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nigsmark.KONIGSMARK1\Desktop\"/>
    </mc:Choice>
  </mc:AlternateContent>
  <bookViews>
    <workbookView xWindow="0" yWindow="0" windowWidth="18870" windowHeight="9900"/>
  </bookViews>
  <sheets>
    <sheet name="Rekapitulace stavby" sheetId="1" r:id="rId1"/>
    <sheet name="D.1.4.1 - Zdravotně techn..." sheetId="2" r:id="rId2"/>
    <sheet name="Pokyny pro vyplnění" sheetId="3" r:id="rId3"/>
  </sheets>
  <definedNames>
    <definedName name="_xlnm._FilterDatabase" localSheetId="1" hidden="1">'D.1.4.1 - Zdravotně techn...'!$C$82:$K$82</definedName>
    <definedName name="_xlnm.Print_Titles" localSheetId="1">'D.1.4.1 - Zdravotně techn...'!$82:$82</definedName>
    <definedName name="_xlnm.Print_Titles" localSheetId="0">'Rekapitulace stavby'!$49:$49</definedName>
    <definedName name="_xlnm.Print_Area" localSheetId="1">'D.1.4.1 - Zdravotně techn...'!$C$4:$J$36,'D.1.4.1 - Zdravotně techn...'!$C$42:$J$64,'D.1.4.1 - Zdravotně techn...'!$C$70:$K$267</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52511"/>
</workbook>
</file>

<file path=xl/calcChain.xml><?xml version="1.0" encoding="utf-8"?>
<calcChain xmlns="http://schemas.openxmlformats.org/spreadsheetml/2006/main">
  <c r="AY52" i="1" l="1"/>
  <c r="AX52" i="1"/>
  <c r="BI266" i="2"/>
  <c r="BH266" i="2"/>
  <c r="BG266" i="2"/>
  <c r="BF266" i="2"/>
  <c r="T266" i="2"/>
  <c r="T265" i="2" s="1"/>
  <c r="R266" i="2"/>
  <c r="R265" i="2" s="1"/>
  <c r="P266" i="2"/>
  <c r="P265" i="2" s="1"/>
  <c r="BK266" i="2"/>
  <c r="BK265" i="2" s="1"/>
  <c r="J265" i="2" s="1"/>
  <c r="J63" i="2" s="1"/>
  <c r="J266" i="2"/>
  <c r="BE266" i="2" s="1"/>
  <c r="BI263" i="2"/>
  <c r="BH263" i="2"/>
  <c r="BG263" i="2"/>
  <c r="BF263" i="2"/>
  <c r="T263" i="2"/>
  <c r="R263" i="2"/>
  <c r="P263" i="2"/>
  <c r="BK263" i="2"/>
  <c r="J263" i="2"/>
  <c r="BE263" i="2" s="1"/>
  <c r="BI261" i="2"/>
  <c r="BH261" i="2"/>
  <c r="BG261" i="2"/>
  <c r="BF261" i="2"/>
  <c r="BE261" i="2"/>
  <c r="T261" i="2"/>
  <c r="R261" i="2"/>
  <c r="P261" i="2"/>
  <c r="BK261" i="2"/>
  <c r="J261" i="2"/>
  <c r="BI259" i="2"/>
  <c r="BH259" i="2"/>
  <c r="BG259" i="2"/>
  <c r="BF259" i="2"/>
  <c r="T259" i="2"/>
  <c r="R259" i="2"/>
  <c r="P259" i="2"/>
  <c r="BK259" i="2"/>
  <c r="J259" i="2"/>
  <c r="BE259" i="2" s="1"/>
  <c r="BI256" i="2"/>
  <c r="BH256" i="2"/>
  <c r="BG256" i="2"/>
  <c r="BF256" i="2"/>
  <c r="BE256" i="2"/>
  <c r="T256" i="2"/>
  <c r="R256" i="2"/>
  <c r="P256" i="2"/>
  <c r="BK256" i="2"/>
  <c r="J256" i="2"/>
  <c r="BI253" i="2"/>
  <c r="BH253" i="2"/>
  <c r="BG253" i="2"/>
  <c r="BF253" i="2"/>
  <c r="T253" i="2"/>
  <c r="R253" i="2"/>
  <c r="P253" i="2"/>
  <c r="BK253" i="2"/>
  <c r="J253" i="2"/>
  <c r="BE253" i="2" s="1"/>
  <c r="BI250" i="2"/>
  <c r="BH250" i="2"/>
  <c r="BG250" i="2"/>
  <c r="BF250" i="2"/>
  <c r="BE250" i="2"/>
  <c r="T250" i="2"/>
  <c r="R250" i="2"/>
  <c r="P250" i="2"/>
  <c r="BK250" i="2"/>
  <c r="J250" i="2"/>
  <c r="BI248" i="2"/>
  <c r="BH248" i="2"/>
  <c r="BG248" i="2"/>
  <c r="BF248" i="2"/>
  <c r="BE248" i="2"/>
  <c r="T248" i="2"/>
  <c r="R248" i="2"/>
  <c r="P248" i="2"/>
  <c r="BK248" i="2"/>
  <c r="J248" i="2"/>
  <c r="BI246" i="2"/>
  <c r="BH246" i="2"/>
  <c r="BG246" i="2"/>
  <c r="BF246" i="2"/>
  <c r="BE246" i="2"/>
  <c r="T246" i="2"/>
  <c r="R246" i="2"/>
  <c r="P246" i="2"/>
  <c r="BK246" i="2"/>
  <c r="J246" i="2"/>
  <c r="BI243" i="2"/>
  <c r="BH243" i="2"/>
  <c r="BG243" i="2"/>
  <c r="BF243" i="2"/>
  <c r="BE243" i="2"/>
  <c r="T243" i="2"/>
  <c r="R243" i="2"/>
  <c r="P243" i="2"/>
  <c r="BK243" i="2"/>
  <c r="J243" i="2"/>
  <c r="BI240" i="2"/>
  <c r="BH240" i="2"/>
  <c r="BG240" i="2"/>
  <c r="BF240" i="2"/>
  <c r="BE240" i="2"/>
  <c r="T240" i="2"/>
  <c r="R240" i="2"/>
  <c r="P240" i="2"/>
  <c r="BK240" i="2"/>
  <c r="J240" i="2"/>
  <c r="BI238" i="2"/>
  <c r="BH238" i="2"/>
  <c r="BG238" i="2"/>
  <c r="BF238" i="2"/>
  <c r="BE238" i="2"/>
  <c r="T238" i="2"/>
  <c r="R238" i="2"/>
  <c r="P238" i="2"/>
  <c r="BK238" i="2"/>
  <c r="J238" i="2"/>
  <c r="BI235" i="2"/>
  <c r="BH235" i="2"/>
  <c r="BG235" i="2"/>
  <c r="BF235" i="2"/>
  <c r="BE235" i="2"/>
  <c r="T235" i="2"/>
  <c r="R235" i="2"/>
  <c r="P235" i="2"/>
  <c r="BK235" i="2"/>
  <c r="J235" i="2"/>
  <c r="BI232" i="2"/>
  <c r="BH232" i="2"/>
  <c r="BG232" i="2"/>
  <c r="BF232" i="2"/>
  <c r="BE232" i="2"/>
  <c r="T232" i="2"/>
  <c r="R232" i="2"/>
  <c r="P232" i="2"/>
  <c r="BK232" i="2"/>
  <c r="J232" i="2"/>
  <c r="BI229" i="2"/>
  <c r="BH229" i="2"/>
  <c r="BG229" i="2"/>
  <c r="BF229" i="2"/>
  <c r="BE229" i="2"/>
  <c r="T229" i="2"/>
  <c r="R229" i="2"/>
  <c r="P229" i="2"/>
  <c r="BK229" i="2"/>
  <c r="J229" i="2"/>
  <c r="BI227" i="2"/>
  <c r="BH227" i="2"/>
  <c r="BG227" i="2"/>
  <c r="BF227" i="2"/>
  <c r="BE227" i="2"/>
  <c r="T227" i="2"/>
  <c r="R227" i="2"/>
  <c r="P227" i="2"/>
  <c r="BK227" i="2"/>
  <c r="J227" i="2"/>
  <c r="BI225" i="2"/>
  <c r="BH225" i="2"/>
  <c r="BG225" i="2"/>
  <c r="BF225" i="2"/>
  <c r="BE225" i="2"/>
  <c r="T225" i="2"/>
  <c r="R225" i="2"/>
  <c r="P225" i="2"/>
  <c r="BK225" i="2"/>
  <c r="J225" i="2"/>
  <c r="BI223" i="2"/>
  <c r="BH223" i="2"/>
  <c r="BG223" i="2"/>
  <c r="BF223" i="2"/>
  <c r="BE223" i="2"/>
  <c r="T223" i="2"/>
  <c r="R223" i="2"/>
  <c r="P223" i="2"/>
  <c r="BK223" i="2"/>
  <c r="J223" i="2"/>
  <c r="BI221" i="2"/>
  <c r="BH221" i="2"/>
  <c r="BG221" i="2"/>
  <c r="BF221" i="2"/>
  <c r="BE221" i="2"/>
  <c r="T221" i="2"/>
  <c r="R221" i="2"/>
  <c r="P221" i="2"/>
  <c r="BK221" i="2"/>
  <c r="J221" i="2"/>
  <c r="BI218" i="2"/>
  <c r="BH218" i="2"/>
  <c r="BG218" i="2"/>
  <c r="BF218" i="2"/>
  <c r="BE218" i="2"/>
  <c r="T218" i="2"/>
  <c r="R218" i="2"/>
  <c r="P218" i="2"/>
  <c r="BK218" i="2"/>
  <c r="J218" i="2"/>
  <c r="BI215" i="2"/>
  <c r="BH215" i="2"/>
  <c r="BG215" i="2"/>
  <c r="BF215" i="2"/>
  <c r="BE215" i="2"/>
  <c r="T215" i="2"/>
  <c r="R215" i="2"/>
  <c r="P215" i="2"/>
  <c r="BK215" i="2"/>
  <c r="J215" i="2"/>
  <c r="BI212" i="2"/>
  <c r="BH212" i="2"/>
  <c r="BG212" i="2"/>
  <c r="BF212" i="2"/>
  <c r="BE212" i="2"/>
  <c r="T212" i="2"/>
  <c r="R212" i="2"/>
  <c r="P212" i="2"/>
  <c r="BK212" i="2"/>
  <c r="J212" i="2"/>
  <c r="BI209" i="2"/>
  <c r="BH209" i="2"/>
  <c r="BG209" i="2"/>
  <c r="BF209" i="2"/>
  <c r="BE209" i="2"/>
  <c r="T209" i="2"/>
  <c r="R209" i="2"/>
  <c r="P209" i="2"/>
  <c r="BK209" i="2"/>
  <c r="J209" i="2"/>
  <c r="BI207" i="2"/>
  <c r="BH207" i="2"/>
  <c r="BG207" i="2"/>
  <c r="BF207" i="2"/>
  <c r="BE207" i="2"/>
  <c r="T207" i="2"/>
  <c r="R207" i="2"/>
  <c r="P207" i="2"/>
  <c r="BK207" i="2"/>
  <c r="J207" i="2"/>
  <c r="BI204" i="2"/>
  <c r="BH204" i="2"/>
  <c r="BG204" i="2"/>
  <c r="BF204" i="2"/>
  <c r="BE204" i="2"/>
  <c r="T204" i="2"/>
  <c r="R204" i="2"/>
  <c r="P204" i="2"/>
  <c r="BK204" i="2"/>
  <c r="J204" i="2"/>
  <c r="BI202" i="2"/>
  <c r="BH202" i="2"/>
  <c r="BG202" i="2"/>
  <c r="BF202" i="2"/>
  <c r="BE202" i="2"/>
  <c r="T202" i="2"/>
  <c r="R202" i="2"/>
  <c r="P202" i="2"/>
  <c r="BK202" i="2"/>
  <c r="J202" i="2"/>
  <c r="BI199" i="2"/>
  <c r="BH199" i="2"/>
  <c r="BG199" i="2"/>
  <c r="BF199" i="2"/>
  <c r="BE199" i="2"/>
  <c r="T199" i="2"/>
  <c r="R199" i="2"/>
  <c r="P199" i="2"/>
  <c r="BK199" i="2"/>
  <c r="J199" i="2"/>
  <c r="BI197" i="2"/>
  <c r="BH197" i="2"/>
  <c r="BG197" i="2"/>
  <c r="BF197" i="2"/>
  <c r="BE197" i="2"/>
  <c r="T197" i="2"/>
  <c r="T196" i="2" s="1"/>
  <c r="R197" i="2"/>
  <c r="R196" i="2" s="1"/>
  <c r="P197" i="2"/>
  <c r="P196" i="2" s="1"/>
  <c r="BK197" i="2"/>
  <c r="BK196" i="2" s="1"/>
  <c r="J196" i="2" s="1"/>
  <c r="J62" i="2" s="1"/>
  <c r="J197" i="2"/>
  <c r="BI194" i="2"/>
  <c r="BH194" i="2"/>
  <c r="BG194" i="2"/>
  <c r="BF194" i="2"/>
  <c r="T194" i="2"/>
  <c r="R194" i="2"/>
  <c r="P194" i="2"/>
  <c r="BK194" i="2"/>
  <c r="J194" i="2"/>
  <c r="BE194" i="2" s="1"/>
  <c r="BI192" i="2"/>
  <c r="BH192" i="2"/>
  <c r="BG192" i="2"/>
  <c r="BF192" i="2"/>
  <c r="T192" i="2"/>
  <c r="R192" i="2"/>
  <c r="P192" i="2"/>
  <c r="BK192" i="2"/>
  <c r="J192" i="2"/>
  <c r="BE192" i="2" s="1"/>
  <c r="BI189" i="2"/>
  <c r="BH189" i="2"/>
  <c r="BG189" i="2"/>
  <c r="BF189" i="2"/>
  <c r="T189" i="2"/>
  <c r="R189" i="2"/>
  <c r="P189" i="2"/>
  <c r="BK189" i="2"/>
  <c r="J189" i="2"/>
  <c r="BE189" i="2" s="1"/>
  <c r="BI186" i="2"/>
  <c r="BH186" i="2"/>
  <c r="BG186" i="2"/>
  <c r="BF186" i="2"/>
  <c r="T186" i="2"/>
  <c r="R186" i="2"/>
  <c r="P186" i="2"/>
  <c r="BK186" i="2"/>
  <c r="J186" i="2"/>
  <c r="BE186" i="2" s="1"/>
  <c r="BI184" i="2"/>
  <c r="BH184" i="2"/>
  <c r="BG184" i="2"/>
  <c r="BF184" i="2"/>
  <c r="T184" i="2"/>
  <c r="R184" i="2"/>
  <c r="P184" i="2"/>
  <c r="BK184" i="2"/>
  <c r="J184" i="2"/>
  <c r="BE184" i="2" s="1"/>
  <c r="BI182" i="2"/>
  <c r="BH182" i="2"/>
  <c r="BG182" i="2"/>
  <c r="BF182" i="2"/>
  <c r="T182" i="2"/>
  <c r="R182" i="2"/>
  <c r="P182" i="2"/>
  <c r="BK182" i="2"/>
  <c r="J182" i="2"/>
  <c r="BE182" i="2" s="1"/>
  <c r="BI180" i="2"/>
  <c r="BH180" i="2"/>
  <c r="BG180" i="2"/>
  <c r="BF180" i="2"/>
  <c r="T180" i="2"/>
  <c r="R180" i="2"/>
  <c r="P180" i="2"/>
  <c r="BK180" i="2"/>
  <c r="J180" i="2"/>
  <c r="BE180" i="2" s="1"/>
  <c r="BI177" i="2"/>
  <c r="BH177" i="2"/>
  <c r="BG177" i="2"/>
  <c r="BF177" i="2"/>
  <c r="T177" i="2"/>
  <c r="R177" i="2"/>
  <c r="P177" i="2"/>
  <c r="BK177" i="2"/>
  <c r="J177" i="2"/>
  <c r="BE177" i="2" s="1"/>
  <c r="BI174" i="2"/>
  <c r="BH174" i="2"/>
  <c r="BG174" i="2"/>
  <c r="BF174" i="2"/>
  <c r="BE174" i="2"/>
  <c r="T174" i="2"/>
  <c r="R174" i="2"/>
  <c r="P174" i="2"/>
  <c r="BK174" i="2"/>
  <c r="J174" i="2"/>
  <c r="BI171" i="2"/>
  <c r="BH171" i="2"/>
  <c r="BG171" i="2"/>
  <c r="BF171" i="2"/>
  <c r="T171" i="2"/>
  <c r="R171" i="2"/>
  <c r="P171" i="2"/>
  <c r="BK171" i="2"/>
  <c r="J171" i="2"/>
  <c r="BE171" i="2" s="1"/>
  <c r="BI168" i="2"/>
  <c r="BH168" i="2"/>
  <c r="BG168" i="2"/>
  <c r="BF168" i="2"/>
  <c r="BE168" i="2"/>
  <c r="T168" i="2"/>
  <c r="R168" i="2"/>
  <c r="P168" i="2"/>
  <c r="BK168" i="2"/>
  <c r="J168" i="2"/>
  <c r="BI166" i="2"/>
  <c r="BH166" i="2"/>
  <c r="BG166" i="2"/>
  <c r="BF166" i="2"/>
  <c r="T166" i="2"/>
  <c r="R166" i="2"/>
  <c r="P166" i="2"/>
  <c r="BK166" i="2"/>
  <c r="J166" i="2"/>
  <c r="BE166" i="2" s="1"/>
  <c r="BI163" i="2"/>
  <c r="BH163" i="2"/>
  <c r="BG163" i="2"/>
  <c r="BF163" i="2"/>
  <c r="BE163" i="2"/>
  <c r="T163" i="2"/>
  <c r="R163" i="2"/>
  <c r="P163" i="2"/>
  <c r="BK163" i="2"/>
  <c r="J163" i="2"/>
  <c r="BI160" i="2"/>
  <c r="BH160" i="2"/>
  <c r="BG160" i="2"/>
  <c r="BF160" i="2"/>
  <c r="T160" i="2"/>
  <c r="R160" i="2"/>
  <c r="P160" i="2"/>
  <c r="BK160" i="2"/>
  <c r="J160" i="2"/>
  <c r="BE160" i="2" s="1"/>
  <c r="BI158" i="2"/>
  <c r="BH158" i="2"/>
  <c r="BG158" i="2"/>
  <c r="BF158" i="2"/>
  <c r="BE158" i="2"/>
  <c r="T158" i="2"/>
  <c r="R158" i="2"/>
  <c r="P158" i="2"/>
  <c r="BK158" i="2"/>
  <c r="J158" i="2"/>
  <c r="BI156" i="2"/>
  <c r="BH156" i="2"/>
  <c r="BG156" i="2"/>
  <c r="BF156" i="2"/>
  <c r="T156" i="2"/>
  <c r="R156" i="2"/>
  <c r="P156" i="2"/>
  <c r="BK156" i="2"/>
  <c r="J156" i="2"/>
  <c r="BE156" i="2" s="1"/>
  <c r="BI154" i="2"/>
  <c r="BH154" i="2"/>
  <c r="BG154" i="2"/>
  <c r="BF154" i="2"/>
  <c r="BE154" i="2"/>
  <c r="T154" i="2"/>
  <c r="R154" i="2"/>
  <c r="P154" i="2"/>
  <c r="BK154" i="2"/>
  <c r="J154" i="2"/>
  <c r="BI152" i="2"/>
  <c r="BH152" i="2"/>
  <c r="BG152" i="2"/>
  <c r="BF152" i="2"/>
  <c r="T152" i="2"/>
  <c r="R152" i="2"/>
  <c r="P152" i="2"/>
  <c r="BK152" i="2"/>
  <c r="J152" i="2"/>
  <c r="BE152" i="2" s="1"/>
  <c r="BI150" i="2"/>
  <c r="BH150" i="2"/>
  <c r="BG150" i="2"/>
  <c r="BF150" i="2"/>
  <c r="BE150" i="2"/>
  <c r="T150" i="2"/>
  <c r="R150" i="2"/>
  <c r="P150" i="2"/>
  <c r="BK150" i="2"/>
  <c r="J150" i="2"/>
  <c r="BI148" i="2"/>
  <c r="BH148" i="2"/>
  <c r="BG148" i="2"/>
  <c r="BF148" i="2"/>
  <c r="BE148" i="2"/>
  <c r="T148" i="2"/>
  <c r="R148" i="2"/>
  <c r="P148" i="2"/>
  <c r="BK148" i="2"/>
  <c r="J148" i="2"/>
  <c r="BI146" i="2"/>
  <c r="BH146" i="2"/>
  <c r="BG146" i="2"/>
  <c r="BF146" i="2"/>
  <c r="BE146" i="2"/>
  <c r="T146" i="2"/>
  <c r="R146" i="2"/>
  <c r="P146" i="2"/>
  <c r="BK146" i="2"/>
  <c r="J146" i="2"/>
  <c r="BI144" i="2"/>
  <c r="BH144" i="2"/>
  <c r="BG144" i="2"/>
  <c r="BF144" i="2"/>
  <c r="BE144" i="2"/>
  <c r="T144" i="2"/>
  <c r="R144" i="2"/>
  <c r="P144" i="2"/>
  <c r="BK144" i="2"/>
  <c r="J144" i="2"/>
  <c r="BI142" i="2"/>
  <c r="BH142" i="2"/>
  <c r="BG142" i="2"/>
  <c r="BF142" i="2"/>
  <c r="BE142" i="2"/>
  <c r="T142" i="2"/>
  <c r="T141" i="2" s="1"/>
  <c r="R142" i="2"/>
  <c r="R141" i="2" s="1"/>
  <c r="P142" i="2"/>
  <c r="P141" i="2" s="1"/>
  <c r="BK142" i="2"/>
  <c r="BK141" i="2" s="1"/>
  <c r="J141" i="2" s="1"/>
  <c r="J61" i="2" s="1"/>
  <c r="J142" i="2"/>
  <c r="BI139" i="2"/>
  <c r="BH139" i="2"/>
  <c r="BG139" i="2"/>
  <c r="BF139" i="2"/>
  <c r="T139" i="2"/>
  <c r="R139" i="2"/>
  <c r="P139" i="2"/>
  <c r="BK139" i="2"/>
  <c r="J139" i="2"/>
  <c r="BE139" i="2" s="1"/>
  <c r="BI137" i="2"/>
  <c r="BH137" i="2"/>
  <c r="BG137" i="2"/>
  <c r="BF137" i="2"/>
  <c r="T137" i="2"/>
  <c r="R137" i="2"/>
  <c r="P137" i="2"/>
  <c r="BK137" i="2"/>
  <c r="J137" i="2"/>
  <c r="BE137" i="2" s="1"/>
  <c r="BI134" i="2"/>
  <c r="BH134" i="2"/>
  <c r="BG134" i="2"/>
  <c r="BF134" i="2"/>
  <c r="T134" i="2"/>
  <c r="R134" i="2"/>
  <c r="P134" i="2"/>
  <c r="BK134" i="2"/>
  <c r="J134" i="2"/>
  <c r="BE134" i="2" s="1"/>
  <c r="BI132" i="2"/>
  <c r="BH132" i="2"/>
  <c r="BG132" i="2"/>
  <c r="BF132" i="2"/>
  <c r="T132" i="2"/>
  <c r="R132" i="2"/>
  <c r="P132" i="2"/>
  <c r="BK132" i="2"/>
  <c r="J132" i="2"/>
  <c r="BE132" i="2" s="1"/>
  <c r="BI130" i="2"/>
  <c r="BH130" i="2"/>
  <c r="BG130" i="2"/>
  <c r="BF130" i="2"/>
  <c r="T130" i="2"/>
  <c r="R130" i="2"/>
  <c r="P130" i="2"/>
  <c r="BK130" i="2"/>
  <c r="J130" i="2"/>
  <c r="BE130" i="2" s="1"/>
  <c r="BI127" i="2"/>
  <c r="BH127" i="2"/>
  <c r="BG127" i="2"/>
  <c r="BF127" i="2"/>
  <c r="T127" i="2"/>
  <c r="R127" i="2"/>
  <c r="P127" i="2"/>
  <c r="BK127" i="2"/>
  <c r="J127" i="2"/>
  <c r="BE127" i="2" s="1"/>
  <c r="BI124" i="2"/>
  <c r="BH124" i="2"/>
  <c r="BG124" i="2"/>
  <c r="BF124" i="2"/>
  <c r="T124" i="2"/>
  <c r="R124" i="2"/>
  <c r="P124" i="2"/>
  <c r="BK124" i="2"/>
  <c r="J124" i="2"/>
  <c r="BE124" i="2" s="1"/>
  <c r="BI121" i="2"/>
  <c r="BH121" i="2"/>
  <c r="BG121" i="2"/>
  <c r="BF121" i="2"/>
  <c r="T121" i="2"/>
  <c r="R121" i="2"/>
  <c r="P121" i="2"/>
  <c r="BK121" i="2"/>
  <c r="J121" i="2"/>
  <c r="BE121" i="2" s="1"/>
  <c r="BI118" i="2"/>
  <c r="BH118" i="2"/>
  <c r="BG118" i="2"/>
  <c r="BF118" i="2"/>
  <c r="T118" i="2"/>
  <c r="R118" i="2"/>
  <c r="P118" i="2"/>
  <c r="BK118" i="2"/>
  <c r="J118" i="2"/>
  <c r="BE118" i="2" s="1"/>
  <c r="BI115" i="2"/>
  <c r="BH115" i="2"/>
  <c r="BG115" i="2"/>
  <c r="BF115" i="2"/>
  <c r="BE115" i="2"/>
  <c r="T115" i="2"/>
  <c r="R115" i="2"/>
  <c r="P115" i="2"/>
  <c r="BK115" i="2"/>
  <c r="J115" i="2"/>
  <c r="BI112" i="2"/>
  <c r="BH112" i="2"/>
  <c r="BG112" i="2"/>
  <c r="BF112" i="2"/>
  <c r="T112" i="2"/>
  <c r="R112" i="2"/>
  <c r="P112" i="2"/>
  <c r="BK112" i="2"/>
  <c r="J112" i="2"/>
  <c r="BE112" i="2" s="1"/>
  <c r="BI109" i="2"/>
  <c r="BH109" i="2"/>
  <c r="BG109" i="2"/>
  <c r="BF109" i="2"/>
  <c r="BE109" i="2"/>
  <c r="T109" i="2"/>
  <c r="R109" i="2"/>
  <c r="P109" i="2"/>
  <c r="BK109" i="2"/>
  <c r="J109" i="2"/>
  <c r="BI106" i="2"/>
  <c r="BH106" i="2"/>
  <c r="BG106" i="2"/>
  <c r="BF106" i="2"/>
  <c r="T106" i="2"/>
  <c r="R106" i="2"/>
  <c r="P106" i="2"/>
  <c r="BK106" i="2"/>
  <c r="J106" i="2"/>
  <c r="BE106" i="2" s="1"/>
  <c r="BI103" i="2"/>
  <c r="BH103" i="2"/>
  <c r="BG103" i="2"/>
  <c r="BF103" i="2"/>
  <c r="BE103" i="2"/>
  <c r="T103" i="2"/>
  <c r="R103" i="2"/>
  <c r="P103" i="2"/>
  <c r="BK103" i="2"/>
  <c r="J103" i="2"/>
  <c r="BI101" i="2"/>
  <c r="BH101" i="2"/>
  <c r="BG101" i="2"/>
  <c r="BF101" i="2"/>
  <c r="T101" i="2"/>
  <c r="R101" i="2"/>
  <c r="P101" i="2"/>
  <c r="BK101" i="2"/>
  <c r="J101" i="2"/>
  <c r="BE101" i="2" s="1"/>
  <c r="BI99" i="2"/>
  <c r="BH99" i="2"/>
  <c r="BG99" i="2"/>
  <c r="BF99" i="2"/>
  <c r="BE99" i="2"/>
  <c r="T99" i="2"/>
  <c r="R99" i="2"/>
  <c r="P99" i="2"/>
  <c r="BK99" i="2"/>
  <c r="J99" i="2"/>
  <c r="BI97" i="2"/>
  <c r="BH97" i="2"/>
  <c r="BG97" i="2"/>
  <c r="BF97" i="2"/>
  <c r="BE97" i="2"/>
  <c r="T97" i="2"/>
  <c r="R97" i="2"/>
  <c r="P97" i="2"/>
  <c r="BK97" i="2"/>
  <c r="J97" i="2"/>
  <c r="BI95" i="2"/>
  <c r="BH95" i="2"/>
  <c r="BG95" i="2"/>
  <c r="BF95" i="2"/>
  <c r="BE95" i="2"/>
  <c r="T95" i="2"/>
  <c r="T94" i="2" s="1"/>
  <c r="T93" i="2" s="1"/>
  <c r="R95" i="2"/>
  <c r="R94" i="2" s="1"/>
  <c r="P95" i="2"/>
  <c r="P94" i="2" s="1"/>
  <c r="P93" i="2" s="1"/>
  <c r="BK95" i="2"/>
  <c r="BK94" i="2" s="1"/>
  <c r="J95" i="2"/>
  <c r="BI91" i="2"/>
  <c r="BH91" i="2"/>
  <c r="BG91" i="2"/>
  <c r="BF91" i="2"/>
  <c r="BE91" i="2"/>
  <c r="T91" i="2"/>
  <c r="R91" i="2"/>
  <c r="P91" i="2"/>
  <c r="BK91" i="2"/>
  <c r="J91" i="2"/>
  <c r="BI88" i="2"/>
  <c r="BH88" i="2"/>
  <c r="BG88" i="2"/>
  <c r="BF88" i="2"/>
  <c r="BE88" i="2"/>
  <c r="T88" i="2"/>
  <c r="R88" i="2"/>
  <c r="P88" i="2"/>
  <c r="BK88" i="2"/>
  <c r="J88" i="2"/>
  <c r="BI86" i="2"/>
  <c r="F34" i="2" s="1"/>
  <c r="BD52" i="1" s="1"/>
  <c r="BD51" i="1" s="1"/>
  <c r="W30" i="1" s="1"/>
  <c r="BH86" i="2"/>
  <c r="F33" i="2" s="1"/>
  <c r="BC52" i="1" s="1"/>
  <c r="BC51" i="1" s="1"/>
  <c r="BG86" i="2"/>
  <c r="F32" i="2" s="1"/>
  <c r="BB52" i="1" s="1"/>
  <c r="BB51" i="1" s="1"/>
  <c r="BF86" i="2"/>
  <c r="J31" i="2" s="1"/>
  <c r="AW52" i="1" s="1"/>
  <c r="BE86" i="2"/>
  <c r="T86" i="2"/>
  <c r="T85" i="2" s="1"/>
  <c r="T84" i="2" s="1"/>
  <c r="R86" i="2"/>
  <c r="R85" i="2" s="1"/>
  <c r="R84" i="2" s="1"/>
  <c r="P86" i="2"/>
  <c r="P85" i="2" s="1"/>
  <c r="P84" i="2" s="1"/>
  <c r="P83" i="2" s="1"/>
  <c r="AU52" i="1" s="1"/>
  <c r="AU51" i="1" s="1"/>
  <c r="BK86" i="2"/>
  <c r="BK85" i="2" s="1"/>
  <c r="J86" i="2"/>
  <c r="J79" i="2"/>
  <c r="F79" i="2"/>
  <c r="F77" i="2"/>
  <c r="E75" i="2"/>
  <c r="J51" i="2"/>
  <c r="F51" i="2"/>
  <c r="F49" i="2"/>
  <c r="E47" i="2"/>
  <c r="J18" i="2"/>
  <c r="E18" i="2"/>
  <c r="F52" i="2" s="1"/>
  <c r="J17" i="2"/>
  <c r="J12" i="2"/>
  <c r="J49" i="2" s="1"/>
  <c r="E7" i="2"/>
  <c r="E45" i="2" s="1"/>
  <c r="AS51" i="1"/>
  <c r="L47" i="1"/>
  <c r="AM46" i="1"/>
  <c r="L46" i="1"/>
  <c r="AM44" i="1"/>
  <c r="L44" i="1"/>
  <c r="L42" i="1"/>
  <c r="L41" i="1"/>
  <c r="J85" i="2" l="1"/>
  <c r="J58" i="2" s="1"/>
  <c r="BK84" i="2"/>
  <c r="J30" i="2"/>
  <c r="AV52" i="1" s="1"/>
  <c r="AT52" i="1" s="1"/>
  <c r="R93" i="2"/>
  <c r="R83" i="2"/>
  <c r="W28" i="1"/>
  <c r="AX51" i="1"/>
  <c r="BK93" i="2"/>
  <c r="J93" i="2" s="1"/>
  <c r="J59" i="2" s="1"/>
  <c r="J94" i="2"/>
  <c r="J60" i="2" s="1"/>
  <c r="T83" i="2"/>
  <c r="W29" i="1"/>
  <c r="AY51" i="1"/>
  <c r="F80" i="2"/>
  <c r="F30" i="2"/>
  <c r="AZ52" i="1" s="1"/>
  <c r="AZ51" i="1" s="1"/>
  <c r="J77" i="2"/>
  <c r="E73" i="2"/>
  <c r="F31" i="2"/>
  <c r="BA52" i="1" s="1"/>
  <c r="BA51" i="1" s="1"/>
  <c r="W26" i="1" l="1"/>
  <c r="AV51" i="1"/>
  <c r="J84" i="2"/>
  <c r="J57" i="2" s="1"/>
  <c r="BK83" i="2"/>
  <c r="J83" i="2" s="1"/>
  <c r="AW51" i="1"/>
  <c r="AK27" i="1" s="1"/>
  <c r="W27" i="1"/>
  <c r="J27" i="2" l="1"/>
  <c r="J56" i="2"/>
  <c r="AK26" i="1"/>
  <c r="AT51" i="1"/>
  <c r="J36" i="2" l="1"/>
  <c r="AG52" i="1"/>
  <c r="AN52" i="1" l="1"/>
  <c r="AG51" i="1"/>
  <c r="AK23" i="1" l="1"/>
  <c r="AK32" i="1" s="1"/>
  <c r="AN51" i="1"/>
</calcChain>
</file>

<file path=xl/sharedStrings.xml><?xml version="1.0" encoding="utf-8"?>
<sst xmlns="http://schemas.openxmlformats.org/spreadsheetml/2006/main" count="2593" uniqueCount="668">
  <si>
    <t>Export VZ</t>
  </si>
  <si>
    <t>List obsahuje:</t>
  </si>
  <si>
    <t>3.0</t>
  </si>
  <si>
    <t>ZAMOK</t>
  </si>
  <si>
    <t>False</t>
  </si>
  <si>
    <t>{cdcf7c43-9a32-4423-86eb-59a088b01be7}</t>
  </si>
  <si>
    <t>0,01</t>
  </si>
  <si>
    <t>21</t>
  </si>
  <si>
    <t>15</t>
  </si>
  <si>
    <t>REKAPITULACE STAVBY</t>
  </si>
  <si>
    <t>v ---  níže se nacházejí doplnkové a pomocné údaje k sestavám  --- v</t>
  </si>
  <si>
    <t>Návod na vyplnění</t>
  </si>
  <si>
    <t>0,001</t>
  </si>
  <si>
    <t>Kód:</t>
  </si>
  <si>
    <t>2014-11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</si>
  <si>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</si>
  <si>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</si>
  <si>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Rokycanská nemocnice - Rekonstrukce chirurgických ambulancí</t>
  </si>
  <si>
    <t>0,1</t>
  </si>
  <si>
    <t>KSO:</t>
  </si>
  <si>
    <t>801 11</t>
  </si>
  <si>
    <t>CC-CZ:</t>
  </si>
  <si>
    <t/>
  </si>
  <si>
    <t>1</t>
  </si>
  <si>
    <t>Místo:</t>
  </si>
  <si>
    <t>Rokycany</t>
  </si>
  <si>
    <t>Datum:</t>
  </si>
  <si>
    <t>6. 11. 2014</t>
  </si>
  <si>
    <t>10</t>
  </si>
  <si>
    <t>100</t>
  </si>
  <si>
    <t>Zadavatel:</t>
  </si>
  <si>
    <t>IČ:</t>
  </si>
  <si>
    <t>Rokycanská nemocnice a.s., Voldušská 750, Rokycany</t>
  </si>
  <si>
    <t>DIČ:</t>
  </si>
  <si>
    <t>Uchazeč:</t>
  </si>
  <si>
    <t>Vyplň údaj</t>
  </si>
  <si>
    <t>Projektant:</t>
  </si>
  <si>
    <t>75901111</t>
  </si>
  <si>
    <t>Petr Königsmark</t>
  </si>
  <si>
    <t>True</t>
  </si>
  <si>
    <t>Poznámka:</t>
  </si>
  <si>
    <t>Soupis prací je sestaven za využití položek Cenové soustavy ÚRS. Cenové a technické podmínky položek Cenové soustavy ÚRS, které nejsou uvedeny v soupisu prací (tzv. úvodní části katalogů) jsou neomezeně dálkově k dispozici na www.cs-urs.cz. Položky soupisu prací, které nemají ve sloupci "Cenová soustava" uveden žádný údaj, nepochází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</si>
  <si>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</si>
  <si>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</si>
  <si>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</si>
  <si>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</si>
  <si>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</si>
  <si>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</si>
  <si>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</si>
  <si>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</si>
  <si>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</si>
  <si>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</si>
  <si>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</si>
  <si>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</si>
  <si>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</si>
  <si>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</si>
  <si>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</si>
  <si>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</si>
  <si>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</si>
  <si>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</si>
  <si>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</si>
  <si>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</si>
  <si>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</si>
  <si>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</si>
  <si>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</si>
  <si>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</si>
  <si>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</si>
  <si>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</si>
  <si>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</si>
  <si>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</si>
  <si>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</si>
  <si>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</si>
  <si>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</si>
  <si>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</si>
  <si>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</si>
  <si>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</si>
  <si>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</si>
  <si>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</si>
  <si>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</si>
  <si>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</si>
  <si>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D.1.4.1</t>
  </si>
  <si>
    <t xml:space="preserve">Zdravotně technické instalace_x000D_
</t>
  </si>
  <si>
    <t>STA</t>
  </si>
  <si>
    <t>{db51d123-61ba-4d79-9707-fad0d450a15a}</t>
  </si>
  <si>
    <t>2</t>
  </si>
  <si>
    <t>Zpět na list:</t>
  </si>
  <si>
    <t>KRYCÍ LIST SOUPISU</t>
  </si>
  <si>
    <t>Objekt:</t>
  </si>
  <si>
    <t xml:space="preserve">D.1.4.1 - Zdravotně technické instalace_x000D_
</t>
  </si>
  <si>
    <t>REKAPITULACE ČLENĚNÍ SOUPISU PRACÍ</t>
  </si>
  <si>
    <t>Kód dílu - Popis</t>
  </si>
  <si>
    <t>Cena celkem [CZK]</t>
  </si>
  <si>
    <t>Náklady soupisu celkem</t>
  </si>
  <si>
    <t>-1</t>
  </si>
  <si>
    <t>HSV - Práce a dodávky HSV</t>
  </si>
  <si>
    <t xml:space="preserve">    997 - Přesun sutě</t>
  </si>
  <si>
    <t>PSV - Práce a dodávky PSV</t>
  </si>
  <si>
    <t xml:space="preserve">    721 - Zdravotechnika - vnitřní kanalizace</t>
  </si>
  <si>
    <t xml:space="preserve">    722 - Zdravotechnika - vnitřní vodovod</t>
  </si>
  <si>
    <t xml:space="preserve">    725 - Zdravotechnika - zařizovací předměty</t>
  </si>
  <si>
    <t xml:space="preserve">    727 - Zdravotechnika - požární ochrana</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</si>
  <si>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</si>
  <si>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</si>
  <si>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</si>
  <si>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</si>
  <si>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</si>
  <si>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</si>
  <si>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</si>
  <si>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</si>
  <si>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</si>
  <si>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</si>
  <si>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</si>
  <si>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</si>
  <si>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</si>
  <si>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</si>
  <si>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</si>
  <si>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</si>
  <si>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</si>
  <si>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997</t>
  </si>
  <si>
    <t>Přesun sutě</t>
  </si>
  <si>
    <t>K</t>
  </si>
  <si>
    <t>997013501</t>
  </si>
  <si>
    <t>Odvoz suti a vybouraných hmot na skládku nebo meziskládku se složením, na vzdálenost do 1 km</t>
  </si>
  <si>
    <t>t</t>
  </si>
  <si>
    <t>CS ÚRS 2016 02</t>
  </si>
  <si>
    <t>4</t>
  </si>
  <si>
    <t>-1597475763</t>
  </si>
  <si>
    <t>PSC</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</si>
  <si>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</si>
  <si>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</si>
  <si>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</si>
  <si>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939316767</t>
  </si>
  <si>
    <t>VV</t>
  </si>
  <si>
    <t>4*0,555</t>
  </si>
  <si>
    <t>3</t>
  </si>
  <si>
    <t>997013831</t>
  </si>
  <si>
    <t>Poplatek za uložení stavebního odpadu na skládce (skládkovné) směsného</t>
  </si>
  <si>
    <t>613717334</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</si>
  <si>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</si>
  <si>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PSV</t>
  </si>
  <si>
    <t>Práce a dodávky PSV</t>
  </si>
  <si>
    <t>721</t>
  </si>
  <si>
    <t>Zdravotechnika - vnitřní kanalizace</t>
  </si>
  <si>
    <t>721100911</t>
  </si>
  <si>
    <t>Opravy potrubí hrdlového zazátkování hrdla kanalizačního potrubí</t>
  </si>
  <si>
    <t>kus</t>
  </si>
  <si>
    <t>16</t>
  </si>
  <si>
    <t>98420585</t>
  </si>
  <si>
    <t>3*1</t>
  </si>
  <si>
    <t>5</t>
  </si>
  <si>
    <t>721140903</t>
  </si>
  <si>
    <t>Opravy odpadního potrubí litinového vsazení odbočky do potrubí DN 70</t>
  </si>
  <si>
    <t>-588970582</t>
  </si>
  <si>
    <t>4*1</t>
  </si>
  <si>
    <t>6</t>
  </si>
  <si>
    <t>721140905</t>
  </si>
  <si>
    <t>Opravy odpadního potrubí litinového vsazení odbočky do potrubí DN 100</t>
  </si>
  <si>
    <t>-1798903852</t>
  </si>
  <si>
    <t>1+1</t>
  </si>
  <si>
    <t>7</t>
  </si>
  <si>
    <t>721140906</t>
  </si>
  <si>
    <t>Opravy odpadního potrubí litinového vsazení odbočky do potrubí DN 125</t>
  </si>
  <si>
    <t>133494871</t>
  </si>
  <si>
    <t>8</t>
  </si>
  <si>
    <t>721171803</t>
  </si>
  <si>
    <t>Demontáž potrubí z novodurových trub odpadních nebo připojovacích do D 75</t>
  </si>
  <si>
    <t>m</t>
  </si>
  <si>
    <t>-2061067151</t>
  </si>
  <si>
    <t xml:space="preserve">Poznámka k souboru cen:_x000D_
1. Demontáž plstěných pásů se oceňuje cenami souboru cen 722 18-18 Demontáž plstěných pásů z trub, části B 02. </t>
  </si>
  <si>
    <t>8*0,3</t>
  </si>
  <si>
    <t>9</t>
  </si>
  <si>
    <t>721174024</t>
  </si>
  <si>
    <t>Potrubí z plastových trub HT Systém (polypropylenové PPs) odpadní (svislé) DN 70</t>
  </si>
  <si>
    <t>-1651163333</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</si>
  <si>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</si>
  <si>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4*0,3+0,5</t>
  </si>
  <si>
    <t>721174025</t>
  </si>
  <si>
    <t>Potrubí z plastových trub HT Systém (polypropylenové PPs) odpadní (svislé) DN 100</t>
  </si>
  <si>
    <t>-153818683</t>
  </si>
  <si>
    <t>10,2</t>
  </si>
  <si>
    <t>11</t>
  </si>
  <si>
    <t>721174026</t>
  </si>
  <si>
    <t>Potrubí z plastových trub HT Systém (polypropylenové PPs) odpadní (svislé) DN 125</t>
  </si>
  <si>
    <t>-1691992206</t>
  </si>
  <si>
    <t>0,5</t>
  </si>
  <si>
    <t>12</t>
  </si>
  <si>
    <t>721174043</t>
  </si>
  <si>
    <t>Potrubí z plastových trub HT Systém (polypropylenové PPs) připojovací DN 50</t>
  </si>
  <si>
    <t>1969492434</t>
  </si>
  <si>
    <t>11,2+0,1+0,5+0,3</t>
  </si>
  <si>
    <t>13</t>
  </si>
  <si>
    <t>721174044</t>
  </si>
  <si>
    <t>Potrubí z plastových trub HT Systém (polypropylenové PPs) připojovací DN 70</t>
  </si>
  <si>
    <t>-1407362767</t>
  </si>
  <si>
    <t>0,2+0,2</t>
  </si>
  <si>
    <t>14</t>
  </si>
  <si>
    <t>721174045</t>
  </si>
  <si>
    <t>Potrubí z plastových trub HT Systém (polypropylenové PPs) připojovací DN 100</t>
  </si>
  <si>
    <t>-267034251</t>
  </si>
  <si>
    <t>721194105</t>
  </si>
  <si>
    <t>Vyměření přípojek na potrubí vyvedení a upevnění odpadních výpustek DN 50</t>
  </si>
  <si>
    <t>-726707619</t>
  </si>
  <si>
    <t xml:space="preserve">Poznámka k souboru cen:_x000D_
1. Cenami lze oceňovat i vyvedení a upevnění odpadních výpustek ke strojům a zařízením. 2. Potrubí odpadních výpustek se oceňují cenami souboru cen 721 17- . . Potrubí z plastových trub, části A 01. </t>
  </si>
  <si>
    <t>7+1+4+1</t>
  </si>
  <si>
    <t>721194109</t>
  </si>
  <si>
    <t>Vyměření přípojek na potrubí vyvedení a upevnění odpadních výpustek DN 100</t>
  </si>
  <si>
    <t>1357706975</t>
  </si>
  <si>
    <t>17</t>
  </si>
  <si>
    <t>721210813</t>
  </si>
  <si>
    <t>Demontáž kanalizačního příslušenství vpustí podlahových z kyselinovzdorné kameniny DN 100</t>
  </si>
  <si>
    <t>-820535711</t>
  </si>
  <si>
    <t>18</t>
  </si>
  <si>
    <t>721211422</t>
  </si>
  <si>
    <t>Podlahové vpusti se svislým odtokem DN 50/75/110 (HL 317) mřížka nerez 138x138</t>
  </si>
  <si>
    <t>149006798</t>
  </si>
  <si>
    <t>19</t>
  </si>
  <si>
    <t>721290123</t>
  </si>
  <si>
    <t>Zkouška těsnosti kanalizace v objektech kouřem do DN 300</t>
  </si>
  <si>
    <t>1693265877</t>
  </si>
  <si>
    <t xml:space="preserve">Poznámka k souboru cen:_x000D_
1. V ceně -0123 není započteno dodání média; jeho dodávka se oceňuje ve specifikaci. </t>
  </si>
  <si>
    <t>1,7+10,2+0,5+12,1+0,4+0,5</t>
  </si>
  <si>
    <t>20</t>
  </si>
  <si>
    <t>721290821</t>
  </si>
  <si>
    <t>Vnitrostaveništní přemístění vybouraných (demontovaných) hmot vnitřní kanalizace vodorovně do 100 m v objektech výšky do 6 m</t>
  </si>
  <si>
    <t>1908436882</t>
  </si>
  <si>
    <t>0,035</t>
  </si>
  <si>
    <t>998721101</t>
  </si>
  <si>
    <t>Přesun hmot pro vnitřní kanalizace stanovený z hmotnosti přesunovaného materiálu vodorovná dopravní vzdálenost do 50 m v objektech výšky do 6 m</t>
  </si>
  <si>
    <t>-1979094934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</si>
  <si>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</si>
  <si>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</si>
  <si>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</si>
  <si>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22</t>
  </si>
  <si>
    <t>722160203</t>
  </si>
  <si>
    <t>Potrubí z měděných trubek měkkých, spojovaných lisováním (mapress) DN 15</t>
  </si>
  <si>
    <t>132298485</t>
  </si>
  <si>
    <t>16+14*0,5</t>
  </si>
  <si>
    <t>23</t>
  </si>
  <si>
    <t>722160204</t>
  </si>
  <si>
    <t>Potrubí z měděných trubek měkkých, spojovaných lisováním (mapress) DN 20</t>
  </si>
  <si>
    <t>1081327108</t>
  </si>
  <si>
    <t>24</t>
  </si>
  <si>
    <t>722160801</t>
  </si>
  <si>
    <t>Demontáž potrubí z měděných trubek D do 35/1,5</t>
  </si>
  <si>
    <t>767262244</t>
  </si>
  <si>
    <t>9*0,5+1</t>
  </si>
  <si>
    <t>25</t>
  </si>
  <si>
    <t>722160972</t>
  </si>
  <si>
    <t>Opravy rozvodů potrubí z měděných trubek vsazení odbočky na stávající potrubí o rozměrech D 15/1</t>
  </si>
  <si>
    <t>361280951</t>
  </si>
  <si>
    <t>5*1</t>
  </si>
  <si>
    <t>26</t>
  </si>
  <si>
    <t>722160974</t>
  </si>
  <si>
    <t>Opravy rozvodů potrubí z měděných trubek vsazení odbočky na stávající potrubí o rozměrech D 22/1,5</t>
  </si>
  <si>
    <t>-801924805</t>
  </si>
  <si>
    <t>27</t>
  </si>
  <si>
    <t>722170801</t>
  </si>
  <si>
    <t>Demontáž rozvodů vody z plastů do D 25 mm</t>
  </si>
  <si>
    <t>-218967067</t>
  </si>
  <si>
    <t>1+1,3</t>
  </si>
  <si>
    <t>28</t>
  </si>
  <si>
    <t>722174002R</t>
  </si>
  <si>
    <t>Potrubí vodovodní plastové PP-RCT-4 S 3,2 s čedičovým vláknem svar polyfuze D 20 x 2,8 mm</t>
  </si>
  <si>
    <t>-342941239</t>
  </si>
  <si>
    <t>18,1+15*0,5</t>
  </si>
  <si>
    <t>29</t>
  </si>
  <si>
    <t>722174003R</t>
  </si>
  <si>
    <t>Potrubí vodovodní plastové PP-RCT-4 S 3,2 s čedičovým vláknem svar polyfuze D 25 x 3,5 mm</t>
  </si>
  <si>
    <t>-955268757</t>
  </si>
  <si>
    <t>2*0,5</t>
  </si>
  <si>
    <t>30</t>
  </si>
  <si>
    <t>722174005R</t>
  </si>
  <si>
    <t>Potrubí vodovodní plastové PP-RCT-4 S 3,2 s čedičovým vláknem svar polyfuze D 40 x 5,6 mm</t>
  </si>
  <si>
    <t>941324421</t>
  </si>
  <si>
    <t>6*6,5</t>
  </si>
  <si>
    <t>31</t>
  </si>
  <si>
    <t>722181221</t>
  </si>
  <si>
    <t>Ochrana potrubí tepelně izolačními trubicemi z pěnového polyetylenu PE přilepenými v příčných a podélných spojích, tloušťky izolace přes 6 do 10 mm, vnitřního průměru DN do 22 mm</t>
  </si>
  <si>
    <t>-330704306</t>
  </si>
  <si>
    <t xml:space="preserve">Poznámka k souboru cen:_x000D_
1. V cenách -1211 až -1255 jsou započteny i náklady na dodání tepelně izolačních trubic. </t>
  </si>
  <si>
    <t>23+0,5+25,6</t>
  </si>
  <si>
    <t>32</t>
  </si>
  <si>
    <t>722181222</t>
  </si>
  <si>
    <t>Ochrana potrubí tepelně izolačními trubicemi z pěnového polyetylenu PE přilepenými v příčných a podélných spojích, tloušťky izolace přes 6 do 10 mm, vnitřního průměru DN přes 22 do 42 mm</t>
  </si>
  <si>
    <t>803099066</t>
  </si>
  <si>
    <t>1+39</t>
  </si>
  <si>
    <t>33</t>
  </si>
  <si>
    <t>722182011R</t>
  </si>
  <si>
    <t>Ochrana potrubí tepelně izolačními trubicemi z pěnového polyetylenu PE přilepenými v příčných a podélných spojích, tloušťky izolace přes 20 do 25 mm, vnitřního průměru Tepelně izolační trubice vodovodního potrubí ze syntetického kaučuku tl 19 mm DN přes 22 mm do 42 mm</t>
  </si>
  <si>
    <t>-1773786959</t>
  </si>
  <si>
    <t>34</t>
  </si>
  <si>
    <t>722190401</t>
  </si>
  <si>
    <t>Zřízení přípojek na potrubí vyvedení a upevnění výpustek do DN 25</t>
  </si>
  <si>
    <t>1092832300</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</si>
  <si>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</si>
  <si>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25*1</t>
  </si>
  <si>
    <t>35</t>
  </si>
  <si>
    <t>722190831</t>
  </si>
  <si>
    <t>Demontáž potrubí z olověných trubek tlakových do D 30</t>
  </si>
  <si>
    <t>-230919850</t>
  </si>
  <si>
    <t xml:space="preserve">Poznámka k souboru cen:_x000D_
1. V cenách není započtena demontáž nástěnek; tato demontáž se oceňuje cenou 722 13-0831 Demontáž nástěnek, části B 02. </t>
  </si>
  <si>
    <t>9*0,5</t>
  </si>
  <si>
    <t>36</t>
  </si>
  <si>
    <t>722190833</t>
  </si>
  <si>
    <t>Demontáž potrubí z olověných trubek tlakových přes 30 do D 53</t>
  </si>
  <si>
    <t>-981569740</t>
  </si>
  <si>
    <t>37</t>
  </si>
  <si>
    <t>722190901</t>
  </si>
  <si>
    <t>Opravy ostatní uzavření nebo otevření vodovodního potrubí při opravách včetně vypuštění a napuštění</t>
  </si>
  <si>
    <t>1621732955</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</si>
  <si>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 </t>
  </si>
  <si>
    <t>2*1</t>
  </si>
  <si>
    <t>38</t>
  </si>
  <si>
    <t>722220851</t>
  </si>
  <si>
    <t>Demontáž armatur závitových s jedním závitem do G 3/4</t>
  </si>
  <si>
    <t>-435646050</t>
  </si>
  <si>
    <t>39</t>
  </si>
  <si>
    <t>722240121</t>
  </si>
  <si>
    <t>Armatury z plastických hmot kohouty (PPR) kulové DN 16</t>
  </si>
  <si>
    <t>1731225234</t>
  </si>
  <si>
    <t>5*2</t>
  </si>
  <si>
    <t>40</t>
  </si>
  <si>
    <t>722240122</t>
  </si>
  <si>
    <t>Armatury z plastických hmot kohouty (PPR) kulové DN 20</t>
  </si>
  <si>
    <t>1638940825</t>
  </si>
  <si>
    <t>41</t>
  </si>
  <si>
    <t>722290226</t>
  </si>
  <si>
    <t>Zkoušky, proplach a desinfekce vodovodního potrubí zkoušky těsnosti vodovodního potrubí závitového do DN 50</t>
  </si>
  <si>
    <t>-1876315412</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</si>
  <si>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</si>
  <si>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49,1+40+39</t>
  </si>
  <si>
    <t>42</t>
  </si>
  <si>
    <t>722290234</t>
  </si>
  <si>
    <t>Zkoušky, proplach a desinfekce vodovodního potrubí proplach a desinfekce vodovodního potrubí do DN 80</t>
  </si>
  <si>
    <t>1740196343</t>
  </si>
  <si>
    <t>128,1</t>
  </si>
  <si>
    <t>43</t>
  </si>
  <si>
    <t>722290821</t>
  </si>
  <si>
    <t>Vnitrostaveništní přemístění vybouraných (demontovaných) hmot vnitřní vodovod vodorovně do 100 m v objektech výšky do 6 m</t>
  </si>
  <si>
    <t>824728085</t>
  </si>
  <si>
    <t>0,255</t>
  </si>
  <si>
    <t>44</t>
  </si>
  <si>
    <t>998722101</t>
  </si>
  <si>
    <t>Přesun hmot pro vnitřní vodovod stanovený z hmotnosti přesunovaného materiálu vodorovná dopravní vzdálenost do 50 m v objektech výšky do 6 m</t>
  </si>
  <si>
    <t>1193621995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</si>
  <si>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</si>
  <si>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</si>
  <si>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</si>
  <si>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45</t>
  </si>
  <si>
    <t>725110811</t>
  </si>
  <si>
    <t>Demontáž klozetů splachovacích s nádrží nebo tlakovým splachovačem</t>
  </si>
  <si>
    <t>soubor</t>
  </si>
  <si>
    <t>-401900627</t>
  </si>
  <si>
    <t>46</t>
  </si>
  <si>
    <t>725112182</t>
  </si>
  <si>
    <t>Zařízení záchodů kombi klozety s úspornou armaturou odpad svislý</t>
  </si>
  <si>
    <t>-742860961</t>
  </si>
  <si>
    <t xml:space="preserve">Poznámka k souboru cen:_x000D_
1. V cenách -1351, -1361, -3124 není započten napájecí zdroj. 2. V cenách jsou započtená klozetová sedátka. </t>
  </si>
  <si>
    <t>47</t>
  </si>
  <si>
    <t>725210821</t>
  </si>
  <si>
    <t>Demontáž umyvadel bez výtokových armatur umyvadel</t>
  </si>
  <si>
    <t>1941488321</t>
  </si>
  <si>
    <t>9*1</t>
  </si>
  <si>
    <t>48</t>
  </si>
  <si>
    <t>725211623</t>
  </si>
  <si>
    <t>Umyvadla keramická bez výtokových armatur se zápachovou uzávěrkou připevněná na stěnu šrouby bílá se sloupem 600 mm</t>
  </si>
  <si>
    <t>-652587548</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</si>
  <si>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</si>
  <si>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7*1</t>
  </si>
  <si>
    <t>49</t>
  </si>
  <si>
    <t>725220841</t>
  </si>
  <si>
    <t>Demontáž van ocelových rohových</t>
  </si>
  <si>
    <t>49840390</t>
  </si>
  <si>
    <t>50</t>
  </si>
  <si>
    <t>725241223</t>
  </si>
  <si>
    <t>Sprchové vaničky, boxy, kouty a zástěny sprchové vaničky z litého polymermramoru čtvrtkruhové 900x900 mm</t>
  </si>
  <si>
    <t>1511870915</t>
  </si>
  <si>
    <t xml:space="preserve">Poznámka k souboru cen:_x000D_
1. Sprchové boxy jsou dodávány jako komplet včetně sprchové vaničky, zápachové uzávěrky a sprchové armatury. 2. V cenách -9101 až -9103 není započteno dodání sprchových vaniček, sprchových boxů a sprchových koutů. </t>
  </si>
  <si>
    <t>51</t>
  </si>
  <si>
    <t>725245155</t>
  </si>
  <si>
    <t>Sprchové vaničky, boxy, kouty a zástěny zástěny sprchové do výšky 2000 mm dveře zásuvné dvoudílné čtvrtkruhové, šířky 900 mm</t>
  </si>
  <si>
    <t>233765975</t>
  </si>
  <si>
    <t>52</t>
  </si>
  <si>
    <t>725311121</t>
  </si>
  <si>
    <t>Dřezy bez výtokových armatur jednoduché se zápachovou uzávěrkou nerezové s odkapávací plochou 560x480 mm a miskou</t>
  </si>
  <si>
    <t>-1819719760</t>
  </si>
  <si>
    <t xml:space="preserve">Poznámka k souboru cen:_x000D_
1. V cenách -1113-14 není započtena lemovka z PVC. 2. V ceně -1131 není započtena úhelníková příchytka. 3. V cenách -1141, -2112 není započten napájecí zdroj. </t>
  </si>
  <si>
    <t>53</t>
  </si>
  <si>
    <t>725311151R</t>
  </si>
  <si>
    <t>Dřez sádrovací nerezový s odlučovačem sádry, zápachovou uzávěrkou a odkapávací plochou</t>
  </si>
  <si>
    <t>1369731853</t>
  </si>
  <si>
    <t>54</t>
  </si>
  <si>
    <t>725590811</t>
  </si>
  <si>
    <t>Vnitrostaveništní přemístění vybouraných (demontovaných) hmot zařizovacích předmětů vodorovně do 100 m v objektech výšky do 6 m</t>
  </si>
  <si>
    <t>897885886</t>
  </si>
  <si>
    <t>0,265</t>
  </si>
  <si>
    <t>55</t>
  </si>
  <si>
    <t>725813111</t>
  </si>
  <si>
    <t>Ventily rohové bez připojovací trubičky nebo flexi hadičky G 1/2</t>
  </si>
  <si>
    <t>CS ÚRS 2012 02</t>
  </si>
  <si>
    <t>667351793</t>
  </si>
  <si>
    <t>7*2+1+4*2+1*2</t>
  </si>
  <si>
    <t>56</t>
  </si>
  <si>
    <t>M</t>
  </si>
  <si>
    <t>551908900R</t>
  </si>
  <si>
    <t>díly (sestavy) k armaturám bytovým a ostatním drobným armaturám instalačním hadice flexibilní hadice flexibilní 3,8" délka 350 mm</t>
  </si>
  <si>
    <t>1491470553</t>
  </si>
  <si>
    <t>57</t>
  </si>
  <si>
    <t>725820801</t>
  </si>
  <si>
    <t>Demontáž baterií nástěnných do G 3/4</t>
  </si>
  <si>
    <t>-1780417618</t>
  </si>
  <si>
    <t>58</t>
  </si>
  <si>
    <t>725821316</t>
  </si>
  <si>
    <t>Baterie dřezové nástěnné pákové s otáčivým plochým ústím a délkou ramínka 300 mm</t>
  </si>
  <si>
    <t>325108926</t>
  </si>
  <si>
    <t xml:space="preserve">Poznámka k souboru cen:_x000D_
1. V ceně -1422 není započten napájecí zdroj. </t>
  </si>
  <si>
    <t>59</t>
  </si>
  <si>
    <t>725821328</t>
  </si>
  <si>
    <t>Baterie dřezové stojánkové pákové s otáčivým ústím a délkou ramínka s vytahovací sprškou</t>
  </si>
  <si>
    <t>966428491</t>
  </si>
  <si>
    <t>60</t>
  </si>
  <si>
    <t>725822612</t>
  </si>
  <si>
    <t>Baterie umyvadlové stojánkové pákové s výpustí</t>
  </si>
  <si>
    <t>184715354</t>
  </si>
  <si>
    <t xml:space="preserve">Poznámka k souboru cen:_x000D_
1. V cenách –2654, 56, -9101-9202 není započten napájecí zdroj. </t>
  </si>
  <si>
    <t>61</t>
  </si>
  <si>
    <t>725840850</t>
  </si>
  <si>
    <t>Demontáž baterií sprchových diferenciálních T 1954 do G 3/4 x 1</t>
  </si>
  <si>
    <t>77059670</t>
  </si>
  <si>
    <t>62</t>
  </si>
  <si>
    <t>725841311R</t>
  </si>
  <si>
    <t>Baterie sprchové nástěnné pákové termostatické vč. držáku sprchy a sprchové růžice</t>
  </si>
  <si>
    <t>-1241016924</t>
  </si>
  <si>
    <t xml:space="preserve">Poznámka k souboru cen:_x000D_
1. V cenách –1353-54, -1414 není započten napájecí zdroj. </t>
  </si>
  <si>
    <t>63</t>
  </si>
  <si>
    <t>725841332R</t>
  </si>
  <si>
    <t>Baterie sprchové podomítkové (zápustné) termostatické vč. držáku sprchy a sprchové růžice</t>
  </si>
  <si>
    <t>1414310510</t>
  </si>
  <si>
    <t>64</t>
  </si>
  <si>
    <t>725851315</t>
  </si>
  <si>
    <t>Ventily odpadní pro zařizovací předměty dřezové s přepadem G 6/4 (HL 15u)</t>
  </si>
  <si>
    <t>1871975695</t>
  </si>
  <si>
    <t>65</t>
  </si>
  <si>
    <t>725851325</t>
  </si>
  <si>
    <t>Ventily odpadní pro zařizovací předměty umyvadlové bez přepadu G 5/4 (HL 15.1)</t>
  </si>
  <si>
    <t>-33718528</t>
  </si>
  <si>
    <t>66</t>
  </si>
  <si>
    <t>725861102</t>
  </si>
  <si>
    <t>Zápachové uzávěrky zařizovacích předmětů pro umyvadla DN 40 (HL 132/40)</t>
  </si>
  <si>
    <t>-757443286</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</si>
  <si>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</si>
  <si>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67</t>
  </si>
  <si>
    <t>725862103</t>
  </si>
  <si>
    <t>Zápachové uzávěrky zařizovacích předmětů pro dřezy DN 40/50 (HL 100G)</t>
  </si>
  <si>
    <t>-1231537523</t>
  </si>
  <si>
    <t>68</t>
  </si>
  <si>
    <t>725865501</t>
  </si>
  <si>
    <t>Zápachové uzávěrky zařizovacích předmětů odpadní soupravy se zápachovou uzávěrkou DN 40/50 (HL 555N)</t>
  </si>
  <si>
    <t>-1445277565</t>
  </si>
  <si>
    <t>69</t>
  </si>
  <si>
    <t>725980121</t>
  </si>
  <si>
    <t>Dvířka 15/15</t>
  </si>
  <si>
    <t>559013574</t>
  </si>
  <si>
    <t>70</t>
  </si>
  <si>
    <t>725980123</t>
  </si>
  <si>
    <t>Dvířka 30/30</t>
  </si>
  <si>
    <t>1974350002</t>
  </si>
  <si>
    <t>71</t>
  </si>
  <si>
    <t>998725101</t>
  </si>
  <si>
    <t>Přesun hmot pro zařizovací předměty stanovený z hmotnosti přesunovaného materiálu vodorovná dopravní vzdálenost do 50 m v objektech výšky do 6 m</t>
  </si>
  <si>
    <t>-964082469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</si>
  <si>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</si>
  <si>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727</t>
  </si>
  <si>
    <t>Zdravotechnika - požární ochrana</t>
  </si>
  <si>
    <t>72</t>
  </si>
  <si>
    <t>727121112</t>
  </si>
  <si>
    <t>Protipožární ochranné manžety z jedné strany dělící konstrukce požární odolnost EI 90 (PROMASTOP RI/30 501.35) D 110</t>
  </si>
  <si>
    <t>-1687518463</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</si>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</sst>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5"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1" fillId="0" borderId="0" applyNumberFormat="0" applyFill="0" applyBorder="0" applyAlignment="0" applyProtection="0"/>
    <xf numFmtId="0" fontId="36" fillId="0" borderId="0" applyAlignment="0">
      <alignment vertical="top" wrapText="1"/>
      <protection locked="0"/>
    </xf>
  </cellStyleXfs>
  <cellXfs count="36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2" borderId="0" xfId="0" applyFont="1" applyFill="1" applyAlignment="1">
      <alignment horizontal="left" vertical="center"/>
    </xf>
    <xf numFmtId="0" fontId="0" fillId="2" borderId="0" xfId="0" applyFill="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0" fillId="0" borderId="0" xfId="0" applyFont="1" applyBorder="1" applyAlignment="1" applyProtection="1">
      <alignment horizontal="left" vertical="center"/>
    </xf>
    <xf numFmtId="0" fontId="0" fillId="0" borderId="5" xfId="0" applyBorder="1" applyProtection="1"/>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3"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5"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0"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3"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3" fillId="0" borderId="19" xfId="0" applyFont="1" applyBorder="1" applyAlignment="1" applyProtection="1">
      <alignment horizontal="center" vertical="center" wrapText="1"/>
    </xf>
    <xf numFmtId="0" fontId="13" fillId="0" borderId="20" xfId="0" applyFont="1" applyBorder="1" applyAlignment="1" applyProtection="1">
      <alignment horizontal="center" vertical="center" wrapText="1"/>
    </xf>
    <xf numFmtId="0" fontId="13"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0" fontId="3" fillId="0" borderId="0" xfId="0" applyFont="1" applyAlignment="1" applyProtection="1">
      <alignment horizontal="center" vertical="center"/>
    </xf>
    <xf numFmtId="4" fontId="17" fillId="0" borderId="17"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8" xfId="0" applyNumberFormat="1" applyFont="1" applyBorder="1" applyAlignment="1" applyProtection="1">
      <alignment vertical="center"/>
    </xf>
    <xf numFmtId="0" fontId="3" fillId="0" borderId="0" xfId="0" applyFont="1" applyAlignment="1">
      <alignment horizontal="left" vertical="center"/>
    </xf>
    <xf numFmtId="0" fontId="19" fillId="0" borderId="0" xfId="0" applyFont="1" applyAlignment="1">
      <alignment horizontal="left" vertical="center"/>
    </xf>
    <xf numFmtId="0" fontId="4" fillId="0" borderId="4" xfId="0" applyFont="1" applyBorder="1" applyAlignment="1" applyProtection="1">
      <alignment vertical="center"/>
    </xf>
    <xf numFmtId="0" fontId="20" fillId="0" borderId="0" xfId="0" applyFont="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horizontal="center" vertical="center"/>
    </xf>
    <xf numFmtId="0" fontId="4" fillId="0" borderId="4" xfId="0" applyFont="1" applyBorder="1" applyAlignment="1">
      <alignment vertical="center"/>
    </xf>
    <xf numFmtId="4" fontId="23" fillId="0" borderId="22" xfId="0" applyNumberFormat="1" applyFont="1" applyBorder="1" applyAlignment="1" applyProtection="1">
      <alignment vertical="center"/>
    </xf>
    <xf numFmtId="4" fontId="23" fillId="0" borderId="23" xfId="0" applyNumberFormat="1" applyFont="1" applyBorder="1" applyAlignment="1" applyProtection="1">
      <alignment vertical="center"/>
    </xf>
    <xf numFmtId="166" fontId="23" fillId="0" borderId="23" xfId="0" applyNumberFormat="1" applyFont="1" applyBorder="1" applyAlignment="1" applyProtection="1">
      <alignment vertical="center"/>
    </xf>
    <xf numFmtId="4" fontId="23"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3"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5" fillId="0" borderId="0" xfId="0" applyFont="1" applyBorder="1" applyAlignment="1" applyProtection="1">
      <alignment horizontal="left" vertical="center"/>
    </xf>
    <xf numFmtId="4" fontId="18"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4"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3"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5"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8" fillId="0" borderId="0" xfId="0" applyNumberFormat="1" applyFont="1" applyAlignment="1" applyProtection="1"/>
    <xf numFmtId="166" fontId="26" fillId="0" borderId="15" xfId="0" applyNumberFormat="1" applyFont="1" applyBorder="1" applyAlignment="1" applyProtection="1"/>
    <xf numFmtId="166" fontId="26" fillId="0" borderId="16" xfId="0" applyNumberFormat="1" applyFont="1" applyBorder="1" applyAlignment="1" applyProtection="1"/>
    <xf numFmtId="4" fontId="27"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Border="1" applyAlignment="1" applyProtection="1">
      <alignment horizontal="left" vertical="center"/>
    </xf>
    <xf numFmtId="0" fontId="29" fillId="0" borderId="0" xfId="0" applyFont="1" applyBorder="1" applyAlignment="1" applyProtection="1">
      <alignment vertical="center" wrapText="1"/>
    </xf>
    <xf numFmtId="0" fontId="28" fillId="0" borderId="0" xfId="0" applyFont="1" applyAlignment="1" applyProtection="1">
      <alignment horizontal="left" vertical="center"/>
    </xf>
    <xf numFmtId="0" fontId="29"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30" fillId="0" borderId="27" xfId="0" applyFont="1" applyBorder="1" applyAlignment="1" applyProtection="1">
      <alignment horizontal="center" vertical="center"/>
    </xf>
    <xf numFmtId="49" fontId="30" fillId="0" borderId="27" xfId="0" applyNumberFormat="1" applyFont="1" applyBorder="1" applyAlignment="1" applyProtection="1">
      <alignment horizontal="left" vertical="center" wrapText="1"/>
    </xf>
    <xf numFmtId="0" fontId="30" fillId="0" borderId="27" xfId="0" applyFont="1" applyBorder="1" applyAlignment="1" applyProtection="1">
      <alignment horizontal="left" vertical="center" wrapText="1"/>
    </xf>
    <xf numFmtId="0" fontId="30" fillId="0" borderId="27" xfId="0" applyFont="1" applyBorder="1" applyAlignment="1" applyProtection="1">
      <alignment horizontal="center" vertical="center" wrapText="1"/>
    </xf>
    <xf numFmtId="167" fontId="30" fillId="0" borderId="27" xfId="0" applyNumberFormat="1" applyFont="1" applyBorder="1" applyAlignment="1" applyProtection="1">
      <alignment vertical="center"/>
    </xf>
    <xf numFmtId="4" fontId="30" fillId="3" borderId="27" xfId="0" applyNumberFormat="1" applyFont="1" applyFill="1" applyBorder="1" applyAlignment="1" applyProtection="1">
      <alignment vertical="center"/>
      <protection locked="0"/>
    </xf>
    <xf numFmtId="4" fontId="30" fillId="0" borderId="27" xfId="0" applyNumberFormat="1" applyFont="1" applyBorder="1" applyAlignment="1" applyProtection="1">
      <alignment vertical="center"/>
    </xf>
    <xf numFmtId="0" fontId="30" fillId="0" borderId="4" xfId="0" applyFont="1" applyBorder="1" applyAlignment="1">
      <alignment vertical="center"/>
    </xf>
    <xf numFmtId="0" fontId="30" fillId="3" borderId="27"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22"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31" fillId="2" borderId="0" xfId="1" applyFill="1"/>
    <xf numFmtId="0" fontId="32" fillId="0" borderId="0" xfId="1" applyFont="1" applyAlignment="1">
      <alignment horizontal="center" vertical="center"/>
    </xf>
    <xf numFmtId="0" fontId="33" fillId="2" borderId="0" xfId="0" applyFont="1" applyFill="1" applyAlignment="1">
      <alignment horizontal="left" vertical="center"/>
    </xf>
    <xf numFmtId="0" fontId="34" fillId="2" borderId="0" xfId="0" applyFont="1" applyFill="1" applyAlignment="1">
      <alignment vertical="center"/>
    </xf>
    <xf numFmtId="0" fontId="35" fillId="2" borderId="0" xfId="1" applyFont="1" applyFill="1" applyAlignment="1">
      <alignment vertical="center"/>
    </xf>
    <xf numFmtId="0" fontId="9" fillId="2" borderId="0" xfId="0" applyFont="1" applyFill="1" applyAlignment="1" applyProtection="1">
      <alignment horizontal="left" vertical="center"/>
    </xf>
    <xf numFmtId="0" fontId="34" fillId="2" borderId="0" xfId="0" applyFont="1" applyFill="1" applyAlignment="1" applyProtection="1">
      <alignment vertical="center"/>
    </xf>
    <xf numFmtId="0" fontId="33" fillId="2" borderId="0" xfId="0" applyFont="1" applyFill="1" applyAlignment="1" applyProtection="1">
      <alignment horizontal="left" vertical="center"/>
    </xf>
    <xf numFmtId="0" fontId="35" fillId="2" borderId="0" xfId="1" applyFont="1" applyFill="1" applyAlignment="1" applyProtection="1">
      <alignment vertical="center"/>
    </xf>
    <xf numFmtId="0" fontId="34" fillId="2" borderId="0" xfId="0" applyFont="1" applyFill="1" applyAlignment="1" applyProtection="1">
      <alignment vertical="center"/>
      <protection locked="0"/>
    </xf>
    <xf numFmtId="0" fontId="36" fillId="0" borderId="0" xfId="2" applyAlignment="1">
      <alignment vertical="top"/>
      <protection locked="0"/>
    </xf>
    <xf numFmtId="0" fontId="37" fillId="0" borderId="28" xfId="2" applyFont="1" applyBorder="1" applyAlignment="1">
      <alignment vertical="center" wrapText="1"/>
      <protection locked="0"/>
    </xf>
    <xf numFmtId="0" fontId="37" fillId="0" borderId="29" xfId="2" applyFont="1" applyBorder="1" applyAlignment="1">
      <alignment vertical="center" wrapText="1"/>
      <protection locked="0"/>
    </xf>
    <xf numFmtId="0" fontId="37" fillId="0" borderId="30" xfId="2" applyFont="1" applyBorder="1" applyAlignment="1">
      <alignment vertical="center" wrapText="1"/>
      <protection locked="0"/>
    </xf>
    <xf numFmtId="0" fontId="37" fillId="0" borderId="31" xfId="2" applyFont="1" applyBorder="1" applyAlignment="1">
      <alignment horizontal="center" vertical="center" wrapText="1"/>
      <protection locked="0"/>
    </xf>
    <xf numFmtId="0" fontId="37" fillId="0" borderId="32" xfId="2" applyFont="1" applyBorder="1" applyAlignment="1">
      <alignment horizontal="center" vertical="center" wrapText="1"/>
      <protection locked="0"/>
    </xf>
    <xf numFmtId="0" fontId="36" fillId="0" borderId="0" xfId="2" applyAlignment="1">
      <alignment horizontal="center" vertical="center"/>
      <protection locked="0"/>
    </xf>
    <xf numFmtId="0" fontId="37" fillId="0" borderId="31" xfId="2" applyFont="1" applyBorder="1" applyAlignment="1">
      <alignment vertical="center" wrapText="1"/>
      <protection locked="0"/>
    </xf>
    <xf numFmtId="0" fontId="37" fillId="0" borderId="32" xfId="2" applyFont="1" applyBorder="1" applyAlignment="1">
      <alignment vertical="center" wrapText="1"/>
      <protection locked="0"/>
    </xf>
    <xf numFmtId="0" fontId="39" fillId="0" borderId="0" xfId="2" applyFont="1" applyBorder="1" applyAlignment="1">
      <alignment horizontal="left" vertical="center" wrapText="1"/>
      <protection locked="0"/>
    </xf>
    <xf numFmtId="0" fontId="40" fillId="0" borderId="31" xfId="2" applyFont="1" applyBorder="1" applyAlignment="1">
      <alignment vertical="center" wrapText="1"/>
      <protection locked="0"/>
    </xf>
    <xf numFmtId="0" fontId="40" fillId="0" borderId="0" xfId="2" applyFont="1" applyBorder="1" applyAlignment="1">
      <alignment horizontal="left" vertical="center" wrapText="1"/>
      <protection locked="0"/>
    </xf>
    <xf numFmtId="0" fontId="40" fillId="0" borderId="0" xfId="2" applyFont="1" applyBorder="1" applyAlignment="1">
      <alignment vertical="center" wrapText="1"/>
      <protection locked="0"/>
    </xf>
    <xf numFmtId="0" fontId="40" fillId="0" borderId="0" xfId="2" applyFont="1" applyBorder="1" applyAlignment="1">
      <alignment vertical="center"/>
      <protection locked="0"/>
    </xf>
    <xf numFmtId="0" fontId="40" fillId="0" borderId="0" xfId="2" applyFont="1" applyBorder="1" applyAlignment="1">
      <alignment horizontal="left" vertical="center"/>
      <protection locked="0"/>
    </xf>
    <xf numFmtId="49" fontId="40" fillId="0" borderId="0" xfId="2" applyNumberFormat="1" applyFont="1" applyBorder="1" applyAlignment="1">
      <alignment vertical="center" wrapText="1"/>
      <protection locked="0"/>
    </xf>
    <xf numFmtId="0" fontId="37" fillId="0" borderId="34" xfId="2" applyFont="1" applyBorder="1" applyAlignment="1">
      <alignment vertical="center" wrapText="1"/>
      <protection locked="0"/>
    </xf>
    <xf numFmtId="0" fontId="43" fillId="0" borderId="33" xfId="2" applyFont="1" applyBorder="1" applyAlignment="1">
      <alignment vertical="center" wrapText="1"/>
      <protection locked="0"/>
    </xf>
    <xf numFmtId="0" fontId="37" fillId="0" borderId="35" xfId="2" applyFont="1" applyBorder="1" applyAlignment="1">
      <alignment vertical="center" wrapText="1"/>
      <protection locked="0"/>
    </xf>
    <xf numFmtId="0" fontId="37" fillId="0" borderId="0" xfId="2" applyFont="1" applyBorder="1" applyAlignment="1">
      <alignment vertical="top"/>
      <protection locked="0"/>
    </xf>
    <xf numFmtId="0" fontId="37" fillId="0" borderId="0" xfId="2" applyFont="1" applyAlignment="1">
      <alignment vertical="top"/>
      <protection locked="0"/>
    </xf>
    <xf numFmtId="0" fontId="37" fillId="0" borderId="28" xfId="2" applyFont="1" applyBorder="1" applyAlignment="1">
      <alignment horizontal="left" vertical="center"/>
      <protection locked="0"/>
    </xf>
    <xf numFmtId="0" fontId="37" fillId="0" borderId="29" xfId="2" applyFont="1" applyBorder="1" applyAlignment="1">
      <alignment horizontal="left" vertical="center"/>
      <protection locked="0"/>
    </xf>
    <xf numFmtId="0" fontId="37" fillId="0" borderId="30" xfId="2" applyFont="1" applyBorder="1" applyAlignment="1">
      <alignment horizontal="left" vertical="center"/>
      <protection locked="0"/>
    </xf>
    <xf numFmtId="0" fontId="37" fillId="0" borderId="31" xfId="2" applyFont="1" applyBorder="1" applyAlignment="1">
      <alignment horizontal="left" vertical="center"/>
      <protection locked="0"/>
    </xf>
    <xf numFmtId="0" fontId="37" fillId="0" borderId="32" xfId="2" applyFont="1" applyBorder="1" applyAlignment="1">
      <alignment horizontal="left" vertical="center"/>
      <protection locked="0"/>
    </xf>
    <xf numFmtId="0" fontId="39"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39" fillId="0" borderId="33" xfId="2" applyFont="1" applyBorder="1" applyAlignment="1">
      <alignment horizontal="left" vertical="center"/>
      <protection locked="0"/>
    </xf>
    <xf numFmtId="0" fontId="39" fillId="0" borderId="33" xfId="2" applyFont="1" applyBorder="1" applyAlignment="1">
      <alignment horizontal="center" vertical="center"/>
      <protection locked="0"/>
    </xf>
    <xf numFmtId="0" fontId="44" fillId="0" borderId="33" xfId="2" applyFont="1" applyBorder="1" applyAlignment="1">
      <alignment horizontal="left" vertical="center"/>
      <protection locked="0"/>
    </xf>
    <xf numFmtId="0" fontId="42" fillId="0" borderId="0" xfId="2" applyFont="1" applyBorder="1" applyAlignment="1">
      <alignment horizontal="left" vertical="center"/>
      <protection locked="0"/>
    </xf>
    <xf numFmtId="0" fontId="40" fillId="0" borderId="0" xfId="2" applyFont="1" applyAlignment="1">
      <alignment horizontal="left" vertical="center"/>
      <protection locked="0"/>
    </xf>
    <xf numFmtId="0" fontId="40" fillId="0" borderId="0" xfId="2" applyFont="1" applyBorder="1" applyAlignment="1">
      <alignment horizontal="center" vertical="center"/>
      <protection locked="0"/>
    </xf>
    <xf numFmtId="0" fontId="40" fillId="0" borderId="31" xfId="2" applyFont="1" applyBorder="1" applyAlignment="1">
      <alignment horizontal="left" vertical="center"/>
      <protection locked="0"/>
    </xf>
    <xf numFmtId="0" fontId="40" fillId="0" borderId="0" xfId="2" applyFont="1" applyFill="1" applyBorder="1" applyAlignment="1">
      <alignment horizontal="left" vertical="center"/>
      <protection locked="0"/>
    </xf>
    <xf numFmtId="0" fontId="40" fillId="0" borderId="0" xfId="2" applyFont="1" applyFill="1" applyBorder="1" applyAlignment="1">
      <alignment horizontal="center" vertical="center"/>
      <protection locked="0"/>
    </xf>
    <xf numFmtId="0" fontId="37" fillId="0" borderId="34" xfId="2" applyFont="1" applyBorder="1" applyAlignment="1">
      <alignment horizontal="left" vertical="center"/>
      <protection locked="0"/>
    </xf>
    <xf numFmtId="0" fontId="43" fillId="0" borderId="33" xfId="2" applyFont="1" applyBorder="1" applyAlignment="1">
      <alignment horizontal="left" vertical="center"/>
      <protection locked="0"/>
    </xf>
    <xf numFmtId="0" fontId="37" fillId="0" borderId="35" xfId="2" applyFont="1" applyBorder="1" applyAlignment="1">
      <alignment horizontal="left" vertical="center"/>
      <protection locked="0"/>
    </xf>
    <xf numFmtId="0" fontId="37" fillId="0" borderId="0" xfId="2" applyFont="1" applyBorder="1" applyAlignment="1">
      <alignment horizontal="left" vertical="center"/>
      <protection locked="0"/>
    </xf>
    <xf numFmtId="0" fontId="43" fillId="0" borderId="0" xfId="2" applyFont="1" applyBorder="1" applyAlignment="1">
      <alignment horizontal="left" vertical="center"/>
      <protection locked="0"/>
    </xf>
    <xf numFmtId="0" fontId="44" fillId="0" borderId="0" xfId="2" applyFont="1" applyBorder="1" applyAlignment="1">
      <alignment horizontal="left" vertical="center"/>
      <protection locked="0"/>
    </xf>
    <xf numFmtId="0" fontId="40" fillId="0" borderId="33" xfId="2" applyFont="1" applyBorder="1" applyAlignment="1">
      <alignment horizontal="left" vertical="center"/>
      <protection locked="0"/>
    </xf>
    <xf numFmtId="0" fontId="37" fillId="0" borderId="0" xfId="2" applyFont="1" applyBorder="1" applyAlignment="1">
      <alignment horizontal="left" vertical="center" wrapText="1"/>
      <protection locked="0"/>
    </xf>
    <xf numFmtId="0" fontId="40" fillId="0" borderId="0" xfId="2" applyFont="1" applyBorder="1" applyAlignment="1">
      <alignment horizontal="center" vertical="center" wrapText="1"/>
      <protection locked="0"/>
    </xf>
    <xf numFmtId="0" fontId="37" fillId="0" borderId="28" xfId="2" applyFont="1" applyBorder="1" applyAlignment="1">
      <alignment horizontal="left" vertical="center" wrapText="1"/>
      <protection locked="0"/>
    </xf>
    <xf numFmtId="0" fontId="37" fillId="0" borderId="29" xfId="2" applyFont="1" applyBorder="1" applyAlignment="1">
      <alignment horizontal="left" vertical="center" wrapText="1"/>
      <protection locked="0"/>
    </xf>
    <xf numFmtId="0" fontId="37" fillId="0" borderId="30" xfId="2" applyFont="1" applyBorder="1" applyAlignment="1">
      <alignment horizontal="left" vertical="center" wrapText="1"/>
      <protection locked="0"/>
    </xf>
    <xf numFmtId="0" fontId="37" fillId="0" borderId="31" xfId="2" applyFont="1" applyBorder="1" applyAlignment="1">
      <alignment horizontal="left" vertical="center" wrapText="1"/>
      <protection locked="0"/>
    </xf>
    <xf numFmtId="0" fontId="37"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0" fillId="0" borderId="31" xfId="2" applyFont="1" applyBorder="1" applyAlignment="1">
      <alignment horizontal="left" vertical="center" wrapText="1"/>
      <protection locked="0"/>
    </xf>
    <xf numFmtId="0" fontId="40" fillId="0" borderId="32" xfId="2" applyFont="1" applyBorder="1" applyAlignment="1">
      <alignment horizontal="left" vertical="center" wrapText="1"/>
      <protection locked="0"/>
    </xf>
    <xf numFmtId="0" fontId="40" fillId="0" borderId="32" xfId="2" applyFont="1" applyBorder="1" applyAlignment="1">
      <alignment horizontal="left" vertical="center"/>
      <protection locked="0"/>
    </xf>
    <xf numFmtId="0" fontId="40" fillId="0" borderId="34" xfId="2" applyFont="1" applyBorder="1" applyAlignment="1">
      <alignment horizontal="left" vertical="center" wrapText="1"/>
      <protection locked="0"/>
    </xf>
    <xf numFmtId="0" fontId="40" fillId="0" borderId="33" xfId="2" applyFont="1" applyBorder="1" applyAlignment="1">
      <alignment horizontal="left" vertical="center" wrapText="1"/>
      <protection locked="0"/>
    </xf>
    <xf numFmtId="0" fontId="40" fillId="0" borderId="35" xfId="2" applyFont="1" applyBorder="1" applyAlignment="1">
      <alignment horizontal="left" vertical="center" wrapText="1"/>
      <protection locked="0"/>
    </xf>
    <xf numFmtId="0" fontId="40" fillId="0" borderId="0" xfId="2" applyFont="1" applyBorder="1" applyAlignment="1">
      <alignment horizontal="left" vertical="top"/>
      <protection locked="0"/>
    </xf>
    <xf numFmtId="0" fontId="40" fillId="0" borderId="0" xfId="2" applyFont="1" applyBorder="1" applyAlignment="1">
      <alignment horizontal="center" vertical="top"/>
      <protection locked="0"/>
    </xf>
    <xf numFmtId="0" fontId="40" fillId="0" borderId="34" xfId="2" applyFont="1" applyBorder="1" applyAlignment="1">
      <alignment horizontal="left" vertical="center"/>
      <protection locked="0"/>
    </xf>
    <xf numFmtId="0" fontId="40" fillId="0" borderId="35" xfId="2" applyFont="1" applyBorder="1" applyAlignment="1">
      <alignment horizontal="left" vertical="center"/>
      <protection locked="0"/>
    </xf>
    <xf numFmtId="0" fontId="44" fillId="0" borderId="0" xfId="2" applyFont="1" applyAlignment="1">
      <alignment vertical="center"/>
      <protection locked="0"/>
    </xf>
    <xf numFmtId="0" fontId="39" fillId="0" borderId="0" xfId="2" applyFont="1" applyBorder="1" applyAlignment="1">
      <alignment vertical="center"/>
      <protection locked="0"/>
    </xf>
    <xf numFmtId="0" fontId="44" fillId="0" borderId="33" xfId="2" applyFont="1" applyBorder="1" applyAlignment="1">
      <alignment vertical="center"/>
      <protection locked="0"/>
    </xf>
    <xf numFmtId="0" fontId="39" fillId="0" borderId="33" xfId="2" applyFont="1" applyBorder="1" applyAlignment="1">
      <alignment vertical="center"/>
      <protection locked="0"/>
    </xf>
    <xf numFmtId="0" fontId="36" fillId="0" borderId="0" xfId="2" applyBorder="1" applyAlignment="1">
      <alignment vertical="top"/>
      <protection locked="0"/>
    </xf>
    <xf numFmtId="49" fontId="40" fillId="0" borderId="0" xfId="2" applyNumberFormat="1" applyFont="1" applyBorder="1" applyAlignment="1">
      <alignment horizontal="left" vertical="center"/>
      <protection locked="0"/>
    </xf>
    <xf numFmtId="0" fontId="36" fillId="0" borderId="33" xfId="2" applyBorder="1" applyAlignment="1">
      <alignment vertical="top"/>
      <protection locked="0"/>
    </xf>
    <xf numFmtId="0" fontId="39" fillId="0" borderId="33" xfId="2" applyFont="1" applyBorder="1" applyAlignment="1">
      <alignment horizontal="left"/>
      <protection locked="0"/>
    </xf>
    <xf numFmtId="0" fontId="44" fillId="0" borderId="33" xfId="2" applyFont="1" applyBorder="1" applyAlignment="1">
      <protection locked="0"/>
    </xf>
    <xf numFmtId="0" fontId="37" fillId="0" borderId="31" xfId="2" applyFont="1" applyBorder="1" applyAlignment="1">
      <alignment vertical="top"/>
      <protection locked="0"/>
    </xf>
    <xf numFmtId="0" fontId="37" fillId="0" borderId="32" xfId="2" applyFont="1" applyBorder="1" applyAlignment="1">
      <alignment vertical="top"/>
      <protection locked="0"/>
    </xf>
    <xf numFmtId="0" fontId="37" fillId="0" borderId="0" xfId="2" applyFont="1" applyBorder="1" applyAlignment="1">
      <alignment horizontal="center" vertical="center"/>
      <protection locked="0"/>
    </xf>
    <xf numFmtId="0" fontId="37" fillId="0" borderId="0" xfId="2" applyFont="1" applyBorder="1" applyAlignment="1">
      <alignment horizontal="left" vertical="top"/>
      <protection locked="0"/>
    </xf>
    <xf numFmtId="0" fontId="37" fillId="0" borderId="34" xfId="2" applyFont="1" applyBorder="1" applyAlignment="1">
      <alignment vertical="top"/>
      <protection locked="0"/>
    </xf>
    <xf numFmtId="0" fontId="37" fillId="0" borderId="33" xfId="2" applyFont="1" applyBorder="1" applyAlignment="1">
      <alignment vertical="top"/>
      <protection locked="0"/>
    </xf>
    <xf numFmtId="0" fontId="37" fillId="0" borderId="35" xfId="2" applyFont="1" applyBorder="1" applyAlignment="1">
      <alignment vertical="top"/>
      <protection locked="0"/>
    </xf>
    <xf numFmtId="0" fontId="0" fillId="0" borderId="0" xfId="0"/>
    <xf numFmtId="4" fontId="21" fillId="0" borderId="0" xfId="0" applyNumberFormat="1" applyFont="1" applyAlignment="1" applyProtection="1">
      <alignment vertical="center"/>
    </xf>
    <xf numFmtId="0" fontId="21" fillId="0" borderId="0" xfId="0" applyFont="1" applyAlignment="1" applyProtection="1">
      <alignment vertical="center"/>
    </xf>
    <xf numFmtId="0" fontId="20" fillId="0" borderId="0" xfId="0" applyFont="1" applyAlignment="1" applyProtection="1">
      <alignment horizontal="left" vertical="center" wrapText="1"/>
    </xf>
    <xf numFmtId="4" fontId="18"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7"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0" fillId="0" borderId="0"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4"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14" fillId="0" borderId="0" xfId="0" applyFont="1" applyAlignment="1">
      <alignment horizontal="left" vertical="top" wrapText="1"/>
    </xf>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5"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13" fillId="0" borderId="0" xfId="0" applyFont="1" applyAlignment="1" applyProtection="1">
      <alignment horizontal="left" vertical="center" wrapText="1"/>
    </xf>
    <xf numFmtId="0" fontId="35" fillId="2" borderId="0" xfId="1" applyFont="1" applyFill="1" applyAlignment="1">
      <alignment vertical="center"/>
    </xf>
    <xf numFmtId="0" fontId="13"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40" fillId="0" borderId="0" xfId="2" applyFont="1" applyBorder="1" applyAlignment="1">
      <alignment horizontal="left" vertical="top"/>
      <protection locked="0"/>
    </xf>
    <xf numFmtId="0" fontId="40" fillId="0" borderId="0" xfId="2" applyFont="1" applyBorder="1" applyAlignment="1">
      <alignment horizontal="left" vertical="center"/>
      <protection locked="0"/>
    </xf>
    <xf numFmtId="0" fontId="38" fillId="0" borderId="0" xfId="2" applyFont="1" applyBorder="1" applyAlignment="1">
      <alignment horizontal="center" vertical="center" wrapText="1"/>
      <protection locked="0"/>
    </xf>
    <xf numFmtId="0" fontId="39" fillId="0" borderId="33" xfId="2" applyFont="1" applyBorder="1" applyAlignment="1">
      <alignment horizontal="left"/>
      <protection locked="0"/>
    </xf>
    <xf numFmtId="0" fontId="40" fillId="0" borderId="0" xfId="2" applyFont="1" applyBorder="1" applyAlignment="1">
      <alignment horizontal="left" vertical="center" wrapText="1"/>
      <protection locked="0"/>
    </xf>
    <xf numFmtId="0" fontId="38" fillId="0" borderId="0" xfId="2" applyFont="1" applyBorder="1" applyAlignment="1">
      <alignment horizontal="center" vertical="center"/>
      <protection locked="0"/>
    </xf>
    <xf numFmtId="49" fontId="40" fillId="0" borderId="0" xfId="2" applyNumberFormat="1" applyFont="1" applyBorder="1" applyAlignment="1">
      <alignment horizontal="left" vertical="center" wrapText="1"/>
      <protection locked="0"/>
    </xf>
    <xf numFmtId="0" fontId="39" fillId="0" borderId="33" xfId="2" applyFont="1" applyBorder="1" applyAlignment="1">
      <alignment horizontal="left" wrapText="1"/>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D:\KROSplusData\System\Temp\radED5B9.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D:\KROSplusData\System\Temp\rad51D34.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15" activePane="bottomLeft" state="frozen"/>
      <selection pane="bottomLeft"/>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24" t="s">
        <v>0</v>
      </c>
      <c r="B1" s="225"/>
      <c r="C1" s="225"/>
      <c r="D1" s="226" t="s">
        <v>1</v>
      </c>
      <c r="E1" s="225"/>
      <c r="F1" s="225"/>
      <c r="G1" s="225"/>
      <c r="H1" s="225"/>
      <c r="I1" s="225"/>
      <c r="J1" s="225"/>
      <c r="K1" s="227" t="s">
        <v>478</v>
      </c>
      <c r="L1" s="227"/>
      <c r="M1" s="227"/>
      <c r="N1" s="227"/>
      <c r="O1" s="227"/>
      <c r="P1" s="227"/>
      <c r="Q1" s="227"/>
      <c r="R1" s="227"/>
      <c r="S1" s="227"/>
      <c r="T1" s="225"/>
      <c r="U1" s="225"/>
      <c r="V1" s="225"/>
      <c r="W1" s="227" t="s">
        <v>479</v>
      </c>
      <c r="X1" s="227"/>
      <c r="Y1" s="227"/>
      <c r="Z1" s="227"/>
      <c r="AA1" s="227"/>
      <c r="AB1" s="227"/>
      <c r="AC1" s="227"/>
      <c r="AD1" s="227"/>
      <c r="AE1" s="227"/>
      <c r="AF1" s="227"/>
      <c r="AG1" s="227"/>
      <c r="AH1" s="227"/>
      <c r="AI1" s="219"/>
      <c r="AJ1" s="13"/>
      <c r="AK1" s="13"/>
      <c r="AL1" s="13"/>
      <c r="AM1" s="13"/>
      <c r="AN1" s="13"/>
      <c r="AO1" s="13"/>
      <c r="AP1" s="13"/>
      <c r="AQ1" s="13"/>
      <c r="AR1" s="13"/>
      <c r="AS1" s="13"/>
      <c r="AT1" s="13"/>
      <c r="AU1" s="13"/>
      <c r="AV1" s="13"/>
      <c r="AW1" s="13"/>
      <c r="AX1" s="13"/>
      <c r="AY1" s="13"/>
      <c r="AZ1" s="13"/>
      <c r="BA1" s="12" t="s">
        <v>2</v>
      </c>
      <c r="BB1" s="12" t="s">
        <v>3</v>
      </c>
      <c r="BC1" s="13"/>
      <c r="BD1" s="13"/>
      <c r="BE1" s="13"/>
      <c r="BF1" s="13"/>
      <c r="BG1" s="13"/>
      <c r="BH1" s="13"/>
      <c r="BI1" s="13"/>
      <c r="BJ1" s="13"/>
      <c r="BK1" s="13"/>
      <c r="BL1" s="13"/>
      <c r="BM1" s="13"/>
      <c r="BN1" s="13"/>
      <c r="BO1" s="13"/>
      <c r="BP1" s="13"/>
      <c r="BQ1" s="13"/>
      <c r="BR1" s="13"/>
      <c r="BT1" s="14" t="s">
        <v>4</v>
      </c>
      <c r="BU1" s="14" t="s">
        <v>4</v>
      </c>
      <c r="BV1" s="14" t="s">
        <v>5</v>
      </c>
    </row>
    <row r="2" spans="1:74" ht="36.950000000000003" customHeight="1" x14ac:dyDescent="0.3">
      <c r="AR2" s="308"/>
      <c r="AS2" s="308"/>
      <c r="AT2" s="308"/>
      <c r="AU2" s="308"/>
      <c r="AV2" s="308"/>
      <c r="AW2" s="308"/>
      <c r="AX2" s="308"/>
      <c r="AY2" s="308"/>
      <c r="AZ2" s="308"/>
      <c r="BA2" s="308"/>
      <c r="BB2" s="308"/>
      <c r="BC2" s="308"/>
      <c r="BD2" s="308"/>
      <c r="BE2" s="308"/>
      <c r="BS2" s="15" t="s">
        <v>6</v>
      </c>
      <c r="BT2" s="15" t="s">
        <v>7</v>
      </c>
    </row>
    <row r="3" spans="1:74" ht="6.95" customHeight="1" x14ac:dyDescent="0.3">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8"/>
      <c r="BS3" s="15" t="s">
        <v>6</v>
      </c>
      <c r="BT3" s="15" t="s">
        <v>8</v>
      </c>
    </row>
    <row r="4" spans="1:74" ht="36.950000000000003" customHeight="1" x14ac:dyDescent="0.3">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2"/>
      <c r="AS4" s="23" t="s">
        <v>10</v>
      </c>
      <c r="BE4" s="24" t="s">
        <v>11</v>
      </c>
      <c r="BS4" s="15" t="s">
        <v>12</v>
      </c>
    </row>
    <row r="5" spans="1:74" ht="14.45" customHeight="1" x14ac:dyDescent="0.3">
      <c r="B5" s="19"/>
      <c r="C5" s="20"/>
      <c r="D5" s="25" t="s">
        <v>13</v>
      </c>
      <c r="E5" s="20"/>
      <c r="F5" s="20"/>
      <c r="G5" s="20"/>
      <c r="H5" s="20"/>
      <c r="I5" s="20"/>
      <c r="J5" s="20"/>
      <c r="K5" s="339" t="s">
        <v>14</v>
      </c>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20"/>
      <c r="AQ5" s="22"/>
      <c r="BE5" s="336" t="s">
        <v>15</v>
      </c>
      <c r="BS5" s="15" t="s">
        <v>6</v>
      </c>
    </row>
    <row r="6" spans="1:74" ht="36.950000000000003" customHeight="1" x14ac:dyDescent="0.3">
      <c r="B6" s="19"/>
      <c r="C6" s="20"/>
      <c r="D6" s="27" t="s">
        <v>16</v>
      </c>
      <c r="E6" s="20"/>
      <c r="F6" s="20"/>
      <c r="G6" s="20"/>
      <c r="H6" s="20"/>
      <c r="I6" s="20"/>
      <c r="J6" s="20"/>
      <c r="K6" s="341" t="s">
        <v>17</v>
      </c>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P6" s="20"/>
      <c r="AQ6" s="22"/>
      <c r="BE6" s="308"/>
      <c r="BS6" s="15" t="s">
        <v>18</v>
      </c>
    </row>
    <row r="7" spans="1:74" ht="14.45" customHeight="1" x14ac:dyDescent="0.3">
      <c r="B7" s="19"/>
      <c r="C7" s="20"/>
      <c r="D7" s="28" t="s">
        <v>19</v>
      </c>
      <c r="E7" s="20"/>
      <c r="F7" s="20"/>
      <c r="G7" s="20"/>
      <c r="H7" s="20"/>
      <c r="I7" s="20"/>
      <c r="J7" s="20"/>
      <c r="K7" s="26" t="s">
        <v>20</v>
      </c>
      <c r="L7" s="20"/>
      <c r="M7" s="20"/>
      <c r="N7" s="20"/>
      <c r="O7" s="20"/>
      <c r="P7" s="20"/>
      <c r="Q7" s="20"/>
      <c r="R7" s="20"/>
      <c r="S7" s="20"/>
      <c r="T7" s="20"/>
      <c r="U7" s="20"/>
      <c r="V7" s="20"/>
      <c r="W7" s="20"/>
      <c r="X7" s="20"/>
      <c r="Y7" s="20"/>
      <c r="Z7" s="20"/>
      <c r="AA7" s="20"/>
      <c r="AB7" s="20"/>
      <c r="AC7" s="20"/>
      <c r="AD7" s="20"/>
      <c r="AE7" s="20"/>
      <c r="AF7" s="20"/>
      <c r="AG7" s="20"/>
      <c r="AH7" s="20"/>
      <c r="AI7" s="20"/>
      <c r="AJ7" s="20"/>
      <c r="AK7" s="28" t="s">
        <v>21</v>
      </c>
      <c r="AL7" s="20"/>
      <c r="AM7" s="20"/>
      <c r="AN7" s="26" t="s">
        <v>22</v>
      </c>
      <c r="AO7" s="20"/>
      <c r="AP7" s="20"/>
      <c r="AQ7" s="22"/>
      <c r="BE7" s="308"/>
      <c r="BS7" s="15" t="s">
        <v>23</v>
      </c>
    </row>
    <row r="8" spans="1:74" ht="14.45" customHeight="1" x14ac:dyDescent="0.3">
      <c r="B8" s="19"/>
      <c r="C8" s="20"/>
      <c r="D8" s="28" t="s">
        <v>24</v>
      </c>
      <c r="E8" s="20"/>
      <c r="F8" s="20"/>
      <c r="G8" s="20"/>
      <c r="H8" s="20"/>
      <c r="I8" s="20"/>
      <c r="J8" s="20"/>
      <c r="K8" s="26" t="s">
        <v>25</v>
      </c>
      <c r="L8" s="20"/>
      <c r="M8" s="20"/>
      <c r="N8" s="20"/>
      <c r="O8" s="20"/>
      <c r="P8" s="20"/>
      <c r="Q8" s="20"/>
      <c r="R8" s="20"/>
      <c r="S8" s="20"/>
      <c r="T8" s="20"/>
      <c r="U8" s="20"/>
      <c r="V8" s="20"/>
      <c r="W8" s="20"/>
      <c r="X8" s="20"/>
      <c r="Y8" s="20"/>
      <c r="Z8" s="20"/>
      <c r="AA8" s="20"/>
      <c r="AB8" s="20"/>
      <c r="AC8" s="20"/>
      <c r="AD8" s="20"/>
      <c r="AE8" s="20"/>
      <c r="AF8" s="20"/>
      <c r="AG8" s="20"/>
      <c r="AH8" s="20"/>
      <c r="AI8" s="20"/>
      <c r="AJ8" s="20"/>
      <c r="AK8" s="28" t="s">
        <v>26</v>
      </c>
      <c r="AL8" s="20"/>
      <c r="AM8" s="20"/>
      <c r="AN8" s="29" t="s">
        <v>27</v>
      </c>
      <c r="AO8" s="20"/>
      <c r="AP8" s="20"/>
      <c r="AQ8" s="22"/>
      <c r="BE8" s="308"/>
      <c r="BS8" s="15" t="s">
        <v>28</v>
      </c>
    </row>
    <row r="9" spans="1:74" ht="14.45" customHeight="1" x14ac:dyDescent="0.3">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2"/>
      <c r="BE9" s="308"/>
      <c r="BS9" s="15" t="s">
        <v>29</v>
      </c>
    </row>
    <row r="10" spans="1:74" ht="14.45" customHeight="1" x14ac:dyDescent="0.3">
      <c r="B10" s="19"/>
      <c r="C10" s="20"/>
      <c r="D10" s="28" t="s">
        <v>30</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8" t="s">
        <v>31</v>
      </c>
      <c r="AL10" s="20"/>
      <c r="AM10" s="20"/>
      <c r="AN10" s="26" t="s">
        <v>22</v>
      </c>
      <c r="AO10" s="20"/>
      <c r="AP10" s="20"/>
      <c r="AQ10" s="22"/>
      <c r="BE10" s="308"/>
      <c r="BS10" s="15" t="s">
        <v>18</v>
      </c>
    </row>
    <row r="11" spans="1:74" ht="18.399999999999999" customHeight="1" x14ac:dyDescent="0.3">
      <c r="B11" s="19"/>
      <c r="C11" s="20"/>
      <c r="D11" s="20"/>
      <c r="E11" s="26" t="s">
        <v>32</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8" t="s">
        <v>33</v>
      </c>
      <c r="AL11" s="20"/>
      <c r="AM11" s="20"/>
      <c r="AN11" s="26" t="s">
        <v>22</v>
      </c>
      <c r="AO11" s="20"/>
      <c r="AP11" s="20"/>
      <c r="AQ11" s="22"/>
      <c r="BE11" s="308"/>
      <c r="BS11" s="15" t="s">
        <v>18</v>
      </c>
    </row>
    <row r="12" spans="1:74" ht="6.95" customHeight="1" x14ac:dyDescent="0.3">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2"/>
      <c r="BE12" s="308"/>
      <c r="BS12" s="15" t="s">
        <v>18</v>
      </c>
    </row>
    <row r="13" spans="1:74" ht="14.45" customHeight="1" x14ac:dyDescent="0.3">
      <c r="B13" s="19"/>
      <c r="C13" s="20"/>
      <c r="D13" s="28" t="s">
        <v>34</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8" t="s">
        <v>31</v>
      </c>
      <c r="AL13" s="20"/>
      <c r="AM13" s="20"/>
      <c r="AN13" s="30" t="s">
        <v>35</v>
      </c>
      <c r="AO13" s="20"/>
      <c r="AP13" s="20"/>
      <c r="AQ13" s="22"/>
      <c r="BE13" s="308"/>
      <c r="BS13" s="15" t="s">
        <v>18</v>
      </c>
    </row>
    <row r="14" spans="1:74" ht="15" x14ac:dyDescent="0.3">
      <c r="B14" s="19"/>
      <c r="C14" s="20"/>
      <c r="D14" s="20"/>
      <c r="E14" s="342" t="s">
        <v>35</v>
      </c>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28" t="s">
        <v>33</v>
      </c>
      <c r="AL14" s="20"/>
      <c r="AM14" s="20"/>
      <c r="AN14" s="30" t="s">
        <v>35</v>
      </c>
      <c r="AO14" s="20"/>
      <c r="AP14" s="20"/>
      <c r="AQ14" s="22"/>
      <c r="BE14" s="308"/>
      <c r="BS14" s="15" t="s">
        <v>18</v>
      </c>
    </row>
    <row r="15" spans="1:74" ht="6.95" customHeight="1" x14ac:dyDescent="0.3">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2"/>
      <c r="BE15" s="308"/>
      <c r="BS15" s="15" t="s">
        <v>4</v>
      </c>
    </row>
    <row r="16" spans="1:74" ht="14.45" customHeight="1" x14ac:dyDescent="0.3">
      <c r="B16" s="19"/>
      <c r="C16" s="20"/>
      <c r="D16" s="28" t="s">
        <v>36</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8" t="s">
        <v>31</v>
      </c>
      <c r="AL16" s="20"/>
      <c r="AM16" s="20"/>
      <c r="AN16" s="26" t="s">
        <v>37</v>
      </c>
      <c r="AO16" s="20"/>
      <c r="AP16" s="20"/>
      <c r="AQ16" s="22"/>
      <c r="BE16" s="308"/>
      <c r="BS16" s="15" t="s">
        <v>4</v>
      </c>
    </row>
    <row r="17" spans="2:71" ht="18.399999999999999" customHeight="1" x14ac:dyDescent="0.3">
      <c r="B17" s="19"/>
      <c r="C17" s="20"/>
      <c r="D17" s="20"/>
      <c r="E17" s="26" t="s">
        <v>38</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8" t="s">
        <v>33</v>
      </c>
      <c r="AL17" s="20"/>
      <c r="AM17" s="20"/>
      <c r="AN17" s="26" t="s">
        <v>22</v>
      </c>
      <c r="AO17" s="20"/>
      <c r="AP17" s="20"/>
      <c r="AQ17" s="22"/>
      <c r="BE17" s="308"/>
      <c r="BS17" s="15" t="s">
        <v>39</v>
      </c>
    </row>
    <row r="18" spans="2:71" ht="6.95" customHeight="1" x14ac:dyDescent="0.3">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2"/>
      <c r="BE18" s="308"/>
      <c r="BS18" s="15" t="s">
        <v>6</v>
      </c>
    </row>
    <row r="19" spans="2:71" ht="14.45" customHeight="1" x14ac:dyDescent="0.3">
      <c r="B19" s="19"/>
      <c r="C19" s="20"/>
      <c r="D19" s="28" t="s">
        <v>40</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2"/>
      <c r="BE19" s="308"/>
      <c r="BS19" s="15" t="s">
        <v>6</v>
      </c>
    </row>
    <row r="20" spans="2:71" ht="48.75" customHeight="1" x14ac:dyDescent="0.3">
      <c r="B20" s="19"/>
      <c r="C20" s="20"/>
      <c r="D20" s="20"/>
      <c r="E20" s="343" t="s">
        <v>41</v>
      </c>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20"/>
      <c r="AP20" s="20"/>
      <c r="AQ20" s="22"/>
      <c r="BE20" s="308"/>
      <c r="BS20" s="15" t="s">
        <v>4</v>
      </c>
    </row>
    <row r="21" spans="2:71" ht="6.95" customHeight="1" x14ac:dyDescent="0.3">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2"/>
      <c r="BE21" s="308"/>
    </row>
    <row r="22" spans="2:71" ht="6.95" customHeight="1" x14ac:dyDescent="0.3">
      <c r="B22" s="19"/>
      <c r="C22" s="20"/>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20"/>
      <c r="AQ22" s="22"/>
      <c r="BE22" s="308"/>
    </row>
    <row r="23" spans="2:71" s="1" customFormat="1" ht="25.9" customHeight="1" x14ac:dyDescent="0.3">
      <c r="B23" s="32"/>
      <c r="C23" s="33"/>
      <c r="D23" s="34" t="s">
        <v>42</v>
      </c>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44">
        <f>ROUND(AG51,2)</f>
        <v>0</v>
      </c>
      <c r="AL23" s="345"/>
      <c r="AM23" s="345"/>
      <c r="AN23" s="345"/>
      <c r="AO23" s="345"/>
      <c r="AP23" s="33"/>
      <c r="AQ23" s="36"/>
      <c r="BE23" s="337"/>
    </row>
    <row r="24" spans="2:71" s="1" customFormat="1" ht="6.95" customHeight="1" x14ac:dyDescent="0.3">
      <c r="B24" s="32"/>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6"/>
      <c r="BE24" s="337"/>
    </row>
    <row r="25" spans="2:71" s="1" customFormat="1" x14ac:dyDescent="0.3">
      <c r="B25" s="32"/>
      <c r="C25" s="33"/>
      <c r="D25" s="33"/>
      <c r="E25" s="33"/>
      <c r="F25" s="33"/>
      <c r="G25" s="33"/>
      <c r="H25" s="33"/>
      <c r="I25" s="33"/>
      <c r="J25" s="33"/>
      <c r="K25" s="33"/>
      <c r="L25" s="346" t="s">
        <v>43</v>
      </c>
      <c r="M25" s="324"/>
      <c r="N25" s="324"/>
      <c r="O25" s="324"/>
      <c r="P25" s="33"/>
      <c r="Q25" s="33"/>
      <c r="R25" s="33"/>
      <c r="S25" s="33"/>
      <c r="T25" s="33"/>
      <c r="U25" s="33"/>
      <c r="V25" s="33"/>
      <c r="W25" s="346" t="s">
        <v>44</v>
      </c>
      <c r="X25" s="324"/>
      <c r="Y25" s="324"/>
      <c r="Z25" s="324"/>
      <c r="AA25" s="324"/>
      <c r="AB25" s="324"/>
      <c r="AC25" s="324"/>
      <c r="AD25" s="324"/>
      <c r="AE25" s="324"/>
      <c r="AF25" s="33"/>
      <c r="AG25" s="33"/>
      <c r="AH25" s="33"/>
      <c r="AI25" s="33"/>
      <c r="AJ25" s="33"/>
      <c r="AK25" s="346" t="s">
        <v>45</v>
      </c>
      <c r="AL25" s="324"/>
      <c r="AM25" s="324"/>
      <c r="AN25" s="324"/>
      <c r="AO25" s="324"/>
      <c r="AP25" s="33"/>
      <c r="AQ25" s="36"/>
      <c r="BE25" s="337"/>
    </row>
    <row r="26" spans="2:71" s="2" customFormat="1" ht="14.45" customHeight="1" x14ac:dyDescent="0.3">
      <c r="B26" s="38"/>
      <c r="C26" s="39"/>
      <c r="D26" s="40" t="s">
        <v>46</v>
      </c>
      <c r="E26" s="39"/>
      <c r="F26" s="40" t="s">
        <v>47</v>
      </c>
      <c r="G26" s="39"/>
      <c r="H26" s="39"/>
      <c r="I26" s="39"/>
      <c r="J26" s="39"/>
      <c r="K26" s="39"/>
      <c r="L26" s="329">
        <v>0.21</v>
      </c>
      <c r="M26" s="330"/>
      <c r="N26" s="330"/>
      <c r="O26" s="330"/>
      <c r="P26" s="39"/>
      <c r="Q26" s="39"/>
      <c r="R26" s="39"/>
      <c r="S26" s="39"/>
      <c r="T26" s="39"/>
      <c r="U26" s="39"/>
      <c r="V26" s="39"/>
      <c r="W26" s="331">
        <f>ROUND(AZ51,2)</f>
        <v>0</v>
      </c>
      <c r="X26" s="330"/>
      <c r="Y26" s="330"/>
      <c r="Z26" s="330"/>
      <c r="AA26" s="330"/>
      <c r="AB26" s="330"/>
      <c r="AC26" s="330"/>
      <c r="AD26" s="330"/>
      <c r="AE26" s="330"/>
      <c r="AF26" s="39"/>
      <c r="AG26" s="39"/>
      <c r="AH26" s="39"/>
      <c r="AI26" s="39"/>
      <c r="AJ26" s="39"/>
      <c r="AK26" s="331">
        <f>ROUND(AV51,2)</f>
        <v>0</v>
      </c>
      <c r="AL26" s="330"/>
      <c r="AM26" s="330"/>
      <c r="AN26" s="330"/>
      <c r="AO26" s="330"/>
      <c r="AP26" s="39"/>
      <c r="AQ26" s="41"/>
      <c r="BE26" s="338"/>
    </row>
    <row r="27" spans="2:71" s="2" customFormat="1" ht="14.45" customHeight="1" x14ac:dyDescent="0.3">
      <c r="B27" s="38"/>
      <c r="C27" s="39"/>
      <c r="D27" s="39"/>
      <c r="E27" s="39"/>
      <c r="F27" s="40" t="s">
        <v>48</v>
      </c>
      <c r="G27" s="39"/>
      <c r="H27" s="39"/>
      <c r="I27" s="39"/>
      <c r="J27" s="39"/>
      <c r="K27" s="39"/>
      <c r="L27" s="329">
        <v>0.15</v>
      </c>
      <c r="M27" s="330"/>
      <c r="N27" s="330"/>
      <c r="O27" s="330"/>
      <c r="P27" s="39"/>
      <c r="Q27" s="39"/>
      <c r="R27" s="39"/>
      <c r="S27" s="39"/>
      <c r="T27" s="39"/>
      <c r="U27" s="39"/>
      <c r="V27" s="39"/>
      <c r="W27" s="331">
        <f>ROUND(BA51,2)</f>
        <v>0</v>
      </c>
      <c r="X27" s="330"/>
      <c r="Y27" s="330"/>
      <c r="Z27" s="330"/>
      <c r="AA27" s="330"/>
      <c r="AB27" s="330"/>
      <c r="AC27" s="330"/>
      <c r="AD27" s="330"/>
      <c r="AE27" s="330"/>
      <c r="AF27" s="39"/>
      <c r="AG27" s="39"/>
      <c r="AH27" s="39"/>
      <c r="AI27" s="39"/>
      <c r="AJ27" s="39"/>
      <c r="AK27" s="331">
        <f>ROUND(AW51,2)</f>
        <v>0</v>
      </c>
      <c r="AL27" s="330"/>
      <c r="AM27" s="330"/>
      <c r="AN27" s="330"/>
      <c r="AO27" s="330"/>
      <c r="AP27" s="39"/>
      <c r="AQ27" s="41"/>
      <c r="BE27" s="338"/>
    </row>
    <row r="28" spans="2:71" s="2" customFormat="1" ht="14.45" hidden="1" customHeight="1" x14ac:dyDescent="0.3">
      <c r="B28" s="38"/>
      <c r="C28" s="39"/>
      <c r="D28" s="39"/>
      <c r="E28" s="39"/>
      <c r="F28" s="40" t="s">
        <v>49</v>
      </c>
      <c r="G28" s="39"/>
      <c r="H28" s="39"/>
      <c r="I28" s="39"/>
      <c r="J28" s="39"/>
      <c r="K28" s="39"/>
      <c r="L28" s="329">
        <v>0.21</v>
      </c>
      <c r="M28" s="330"/>
      <c r="N28" s="330"/>
      <c r="O28" s="330"/>
      <c r="P28" s="39"/>
      <c r="Q28" s="39"/>
      <c r="R28" s="39"/>
      <c r="S28" s="39"/>
      <c r="T28" s="39"/>
      <c r="U28" s="39"/>
      <c r="V28" s="39"/>
      <c r="W28" s="331">
        <f>ROUND(BB51,2)</f>
        <v>0</v>
      </c>
      <c r="X28" s="330"/>
      <c r="Y28" s="330"/>
      <c r="Z28" s="330"/>
      <c r="AA28" s="330"/>
      <c r="AB28" s="330"/>
      <c r="AC28" s="330"/>
      <c r="AD28" s="330"/>
      <c r="AE28" s="330"/>
      <c r="AF28" s="39"/>
      <c r="AG28" s="39"/>
      <c r="AH28" s="39"/>
      <c r="AI28" s="39"/>
      <c r="AJ28" s="39"/>
      <c r="AK28" s="331">
        <v>0</v>
      </c>
      <c r="AL28" s="330"/>
      <c r="AM28" s="330"/>
      <c r="AN28" s="330"/>
      <c r="AO28" s="330"/>
      <c r="AP28" s="39"/>
      <c r="AQ28" s="41"/>
      <c r="BE28" s="338"/>
    </row>
    <row r="29" spans="2:71" s="2" customFormat="1" ht="14.45" hidden="1" customHeight="1" x14ac:dyDescent="0.3">
      <c r="B29" s="38"/>
      <c r="C29" s="39"/>
      <c r="D29" s="39"/>
      <c r="E29" s="39"/>
      <c r="F29" s="40" t="s">
        <v>50</v>
      </c>
      <c r="G29" s="39"/>
      <c r="H29" s="39"/>
      <c r="I29" s="39"/>
      <c r="J29" s="39"/>
      <c r="K29" s="39"/>
      <c r="L29" s="329">
        <v>0.15</v>
      </c>
      <c r="M29" s="330"/>
      <c r="N29" s="330"/>
      <c r="O29" s="330"/>
      <c r="P29" s="39"/>
      <c r="Q29" s="39"/>
      <c r="R29" s="39"/>
      <c r="S29" s="39"/>
      <c r="T29" s="39"/>
      <c r="U29" s="39"/>
      <c r="V29" s="39"/>
      <c r="W29" s="331">
        <f>ROUND(BC51,2)</f>
        <v>0</v>
      </c>
      <c r="X29" s="330"/>
      <c r="Y29" s="330"/>
      <c r="Z29" s="330"/>
      <c r="AA29" s="330"/>
      <c r="AB29" s="330"/>
      <c r="AC29" s="330"/>
      <c r="AD29" s="330"/>
      <c r="AE29" s="330"/>
      <c r="AF29" s="39"/>
      <c r="AG29" s="39"/>
      <c r="AH29" s="39"/>
      <c r="AI29" s="39"/>
      <c r="AJ29" s="39"/>
      <c r="AK29" s="331">
        <v>0</v>
      </c>
      <c r="AL29" s="330"/>
      <c r="AM29" s="330"/>
      <c r="AN29" s="330"/>
      <c r="AO29" s="330"/>
      <c r="AP29" s="39"/>
      <c r="AQ29" s="41"/>
      <c r="BE29" s="338"/>
    </row>
    <row r="30" spans="2:71" s="2" customFormat="1" ht="14.45" hidden="1" customHeight="1" x14ac:dyDescent="0.3">
      <c r="B30" s="38"/>
      <c r="C30" s="39"/>
      <c r="D30" s="39"/>
      <c r="E30" s="39"/>
      <c r="F30" s="40" t="s">
        <v>51</v>
      </c>
      <c r="G30" s="39"/>
      <c r="H30" s="39"/>
      <c r="I30" s="39"/>
      <c r="J30" s="39"/>
      <c r="K30" s="39"/>
      <c r="L30" s="329">
        <v>0</v>
      </c>
      <c r="M30" s="330"/>
      <c r="N30" s="330"/>
      <c r="O30" s="330"/>
      <c r="P30" s="39"/>
      <c r="Q30" s="39"/>
      <c r="R30" s="39"/>
      <c r="S30" s="39"/>
      <c r="T30" s="39"/>
      <c r="U30" s="39"/>
      <c r="V30" s="39"/>
      <c r="W30" s="331">
        <f>ROUND(BD51,2)</f>
        <v>0</v>
      </c>
      <c r="X30" s="330"/>
      <c r="Y30" s="330"/>
      <c r="Z30" s="330"/>
      <c r="AA30" s="330"/>
      <c r="AB30" s="330"/>
      <c r="AC30" s="330"/>
      <c r="AD30" s="330"/>
      <c r="AE30" s="330"/>
      <c r="AF30" s="39"/>
      <c r="AG30" s="39"/>
      <c r="AH30" s="39"/>
      <c r="AI30" s="39"/>
      <c r="AJ30" s="39"/>
      <c r="AK30" s="331">
        <v>0</v>
      </c>
      <c r="AL30" s="330"/>
      <c r="AM30" s="330"/>
      <c r="AN30" s="330"/>
      <c r="AO30" s="330"/>
      <c r="AP30" s="39"/>
      <c r="AQ30" s="41"/>
      <c r="BE30" s="338"/>
    </row>
    <row r="31" spans="2:71" s="1" customFormat="1" ht="6.95" customHeight="1" x14ac:dyDescent="0.3">
      <c r="B31" s="32"/>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6"/>
      <c r="BE31" s="337"/>
    </row>
    <row r="32" spans="2:71" s="1" customFormat="1" ht="25.9" customHeight="1" x14ac:dyDescent="0.3">
      <c r="B32" s="32"/>
      <c r="C32" s="42"/>
      <c r="D32" s="43" t="s">
        <v>52</v>
      </c>
      <c r="E32" s="44"/>
      <c r="F32" s="44"/>
      <c r="G32" s="44"/>
      <c r="H32" s="44"/>
      <c r="I32" s="44"/>
      <c r="J32" s="44"/>
      <c r="K32" s="44"/>
      <c r="L32" s="44"/>
      <c r="M32" s="44"/>
      <c r="N32" s="44"/>
      <c r="O32" s="44"/>
      <c r="P32" s="44"/>
      <c r="Q32" s="44"/>
      <c r="R32" s="44"/>
      <c r="S32" s="44"/>
      <c r="T32" s="45" t="s">
        <v>53</v>
      </c>
      <c r="U32" s="44"/>
      <c r="V32" s="44"/>
      <c r="W32" s="44"/>
      <c r="X32" s="332" t="s">
        <v>54</v>
      </c>
      <c r="Y32" s="333"/>
      <c r="Z32" s="333"/>
      <c r="AA32" s="333"/>
      <c r="AB32" s="333"/>
      <c r="AC32" s="44"/>
      <c r="AD32" s="44"/>
      <c r="AE32" s="44"/>
      <c r="AF32" s="44"/>
      <c r="AG32" s="44"/>
      <c r="AH32" s="44"/>
      <c r="AI32" s="44"/>
      <c r="AJ32" s="44"/>
      <c r="AK32" s="334">
        <f>SUM(AK23:AK30)</f>
        <v>0</v>
      </c>
      <c r="AL32" s="333"/>
      <c r="AM32" s="333"/>
      <c r="AN32" s="333"/>
      <c r="AO32" s="335"/>
      <c r="AP32" s="42"/>
      <c r="AQ32" s="46"/>
      <c r="BE32" s="337"/>
    </row>
    <row r="33" spans="2:56" s="1" customFormat="1" ht="6.95" customHeight="1" x14ac:dyDescent="0.3">
      <c r="B33" s="32"/>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6"/>
    </row>
    <row r="34" spans="2:56" s="1" customFormat="1" ht="6.95" customHeight="1" x14ac:dyDescent="0.3">
      <c r="B34" s="47"/>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9"/>
    </row>
    <row r="38" spans="2:56" s="1" customFormat="1" ht="6.95" customHeight="1" x14ac:dyDescent="0.3">
      <c r="B38" s="50"/>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2"/>
    </row>
    <row r="39" spans="2:56" s="1" customFormat="1" ht="36.950000000000003" customHeight="1" x14ac:dyDescent="0.3">
      <c r="B39" s="32"/>
      <c r="C39" s="53" t="s">
        <v>55</v>
      </c>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2"/>
    </row>
    <row r="40" spans="2:56" s="1" customFormat="1" ht="6.95" customHeight="1" x14ac:dyDescent="0.3">
      <c r="B40" s="32"/>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2"/>
    </row>
    <row r="41" spans="2:56" s="3" customFormat="1" ht="14.45" customHeight="1" x14ac:dyDescent="0.3">
      <c r="B41" s="55"/>
      <c r="C41" s="56" t="s">
        <v>13</v>
      </c>
      <c r="D41" s="57"/>
      <c r="E41" s="57"/>
      <c r="F41" s="57"/>
      <c r="G41" s="57"/>
      <c r="H41" s="57"/>
      <c r="I41" s="57"/>
      <c r="J41" s="57"/>
      <c r="K41" s="57"/>
      <c r="L41" s="57" t="str">
        <f>K5</f>
        <v>2014-11</v>
      </c>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8"/>
    </row>
    <row r="42" spans="2:56" s="4" customFormat="1" ht="36.950000000000003" customHeight="1" x14ac:dyDescent="0.3">
      <c r="B42" s="59"/>
      <c r="C42" s="60" t="s">
        <v>16</v>
      </c>
      <c r="D42" s="61"/>
      <c r="E42" s="61"/>
      <c r="F42" s="61"/>
      <c r="G42" s="61"/>
      <c r="H42" s="61"/>
      <c r="I42" s="61"/>
      <c r="J42" s="61"/>
      <c r="K42" s="61"/>
      <c r="L42" s="314" t="str">
        <f>K6</f>
        <v>Rokycanská nemocnice - Rekonstrukce chirurgických ambulancí</v>
      </c>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5"/>
      <c r="AL42" s="315"/>
      <c r="AM42" s="315"/>
      <c r="AN42" s="315"/>
      <c r="AO42" s="315"/>
      <c r="AP42" s="61"/>
      <c r="AQ42" s="61"/>
      <c r="AR42" s="62"/>
    </row>
    <row r="43" spans="2:56" s="1" customFormat="1" ht="6.95" customHeight="1" x14ac:dyDescent="0.3">
      <c r="B43" s="32"/>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2"/>
    </row>
    <row r="44" spans="2:56" s="1" customFormat="1" ht="15" x14ac:dyDescent="0.3">
      <c r="B44" s="32"/>
      <c r="C44" s="56" t="s">
        <v>24</v>
      </c>
      <c r="D44" s="54"/>
      <c r="E44" s="54"/>
      <c r="F44" s="54"/>
      <c r="G44" s="54"/>
      <c r="H44" s="54"/>
      <c r="I44" s="54"/>
      <c r="J44" s="54"/>
      <c r="K44" s="54"/>
      <c r="L44" s="63" t="str">
        <f>IF(K8="","",K8)</f>
        <v>Rokycany</v>
      </c>
      <c r="M44" s="54"/>
      <c r="N44" s="54"/>
      <c r="O44" s="54"/>
      <c r="P44" s="54"/>
      <c r="Q44" s="54"/>
      <c r="R44" s="54"/>
      <c r="S44" s="54"/>
      <c r="T44" s="54"/>
      <c r="U44" s="54"/>
      <c r="V44" s="54"/>
      <c r="W44" s="54"/>
      <c r="X44" s="54"/>
      <c r="Y44" s="54"/>
      <c r="Z44" s="54"/>
      <c r="AA44" s="54"/>
      <c r="AB44" s="54"/>
      <c r="AC44" s="54"/>
      <c r="AD44" s="54"/>
      <c r="AE44" s="54"/>
      <c r="AF44" s="54"/>
      <c r="AG44" s="54"/>
      <c r="AH44" s="54"/>
      <c r="AI44" s="56" t="s">
        <v>26</v>
      </c>
      <c r="AJ44" s="54"/>
      <c r="AK44" s="54"/>
      <c r="AL44" s="54"/>
      <c r="AM44" s="316" t="str">
        <f>IF(AN8= "","",AN8)</f>
        <v>6. 11. 2014</v>
      </c>
      <c r="AN44" s="317"/>
      <c r="AO44" s="54"/>
      <c r="AP44" s="54"/>
      <c r="AQ44" s="54"/>
      <c r="AR44" s="52"/>
    </row>
    <row r="45" spans="2:56" s="1" customFormat="1" ht="6.95" customHeight="1" x14ac:dyDescent="0.3">
      <c r="B45" s="32"/>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2"/>
    </row>
    <row r="46" spans="2:56" s="1" customFormat="1" ht="15" x14ac:dyDescent="0.3">
      <c r="B46" s="32"/>
      <c r="C46" s="56" t="s">
        <v>30</v>
      </c>
      <c r="D46" s="54"/>
      <c r="E46" s="54"/>
      <c r="F46" s="54"/>
      <c r="G46" s="54"/>
      <c r="H46" s="54"/>
      <c r="I46" s="54"/>
      <c r="J46" s="54"/>
      <c r="K46" s="54"/>
      <c r="L46" s="57" t="str">
        <f>IF(E11= "","",E11)</f>
        <v>Rokycanská nemocnice a.s., Voldušská 750, Rokycany</v>
      </c>
      <c r="M46" s="54"/>
      <c r="N46" s="54"/>
      <c r="O46" s="54"/>
      <c r="P46" s="54"/>
      <c r="Q46" s="54"/>
      <c r="R46" s="54"/>
      <c r="S46" s="54"/>
      <c r="T46" s="54"/>
      <c r="U46" s="54"/>
      <c r="V46" s="54"/>
      <c r="W46" s="54"/>
      <c r="X46" s="54"/>
      <c r="Y46" s="54"/>
      <c r="Z46" s="54"/>
      <c r="AA46" s="54"/>
      <c r="AB46" s="54"/>
      <c r="AC46" s="54"/>
      <c r="AD46" s="54"/>
      <c r="AE46" s="54"/>
      <c r="AF46" s="54"/>
      <c r="AG46" s="54"/>
      <c r="AH46" s="54"/>
      <c r="AI46" s="56" t="s">
        <v>36</v>
      </c>
      <c r="AJ46" s="54"/>
      <c r="AK46" s="54"/>
      <c r="AL46" s="54"/>
      <c r="AM46" s="318" t="str">
        <f>IF(E17="","",E17)</f>
        <v>Petr Königsmark</v>
      </c>
      <c r="AN46" s="317"/>
      <c r="AO46" s="317"/>
      <c r="AP46" s="317"/>
      <c r="AQ46" s="54"/>
      <c r="AR46" s="52"/>
      <c r="AS46" s="319" t="s">
        <v>56</v>
      </c>
      <c r="AT46" s="320"/>
      <c r="AU46" s="65"/>
      <c r="AV46" s="65"/>
      <c r="AW46" s="65"/>
      <c r="AX46" s="65"/>
      <c r="AY46" s="65"/>
      <c r="AZ46" s="65"/>
      <c r="BA46" s="65"/>
      <c r="BB46" s="65"/>
      <c r="BC46" s="65"/>
      <c r="BD46" s="66"/>
    </row>
    <row r="47" spans="2:56" s="1" customFormat="1" ht="15" x14ac:dyDescent="0.3">
      <c r="B47" s="32"/>
      <c r="C47" s="56" t="s">
        <v>34</v>
      </c>
      <c r="D47" s="54"/>
      <c r="E47" s="54"/>
      <c r="F47" s="54"/>
      <c r="G47" s="54"/>
      <c r="H47" s="54"/>
      <c r="I47" s="54"/>
      <c r="J47" s="54"/>
      <c r="K47" s="54"/>
      <c r="L47" s="57" t="str">
        <f>IF(E14= "Vyplň údaj","",E14)</f>
        <v/>
      </c>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c r="AR47" s="52"/>
      <c r="AS47" s="321"/>
      <c r="AT47" s="322"/>
      <c r="AU47" s="67"/>
      <c r="AV47" s="67"/>
      <c r="AW47" s="67"/>
      <c r="AX47" s="67"/>
      <c r="AY47" s="67"/>
      <c r="AZ47" s="67"/>
      <c r="BA47" s="67"/>
      <c r="BB47" s="67"/>
      <c r="BC47" s="67"/>
      <c r="BD47" s="68"/>
    </row>
    <row r="48" spans="2:56" s="1" customFormat="1" ht="10.9" customHeight="1" x14ac:dyDescent="0.3">
      <c r="B48" s="32"/>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2"/>
      <c r="AS48" s="323"/>
      <c r="AT48" s="324"/>
      <c r="AU48" s="33"/>
      <c r="AV48" s="33"/>
      <c r="AW48" s="33"/>
      <c r="AX48" s="33"/>
      <c r="AY48" s="33"/>
      <c r="AZ48" s="33"/>
      <c r="BA48" s="33"/>
      <c r="BB48" s="33"/>
      <c r="BC48" s="33"/>
      <c r="BD48" s="70"/>
    </row>
    <row r="49" spans="1:91" s="1" customFormat="1" ht="29.25" customHeight="1" x14ac:dyDescent="0.3">
      <c r="B49" s="32"/>
      <c r="C49" s="325" t="s">
        <v>57</v>
      </c>
      <c r="D49" s="326"/>
      <c r="E49" s="326"/>
      <c r="F49" s="326"/>
      <c r="G49" s="326"/>
      <c r="H49" s="71"/>
      <c r="I49" s="327" t="s">
        <v>58</v>
      </c>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8" t="s">
        <v>59</v>
      </c>
      <c r="AH49" s="326"/>
      <c r="AI49" s="326"/>
      <c r="AJ49" s="326"/>
      <c r="AK49" s="326"/>
      <c r="AL49" s="326"/>
      <c r="AM49" s="326"/>
      <c r="AN49" s="327" t="s">
        <v>60</v>
      </c>
      <c r="AO49" s="326"/>
      <c r="AP49" s="326"/>
      <c r="AQ49" s="72" t="s">
        <v>61</v>
      </c>
      <c r="AR49" s="52"/>
      <c r="AS49" s="73" t="s">
        <v>62</v>
      </c>
      <c r="AT49" s="74" t="s">
        <v>63</v>
      </c>
      <c r="AU49" s="74" t="s">
        <v>64</v>
      </c>
      <c r="AV49" s="74" t="s">
        <v>65</v>
      </c>
      <c r="AW49" s="74" t="s">
        <v>66</v>
      </c>
      <c r="AX49" s="74" t="s">
        <v>67</v>
      </c>
      <c r="AY49" s="74" t="s">
        <v>68</v>
      </c>
      <c r="AZ49" s="74" t="s">
        <v>69</v>
      </c>
      <c r="BA49" s="74" t="s">
        <v>70</v>
      </c>
      <c r="BB49" s="74" t="s">
        <v>71</v>
      </c>
      <c r="BC49" s="74" t="s">
        <v>72</v>
      </c>
      <c r="BD49" s="75" t="s">
        <v>73</v>
      </c>
    </row>
    <row r="50" spans="1:91" s="1" customFormat="1" ht="10.9" customHeight="1" x14ac:dyDescent="0.3">
      <c r="B50" s="32"/>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c r="AR50" s="52"/>
      <c r="AS50" s="76"/>
      <c r="AT50" s="77"/>
      <c r="AU50" s="77"/>
      <c r="AV50" s="77"/>
      <c r="AW50" s="77"/>
      <c r="AX50" s="77"/>
      <c r="AY50" s="77"/>
      <c r="AZ50" s="77"/>
      <c r="BA50" s="77"/>
      <c r="BB50" s="77"/>
      <c r="BC50" s="77"/>
      <c r="BD50" s="78"/>
    </row>
    <row r="51" spans="1:91" s="4" customFormat="1" ht="32.450000000000003" customHeight="1" x14ac:dyDescent="0.3">
      <c r="B51" s="59"/>
      <c r="C51" s="79" t="s">
        <v>74</v>
      </c>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312">
        <f>ROUND(AG52,2)</f>
        <v>0</v>
      </c>
      <c r="AH51" s="312"/>
      <c r="AI51" s="312"/>
      <c r="AJ51" s="312"/>
      <c r="AK51" s="312"/>
      <c r="AL51" s="312"/>
      <c r="AM51" s="312"/>
      <c r="AN51" s="313">
        <f>SUM(AG51,AT51)</f>
        <v>0</v>
      </c>
      <c r="AO51" s="313"/>
      <c r="AP51" s="313"/>
      <c r="AQ51" s="81" t="s">
        <v>22</v>
      </c>
      <c r="AR51" s="62"/>
      <c r="AS51" s="82">
        <f>ROUND(AS52,2)</f>
        <v>0</v>
      </c>
      <c r="AT51" s="83">
        <f>ROUND(SUM(AV51:AW51),2)</f>
        <v>0</v>
      </c>
      <c r="AU51" s="84">
        <f>ROUND(AU52,5)</f>
        <v>0</v>
      </c>
      <c r="AV51" s="83">
        <f>ROUND(AZ51*L26,2)</f>
        <v>0</v>
      </c>
      <c r="AW51" s="83">
        <f>ROUND(BA51*L27,2)</f>
        <v>0</v>
      </c>
      <c r="AX51" s="83">
        <f>ROUND(BB51*L26,2)</f>
        <v>0</v>
      </c>
      <c r="AY51" s="83">
        <f>ROUND(BC51*L27,2)</f>
        <v>0</v>
      </c>
      <c r="AZ51" s="83">
        <f>ROUND(AZ52,2)</f>
        <v>0</v>
      </c>
      <c r="BA51" s="83">
        <f>ROUND(BA52,2)</f>
        <v>0</v>
      </c>
      <c r="BB51" s="83">
        <f>ROUND(BB52,2)</f>
        <v>0</v>
      </c>
      <c r="BC51" s="83">
        <f>ROUND(BC52,2)</f>
        <v>0</v>
      </c>
      <c r="BD51" s="85">
        <f>ROUND(BD52,2)</f>
        <v>0</v>
      </c>
      <c r="BS51" s="86" t="s">
        <v>75</v>
      </c>
      <c r="BT51" s="86" t="s">
        <v>76</v>
      </c>
      <c r="BU51" s="87" t="s">
        <v>77</v>
      </c>
      <c r="BV51" s="86" t="s">
        <v>78</v>
      </c>
      <c r="BW51" s="86" t="s">
        <v>5</v>
      </c>
      <c r="BX51" s="86" t="s">
        <v>79</v>
      </c>
      <c r="CL51" s="86" t="s">
        <v>20</v>
      </c>
    </row>
    <row r="52" spans="1:91" s="5" customFormat="1" ht="37.5" customHeight="1" x14ac:dyDescent="0.3">
      <c r="A52" s="220" t="s">
        <v>480</v>
      </c>
      <c r="B52" s="88"/>
      <c r="C52" s="89"/>
      <c r="D52" s="311" t="s">
        <v>80</v>
      </c>
      <c r="E52" s="310"/>
      <c r="F52" s="310"/>
      <c r="G52" s="310"/>
      <c r="H52" s="310"/>
      <c r="I52" s="90"/>
      <c r="J52" s="311" t="s">
        <v>81</v>
      </c>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09">
        <f>'D.1.4.1 - Zdravotně techn...'!J27</f>
        <v>0</v>
      </c>
      <c r="AH52" s="310"/>
      <c r="AI52" s="310"/>
      <c r="AJ52" s="310"/>
      <c r="AK52" s="310"/>
      <c r="AL52" s="310"/>
      <c r="AM52" s="310"/>
      <c r="AN52" s="309">
        <f>SUM(AG52,AT52)</f>
        <v>0</v>
      </c>
      <c r="AO52" s="310"/>
      <c r="AP52" s="310"/>
      <c r="AQ52" s="91" t="s">
        <v>82</v>
      </c>
      <c r="AR52" s="92"/>
      <c r="AS52" s="93">
        <v>0</v>
      </c>
      <c r="AT52" s="94">
        <f>ROUND(SUM(AV52:AW52),2)</f>
        <v>0</v>
      </c>
      <c r="AU52" s="95">
        <f>'D.1.4.1 - Zdravotně techn...'!P83</f>
        <v>0</v>
      </c>
      <c r="AV52" s="94">
        <f>'D.1.4.1 - Zdravotně techn...'!J30</f>
        <v>0</v>
      </c>
      <c r="AW52" s="94">
        <f>'D.1.4.1 - Zdravotně techn...'!J31</f>
        <v>0</v>
      </c>
      <c r="AX52" s="94">
        <f>'D.1.4.1 - Zdravotně techn...'!J32</f>
        <v>0</v>
      </c>
      <c r="AY52" s="94">
        <f>'D.1.4.1 - Zdravotně techn...'!J33</f>
        <v>0</v>
      </c>
      <c r="AZ52" s="94">
        <f>'D.1.4.1 - Zdravotně techn...'!F30</f>
        <v>0</v>
      </c>
      <c r="BA52" s="94">
        <f>'D.1.4.1 - Zdravotně techn...'!F31</f>
        <v>0</v>
      </c>
      <c r="BB52" s="94">
        <f>'D.1.4.1 - Zdravotně techn...'!F32</f>
        <v>0</v>
      </c>
      <c r="BC52" s="94">
        <f>'D.1.4.1 - Zdravotně techn...'!F33</f>
        <v>0</v>
      </c>
      <c r="BD52" s="96">
        <f>'D.1.4.1 - Zdravotně techn...'!F34</f>
        <v>0</v>
      </c>
      <c r="BT52" s="97" t="s">
        <v>23</v>
      </c>
      <c r="BV52" s="97" t="s">
        <v>78</v>
      </c>
      <c r="BW52" s="97" t="s">
        <v>83</v>
      </c>
      <c r="BX52" s="97" t="s">
        <v>5</v>
      </c>
      <c r="CL52" s="97" t="s">
        <v>20</v>
      </c>
      <c r="CM52" s="97" t="s">
        <v>84</v>
      </c>
    </row>
    <row r="53" spans="1:91" s="1" customFormat="1" ht="30" customHeight="1" x14ac:dyDescent="0.3">
      <c r="B53" s="32"/>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2"/>
    </row>
    <row r="54" spans="1:91" s="1" customFormat="1" ht="6.95" customHeight="1" x14ac:dyDescent="0.3">
      <c r="B54" s="47"/>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52"/>
    </row>
  </sheetData>
  <sheetProtection algorithmName="SHA-512" hashValue="1UDnmtowGxmOgbvLRwuLEiXXTUDWQ6i8lOKiJpRUeJGOxx1ymELfDDEEQGJNXm4nzB7qaTGJB0hmLjG5riZhiw==" saltValue="YdTZKQbUm8PVzn8qjzDN1A==" spinCount="100000" sheet="1" objects="1" scenarios="1" formatColumns="0" formatRows="0" sort="0" autoFilter="0"/>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tooltip="Rekapitulace stavby" display="1) Rekapitulace stavby"/>
    <hyperlink ref="W1:AI1" location="C51" tooltip="Rekapitulace objektů stavby a soupisů prací" display="2) Rekapitulace objektů stavby a soupisů prací"/>
    <hyperlink ref="A52" location="'D.1.4.1 - Zdravotně techn...'!C2" tooltip="D.1.4.1 - Zdravotně techn..." displa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68"/>
  <sheetViews>
    <sheetView showGridLines="0" workbookViewId="0">
      <pane ySplit="1" topLeftCell="A250" activePane="bottomLeft" state="frozen"/>
      <selection pane="bottomLeft" activeCell="I86" sqref="I86"/>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3"/>
      <c r="B1" s="222"/>
      <c r="C1" s="222"/>
      <c r="D1" s="221" t="s">
        <v>1</v>
      </c>
      <c r="E1" s="222"/>
      <c r="F1" s="223" t="s">
        <v>481</v>
      </c>
      <c r="G1" s="348" t="s">
        <v>482</v>
      </c>
      <c r="H1" s="348"/>
      <c r="I1" s="228"/>
      <c r="J1" s="223" t="s">
        <v>483</v>
      </c>
      <c r="K1" s="221" t="s">
        <v>85</v>
      </c>
      <c r="L1" s="223" t="s">
        <v>484</v>
      </c>
      <c r="M1" s="223"/>
      <c r="N1" s="223"/>
      <c r="O1" s="223"/>
      <c r="P1" s="223"/>
      <c r="Q1" s="223"/>
      <c r="R1" s="223"/>
      <c r="S1" s="223"/>
      <c r="T1" s="223"/>
      <c r="U1" s="219"/>
      <c r="V1" s="219"/>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row>
    <row r="2" spans="1:70" ht="36.950000000000003" customHeight="1" x14ac:dyDescent="0.3">
      <c r="L2" s="308"/>
      <c r="M2" s="308"/>
      <c r="N2" s="308"/>
      <c r="O2" s="308"/>
      <c r="P2" s="308"/>
      <c r="Q2" s="308"/>
      <c r="R2" s="308"/>
      <c r="S2" s="308"/>
      <c r="T2" s="308"/>
      <c r="U2" s="308"/>
      <c r="V2" s="308"/>
      <c r="AT2" s="15" t="s">
        <v>83</v>
      </c>
    </row>
    <row r="3" spans="1:70" ht="6.95" customHeight="1" x14ac:dyDescent="0.3">
      <c r="B3" s="16"/>
      <c r="C3" s="17"/>
      <c r="D3" s="17"/>
      <c r="E3" s="17"/>
      <c r="F3" s="17"/>
      <c r="G3" s="17"/>
      <c r="H3" s="17"/>
      <c r="I3" s="99"/>
      <c r="J3" s="17"/>
      <c r="K3" s="18"/>
      <c r="AT3" s="15" t="s">
        <v>84</v>
      </c>
    </row>
    <row r="4" spans="1:70" ht="36.950000000000003" customHeight="1" x14ac:dyDescent="0.3">
      <c r="B4" s="19"/>
      <c r="C4" s="20"/>
      <c r="D4" s="21" t="s">
        <v>86</v>
      </c>
      <c r="E4" s="20"/>
      <c r="F4" s="20"/>
      <c r="G4" s="20"/>
      <c r="H4" s="20"/>
      <c r="I4" s="100"/>
      <c r="J4" s="20"/>
      <c r="K4" s="22"/>
      <c r="M4" s="23" t="s">
        <v>10</v>
      </c>
      <c r="AT4" s="15" t="s">
        <v>4</v>
      </c>
    </row>
    <row r="5" spans="1:70" ht="6.95" customHeight="1" x14ac:dyDescent="0.3">
      <c r="B5" s="19"/>
      <c r="C5" s="20"/>
      <c r="D5" s="20"/>
      <c r="E5" s="20"/>
      <c r="F5" s="20"/>
      <c r="G5" s="20"/>
      <c r="H5" s="20"/>
      <c r="I5" s="100"/>
      <c r="J5" s="20"/>
      <c r="K5" s="22"/>
    </row>
    <row r="6" spans="1:70" ht="15" x14ac:dyDescent="0.3">
      <c r="B6" s="19"/>
      <c r="C6" s="20"/>
      <c r="D6" s="28" t="s">
        <v>16</v>
      </c>
      <c r="E6" s="20"/>
      <c r="F6" s="20"/>
      <c r="G6" s="20"/>
      <c r="H6" s="20"/>
      <c r="I6" s="100"/>
      <c r="J6" s="20"/>
      <c r="K6" s="22"/>
    </row>
    <row r="7" spans="1:70" ht="22.5" customHeight="1" x14ac:dyDescent="0.3">
      <c r="B7" s="19"/>
      <c r="C7" s="20"/>
      <c r="D7" s="20"/>
      <c r="E7" s="349" t="str">
        <f>'Rekapitulace stavby'!K6</f>
        <v>Rokycanská nemocnice - Rekonstrukce chirurgických ambulancí</v>
      </c>
      <c r="F7" s="340"/>
      <c r="G7" s="340"/>
      <c r="H7" s="340"/>
      <c r="I7" s="100"/>
      <c r="J7" s="20"/>
      <c r="K7" s="22"/>
    </row>
    <row r="8" spans="1:70" s="1" customFormat="1" ht="15" x14ac:dyDescent="0.3">
      <c r="B8" s="32"/>
      <c r="C8" s="33"/>
      <c r="D8" s="28" t="s">
        <v>87</v>
      </c>
      <c r="E8" s="33"/>
      <c r="F8" s="33"/>
      <c r="G8" s="33"/>
      <c r="H8" s="33"/>
      <c r="I8" s="101"/>
      <c r="J8" s="33"/>
      <c r="K8" s="36"/>
    </row>
    <row r="9" spans="1:70" s="1" customFormat="1" ht="36.950000000000003" customHeight="1" x14ac:dyDescent="0.3">
      <c r="B9" s="32"/>
      <c r="C9" s="33"/>
      <c r="D9" s="33"/>
      <c r="E9" s="350" t="s">
        <v>88</v>
      </c>
      <c r="F9" s="324"/>
      <c r="G9" s="324"/>
      <c r="H9" s="324"/>
      <c r="I9" s="101"/>
      <c r="J9" s="33"/>
      <c r="K9" s="36"/>
    </row>
    <row r="10" spans="1:70" s="1" customFormat="1" x14ac:dyDescent="0.3">
      <c r="B10" s="32"/>
      <c r="C10" s="33"/>
      <c r="D10" s="33"/>
      <c r="E10" s="33"/>
      <c r="F10" s="33"/>
      <c r="G10" s="33"/>
      <c r="H10" s="33"/>
      <c r="I10" s="101"/>
      <c r="J10" s="33"/>
      <c r="K10" s="36"/>
    </row>
    <row r="11" spans="1:70" s="1" customFormat="1" ht="14.45" customHeight="1" x14ac:dyDescent="0.3">
      <c r="B11" s="32"/>
      <c r="C11" s="33"/>
      <c r="D11" s="28" t="s">
        <v>19</v>
      </c>
      <c r="E11" s="33"/>
      <c r="F11" s="26" t="s">
        <v>20</v>
      </c>
      <c r="G11" s="33"/>
      <c r="H11" s="33"/>
      <c r="I11" s="102" t="s">
        <v>21</v>
      </c>
      <c r="J11" s="26" t="s">
        <v>22</v>
      </c>
      <c r="K11" s="36"/>
    </row>
    <row r="12" spans="1:70" s="1" customFormat="1" ht="14.45" customHeight="1" x14ac:dyDescent="0.3">
      <c r="B12" s="32"/>
      <c r="C12" s="33"/>
      <c r="D12" s="28" t="s">
        <v>24</v>
      </c>
      <c r="E12" s="33"/>
      <c r="F12" s="26" t="s">
        <v>25</v>
      </c>
      <c r="G12" s="33"/>
      <c r="H12" s="33"/>
      <c r="I12" s="102" t="s">
        <v>26</v>
      </c>
      <c r="J12" s="103" t="str">
        <f>'Rekapitulace stavby'!AN8</f>
        <v>6. 11. 2014</v>
      </c>
      <c r="K12" s="36"/>
    </row>
    <row r="13" spans="1:70" s="1" customFormat="1" ht="10.9" customHeight="1" x14ac:dyDescent="0.3">
      <c r="B13" s="32"/>
      <c r="C13" s="33"/>
      <c r="D13" s="33"/>
      <c r="E13" s="33"/>
      <c r="F13" s="33"/>
      <c r="G13" s="33"/>
      <c r="H13" s="33"/>
      <c r="I13" s="101"/>
      <c r="J13" s="33"/>
      <c r="K13" s="36"/>
    </row>
    <row r="14" spans="1:70" s="1" customFormat="1" ht="14.45" customHeight="1" x14ac:dyDescent="0.3">
      <c r="B14" s="32"/>
      <c r="C14" s="33"/>
      <c r="D14" s="28" t="s">
        <v>30</v>
      </c>
      <c r="E14" s="33"/>
      <c r="F14" s="33"/>
      <c r="G14" s="33"/>
      <c r="H14" s="33"/>
      <c r="I14" s="102" t="s">
        <v>31</v>
      </c>
      <c r="J14" s="26" t="s">
        <v>22</v>
      </c>
      <c r="K14" s="36"/>
    </row>
    <row r="15" spans="1:70" s="1" customFormat="1" ht="18" customHeight="1" x14ac:dyDescent="0.3">
      <c r="B15" s="32"/>
      <c r="C15" s="33"/>
      <c r="D15" s="33"/>
      <c r="E15" s="26" t="s">
        <v>32</v>
      </c>
      <c r="F15" s="33"/>
      <c r="G15" s="33"/>
      <c r="H15" s="33"/>
      <c r="I15" s="102" t="s">
        <v>33</v>
      </c>
      <c r="J15" s="26" t="s">
        <v>22</v>
      </c>
      <c r="K15" s="36"/>
    </row>
    <row r="16" spans="1:70" s="1" customFormat="1" ht="6.95" customHeight="1" x14ac:dyDescent="0.3">
      <c r="B16" s="32"/>
      <c r="C16" s="33"/>
      <c r="D16" s="33"/>
      <c r="E16" s="33"/>
      <c r="F16" s="33"/>
      <c r="G16" s="33"/>
      <c r="H16" s="33"/>
      <c r="I16" s="101"/>
      <c r="J16" s="33"/>
      <c r="K16" s="36"/>
    </row>
    <row r="17" spans="2:11" s="1" customFormat="1" ht="14.45" customHeight="1" x14ac:dyDescent="0.3">
      <c r="B17" s="32"/>
      <c r="C17" s="33"/>
      <c r="D17" s="28" t="s">
        <v>34</v>
      </c>
      <c r="E17" s="33"/>
      <c r="F17" s="33"/>
      <c r="G17" s="33"/>
      <c r="H17" s="33"/>
      <c r="I17" s="102" t="s">
        <v>31</v>
      </c>
      <c r="J17" s="26" t="str">
        <f>IF('Rekapitulace stavby'!AN13="Vyplň údaj","",IF('Rekapitulace stavby'!AN13="","",'Rekapitulace stavby'!AN13))</f>
        <v/>
      </c>
      <c r="K17" s="36"/>
    </row>
    <row r="18" spans="2:11" s="1" customFormat="1" ht="18" customHeight="1" x14ac:dyDescent="0.3">
      <c r="B18" s="32"/>
      <c r="C18" s="33"/>
      <c r="D18" s="33"/>
      <c r="E18" s="26" t="str">
        <f>IF('Rekapitulace stavby'!E14="Vyplň údaj","",IF('Rekapitulace stavby'!E14="","",'Rekapitulace stavby'!E14))</f>
        <v/>
      </c>
      <c r="F18" s="33"/>
      <c r="G18" s="33"/>
      <c r="H18" s="33"/>
      <c r="I18" s="102" t="s">
        <v>33</v>
      </c>
      <c r="J18" s="26" t="str">
        <f>IF('Rekapitulace stavby'!AN14="Vyplň údaj","",IF('Rekapitulace stavby'!AN14="","",'Rekapitulace stavby'!AN14))</f>
        <v/>
      </c>
      <c r="K18" s="36"/>
    </row>
    <row r="19" spans="2:11" s="1" customFormat="1" ht="6.95" customHeight="1" x14ac:dyDescent="0.3">
      <c r="B19" s="32"/>
      <c r="C19" s="33"/>
      <c r="D19" s="33"/>
      <c r="E19" s="33"/>
      <c r="F19" s="33"/>
      <c r="G19" s="33"/>
      <c r="H19" s="33"/>
      <c r="I19" s="101"/>
      <c r="J19" s="33"/>
      <c r="K19" s="36"/>
    </row>
    <row r="20" spans="2:11" s="1" customFormat="1" ht="14.45" customHeight="1" x14ac:dyDescent="0.3">
      <c r="B20" s="32"/>
      <c r="C20" s="33"/>
      <c r="D20" s="28" t="s">
        <v>36</v>
      </c>
      <c r="E20" s="33"/>
      <c r="F20" s="33"/>
      <c r="G20" s="33"/>
      <c r="H20" s="33"/>
      <c r="I20" s="102" t="s">
        <v>31</v>
      </c>
      <c r="J20" s="26" t="s">
        <v>37</v>
      </c>
      <c r="K20" s="36"/>
    </row>
    <row r="21" spans="2:11" s="1" customFormat="1" ht="18" customHeight="1" x14ac:dyDescent="0.3">
      <c r="B21" s="32"/>
      <c r="C21" s="33"/>
      <c r="D21" s="33"/>
      <c r="E21" s="26" t="s">
        <v>38</v>
      </c>
      <c r="F21" s="33"/>
      <c r="G21" s="33"/>
      <c r="H21" s="33"/>
      <c r="I21" s="102" t="s">
        <v>33</v>
      </c>
      <c r="J21" s="26" t="s">
        <v>22</v>
      </c>
      <c r="K21" s="36"/>
    </row>
    <row r="22" spans="2:11" s="1" customFormat="1" ht="6.95" customHeight="1" x14ac:dyDescent="0.3">
      <c r="B22" s="32"/>
      <c r="C22" s="33"/>
      <c r="D22" s="33"/>
      <c r="E22" s="33"/>
      <c r="F22" s="33"/>
      <c r="G22" s="33"/>
      <c r="H22" s="33"/>
      <c r="I22" s="101"/>
      <c r="J22" s="33"/>
      <c r="K22" s="36"/>
    </row>
    <row r="23" spans="2:11" s="1" customFormat="1" ht="14.45" customHeight="1" x14ac:dyDescent="0.3">
      <c r="B23" s="32"/>
      <c r="C23" s="33"/>
      <c r="D23" s="28" t="s">
        <v>40</v>
      </c>
      <c r="E23" s="33"/>
      <c r="F23" s="33"/>
      <c r="G23" s="33"/>
      <c r="H23" s="33"/>
      <c r="I23" s="101"/>
      <c r="J23" s="33"/>
      <c r="K23" s="36"/>
    </row>
    <row r="24" spans="2:11" s="6" customFormat="1" ht="63" customHeight="1" x14ac:dyDescent="0.3">
      <c r="B24" s="104"/>
      <c r="C24" s="105"/>
      <c r="D24" s="105"/>
      <c r="E24" s="343" t="s">
        <v>41</v>
      </c>
      <c r="F24" s="351"/>
      <c r="G24" s="351"/>
      <c r="H24" s="351"/>
      <c r="I24" s="106"/>
      <c r="J24" s="105"/>
      <c r="K24" s="107"/>
    </row>
    <row r="25" spans="2:11" s="1" customFormat="1" ht="6.95" customHeight="1" x14ac:dyDescent="0.3">
      <c r="B25" s="32"/>
      <c r="C25" s="33"/>
      <c r="D25" s="33"/>
      <c r="E25" s="33"/>
      <c r="F25" s="33"/>
      <c r="G25" s="33"/>
      <c r="H25" s="33"/>
      <c r="I25" s="101"/>
      <c r="J25" s="33"/>
      <c r="K25" s="36"/>
    </row>
    <row r="26" spans="2:11" s="1" customFormat="1" ht="6.95" customHeight="1" x14ac:dyDescent="0.3">
      <c r="B26" s="32"/>
      <c r="C26" s="33"/>
      <c r="D26" s="77"/>
      <c r="E26" s="77"/>
      <c r="F26" s="77"/>
      <c r="G26" s="77"/>
      <c r="H26" s="77"/>
      <c r="I26" s="108"/>
      <c r="J26" s="77"/>
      <c r="K26" s="109"/>
    </row>
    <row r="27" spans="2:11" s="1" customFormat="1" ht="25.35" customHeight="1" x14ac:dyDescent="0.3">
      <c r="B27" s="32"/>
      <c r="C27" s="33"/>
      <c r="D27" s="110" t="s">
        <v>42</v>
      </c>
      <c r="E27" s="33"/>
      <c r="F27" s="33"/>
      <c r="G27" s="33"/>
      <c r="H27" s="33"/>
      <c r="I27" s="101"/>
      <c r="J27" s="111">
        <f>ROUND(J83,2)</f>
        <v>0</v>
      </c>
      <c r="K27" s="36"/>
    </row>
    <row r="28" spans="2:11" s="1" customFormat="1" ht="6.95" customHeight="1" x14ac:dyDescent="0.3">
      <c r="B28" s="32"/>
      <c r="C28" s="33"/>
      <c r="D28" s="77"/>
      <c r="E28" s="77"/>
      <c r="F28" s="77"/>
      <c r="G28" s="77"/>
      <c r="H28" s="77"/>
      <c r="I28" s="108"/>
      <c r="J28" s="77"/>
      <c r="K28" s="109"/>
    </row>
    <row r="29" spans="2:11" s="1" customFormat="1" ht="14.45" customHeight="1" x14ac:dyDescent="0.3">
      <c r="B29" s="32"/>
      <c r="C29" s="33"/>
      <c r="D29" s="33"/>
      <c r="E29" s="33"/>
      <c r="F29" s="37" t="s">
        <v>44</v>
      </c>
      <c r="G29" s="33"/>
      <c r="H29" s="33"/>
      <c r="I29" s="112" t="s">
        <v>43</v>
      </c>
      <c r="J29" s="37" t="s">
        <v>45</v>
      </c>
      <c r="K29" s="36"/>
    </row>
    <row r="30" spans="2:11" s="1" customFormat="1" ht="14.45" customHeight="1" x14ac:dyDescent="0.3">
      <c r="B30" s="32"/>
      <c r="C30" s="33"/>
      <c r="D30" s="40" t="s">
        <v>46</v>
      </c>
      <c r="E30" s="40" t="s">
        <v>47</v>
      </c>
      <c r="F30" s="113">
        <f>ROUND(SUM(BE83:BE267), 2)</f>
        <v>0</v>
      </c>
      <c r="G30" s="33"/>
      <c r="H30" s="33"/>
      <c r="I30" s="114">
        <v>0.21</v>
      </c>
      <c r="J30" s="113">
        <f>ROUND(ROUND((SUM(BE83:BE267)), 2)*I30, 2)</f>
        <v>0</v>
      </c>
      <c r="K30" s="36"/>
    </row>
    <row r="31" spans="2:11" s="1" customFormat="1" ht="14.45" customHeight="1" x14ac:dyDescent="0.3">
      <c r="B31" s="32"/>
      <c r="C31" s="33"/>
      <c r="D31" s="33"/>
      <c r="E31" s="40" t="s">
        <v>48</v>
      </c>
      <c r="F31" s="113">
        <f>ROUND(SUM(BF83:BF267), 2)</f>
        <v>0</v>
      </c>
      <c r="G31" s="33"/>
      <c r="H31" s="33"/>
      <c r="I31" s="114">
        <v>0.15</v>
      </c>
      <c r="J31" s="113">
        <f>ROUND(ROUND((SUM(BF83:BF267)), 2)*I31, 2)</f>
        <v>0</v>
      </c>
      <c r="K31" s="36"/>
    </row>
    <row r="32" spans="2:11" s="1" customFormat="1" ht="14.45" hidden="1" customHeight="1" x14ac:dyDescent="0.3">
      <c r="B32" s="32"/>
      <c r="C32" s="33"/>
      <c r="D32" s="33"/>
      <c r="E32" s="40" t="s">
        <v>49</v>
      </c>
      <c r="F32" s="113">
        <f>ROUND(SUM(BG83:BG267), 2)</f>
        <v>0</v>
      </c>
      <c r="G32" s="33"/>
      <c r="H32" s="33"/>
      <c r="I32" s="114">
        <v>0.21</v>
      </c>
      <c r="J32" s="113">
        <v>0</v>
      </c>
      <c r="K32" s="36"/>
    </row>
    <row r="33" spans="2:11" s="1" customFormat="1" ht="14.45" hidden="1" customHeight="1" x14ac:dyDescent="0.3">
      <c r="B33" s="32"/>
      <c r="C33" s="33"/>
      <c r="D33" s="33"/>
      <c r="E33" s="40" t="s">
        <v>50</v>
      </c>
      <c r="F33" s="113">
        <f>ROUND(SUM(BH83:BH267), 2)</f>
        <v>0</v>
      </c>
      <c r="G33" s="33"/>
      <c r="H33" s="33"/>
      <c r="I33" s="114">
        <v>0.15</v>
      </c>
      <c r="J33" s="113">
        <v>0</v>
      </c>
      <c r="K33" s="36"/>
    </row>
    <row r="34" spans="2:11" s="1" customFormat="1" ht="14.45" hidden="1" customHeight="1" x14ac:dyDescent="0.3">
      <c r="B34" s="32"/>
      <c r="C34" s="33"/>
      <c r="D34" s="33"/>
      <c r="E34" s="40" t="s">
        <v>51</v>
      </c>
      <c r="F34" s="113">
        <f>ROUND(SUM(BI83:BI267), 2)</f>
        <v>0</v>
      </c>
      <c r="G34" s="33"/>
      <c r="H34" s="33"/>
      <c r="I34" s="114">
        <v>0</v>
      </c>
      <c r="J34" s="113">
        <v>0</v>
      </c>
      <c r="K34" s="36"/>
    </row>
    <row r="35" spans="2:11" s="1" customFormat="1" ht="6.95" customHeight="1" x14ac:dyDescent="0.3">
      <c r="B35" s="32"/>
      <c r="C35" s="33"/>
      <c r="D35" s="33"/>
      <c r="E35" s="33"/>
      <c r="F35" s="33"/>
      <c r="G35" s="33"/>
      <c r="H35" s="33"/>
      <c r="I35" s="101"/>
      <c r="J35" s="33"/>
      <c r="K35" s="36"/>
    </row>
    <row r="36" spans="2:11" s="1" customFormat="1" ht="25.35" customHeight="1" x14ac:dyDescent="0.3">
      <c r="B36" s="32"/>
      <c r="C36" s="115"/>
      <c r="D36" s="116" t="s">
        <v>52</v>
      </c>
      <c r="E36" s="71"/>
      <c r="F36" s="71"/>
      <c r="G36" s="117" t="s">
        <v>53</v>
      </c>
      <c r="H36" s="118" t="s">
        <v>54</v>
      </c>
      <c r="I36" s="119"/>
      <c r="J36" s="120">
        <f>SUM(J27:J34)</f>
        <v>0</v>
      </c>
      <c r="K36" s="121"/>
    </row>
    <row r="37" spans="2:11" s="1" customFormat="1" ht="14.45" customHeight="1" x14ac:dyDescent="0.3">
      <c r="B37" s="47"/>
      <c r="C37" s="48"/>
      <c r="D37" s="48"/>
      <c r="E37" s="48"/>
      <c r="F37" s="48"/>
      <c r="G37" s="48"/>
      <c r="H37" s="48"/>
      <c r="I37" s="122"/>
      <c r="J37" s="48"/>
      <c r="K37" s="49"/>
    </row>
    <row r="41" spans="2:11" s="1" customFormat="1" ht="6.95" customHeight="1" x14ac:dyDescent="0.3">
      <c r="B41" s="123"/>
      <c r="C41" s="124"/>
      <c r="D41" s="124"/>
      <c r="E41" s="124"/>
      <c r="F41" s="124"/>
      <c r="G41" s="124"/>
      <c r="H41" s="124"/>
      <c r="I41" s="125"/>
      <c r="J41" s="124"/>
      <c r="K41" s="126"/>
    </row>
    <row r="42" spans="2:11" s="1" customFormat="1" ht="36.950000000000003" customHeight="1" x14ac:dyDescent="0.3">
      <c r="B42" s="32"/>
      <c r="C42" s="21" t="s">
        <v>89</v>
      </c>
      <c r="D42" s="33"/>
      <c r="E42" s="33"/>
      <c r="F42" s="33"/>
      <c r="G42" s="33"/>
      <c r="H42" s="33"/>
      <c r="I42" s="101"/>
      <c r="J42" s="33"/>
      <c r="K42" s="36"/>
    </row>
    <row r="43" spans="2:11" s="1" customFormat="1" ht="6.95" customHeight="1" x14ac:dyDescent="0.3">
      <c r="B43" s="32"/>
      <c r="C43" s="33"/>
      <c r="D43" s="33"/>
      <c r="E43" s="33"/>
      <c r="F43" s="33"/>
      <c r="G43" s="33"/>
      <c r="H43" s="33"/>
      <c r="I43" s="101"/>
      <c r="J43" s="33"/>
      <c r="K43" s="36"/>
    </row>
    <row r="44" spans="2:11" s="1" customFormat="1" ht="14.45" customHeight="1" x14ac:dyDescent="0.3">
      <c r="B44" s="32"/>
      <c r="C44" s="28" t="s">
        <v>16</v>
      </c>
      <c r="D44" s="33"/>
      <c r="E44" s="33"/>
      <c r="F44" s="33"/>
      <c r="G44" s="33"/>
      <c r="H44" s="33"/>
      <c r="I44" s="101"/>
      <c r="J44" s="33"/>
      <c r="K44" s="36"/>
    </row>
    <row r="45" spans="2:11" s="1" customFormat="1" ht="22.5" customHeight="1" x14ac:dyDescent="0.3">
      <c r="B45" s="32"/>
      <c r="C45" s="33"/>
      <c r="D45" s="33"/>
      <c r="E45" s="349" t="str">
        <f>E7</f>
        <v>Rokycanská nemocnice - Rekonstrukce chirurgických ambulancí</v>
      </c>
      <c r="F45" s="324"/>
      <c r="G45" s="324"/>
      <c r="H45" s="324"/>
      <c r="I45" s="101"/>
      <c r="J45" s="33"/>
      <c r="K45" s="36"/>
    </row>
    <row r="46" spans="2:11" s="1" customFormat="1" ht="14.45" customHeight="1" x14ac:dyDescent="0.3">
      <c r="B46" s="32"/>
      <c r="C46" s="28" t="s">
        <v>87</v>
      </c>
      <c r="D46" s="33"/>
      <c r="E46" s="33"/>
      <c r="F46" s="33"/>
      <c r="G46" s="33"/>
      <c r="H46" s="33"/>
      <c r="I46" s="101"/>
      <c r="J46" s="33"/>
      <c r="K46" s="36"/>
    </row>
    <row r="47" spans="2:11" s="1" customFormat="1" ht="23.25" customHeight="1" x14ac:dyDescent="0.3">
      <c r="B47" s="32"/>
      <c r="C47" s="33"/>
      <c r="D47" s="33"/>
      <c r="E47" s="350" t="str">
        <f>E9</f>
        <v xml:space="preserve">D.1.4.1 - Zdravotně technické instalace_x000D_
</v>
      </c>
      <c r="F47" s="324"/>
      <c r="G47" s="324"/>
      <c r="H47" s="324"/>
      <c r="I47" s="101"/>
      <c r="J47" s="33"/>
      <c r="K47" s="36"/>
    </row>
    <row r="48" spans="2:11" s="1" customFormat="1" ht="6.95" customHeight="1" x14ac:dyDescent="0.3">
      <c r="B48" s="32"/>
      <c r="C48" s="33"/>
      <c r="D48" s="33"/>
      <c r="E48" s="33"/>
      <c r="F48" s="33"/>
      <c r="G48" s="33"/>
      <c r="H48" s="33"/>
      <c r="I48" s="101"/>
      <c r="J48" s="33"/>
      <c r="K48" s="36"/>
    </row>
    <row r="49" spans="2:47" s="1" customFormat="1" ht="18" customHeight="1" x14ac:dyDescent="0.3">
      <c r="B49" s="32"/>
      <c r="C49" s="28" t="s">
        <v>24</v>
      </c>
      <c r="D49" s="33"/>
      <c r="E49" s="33"/>
      <c r="F49" s="26" t="str">
        <f>F12</f>
        <v>Rokycany</v>
      </c>
      <c r="G49" s="33"/>
      <c r="H49" s="33"/>
      <c r="I49" s="102" t="s">
        <v>26</v>
      </c>
      <c r="J49" s="103" t="str">
        <f>IF(J12="","",J12)</f>
        <v>6. 11. 2014</v>
      </c>
      <c r="K49" s="36"/>
    </row>
    <row r="50" spans="2:47" s="1" customFormat="1" ht="6.95" customHeight="1" x14ac:dyDescent="0.3">
      <c r="B50" s="32"/>
      <c r="C50" s="33"/>
      <c r="D50" s="33"/>
      <c r="E50" s="33"/>
      <c r="F50" s="33"/>
      <c r="G50" s="33"/>
      <c r="H50" s="33"/>
      <c r="I50" s="101"/>
      <c r="J50" s="33"/>
      <c r="K50" s="36"/>
    </row>
    <row r="51" spans="2:47" s="1" customFormat="1" ht="15" x14ac:dyDescent="0.3">
      <c r="B51" s="32"/>
      <c r="C51" s="28" t="s">
        <v>30</v>
      </c>
      <c r="D51" s="33"/>
      <c r="E51" s="33"/>
      <c r="F51" s="26" t="str">
        <f>E15</f>
        <v>Rokycanská nemocnice a.s., Voldušská 750, Rokycany</v>
      </c>
      <c r="G51" s="33"/>
      <c r="H51" s="33"/>
      <c r="I51" s="102" t="s">
        <v>36</v>
      </c>
      <c r="J51" s="26" t="str">
        <f>E21</f>
        <v>Petr Königsmark</v>
      </c>
      <c r="K51" s="36"/>
    </row>
    <row r="52" spans="2:47" s="1" customFormat="1" ht="14.45" customHeight="1" x14ac:dyDescent="0.3">
      <c r="B52" s="32"/>
      <c r="C52" s="28" t="s">
        <v>34</v>
      </c>
      <c r="D52" s="33"/>
      <c r="E52" s="33"/>
      <c r="F52" s="26" t="str">
        <f>IF(E18="","",E18)</f>
        <v/>
      </c>
      <c r="G52" s="33"/>
      <c r="H52" s="33"/>
      <c r="I52" s="101"/>
      <c r="J52" s="33"/>
      <c r="K52" s="36"/>
    </row>
    <row r="53" spans="2:47" s="1" customFormat="1" ht="10.35" customHeight="1" x14ac:dyDescent="0.3">
      <c r="B53" s="32"/>
      <c r="C53" s="33"/>
      <c r="D53" s="33"/>
      <c r="E53" s="33"/>
      <c r="F53" s="33"/>
      <c r="G53" s="33"/>
      <c r="H53" s="33"/>
      <c r="I53" s="101"/>
      <c r="J53" s="33"/>
      <c r="K53" s="36"/>
    </row>
    <row r="54" spans="2:47" s="1" customFormat="1" ht="29.25" customHeight="1" x14ac:dyDescent="0.3">
      <c r="B54" s="32"/>
      <c r="C54" s="127" t="s">
        <v>90</v>
      </c>
      <c r="D54" s="115"/>
      <c r="E54" s="115"/>
      <c r="F54" s="115"/>
      <c r="G54" s="115"/>
      <c r="H54" s="115"/>
      <c r="I54" s="128"/>
      <c r="J54" s="129" t="s">
        <v>91</v>
      </c>
      <c r="K54" s="130"/>
    </row>
    <row r="55" spans="2:47" s="1" customFormat="1" ht="10.35" customHeight="1" x14ac:dyDescent="0.3">
      <c r="B55" s="32"/>
      <c r="C55" s="33"/>
      <c r="D55" s="33"/>
      <c r="E55" s="33"/>
      <c r="F55" s="33"/>
      <c r="G55" s="33"/>
      <c r="H55" s="33"/>
      <c r="I55" s="101"/>
      <c r="J55" s="33"/>
      <c r="K55" s="36"/>
    </row>
    <row r="56" spans="2:47" s="1" customFormat="1" ht="29.25" customHeight="1" x14ac:dyDescent="0.3">
      <c r="B56" s="32"/>
      <c r="C56" s="131" t="s">
        <v>92</v>
      </c>
      <c r="D56" s="33"/>
      <c r="E56" s="33"/>
      <c r="F56" s="33"/>
      <c r="G56" s="33"/>
      <c r="H56" s="33"/>
      <c r="I56" s="101"/>
      <c r="J56" s="111">
        <f>J83</f>
        <v>0</v>
      </c>
      <c r="K56" s="36"/>
      <c r="AU56" s="15" t="s">
        <v>93</v>
      </c>
    </row>
    <row r="57" spans="2:47" s="7" customFormat="1" ht="24.95" customHeight="1" x14ac:dyDescent="0.3">
      <c r="B57" s="132"/>
      <c r="C57" s="133"/>
      <c r="D57" s="134" t="s">
        <v>94</v>
      </c>
      <c r="E57" s="135"/>
      <c r="F57" s="135"/>
      <c r="G57" s="135"/>
      <c r="H57" s="135"/>
      <c r="I57" s="136"/>
      <c r="J57" s="137">
        <f>J84</f>
        <v>0</v>
      </c>
      <c r="K57" s="138"/>
    </row>
    <row r="58" spans="2:47" s="8" customFormat="1" ht="19.899999999999999" customHeight="1" x14ac:dyDescent="0.3">
      <c r="B58" s="139"/>
      <c r="C58" s="140"/>
      <c r="D58" s="141" t="s">
        <v>95</v>
      </c>
      <c r="E58" s="142"/>
      <c r="F58" s="142"/>
      <c r="G58" s="142"/>
      <c r="H58" s="142"/>
      <c r="I58" s="143"/>
      <c r="J58" s="144">
        <f>J85</f>
        <v>0</v>
      </c>
      <c r="K58" s="145"/>
    </row>
    <row r="59" spans="2:47" s="7" customFormat="1" ht="24.95" customHeight="1" x14ac:dyDescent="0.3">
      <c r="B59" s="132"/>
      <c r="C59" s="133"/>
      <c r="D59" s="134" t="s">
        <v>96</v>
      </c>
      <c r="E59" s="135"/>
      <c r="F59" s="135"/>
      <c r="G59" s="135"/>
      <c r="H59" s="135"/>
      <c r="I59" s="136"/>
      <c r="J59" s="137">
        <f>J93</f>
        <v>0</v>
      </c>
      <c r="K59" s="138"/>
    </row>
    <row r="60" spans="2:47" s="8" customFormat="1" ht="19.899999999999999" customHeight="1" x14ac:dyDescent="0.3">
      <c r="B60" s="139"/>
      <c r="C60" s="140"/>
      <c r="D60" s="141" t="s">
        <v>97</v>
      </c>
      <c r="E60" s="142"/>
      <c r="F60" s="142"/>
      <c r="G60" s="142"/>
      <c r="H60" s="142"/>
      <c r="I60" s="143"/>
      <c r="J60" s="144">
        <f>J94</f>
        <v>0</v>
      </c>
      <c r="K60" s="145"/>
    </row>
    <row r="61" spans="2:47" s="8" customFormat="1" ht="19.899999999999999" customHeight="1" x14ac:dyDescent="0.3">
      <c r="B61" s="139"/>
      <c r="C61" s="140"/>
      <c r="D61" s="141" t="s">
        <v>98</v>
      </c>
      <c r="E61" s="142"/>
      <c r="F61" s="142"/>
      <c r="G61" s="142"/>
      <c r="H61" s="142"/>
      <c r="I61" s="143"/>
      <c r="J61" s="144">
        <f>J141</f>
        <v>0</v>
      </c>
      <c r="K61" s="145"/>
    </row>
    <row r="62" spans="2:47" s="8" customFormat="1" ht="19.899999999999999" customHeight="1" x14ac:dyDescent="0.3">
      <c r="B62" s="139"/>
      <c r="C62" s="140"/>
      <c r="D62" s="141" t="s">
        <v>99</v>
      </c>
      <c r="E62" s="142"/>
      <c r="F62" s="142"/>
      <c r="G62" s="142"/>
      <c r="H62" s="142"/>
      <c r="I62" s="143"/>
      <c r="J62" s="144">
        <f>J196</f>
        <v>0</v>
      </c>
      <c r="K62" s="145"/>
    </row>
    <row r="63" spans="2:47" s="8" customFormat="1" ht="19.899999999999999" customHeight="1" x14ac:dyDescent="0.3">
      <c r="B63" s="139"/>
      <c r="C63" s="140"/>
      <c r="D63" s="141" t="s">
        <v>100</v>
      </c>
      <c r="E63" s="142"/>
      <c r="F63" s="142"/>
      <c r="G63" s="142"/>
      <c r="H63" s="142"/>
      <c r="I63" s="143"/>
      <c r="J63" s="144">
        <f>J265</f>
        <v>0</v>
      </c>
      <c r="K63" s="145"/>
    </row>
    <row r="64" spans="2:47" s="1" customFormat="1" ht="21.75" customHeight="1" x14ac:dyDescent="0.3">
      <c r="B64" s="32"/>
      <c r="C64" s="33"/>
      <c r="D64" s="33"/>
      <c r="E64" s="33"/>
      <c r="F64" s="33"/>
      <c r="G64" s="33"/>
      <c r="H64" s="33"/>
      <c r="I64" s="101"/>
      <c r="J64" s="33"/>
      <c r="K64" s="36"/>
    </row>
    <row r="65" spans="2:12" s="1" customFormat="1" ht="6.95" customHeight="1" x14ac:dyDescent="0.3">
      <c r="B65" s="47"/>
      <c r="C65" s="48"/>
      <c r="D65" s="48"/>
      <c r="E65" s="48"/>
      <c r="F65" s="48"/>
      <c r="G65" s="48"/>
      <c r="H65" s="48"/>
      <c r="I65" s="122"/>
      <c r="J65" s="48"/>
      <c r="K65" s="49"/>
    </row>
    <row r="69" spans="2:12" s="1" customFormat="1" ht="6.95" customHeight="1" x14ac:dyDescent="0.3">
      <c r="B69" s="50"/>
      <c r="C69" s="51"/>
      <c r="D69" s="51"/>
      <c r="E69" s="51"/>
      <c r="F69" s="51"/>
      <c r="G69" s="51"/>
      <c r="H69" s="51"/>
      <c r="I69" s="125"/>
      <c r="J69" s="51"/>
      <c r="K69" s="51"/>
      <c r="L69" s="52"/>
    </row>
    <row r="70" spans="2:12" s="1" customFormat="1" ht="36.950000000000003" customHeight="1" x14ac:dyDescent="0.3">
      <c r="B70" s="32"/>
      <c r="C70" s="53" t="s">
        <v>101</v>
      </c>
      <c r="D70" s="54"/>
      <c r="E70" s="54"/>
      <c r="F70" s="54"/>
      <c r="G70" s="54"/>
      <c r="H70" s="54"/>
      <c r="I70" s="146"/>
      <c r="J70" s="54"/>
      <c r="K70" s="54"/>
      <c r="L70" s="52"/>
    </row>
    <row r="71" spans="2:12" s="1" customFormat="1" ht="6.95" customHeight="1" x14ac:dyDescent="0.3">
      <c r="B71" s="32"/>
      <c r="C71" s="54"/>
      <c r="D71" s="54"/>
      <c r="E71" s="54"/>
      <c r="F71" s="54"/>
      <c r="G71" s="54"/>
      <c r="H71" s="54"/>
      <c r="I71" s="146"/>
      <c r="J71" s="54"/>
      <c r="K71" s="54"/>
      <c r="L71" s="52"/>
    </row>
    <row r="72" spans="2:12" s="1" customFormat="1" ht="14.45" customHeight="1" x14ac:dyDescent="0.3">
      <c r="B72" s="32"/>
      <c r="C72" s="56" t="s">
        <v>16</v>
      </c>
      <c r="D72" s="54"/>
      <c r="E72" s="54"/>
      <c r="F72" s="54"/>
      <c r="G72" s="54"/>
      <c r="H72" s="54"/>
      <c r="I72" s="146"/>
      <c r="J72" s="54"/>
      <c r="K72" s="54"/>
      <c r="L72" s="52"/>
    </row>
    <row r="73" spans="2:12" s="1" customFormat="1" ht="22.5" customHeight="1" x14ac:dyDescent="0.3">
      <c r="B73" s="32"/>
      <c r="C73" s="54"/>
      <c r="D73" s="54"/>
      <c r="E73" s="347" t="str">
        <f>E7</f>
        <v>Rokycanská nemocnice - Rekonstrukce chirurgických ambulancí</v>
      </c>
      <c r="F73" s="317"/>
      <c r="G73" s="317"/>
      <c r="H73" s="317"/>
      <c r="I73" s="146"/>
      <c r="J73" s="54"/>
      <c r="K73" s="54"/>
      <c r="L73" s="52"/>
    </row>
    <row r="74" spans="2:12" s="1" customFormat="1" ht="14.45" customHeight="1" x14ac:dyDescent="0.3">
      <c r="B74" s="32"/>
      <c r="C74" s="56" t="s">
        <v>87</v>
      </c>
      <c r="D74" s="54"/>
      <c r="E74" s="54"/>
      <c r="F74" s="54"/>
      <c r="G74" s="54"/>
      <c r="H74" s="54"/>
      <c r="I74" s="146"/>
      <c r="J74" s="54"/>
      <c r="K74" s="54"/>
      <c r="L74" s="52"/>
    </row>
    <row r="75" spans="2:12" s="1" customFormat="1" ht="23.25" customHeight="1" x14ac:dyDescent="0.3">
      <c r="B75" s="32"/>
      <c r="C75" s="54"/>
      <c r="D75" s="54"/>
      <c r="E75" s="314" t="str">
        <f>E9</f>
        <v xml:space="preserve">D.1.4.1 - Zdravotně technické instalace_x000D_
</v>
      </c>
      <c r="F75" s="317"/>
      <c r="G75" s="317"/>
      <c r="H75" s="317"/>
      <c r="I75" s="146"/>
      <c r="J75" s="54"/>
      <c r="K75" s="54"/>
      <c r="L75" s="52"/>
    </row>
    <row r="76" spans="2:12" s="1" customFormat="1" ht="6.95" customHeight="1" x14ac:dyDescent="0.3">
      <c r="B76" s="32"/>
      <c r="C76" s="54"/>
      <c r="D76" s="54"/>
      <c r="E76" s="54"/>
      <c r="F76" s="54"/>
      <c r="G76" s="54"/>
      <c r="H76" s="54"/>
      <c r="I76" s="146"/>
      <c r="J76" s="54"/>
      <c r="K76" s="54"/>
      <c r="L76" s="52"/>
    </row>
    <row r="77" spans="2:12" s="1" customFormat="1" ht="18" customHeight="1" x14ac:dyDescent="0.3">
      <c r="B77" s="32"/>
      <c r="C77" s="56" t="s">
        <v>24</v>
      </c>
      <c r="D77" s="54"/>
      <c r="E77" s="54"/>
      <c r="F77" s="147" t="str">
        <f>F12</f>
        <v>Rokycany</v>
      </c>
      <c r="G77" s="54"/>
      <c r="H77" s="54"/>
      <c r="I77" s="148" t="s">
        <v>26</v>
      </c>
      <c r="J77" s="64" t="str">
        <f>IF(J12="","",J12)</f>
        <v>6. 11. 2014</v>
      </c>
      <c r="K77" s="54"/>
      <c r="L77" s="52"/>
    </row>
    <row r="78" spans="2:12" s="1" customFormat="1" ht="6.95" customHeight="1" x14ac:dyDescent="0.3">
      <c r="B78" s="32"/>
      <c r="C78" s="54"/>
      <c r="D78" s="54"/>
      <c r="E78" s="54"/>
      <c r="F78" s="54"/>
      <c r="G78" s="54"/>
      <c r="H78" s="54"/>
      <c r="I78" s="146"/>
      <c r="J78" s="54"/>
      <c r="K78" s="54"/>
      <c r="L78" s="52"/>
    </row>
    <row r="79" spans="2:12" s="1" customFormat="1" ht="15" x14ac:dyDescent="0.3">
      <c r="B79" s="32"/>
      <c r="C79" s="56" t="s">
        <v>30</v>
      </c>
      <c r="D79" s="54"/>
      <c r="E79" s="54"/>
      <c r="F79" s="147" t="str">
        <f>E15</f>
        <v>Rokycanská nemocnice a.s., Voldušská 750, Rokycany</v>
      </c>
      <c r="G79" s="54"/>
      <c r="H79" s="54"/>
      <c r="I79" s="148" t="s">
        <v>36</v>
      </c>
      <c r="J79" s="147" t="str">
        <f>E21</f>
        <v>Petr Königsmark</v>
      </c>
      <c r="K79" s="54"/>
      <c r="L79" s="52"/>
    </row>
    <row r="80" spans="2:12" s="1" customFormat="1" ht="14.45" customHeight="1" x14ac:dyDescent="0.3">
      <c r="B80" s="32"/>
      <c r="C80" s="56" t="s">
        <v>34</v>
      </c>
      <c r="D80" s="54"/>
      <c r="E80" s="54"/>
      <c r="F80" s="147" t="str">
        <f>IF(E18="","",E18)</f>
        <v/>
      </c>
      <c r="G80" s="54"/>
      <c r="H80" s="54"/>
      <c r="I80" s="146"/>
      <c r="J80" s="54"/>
      <c r="K80" s="54"/>
      <c r="L80" s="52"/>
    </row>
    <row r="81" spans="2:65" s="1" customFormat="1" ht="10.35" customHeight="1" x14ac:dyDescent="0.3">
      <c r="B81" s="32"/>
      <c r="C81" s="54"/>
      <c r="D81" s="54"/>
      <c r="E81" s="54"/>
      <c r="F81" s="54"/>
      <c r="G81" s="54"/>
      <c r="H81" s="54"/>
      <c r="I81" s="146"/>
      <c r="J81" s="54"/>
      <c r="K81" s="54"/>
      <c r="L81" s="52"/>
    </row>
    <row r="82" spans="2:65" s="9" customFormat="1" ht="29.25" customHeight="1" x14ac:dyDescent="0.3">
      <c r="B82" s="149"/>
      <c r="C82" s="150" t="s">
        <v>102</v>
      </c>
      <c r="D82" s="151" t="s">
        <v>61</v>
      </c>
      <c r="E82" s="151" t="s">
        <v>57</v>
      </c>
      <c r="F82" s="151" t="s">
        <v>103</v>
      </c>
      <c r="G82" s="151" t="s">
        <v>104</v>
      </c>
      <c r="H82" s="151" t="s">
        <v>105</v>
      </c>
      <c r="I82" s="152" t="s">
        <v>106</v>
      </c>
      <c r="J82" s="151" t="s">
        <v>91</v>
      </c>
      <c r="K82" s="153" t="s">
        <v>107</v>
      </c>
      <c r="L82" s="154"/>
      <c r="M82" s="73" t="s">
        <v>108</v>
      </c>
      <c r="N82" s="74" t="s">
        <v>46</v>
      </c>
      <c r="O82" s="74" t="s">
        <v>109</v>
      </c>
      <c r="P82" s="74" t="s">
        <v>110</v>
      </c>
      <c r="Q82" s="74" t="s">
        <v>111</v>
      </c>
      <c r="R82" s="74" t="s">
        <v>112</v>
      </c>
      <c r="S82" s="74" t="s">
        <v>113</v>
      </c>
      <c r="T82" s="75" t="s">
        <v>114</v>
      </c>
    </row>
    <row r="83" spans="2:65" s="1" customFormat="1" ht="29.25" customHeight="1" x14ac:dyDescent="0.35">
      <c r="B83" s="32"/>
      <c r="C83" s="79" t="s">
        <v>92</v>
      </c>
      <c r="D83" s="54"/>
      <c r="E83" s="54"/>
      <c r="F83" s="54"/>
      <c r="G83" s="54"/>
      <c r="H83" s="54"/>
      <c r="I83" s="146"/>
      <c r="J83" s="155">
        <f>BK83</f>
        <v>0</v>
      </c>
      <c r="K83" s="54"/>
      <c r="L83" s="52"/>
      <c r="M83" s="76"/>
      <c r="N83" s="77"/>
      <c r="O83" s="77"/>
      <c r="P83" s="156">
        <f>P84+P93</f>
        <v>0</v>
      </c>
      <c r="Q83" s="77"/>
      <c r="R83" s="156">
        <f>R84+R93</f>
        <v>0.78447700000000009</v>
      </c>
      <c r="S83" s="77"/>
      <c r="T83" s="157">
        <f>T84+T93</f>
        <v>0.55471899999999996</v>
      </c>
      <c r="AT83" s="15" t="s">
        <v>75</v>
      </c>
      <c r="AU83" s="15" t="s">
        <v>93</v>
      </c>
      <c r="BK83" s="158">
        <f>BK84+BK93</f>
        <v>0</v>
      </c>
    </row>
    <row r="84" spans="2:65" s="10" customFormat="1" ht="37.35" customHeight="1" x14ac:dyDescent="0.35">
      <c r="B84" s="159"/>
      <c r="C84" s="160"/>
      <c r="D84" s="161" t="s">
        <v>75</v>
      </c>
      <c r="E84" s="162" t="s">
        <v>115</v>
      </c>
      <c r="F84" s="162" t="s">
        <v>116</v>
      </c>
      <c r="G84" s="160"/>
      <c r="H84" s="160"/>
      <c r="I84" s="163"/>
      <c r="J84" s="164">
        <f>BK84</f>
        <v>0</v>
      </c>
      <c r="K84" s="160"/>
      <c r="L84" s="165"/>
      <c r="M84" s="166"/>
      <c r="N84" s="167"/>
      <c r="O84" s="167"/>
      <c r="P84" s="168">
        <f>P85</f>
        <v>0</v>
      </c>
      <c r="Q84" s="167"/>
      <c r="R84" s="168">
        <f>R85</f>
        <v>0</v>
      </c>
      <c r="S84" s="167"/>
      <c r="T84" s="169">
        <f>T85</f>
        <v>0</v>
      </c>
      <c r="AR84" s="170" t="s">
        <v>23</v>
      </c>
      <c r="AT84" s="171" t="s">
        <v>75</v>
      </c>
      <c r="AU84" s="171" t="s">
        <v>76</v>
      </c>
      <c r="AY84" s="170" t="s">
        <v>117</v>
      </c>
      <c r="BK84" s="172">
        <f>BK85</f>
        <v>0</v>
      </c>
    </row>
    <row r="85" spans="2:65" s="10" customFormat="1" ht="19.899999999999999" customHeight="1" x14ac:dyDescent="0.3">
      <c r="B85" s="159"/>
      <c r="C85" s="160"/>
      <c r="D85" s="173" t="s">
        <v>75</v>
      </c>
      <c r="E85" s="174" t="s">
        <v>118</v>
      </c>
      <c r="F85" s="174" t="s">
        <v>119</v>
      </c>
      <c r="G85" s="160"/>
      <c r="H85" s="160"/>
      <c r="I85" s="163"/>
      <c r="J85" s="175">
        <f>BK85</f>
        <v>0</v>
      </c>
      <c r="K85" s="160"/>
      <c r="L85" s="165"/>
      <c r="M85" s="166"/>
      <c r="N85" s="167"/>
      <c r="O85" s="167"/>
      <c r="P85" s="168">
        <f>SUM(P86:P92)</f>
        <v>0</v>
      </c>
      <c r="Q85" s="167"/>
      <c r="R85" s="168">
        <f>SUM(R86:R92)</f>
        <v>0</v>
      </c>
      <c r="S85" s="167"/>
      <c r="T85" s="169">
        <f>SUM(T86:T92)</f>
        <v>0</v>
      </c>
      <c r="AR85" s="170" t="s">
        <v>23</v>
      </c>
      <c r="AT85" s="171" t="s">
        <v>75</v>
      </c>
      <c r="AU85" s="171" t="s">
        <v>23</v>
      </c>
      <c r="AY85" s="170" t="s">
        <v>117</v>
      </c>
      <c r="BK85" s="172">
        <f>SUM(BK86:BK92)</f>
        <v>0</v>
      </c>
    </row>
    <row r="86" spans="2:65" s="1" customFormat="1" ht="31.5" customHeight="1" x14ac:dyDescent="0.3">
      <c r="B86" s="32"/>
      <c r="C86" s="176" t="s">
        <v>23</v>
      </c>
      <c r="D86" s="176" t="s">
        <v>120</v>
      </c>
      <c r="E86" s="177" t="s">
        <v>121</v>
      </c>
      <c r="F86" s="178" t="s">
        <v>122</v>
      </c>
      <c r="G86" s="179" t="s">
        <v>123</v>
      </c>
      <c r="H86" s="180">
        <v>0.55500000000000005</v>
      </c>
      <c r="I86" s="181"/>
      <c r="J86" s="182">
        <f>ROUND(I86*H86,2)</f>
        <v>0</v>
      </c>
      <c r="K86" s="178" t="s">
        <v>124</v>
      </c>
      <c r="L86" s="52"/>
      <c r="M86" s="183" t="s">
        <v>22</v>
      </c>
      <c r="N86" s="184" t="s">
        <v>47</v>
      </c>
      <c r="O86" s="33"/>
      <c r="P86" s="185">
        <f>O86*H86</f>
        <v>0</v>
      </c>
      <c r="Q86" s="185">
        <v>0</v>
      </c>
      <c r="R86" s="185">
        <f>Q86*H86</f>
        <v>0</v>
      </c>
      <c r="S86" s="185">
        <v>0</v>
      </c>
      <c r="T86" s="186">
        <f>S86*H86</f>
        <v>0</v>
      </c>
      <c r="AR86" s="15" t="s">
        <v>125</v>
      </c>
      <c r="AT86" s="15" t="s">
        <v>120</v>
      </c>
      <c r="AU86" s="15" t="s">
        <v>84</v>
      </c>
      <c r="AY86" s="15" t="s">
        <v>117</v>
      </c>
      <c r="BE86" s="187">
        <f>IF(N86="základní",J86,0)</f>
        <v>0</v>
      </c>
      <c r="BF86" s="187">
        <f>IF(N86="snížená",J86,0)</f>
        <v>0</v>
      </c>
      <c r="BG86" s="187">
        <f>IF(N86="zákl. přenesená",J86,0)</f>
        <v>0</v>
      </c>
      <c r="BH86" s="187">
        <f>IF(N86="sníž. přenesená",J86,0)</f>
        <v>0</v>
      </c>
      <c r="BI86" s="187">
        <f>IF(N86="nulová",J86,0)</f>
        <v>0</v>
      </c>
      <c r="BJ86" s="15" t="s">
        <v>23</v>
      </c>
      <c r="BK86" s="187">
        <f>ROUND(I86*H86,2)</f>
        <v>0</v>
      </c>
      <c r="BL86" s="15" t="s">
        <v>125</v>
      </c>
      <c r="BM86" s="15" t="s">
        <v>126</v>
      </c>
    </row>
    <row r="87" spans="2:65" s="1" customFormat="1" ht="81" x14ac:dyDescent="0.3">
      <c r="B87" s="32"/>
      <c r="C87" s="54"/>
      <c r="D87" s="188" t="s">
        <v>127</v>
      </c>
      <c r="E87" s="54"/>
      <c r="F87" s="189" t="s">
        <v>128</v>
      </c>
      <c r="G87" s="54"/>
      <c r="H87" s="54"/>
      <c r="I87" s="146"/>
      <c r="J87" s="54"/>
      <c r="K87" s="54"/>
      <c r="L87" s="52"/>
      <c r="M87" s="69"/>
      <c r="N87" s="33"/>
      <c r="O87" s="33"/>
      <c r="P87" s="33"/>
      <c r="Q87" s="33"/>
      <c r="R87" s="33"/>
      <c r="S87" s="33"/>
      <c r="T87" s="70"/>
      <c r="AT87" s="15" t="s">
        <v>127</v>
      </c>
      <c r="AU87" s="15" t="s">
        <v>84</v>
      </c>
    </row>
    <row r="88" spans="2:65" s="1" customFormat="1" ht="31.5" customHeight="1" x14ac:dyDescent="0.3">
      <c r="B88" s="32"/>
      <c r="C88" s="176" t="s">
        <v>84</v>
      </c>
      <c r="D88" s="176" t="s">
        <v>120</v>
      </c>
      <c r="E88" s="177" t="s">
        <v>129</v>
      </c>
      <c r="F88" s="178" t="s">
        <v>130</v>
      </c>
      <c r="G88" s="179" t="s">
        <v>123</v>
      </c>
      <c r="H88" s="180">
        <v>2.2200000000000002</v>
      </c>
      <c r="I88" s="181"/>
      <c r="J88" s="182">
        <f>ROUND(I88*H88,2)</f>
        <v>0</v>
      </c>
      <c r="K88" s="178" t="s">
        <v>124</v>
      </c>
      <c r="L88" s="52"/>
      <c r="M88" s="183" t="s">
        <v>22</v>
      </c>
      <c r="N88" s="184" t="s">
        <v>47</v>
      </c>
      <c r="O88" s="33"/>
      <c r="P88" s="185">
        <f>O88*H88</f>
        <v>0</v>
      </c>
      <c r="Q88" s="185">
        <v>0</v>
      </c>
      <c r="R88" s="185">
        <f>Q88*H88</f>
        <v>0</v>
      </c>
      <c r="S88" s="185">
        <v>0</v>
      </c>
      <c r="T88" s="186">
        <f>S88*H88</f>
        <v>0</v>
      </c>
      <c r="AR88" s="15" t="s">
        <v>125</v>
      </c>
      <c r="AT88" s="15" t="s">
        <v>120</v>
      </c>
      <c r="AU88" s="15" t="s">
        <v>84</v>
      </c>
      <c r="AY88" s="15" t="s">
        <v>117</v>
      </c>
      <c r="BE88" s="187">
        <f>IF(N88="základní",J88,0)</f>
        <v>0</v>
      </c>
      <c r="BF88" s="187">
        <f>IF(N88="snížená",J88,0)</f>
        <v>0</v>
      </c>
      <c r="BG88" s="187">
        <f>IF(N88="zákl. přenesená",J88,0)</f>
        <v>0</v>
      </c>
      <c r="BH88" s="187">
        <f>IF(N88="sníž. přenesená",J88,0)</f>
        <v>0</v>
      </c>
      <c r="BI88" s="187">
        <f>IF(N88="nulová",J88,0)</f>
        <v>0</v>
      </c>
      <c r="BJ88" s="15" t="s">
        <v>23</v>
      </c>
      <c r="BK88" s="187">
        <f>ROUND(I88*H88,2)</f>
        <v>0</v>
      </c>
      <c r="BL88" s="15" t="s">
        <v>125</v>
      </c>
      <c r="BM88" s="15" t="s">
        <v>131</v>
      </c>
    </row>
    <row r="89" spans="2:65" s="1" customFormat="1" ht="81" x14ac:dyDescent="0.3">
      <c r="B89" s="32"/>
      <c r="C89" s="54"/>
      <c r="D89" s="190" t="s">
        <v>127</v>
      </c>
      <c r="E89" s="54"/>
      <c r="F89" s="191" t="s">
        <v>128</v>
      </c>
      <c r="G89" s="54"/>
      <c r="H89" s="54"/>
      <c r="I89" s="146"/>
      <c r="J89" s="54"/>
      <c r="K89" s="54"/>
      <c r="L89" s="52"/>
      <c r="M89" s="69"/>
      <c r="N89" s="33"/>
      <c r="O89" s="33"/>
      <c r="P89" s="33"/>
      <c r="Q89" s="33"/>
      <c r="R89" s="33"/>
      <c r="S89" s="33"/>
      <c r="T89" s="70"/>
      <c r="AT89" s="15" t="s">
        <v>127</v>
      </c>
      <c r="AU89" s="15" t="s">
        <v>84</v>
      </c>
    </row>
    <row r="90" spans="2:65" s="11" customFormat="1" x14ac:dyDescent="0.3">
      <c r="B90" s="192"/>
      <c r="C90" s="193"/>
      <c r="D90" s="188" t="s">
        <v>132</v>
      </c>
      <c r="E90" s="194" t="s">
        <v>22</v>
      </c>
      <c r="F90" s="195" t="s">
        <v>133</v>
      </c>
      <c r="G90" s="193"/>
      <c r="H90" s="196">
        <v>2.2200000000000002</v>
      </c>
      <c r="I90" s="197"/>
      <c r="J90" s="193"/>
      <c r="K90" s="193"/>
      <c r="L90" s="198"/>
      <c r="M90" s="199"/>
      <c r="N90" s="200"/>
      <c r="O90" s="200"/>
      <c r="P90" s="200"/>
      <c r="Q90" s="200"/>
      <c r="R90" s="200"/>
      <c r="S90" s="200"/>
      <c r="T90" s="201"/>
      <c r="AT90" s="202" t="s">
        <v>132</v>
      </c>
      <c r="AU90" s="202" t="s">
        <v>84</v>
      </c>
      <c r="AV90" s="11" t="s">
        <v>84</v>
      </c>
      <c r="AW90" s="11" t="s">
        <v>39</v>
      </c>
      <c r="AX90" s="11" t="s">
        <v>23</v>
      </c>
      <c r="AY90" s="202" t="s">
        <v>117</v>
      </c>
    </row>
    <row r="91" spans="2:65" s="1" customFormat="1" ht="22.5" customHeight="1" x14ac:dyDescent="0.3">
      <c r="B91" s="32"/>
      <c r="C91" s="176" t="s">
        <v>134</v>
      </c>
      <c r="D91" s="176" t="s">
        <v>120</v>
      </c>
      <c r="E91" s="177" t="s">
        <v>135</v>
      </c>
      <c r="F91" s="178" t="s">
        <v>136</v>
      </c>
      <c r="G91" s="179" t="s">
        <v>123</v>
      </c>
      <c r="H91" s="180">
        <v>0.55500000000000005</v>
      </c>
      <c r="I91" s="181"/>
      <c r="J91" s="182">
        <f>ROUND(I91*H91,2)</f>
        <v>0</v>
      </c>
      <c r="K91" s="178" t="s">
        <v>124</v>
      </c>
      <c r="L91" s="52"/>
      <c r="M91" s="183" t="s">
        <v>22</v>
      </c>
      <c r="N91" s="184" t="s">
        <v>47</v>
      </c>
      <c r="O91" s="33"/>
      <c r="P91" s="185">
        <f>O91*H91</f>
        <v>0</v>
      </c>
      <c r="Q91" s="185">
        <v>0</v>
      </c>
      <c r="R91" s="185">
        <f>Q91*H91</f>
        <v>0</v>
      </c>
      <c r="S91" s="185">
        <v>0</v>
      </c>
      <c r="T91" s="186">
        <f>S91*H91</f>
        <v>0</v>
      </c>
      <c r="AR91" s="15" t="s">
        <v>125</v>
      </c>
      <c r="AT91" s="15" t="s">
        <v>120</v>
      </c>
      <c r="AU91" s="15" t="s">
        <v>84</v>
      </c>
      <c r="AY91" s="15" t="s">
        <v>117</v>
      </c>
      <c r="BE91" s="187">
        <f>IF(N91="základní",J91,0)</f>
        <v>0</v>
      </c>
      <c r="BF91" s="187">
        <f>IF(N91="snížená",J91,0)</f>
        <v>0</v>
      </c>
      <c r="BG91" s="187">
        <f>IF(N91="zákl. přenesená",J91,0)</f>
        <v>0</v>
      </c>
      <c r="BH91" s="187">
        <f>IF(N91="sníž. přenesená",J91,0)</f>
        <v>0</v>
      </c>
      <c r="BI91" s="187">
        <f>IF(N91="nulová",J91,0)</f>
        <v>0</v>
      </c>
      <c r="BJ91" s="15" t="s">
        <v>23</v>
      </c>
      <c r="BK91" s="187">
        <f>ROUND(I91*H91,2)</f>
        <v>0</v>
      </c>
      <c r="BL91" s="15" t="s">
        <v>125</v>
      </c>
      <c r="BM91" s="15" t="s">
        <v>137</v>
      </c>
    </row>
    <row r="92" spans="2:65" s="1" customFormat="1" ht="67.5" x14ac:dyDescent="0.3">
      <c r="B92" s="32"/>
      <c r="C92" s="54"/>
      <c r="D92" s="190" t="s">
        <v>127</v>
      </c>
      <c r="E92" s="54"/>
      <c r="F92" s="191" t="s">
        <v>138</v>
      </c>
      <c r="G92" s="54"/>
      <c r="H92" s="54"/>
      <c r="I92" s="146"/>
      <c r="J92" s="54"/>
      <c r="K92" s="54"/>
      <c r="L92" s="52"/>
      <c r="M92" s="69"/>
      <c r="N92" s="33"/>
      <c r="O92" s="33"/>
      <c r="P92" s="33"/>
      <c r="Q92" s="33"/>
      <c r="R92" s="33"/>
      <c r="S92" s="33"/>
      <c r="T92" s="70"/>
      <c r="AT92" s="15" t="s">
        <v>127</v>
      </c>
      <c r="AU92" s="15" t="s">
        <v>84</v>
      </c>
    </row>
    <row r="93" spans="2:65" s="10" customFormat="1" ht="37.35" customHeight="1" x14ac:dyDescent="0.35">
      <c r="B93" s="159"/>
      <c r="C93" s="160"/>
      <c r="D93" s="161" t="s">
        <v>75</v>
      </c>
      <c r="E93" s="162" t="s">
        <v>139</v>
      </c>
      <c r="F93" s="162" t="s">
        <v>140</v>
      </c>
      <c r="G93" s="160"/>
      <c r="H93" s="160"/>
      <c r="I93" s="163"/>
      <c r="J93" s="164">
        <f>BK93</f>
        <v>0</v>
      </c>
      <c r="K93" s="160"/>
      <c r="L93" s="165"/>
      <c r="M93" s="166"/>
      <c r="N93" s="167"/>
      <c r="O93" s="167"/>
      <c r="P93" s="168">
        <f>P94+P141+P196+P265</f>
        <v>0</v>
      </c>
      <c r="Q93" s="167"/>
      <c r="R93" s="168">
        <f>R94+R141+R196+R265</f>
        <v>0.78447700000000009</v>
      </c>
      <c r="S93" s="167"/>
      <c r="T93" s="169">
        <f>T94+T141+T196+T265</f>
        <v>0.55471899999999996</v>
      </c>
      <c r="AR93" s="170" t="s">
        <v>84</v>
      </c>
      <c r="AT93" s="171" t="s">
        <v>75</v>
      </c>
      <c r="AU93" s="171" t="s">
        <v>76</v>
      </c>
      <c r="AY93" s="170" t="s">
        <v>117</v>
      </c>
      <c r="BK93" s="172">
        <f>BK94+BK141+BK196+BK265</f>
        <v>0</v>
      </c>
    </row>
    <row r="94" spans="2:65" s="10" customFormat="1" ht="19.899999999999999" customHeight="1" x14ac:dyDescent="0.3">
      <c r="B94" s="159"/>
      <c r="C94" s="160"/>
      <c r="D94" s="173" t="s">
        <v>75</v>
      </c>
      <c r="E94" s="174" t="s">
        <v>141</v>
      </c>
      <c r="F94" s="174" t="s">
        <v>142</v>
      </c>
      <c r="G94" s="160"/>
      <c r="H94" s="160"/>
      <c r="I94" s="163"/>
      <c r="J94" s="175">
        <f>BK94</f>
        <v>0</v>
      </c>
      <c r="K94" s="160"/>
      <c r="L94" s="165"/>
      <c r="M94" s="166"/>
      <c r="N94" s="167"/>
      <c r="O94" s="167"/>
      <c r="P94" s="168">
        <f>SUM(P95:P140)</f>
        <v>0</v>
      </c>
      <c r="Q94" s="167"/>
      <c r="R94" s="168">
        <f>SUM(R95:R140)</f>
        <v>0.25130599999999997</v>
      </c>
      <c r="S94" s="167"/>
      <c r="T94" s="169">
        <f>SUM(T95:T140)</f>
        <v>3.465E-2</v>
      </c>
      <c r="AR94" s="170" t="s">
        <v>84</v>
      </c>
      <c r="AT94" s="171" t="s">
        <v>75</v>
      </c>
      <c r="AU94" s="171" t="s">
        <v>23</v>
      </c>
      <c r="AY94" s="170" t="s">
        <v>117</v>
      </c>
      <c r="BK94" s="172">
        <f>SUM(BK95:BK140)</f>
        <v>0</v>
      </c>
    </row>
    <row r="95" spans="2:65" s="1" customFormat="1" ht="22.5" customHeight="1" x14ac:dyDescent="0.3">
      <c r="B95" s="32"/>
      <c r="C95" s="176" t="s">
        <v>125</v>
      </c>
      <c r="D95" s="176" t="s">
        <v>120</v>
      </c>
      <c r="E95" s="177" t="s">
        <v>143</v>
      </c>
      <c r="F95" s="178" t="s">
        <v>144</v>
      </c>
      <c r="G95" s="179" t="s">
        <v>145</v>
      </c>
      <c r="H95" s="180">
        <v>3</v>
      </c>
      <c r="I95" s="181"/>
      <c r="J95" s="182">
        <f>ROUND(I95*H95,2)</f>
        <v>0</v>
      </c>
      <c r="K95" s="178" t="s">
        <v>124</v>
      </c>
      <c r="L95" s="52"/>
      <c r="M95" s="183" t="s">
        <v>22</v>
      </c>
      <c r="N95" s="184" t="s">
        <v>47</v>
      </c>
      <c r="O95" s="33"/>
      <c r="P95" s="185">
        <f>O95*H95</f>
        <v>0</v>
      </c>
      <c r="Q95" s="185">
        <v>1.8400000000000001E-3</v>
      </c>
      <c r="R95" s="185">
        <f>Q95*H95</f>
        <v>5.5200000000000006E-3</v>
      </c>
      <c r="S95" s="185">
        <v>0</v>
      </c>
      <c r="T95" s="186">
        <f>S95*H95</f>
        <v>0</v>
      </c>
      <c r="AR95" s="15" t="s">
        <v>146</v>
      </c>
      <c r="AT95" s="15" t="s">
        <v>120</v>
      </c>
      <c r="AU95" s="15" t="s">
        <v>84</v>
      </c>
      <c r="AY95" s="15" t="s">
        <v>117</v>
      </c>
      <c r="BE95" s="187">
        <f>IF(N95="základní",J95,0)</f>
        <v>0</v>
      </c>
      <c r="BF95" s="187">
        <f>IF(N95="snížená",J95,0)</f>
        <v>0</v>
      </c>
      <c r="BG95" s="187">
        <f>IF(N95="zákl. přenesená",J95,0)</f>
        <v>0</v>
      </c>
      <c r="BH95" s="187">
        <f>IF(N95="sníž. přenesená",J95,0)</f>
        <v>0</v>
      </c>
      <c r="BI95" s="187">
        <f>IF(N95="nulová",J95,0)</f>
        <v>0</v>
      </c>
      <c r="BJ95" s="15" t="s">
        <v>23</v>
      </c>
      <c r="BK95" s="187">
        <f>ROUND(I95*H95,2)</f>
        <v>0</v>
      </c>
      <c r="BL95" s="15" t="s">
        <v>146</v>
      </c>
      <c r="BM95" s="15" t="s">
        <v>147</v>
      </c>
    </row>
    <row r="96" spans="2:65" s="11" customFormat="1" x14ac:dyDescent="0.3">
      <c r="B96" s="192"/>
      <c r="C96" s="193"/>
      <c r="D96" s="188" t="s">
        <v>132</v>
      </c>
      <c r="E96" s="194" t="s">
        <v>22</v>
      </c>
      <c r="F96" s="195" t="s">
        <v>148</v>
      </c>
      <c r="G96" s="193"/>
      <c r="H96" s="196">
        <v>3</v>
      </c>
      <c r="I96" s="197"/>
      <c r="J96" s="193"/>
      <c r="K96" s="193"/>
      <c r="L96" s="198"/>
      <c r="M96" s="199"/>
      <c r="N96" s="200"/>
      <c r="O96" s="200"/>
      <c r="P96" s="200"/>
      <c r="Q96" s="200"/>
      <c r="R96" s="200"/>
      <c r="S96" s="200"/>
      <c r="T96" s="201"/>
      <c r="AT96" s="202" t="s">
        <v>132</v>
      </c>
      <c r="AU96" s="202" t="s">
        <v>84</v>
      </c>
      <c r="AV96" s="11" t="s">
        <v>84</v>
      </c>
      <c r="AW96" s="11" t="s">
        <v>39</v>
      </c>
      <c r="AX96" s="11" t="s">
        <v>23</v>
      </c>
      <c r="AY96" s="202" t="s">
        <v>117</v>
      </c>
    </row>
    <row r="97" spans="2:65" s="1" customFormat="1" ht="22.5" customHeight="1" x14ac:dyDescent="0.3">
      <c r="B97" s="32"/>
      <c r="C97" s="176" t="s">
        <v>149</v>
      </c>
      <c r="D97" s="176" t="s">
        <v>120</v>
      </c>
      <c r="E97" s="177" t="s">
        <v>150</v>
      </c>
      <c r="F97" s="178" t="s">
        <v>151</v>
      </c>
      <c r="G97" s="179" t="s">
        <v>145</v>
      </c>
      <c r="H97" s="180">
        <v>4</v>
      </c>
      <c r="I97" s="181"/>
      <c r="J97" s="182">
        <f>ROUND(I97*H97,2)</f>
        <v>0</v>
      </c>
      <c r="K97" s="178" t="s">
        <v>124</v>
      </c>
      <c r="L97" s="52"/>
      <c r="M97" s="183" t="s">
        <v>22</v>
      </c>
      <c r="N97" s="184" t="s">
        <v>47</v>
      </c>
      <c r="O97" s="33"/>
      <c r="P97" s="185">
        <f>O97*H97</f>
        <v>0</v>
      </c>
      <c r="Q97" s="185">
        <v>2.6499999999999999E-2</v>
      </c>
      <c r="R97" s="185">
        <f>Q97*H97</f>
        <v>0.106</v>
      </c>
      <c r="S97" s="185">
        <v>0</v>
      </c>
      <c r="T97" s="186">
        <f>S97*H97</f>
        <v>0</v>
      </c>
      <c r="AR97" s="15" t="s">
        <v>146</v>
      </c>
      <c r="AT97" s="15" t="s">
        <v>120</v>
      </c>
      <c r="AU97" s="15" t="s">
        <v>84</v>
      </c>
      <c r="AY97" s="15" t="s">
        <v>117</v>
      </c>
      <c r="BE97" s="187">
        <f>IF(N97="základní",J97,0)</f>
        <v>0</v>
      </c>
      <c r="BF97" s="187">
        <f>IF(N97="snížená",J97,0)</f>
        <v>0</v>
      </c>
      <c r="BG97" s="187">
        <f>IF(N97="zákl. přenesená",J97,0)</f>
        <v>0</v>
      </c>
      <c r="BH97" s="187">
        <f>IF(N97="sníž. přenesená",J97,0)</f>
        <v>0</v>
      </c>
      <c r="BI97" s="187">
        <f>IF(N97="nulová",J97,0)</f>
        <v>0</v>
      </c>
      <c r="BJ97" s="15" t="s">
        <v>23</v>
      </c>
      <c r="BK97" s="187">
        <f>ROUND(I97*H97,2)</f>
        <v>0</v>
      </c>
      <c r="BL97" s="15" t="s">
        <v>146</v>
      </c>
      <c r="BM97" s="15" t="s">
        <v>152</v>
      </c>
    </row>
    <row r="98" spans="2:65" s="11" customFormat="1" x14ac:dyDescent="0.3">
      <c r="B98" s="192"/>
      <c r="C98" s="193"/>
      <c r="D98" s="188" t="s">
        <v>132</v>
      </c>
      <c r="E98" s="194" t="s">
        <v>22</v>
      </c>
      <c r="F98" s="195" t="s">
        <v>153</v>
      </c>
      <c r="G98" s="193"/>
      <c r="H98" s="196">
        <v>4</v>
      </c>
      <c r="I98" s="197"/>
      <c r="J98" s="193"/>
      <c r="K98" s="193"/>
      <c r="L98" s="198"/>
      <c r="M98" s="199"/>
      <c r="N98" s="200"/>
      <c r="O98" s="200"/>
      <c r="P98" s="200"/>
      <c r="Q98" s="200"/>
      <c r="R98" s="200"/>
      <c r="S98" s="200"/>
      <c r="T98" s="201"/>
      <c r="AT98" s="202" t="s">
        <v>132</v>
      </c>
      <c r="AU98" s="202" t="s">
        <v>84</v>
      </c>
      <c r="AV98" s="11" t="s">
        <v>84</v>
      </c>
      <c r="AW98" s="11" t="s">
        <v>39</v>
      </c>
      <c r="AX98" s="11" t="s">
        <v>23</v>
      </c>
      <c r="AY98" s="202" t="s">
        <v>117</v>
      </c>
    </row>
    <row r="99" spans="2:65" s="1" customFormat="1" ht="22.5" customHeight="1" x14ac:dyDescent="0.3">
      <c r="B99" s="32"/>
      <c r="C99" s="176" t="s">
        <v>154</v>
      </c>
      <c r="D99" s="176" t="s">
        <v>120</v>
      </c>
      <c r="E99" s="177" t="s">
        <v>155</v>
      </c>
      <c r="F99" s="178" t="s">
        <v>156</v>
      </c>
      <c r="G99" s="179" t="s">
        <v>145</v>
      </c>
      <c r="H99" s="180">
        <v>2</v>
      </c>
      <c r="I99" s="181"/>
      <c r="J99" s="182">
        <f>ROUND(I99*H99,2)</f>
        <v>0</v>
      </c>
      <c r="K99" s="178" t="s">
        <v>124</v>
      </c>
      <c r="L99" s="52"/>
      <c r="M99" s="183" t="s">
        <v>22</v>
      </c>
      <c r="N99" s="184" t="s">
        <v>47</v>
      </c>
      <c r="O99" s="33"/>
      <c r="P99" s="185">
        <f>O99*H99</f>
        <v>0</v>
      </c>
      <c r="Q99" s="185">
        <v>3.6299999999999999E-2</v>
      </c>
      <c r="R99" s="185">
        <f>Q99*H99</f>
        <v>7.2599999999999998E-2</v>
      </c>
      <c r="S99" s="185">
        <v>0</v>
      </c>
      <c r="T99" s="186">
        <f>S99*H99</f>
        <v>0</v>
      </c>
      <c r="AR99" s="15" t="s">
        <v>146</v>
      </c>
      <c r="AT99" s="15" t="s">
        <v>120</v>
      </c>
      <c r="AU99" s="15" t="s">
        <v>84</v>
      </c>
      <c r="AY99" s="15" t="s">
        <v>117</v>
      </c>
      <c r="BE99" s="187">
        <f>IF(N99="základní",J99,0)</f>
        <v>0</v>
      </c>
      <c r="BF99" s="187">
        <f>IF(N99="snížená",J99,0)</f>
        <v>0</v>
      </c>
      <c r="BG99" s="187">
        <f>IF(N99="zákl. přenesená",J99,0)</f>
        <v>0</v>
      </c>
      <c r="BH99" s="187">
        <f>IF(N99="sníž. přenesená",J99,0)</f>
        <v>0</v>
      </c>
      <c r="BI99" s="187">
        <f>IF(N99="nulová",J99,0)</f>
        <v>0</v>
      </c>
      <c r="BJ99" s="15" t="s">
        <v>23</v>
      </c>
      <c r="BK99" s="187">
        <f>ROUND(I99*H99,2)</f>
        <v>0</v>
      </c>
      <c r="BL99" s="15" t="s">
        <v>146</v>
      </c>
      <c r="BM99" s="15" t="s">
        <v>157</v>
      </c>
    </row>
    <row r="100" spans="2:65" s="11" customFormat="1" x14ac:dyDescent="0.3">
      <c r="B100" s="192"/>
      <c r="C100" s="193"/>
      <c r="D100" s="188" t="s">
        <v>132</v>
      </c>
      <c r="E100" s="194" t="s">
        <v>22</v>
      </c>
      <c r="F100" s="195" t="s">
        <v>158</v>
      </c>
      <c r="G100" s="193"/>
      <c r="H100" s="196">
        <v>2</v>
      </c>
      <c r="I100" s="197"/>
      <c r="J100" s="193"/>
      <c r="K100" s="193"/>
      <c r="L100" s="198"/>
      <c r="M100" s="199"/>
      <c r="N100" s="200"/>
      <c r="O100" s="200"/>
      <c r="P100" s="200"/>
      <c r="Q100" s="200"/>
      <c r="R100" s="200"/>
      <c r="S100" s="200"/>
      <c r="T100" s="201"/>
      <c r="AT100" s="202" t="s">
        <v>132</v>
      </c>
      <c r="AU100" s="202" t="s">
        <v>84</v>
      </c>
      <c r="AV100" s="11" t="s">
        <v>84</v>
      </c>
      <c r="AW100" s="11" t="s">
        <v>39</v>
      </c>
      <c r="AX100" s="11" t="s">
        <v>23</v>
      </c>
      <c r="AY100" s="202" t="s">
        <v>117</v>
      </c>
    </row>
    <row r="101" spans="2:65" s="1" customFormat="1" ht="22.5" customHeight="1" x14ac:dyDescent="0.3">
      <c r="B101" s="32"/>
      <c r="C101" s="176" t="s">
        <v>159</v>
      </c>
      <c r="D101" s="176" t="s">
        <v>120</v>
      </c>
      <c r="E101" s="177" t="s">
        <v>160</v>
      </c>
      <c r="F101" s="178" t="s">
        <v>161</v>
      </c>
      <c r="G101" s="179" t="s">
        <v>145</v>
      </c>
      <c r="H101" s="180">
        <v>1</v>
      </c>
      <c r="I101" s="181"/>
      <c r="J101" s="182">
        <f>ROUND(I101*H101,2)</f>
        <v>0</v>
      </c>
      <c r="K101" s="178" t="s">
        <v>124</v>
      </c>
      <c r="L101" s="52"/>
      <c r="M101" s="183" t="s">
        <v>22</v>
      </c>
      <c r="N101" s="184" t="s">
        <v>47</v>
      </c>
      <c r="O101" s="33"/>
      <c r="P101" s="185">
        <f>O101*H101</f>
        <v>0</v>
      </c>
      <c r="Q101" s="185">
        <v>4.6980000000000001E-2</v>
      </c>
      <c r="R101" s="185">
        <f>Q101*H101</f>
        <v>4.6980000000000001E-2</v>
      </c>
      <c r="S101" s="185">
        <v>0</v>
      </c>
      <c r="T101" s="186">
        <f>S101*H101</f>
        <v>0</v>
      </c>
      <c r="AR101" s="15" t="s">
        <v>146</v>
      </c>
      <c r="AT101" s="15" t="s">
        <v>120</v>
      </c>
      <c r="AU101" s="15" t="s">
        <v>84</v>
      </c>
      <c r="AY101" s="15" t="s">
        <v>117</v>
      </c>
      <c r="BE101" s="187">
        <f>IF(N101="základní",J101,0)</f>
        <v>0</v>
      </c>
      <c r="BF101" s="187">
        <f>IF(N101="snížená",J101,0)</f>
        <v>0</v>
      </c>
      <c r="BG101" s="187">
        <f>IF(N101="zákl. přenesená",J101,0)</f>
        <v>0</v>
      </c>
      <c r="BH101" s="187">
        <f>IF(N101="sníž. přenesená",J101,0)</f>
        <v>0</v>
      </c>
      <c r="BI101" s="187">
        <f>IF(N101="nulová",J101,0)</f>
        <v>0</v>
      </c>
      <c r="BJ101" s="15" t="s">
        <v>23</v>
      </c>
      <c r="BK101" s="187">
        <f>ROUND(I101*H101,2)</f>
        <v>0</v>
      </c>
      <c r="BL101" s="15" t="s">
        <v>146</v>
      </c>
      <c r="BM101" s="15" t="s">
        <v>162</v>
      </c>
    </row>
    <row r="102" spans="2:65" s="11" customFormat="1" x14ac:dyDescent="0.3">
      <c r="B102" s="192"/>
      <c r="C102" s="193"/>
      <c r="D102" s="188" t="s">
        <v>132</v>
      </c>
      <c r="E102" s="194" t="s">
        <v>22</v>
      </c>
      <c r="F102" s="195" t="s">
        <v>23</v>
      </c>
      <c r="G102" s="193"/>
      <c r="H102" s="196">
        <v>1</v>
      </c>
      <c r="I102" s="197"/>
      <c r="J102" s="193"/>
      <c r="K102" s="193"/>
      <c r="L102" s="198"/>
      <c r="M102" s="199"/>
      <c r="N102" s="200"/>
      <c r="O102" s="200"/>
      <c r="P102" s="200"/>
      <c r="Q102" s="200"/>
      <c r="R102" s="200"/>
      <c r="S102" s="200"/>
      <c r="T102" s="201"/>
      <c r="AT102" s="202" t="s">
        <v>132</v>
      </c>
      <c r="AU102" s="202" t="s">
        <v>84</v>
      </c>
      <c r="AV102" s="11" t="s">
        <v>84</v>
      </c>
      <c r="AW102" s="11" t="s">
        <v>39</v>
      </c>
      <c r="AX102" s="11" t="s">
        <v>23</v>
      </c>
      <c r="AY102" s="202" t="s">
        <v>117</v>
      </c>
    </row>
    <row r="103" spans="2:65" s="1" customFormat="1" ht="22.5" customHeight="1" x14ac:dyDescent="0.3">
      <c r="B103" s="32"/>
      <c r="C103" s="176" t="s">
        <v>163</v>
      </c>
      <c r="D103" s="176" t="s">
        <v>120</v>
      </c>
      <c r="E103" s="177" t="s">
        <v>164</v>
      </c>
      <c r="F103" s="178" t="s">
        <v>165</v>
      </c>
      <c r="G103" s="179" t="s">
        <v>166</v>
      </c>
      <c r="H103" s="180">
        <v>2.4</v>
      </c>
      <c r="I103" s="181"/>
      <c r="J103" s="182">
        <f>ROUND(I103*H103,2)</f>
        <v>0</v>
      </c>
      <c r="K103" s="178" t="s">
        <v>124</v>
      </c>
      <c r="L103" s="52"/>
      <c r="M103" s="183" t="s">
        <v>22</v>
      </c>
      <c r="N103" s="184" t="s">
        <v>47</v>
      </c>
      <c r="O103" s="33"/>
      <c r="P103" s="185">
        <f>O103*H103</f>
        <v>0</v>
      </c>
      <c r="Q103" s="185">
        <v>0</v>
      </c>
      <c r="R103" s="185">
        <f>Q103*H103</f>
        <v>0</v>
      </c>
      <c r="S103" s="185">
        <v>2.0999999999999999E-3</v>
      </c>
      <c r="T103" s="186">
        <f>S103*H103</f>
        <v>5.0399999999999993E-3</v>
      </c>
      <c r="AR103" s="15" t="s">
        <v>146</v>
      </c>
      <c r="AT103" s="15" t="s">
        <v>120</v>
      </c>
      <c r="AU103" s="15" t="s">
        <v>84</v>
      </c>
      <c r="AY103" s="15" t="s">
        <v>117</v>
      </c>
      <c r="BE103" s="187">
        <f>IF(N103="základní",J103,0)</f>
        <v>0</v>
      </c>
      <c r="BF103" s="187">
        <f>IF(N103="snížená",J103,0)</f>
        <v>0</v>
      </c>
      <c r="BG103" s="187">
        <f>IF(N103="zákl. přenesená",J103,0)</f>
        <v>0</v>
      </c>
      <c r="BH103" s="187">
        <f>IF(N103="sníž. přenesená",J103,0)</f>
        <v>0</v>
      </c>
      <c r="BI103" s="187">
        <f>IF(N103="nulová",J103,0)</f>
        <v>0</v>
      </c>
      <c r="BJ103" s="15" t="s">
        <v>23</v>
      </c>
      <c r="BK103" s="187">
        <f>ROUND(I103*H103,2)</f>
        <v>0</v>
      </c>
      <c r="BL103" s="15" t="s">
        <v>146</v>
      </c>
      <c r="BM103" s="15" t="s">
        <v>167</v>
      </c>
    </row>
    <row r="104" spans="2:65" s="1" customFormat="1" ht="40.5" x14ac:dyDescent="0.3">
      <c r="B104" s="32"/>
      <c r="C104" s="54"/>
      <c r="D104" s="190" t="s">
        <v>127</v>
      </c>
      <c r="E104" s="54"/>
      <c r="F104" s="191" t="s">
        <v>168</v>
      </c>
      <c r="G104" s="54"/>
      <c r="H104" s="54"/>
      <c r="I104" s="146"/>
      <c r="J104" s="54"/>
      <c r="K104" s="54"/>
      <c r="L104" s="52"/>
      <c r="M104" s="69"/>
      <c r="N104" s="33"/>
      <c r="O104" s="33"/>
      <c r="P104" s="33"/>
      <c r="Q104" s="33"/>
      <c r="R104" s="33"/>
      <c r="S104" s="33"/>
      <c r="T104" s="70"/>
      <c r="AT104" s="15" t="s">
        <v>127</v>
      </c>
      <c r="AU104" s="15" t="s">
        <v>84</v>
      </c>
    </row>
    <row r="105" spans="2:65" s="11" customFormat="1" x14ac:dyDescent="0.3">
      <c r="B105" s="192"/>
      <c r="C105" s="193"/>
      <c r="D105" s="188" t="s">
        <v>132</v>
      </c>
      <c r="E105" s="194" t="s">
        <v>22</v>
      </c>
      <c r="F105" s="195" t="s">
        <v>169</v>
      </c>
      <c r="G105" s="193"/>
      <c r="H105" s="196">
        <v>2.4</v>
      </c>
      <c r="I105" s="197"/>
      <c r="J105" s="193"/>
      <c r="K105" s="193"/>
      <c r="L105" s="198"/>
      <c r="M105" s="199"/>
      <c r="N105" s="200"/>
      <c r="O105" s="200"/>
      <c r="P105" s="200"/>
      <c r="Q105" s="200"/>
      <c r="R105" s="200"/>
      <c r="S105" s="200"/>
      <c r="T105" s="201"/>
      <c r="AT105" s="202" t="s">
        <v>132</v>
      </c>
      <c r="AU105" s="202" t="s">
        <v>84</v>
      </c>
      <c r="AV105" s="11" t="s">
        <v>84</v>
      </c>
      <c r="AW105" s="11" t="s">
        <v>39</v>
      </c>
      <c r="AX105" s="11" t="s">
        <v>23</v>
      </c>
      <c r="AY105" s="202" t="s">
        <v>117</v>
      </c>
    </row>
    <row r="106" spans="2:65" s="1" customFormat="1" ht="22.5" customHeight="1" x14ac:dyDescent="0.3">
      <c r="B106" s="32"/>
      <c r="C106" s="176" t="s">
        <v>170</v>
      </c>
      <c r="D106" s="176" t="s">
        <v>120</v>
      </c>
      <c r="E106" s="177" t="s">
        <v>171</v>
      </c>
      <c r="F106" s="178" t="s">
        <v>172</v>
      </c>
      <c r="G106" s="179" t="s">
        <v>166</v>
      </c>
      <c r="H106" s="180">
        <v>1.7</v>
      </c>
      <c r="I106" s="181"/>
      <c r="J106" s="182">
        <f>ROUND(I106*H106,2)</f>
        <v>0</v>
      </c>
      <c r="K106" s="178" t="s">
        <v>124</v>
      </c>
      <c r="L106" s="52"/>
      <c r="M106" s="183" t="s">
        <v>22</v>
      </c>
      <c r="N106" s="184" t="s">
        <v>47</v>
      </c>
      <c r="O106" s="33"/>
      <c r="P106" s="185">
        <f>O106*H106</f>
        <v>0</v>
      </c>
      <c r="Q106" s="185">
        <v>5.9000000000000003E-4</v>
      </c>
      <c r="R106" s="185">
        <f>Q106*H106</f>
        <v>1.003E-3</v>
      </c>
      <c r="S106" s="185">
        <v>0</v>
      </c>
      <c r="T106" s="186">
        <f>S106*H106</f>
        <v>0</v>
      </c>
      <c r="AR106" s="15" t="s">
        <v>146</v>
      </c>
      <c r="AT106" s="15" t="s">
        <v>120</v>
      </c>
      <c r="AU106" s="15" t="s">
        <v>84</v>
      </c>
      <c r="AY106" s="15" t="s">
        <v>117</v>
      </c>
      <c r="BE106" s="187">
        <f>IF(N106="základní",J106,0)</f>
        <v>0</v>
      </c>
      <c r="BF106" s="187">
        <f>IF(N106="snížená",J106,0)</f>
        <v>0</v>
      </c>
      <c r="BG106" s="187">
        <f>IF(N106="zákl. přenesená",J106,0)</f>
        <v>0</v>
      </c>
      <c r="BH106" s="187">
        <f>IF(N106="sníž. přenesená",J106,0)</f>
        <v>0</v>
      </c>
      <c r="BI106" s="187">
        <f>IF(N106="nulová",J106,0)</f>
        <v>0</v>
      </c>
      <c r="BJ106" s="15" t="s">
        <v>23</v>
      </c>
      <c r="BK106" s="187">
        <f>ROUND(I106*H106,2)</f>
        <v>0</v>
      </c>
      <c r="BL106" s="15" t="s">
        <v>146</v>
      </c>
      <c r="BM106" s="15" t="s">
        <v>173</v>
      </c>
    </row>
    <row r="107" spans="2:65" s="1" customFormat="1" ht="67.5" x14ac:dyDescent="0.3">
      <c r="B107" s="32"/>
      <c r="C107" s="54"/>
      <c r="D107" s="190" t="s">
        <v>127</v>
      </c>
      <c r="E107" s="54"/>
      <c r="F107" s="191" t="s">
        <v>174</v>
      </c>
      <c r="G107" s="54"/>
      <c r="H107" s="54"/>
      <c r="I107" s="146"/>
      <c r="J107" s="54"/>
      <c r="K107" s="54"/>
      <c r="L107" s="52"/>
      <c r="M107" s="69"/>
      <c r="N107" s="33"/>
      <c r="O107" s="33"/>
      <c r="P107" s="33"/>
      <c r="Q107" s="33"/>
      <c r="R107" s="33"/>
      <c r="S107" s="33"/>
      <c r="T107" s="70"/>
      <c r="AT107" s="15" t="s">
        <v>127</v>
      </c>
      <c r="AU107" s="15" t="s">
        <v>84</v>
      </c>
    </row>
    <row r="108" spans="2:65" s="11" customFormat="1" x14ac:dyDescent="0.3">
      <c r="B108" s="192"/>
      <c r="C108" s="193"/>
      <c r="D108" s="188" t="s">
        <v>132</v>
      </c>
      <c r="E108" s="194" t="s">
        <v>22</v>
      </c>
      <c r="F108" s="195" t="s">
        <v>175</v>
      </c>
      <c r="G108" s="193"/>
      <c r="H108" s="196">
        <v>1.7</v>
      </c>
      <c r="I108" s="197"/>
      <c r="J108" s="193"/>
      <c r="K108" s="193"/>
      <c r="L108" s="198"/>
      <c r="M108" s="199"/>
      <c r="N108" s="200"/>
      <c r="O108" s="200"/>
      <c r="P108" s="200"/>
      <c r="Q108" s="200"/>
      <c r="R108" s="200"/>
      <c r="S108" s="200"/>
      <c r="T108" s="201"/>
      <c r="AT108" s="202" t="s">
        <v>132</v>
      </c>
      <c r="AU108" s="202" t="s">
        <v>84</v>
      </c>
      <c r="AV108" s="11" t="s">
        <v>84</v>
      </c>
      <c r="AW108" s="11" t="s">
        <v>39</v>
      </c>
      <c r="AX108" s="11" t="s">
        <v>23</v>
      </c>
      <c r="AY108" s="202" t="s">
        <v>117</v>
      </c>
    </row>
    <row r="109" spans="2:65" s="1" customFormat="1" ht="22.5" customHeight="1" x14ac:dyDescent="0.3">
      <c r="B109" s="32"/>
      <c r="C109" s="176" t="s">
        <v>28</v>
      </c>
      <c r="D109" s="176" t="s">
        <v>120</v>
      </c>
      <c r="E109" s="177" t="s">
        <v>176</v>
      </c>
      <c r="F109" s="178" t="s">
        <v>177</v>
      </c>
      <c r="G109" s="179" t="s">
        <v>166</v>
      </c>
      <c r="H109" s="180">
        <v>10.199999999999999</v>
      </c>
      <c r="I109" s="181"/>
      <c r="J109" s="182">
        <f>ROUND(I109*H109,2)</f>
        <v>0</v>
      </c>
      <c r="K109" s="178" t="s">
        <v>124</v>
      </c>
      <c r="L109" s="52"/>
      <c r="M109" s="183" t="s">
        <v>22</v>
      </c>
      <c r="N109" s="184" t="s">
        <v>47</v>
      </c>
      <c r="O109" s="33"/>
      <c r="P109" s="185">
        <f>O109*H109</f>
        <v>0</v>
      </c>
      <c r="Q109" s="185">
        <v>1.1999999999999999E-3</v>
      </c>
      <c r="R109" s="185">
        <f>Q109*H109</f>
        <v>1.2239999999999997E-2</v>
      </c>
      <c r="S109" s="185">
        <v>0</v>
      </c>
      <c r="T109" s="186">
        <f>S109*H109</f>
        <v>0</v>
      </c>
      <c r="AR109" s="15" t="s">
        <v>146</v>
      </c>
      <c r="AT109" s="15" t="s">
        <v>120</v>
      </c>
      <c r="AU109" s="15" t="s">
        <v>84</v>
      </c>
      <c r="AY109" s="15" t="s">
        <v>117</v>
      </c>
      <c r="BE109" s="187">
        <f>IF(N109="základní",J109,0)</f>
        <v>0</v>
      </c>
      <c r="BF109" s="187">
        <f>IF(N109="snížená",J109,0)</f>
        <v>0</v>
      </c>
      <c r="BG109" s="187">
        <f>IF(N109="zákl. přenesená",J109,0)</f>
        <v>0</v>
      </c>
      <c r="BH109" s="187">
        <f>IF(N109="sníž. přenesená",J109,0)</f>
        <v>0</v>
      </c>
      <c r="BI109" s="187">
        <f>IF(N109="nulová",J109,0)</f>
        <v>0</v>
      </c>
      <c r="BJ109" s="15" t="s">
        <v>23</v>
      </c>
      <c r="BK109" s="187">
        <f>ROUND(I109*H109,2)</f>
        <v>0</v>
      </c>
      <c r="BL109" s="15" t="s">
        <v>146</v>
      </c>
      <c r="BM109" s="15" t="s">
        <v>178</v>
      </c>
    </row>
    <row r="110" spans="2:65" s="1" customFormat="1" ht="67.5" x14ac:dyDescent="0.3">
      <c r="B110" s="32"/>
      <c r="C110" s="54"/>
      <c r="D110" s="190" t="s">
        <v>127</v>
      </c>
      <c r="E110" s="54"/>
      <c r="F110" s="191" t="s">
        <v>174</v>
      </c>
      <c r="G110" s="54"/>
      <c r="H110" s="54"/>
      <c r="I110" s="146"/>
      <c r="J110" s="54"/>
      <c r="K110" s="54"/>
      <c r="L110" s="52"/>
      <c r="M110" s="69"/>
      <c r="N110" s="33"/>
      <c r="O110" s="33"/>
      <c r="P110" s="33"/>
      <c r="Q110" s="33"/>
      <c r="R110" s="33"/>
      <c r="S110" s="33"/>
      <c r="T110" s="70"/>
      <c r="AT110" s="15" t="s">
        <v>127</v>
      </c>
      <c r="AU110" s="15" t="s">
        <v>84</v>
      </c>
    </row>
    <row r="111" spans="2:65" s="11" customFormat="1" x14ac:dyDescent="0.3">
      <c r="B111" s="192"/>
      <c r="C111" s="193"/>
      <c r="D111" s="188" t="s">
        <v>132</v>
      </c>
      <c r="E111" s="194" t="s">
        <v>22</v>
      </c>
      <c r="F111" s="195" t="s">
        <v>179</v>
      </c>
      <c r="G111" s="193"/>
      <c r="H111" s="196">
        <v>10.199999999999999</v>
      </c>
      <c r="I111" s="197"/>
      <c r="J111" s="193"/>
      <c r="K111" s="193"/>
      <c r="L111" s="198"/>
      <c r="M111" s="199"/>
      <c r="N111" s="200"/>
      <c r="O111" s="200"/>
      <c r="P111" s="200"/>
      <c r="Q111" s="200"/>
      <c r="R111" s="200"/>
      <c r="S111" s="200"/>
      <c r="T111" s="201"/>
      <c r="AT111" s="202" t="s">
        <v>132</v>
      </c>
      <c r="AU111" s="202" t="s">
        <v>84</v>
      </c>
      <c r="AV111" s="11" t="s">
        <v>84</v>
      </c>
      <c r="AW111" s="11" t="s">
        <v>39</v>
      </c>
      <c r="AX111" s="11" t="s">
        <v>23</v>
      </c>
      <c r="AY111" s="202" t="s">
        <v>117</v>
      </c>
    </row>
    <row r="112" spans="2:65" s="1" customFormat="1" ht="22.5" customHeight="1" x14ac:dyDescent="0.3">
      <c r="B112" s="32"/>
      <c r="C112" s="176" t="s">
        <v>180</v>
      </c>
      <c r="D112" s="176" t="s">
        <v>120</v>
      </c>
      <c r="E112" s="177" t="s">
        <v>181</v>
      </c>
      <c r="F112" s="178" t="s">
        <v>182</v>
      </c>
      <c r="G112" s="179" t="s">
        <v>166</v>
      </c>
      <c r="H112" s="180">
        <v>0.5</v>
      </c>
      <c r="I112" s="181"/>
      <c r="J112" s="182">
        <f>ROUND(I112*H112,2)</f>
        <v>0</v>
      </c>
      <c r="K112" s="178" t="s">
        <v>124</v>
      </c>
      <c r="L112" s="52"/>
      <c r="M112" s="183" t="s">
        <v>22</v>
      </c>
      <c r="N112" s="184" t="s">
        <v>47</v>
      </c>
      <c r="O112" s="33"/>
      <c r="P112" s="185">
        <f>O112*H112</f>
        <v>0</v>
      </c>
      <c r="Q112" s="185">
        <v>8.9999999999999998E-4</v>
      </c>
      <c r="R112" s="185">
        <f>Q112*H112</f>
        <v>4.4999999999999999E-4</v>
      </c>
      <c r="S112" s="185">
        <v>0</v>
      </c>
      <c r="T112" s="186">
        <f>S112*H112</f>
        <v>0</v>
      </c>
      <c r="AR112" s="15" t="s">
        <v>146</v>
      </c>
      <c r="AT112" s="15" t="s">
        <v>120</v>
      </c>
      <c r="AU112" s="15" t="s">
        <v>84</v>
      </c>
      <c r="AY112" s="15" t="s">
        <v>117</v>
      </c>
      <c r="BE112" s="187">
        <f>IF(N112="základní",J112,0)</f>
        <v>0</v>
      </c>
      <c r="BF112" s="187">
        <f>IF(N112="snížená",J112,0)</f>
        <v>0</v>
      </c>
      <c r="BG112" s="187">
        <f>IF(N112="zákl. přenesená",J112,0)</f>
        <v>0</v>
      </c>
      <c r="BH112" s="187">
        <f>IF(N112="sníž. přenesená",J112,0)</f>
        <v>0</v>
      </c>
      <c r="BI112" s="187">
        <f>IF(N112="nulová",J112,0)</f>
        <v>0</v>
      </c>
      <c r="BJ112" s="15" t="s">
        <v>23</v>
      </c>
      <c r="BK112" s="187">
        <f>ROUND(I112*H112,2)</f>
        <v>0</v>
      </c>
      <c r="BL112" s="15" t="s">
        <v>146</v>
      </c>
      <c r="BM112" s="15" t="s">
        <v>183</v>
      </c>
    </row>
    <row r="113" spans="2:65" s="1" customFormat="1" ht="67.5" x14ac:dyDescent="0.3">
      <c r="B113" s="32"/>
      <c r="C113" s="54"/>
      <c r="D113" s="190" t="s">
        <v>127</v>
      </c>
      <c r="E113" s="54"/>
      <c r="F113" s="191" t="s">
        <v>174</v>
      </c>
      <c r="G113" s="54"/>
      <c r="H113" s="54"/>
      <c r="I113" s="146"/>
      <c r="J113" s="54"/>
      <c r="K113" s="54"/>
      <c r="L113" s="52"/>
      <c r="M113" s="69"/>
      <c r="N113" s="33"/>
      <c r="O113" s="33"/>
      <c r="P113" s="33"/>
      <c r="Q113" s="33"/>
      <c r="R113" s="33"/>
      <c r="S113" s="33"/>
      <c r="T113" s="70"/>
      <c r="AT113" s="15" t="s">
        <v>127</v>
      </c>
      <c r="AU113" s="15" t="s">
        <v>84</v>
      </c>
    </row>
    <row r="114" spans="2:65" s="11" customFormat="1" x14ac:dyDescent="0.3">
      <c r="B114" s="192"/>
      <c r="C114" s="193"/>
      <c r="D114" s="188" t="s">
        <v>132</v>
      </c>
      <c r="E114" s="194" t="s">
        <v>22</v>
      </c>
      <c r="F114" s="195" t="s">
        <v>184</v>
      </c>
      <c r="G114" s="193"/>
      <c r="H114" s="196">
        <v>0.5</v>
      </c>
      <c r="I114" s="197"/>
      <c r="J114" s="193"/>
      <c r="K114" s="193"/>
      <c r="L114" s="198"/>
      <c r="M114" s="199"/>
      <c r="N114" s="200"/>
      <c r="O114" s="200"/>
      <c r="P114" s="200"/>
      <c r="Q114" s="200"/>
      <c r="R114" s="200"/>
      <c r="S114" s="200"/>
      <c r="T114" s="201"/>
      <c r="AT114" s="202" t="s">
        <v>132</v>
      </c>
      <c r="AU114" s="202" t="s">
        <v>84</v>
      </c>
      <c r="AV114" s="11" t="s">
        <v>84</v>
      </c>
      <c r="AW114" s="11" t="s">
        <v>39</v>
      </c>
      <c r="AX114" s="11" t="s">
        <v>23</v>
      </c>
      <c r="AY114" s="202" t="s">
        <v>117</v>
      </c>
    </row>
    <row r="115" spans="2:65" s="1" customFormat="1" ht="22.5" customHeight="1" x14ac:dyDescent="0.3">
      <c r="B115" s="32"/>
      <c r="C115" s="176" t="s">
        <v>185</v>
      </c>
      <c r="D115" s="176" t="s">
        <v>120</v>
      </c>
      <c r="E115" s="177" t="s">
        <v>186</v>
      </c>
      <c r="F115" s="178" t="s">
        <v>187</v>
      </c>
      <c r="G115" s="179" t="s">
        <v>166</v>
      </c>
      <c r="H115" s="180">
        <v>12.1</v>
      </c>
      <c r="I115" s="181"/>
      <c r="J115" s="182">
        <f>ROUND(I115*H115,2)</f>
        <v>0</v>
      </c>
      <c r="K115" s="178" t="s">
        <v>124</v>
      </c>
      <c r="L115" s="52"/>
      <c r="M115" s="183" t="s">
        <v>22</v>
      </c>
      <c r="N115" s="184" t="s">
        <v>47</v>
      </c>
      <c r="O115" s="33"/>
      <c r="P115" s="185">
        <f>O115*H115</f>
        <v>0</v>
      </c>
      <c r="Q115" s="185">
        <v>3.5E-4</v>
      </c>
      <c r="R115" s="185">
        <f>Q115*H115</f>
        <v>4.235E-3</v>
      </c>
      <c r="S115" s="185">
        <v>0</v>
      </c>
      <c r="T115" s="186">
        <f>S115*H115</f>
        <v>0</v>
      </c>
      <c r="AR115" s="15" t="s">
        <v>146</v>
      </c>
      <c r="AT115" s="15" t="s">
        <v>120</v>
      </c>
      <c r="AU115" s="15" t="s">
        <v>84</v>
      </c>
      <c r="AY115" s="15" t="s">
        <v>117</v>
      </c>
      <c r="BE115" s="187">
        <f>IF(N115="základní",J115,0)</f>
        <v>0</v>
      </c>
      <c r="BF115" s="187">
        <f>IF(N115="snížená",J115,0)</f>
        <v>0</v>
      </c>
      <c r="BG115" s="187">
        <f>IF(N115="zákl. přenesená",J115,0)</f>
        <v>0</v>
      </c>
      <c r="BH115" s="187">
        <f>IF(N115="sníž. přenesená",J115,0)</f>
        <v>0</v>
      </c>
      <c r="BI115" s="187">
        <f>IF(N115="nulová",J115,0)</f>
        <v>0</v>
      </c>
      <c r="BJ115" s="15" t="s">
        <v>23</v>
      </c>
      <c r="BK115" s="187">
        <f>ROUND(I115*H115,2)</f>
        <v>0</v>
      </c>
      <c r="BL115" s="15" t="s">
        <v>146</v>
      </c>
      <c r="BM115" s="15" t="s">
        <v>188</v>
      </c>
    </row>
    <row r="116" spans="2:65" s="1" customFormat="1" ht="67.5" x14ac:dyDescent="0.3">
      <c r="B116" s="32"/>
      <c r="C116" s="54"/>
      <c r="D116" s="190" t="s">
        <v>127</v>
      </c>
      <c r="E116" s="54"/>
      <c r="F116" s="191" t="s">
        <v>174</v>
      </c>
      <c r="G116" s="54"/>
      <c r="H116" s="54"/>
      <c r="I116" s="146"/>
      <c r="J116" s="54"/>
      <c r="K116" s="54"/>
      <c r="L116" s="52"/>
      <c r="M116" s="69"/>
      <c r="N116" s="33"/>
      <c r="O116" s="33"/>
      <c r="P116" s="33"/>
      <c r="Q116" s="33"/>
      <c r="R116" s="33"/>
      <c r="S116" s="33"/>
      <c r="T116" s="70"/>
      <c r="AT116" s="15" t="s">
        <v>127</v>
      </c>
      <c r="AU116" s="15" t="s">
        <v>84</v>
      </c>
    </row>
    <row r="117" spans="2:65" s="11" customFormat="1" x14ac:dyDescent="0.3">
      <c r="B117" s="192"/>
      <c r="C117" s="193"/>
      <c r="D117" s="188" t="s">
        <v>132</v>
      </c>
      <c r="E117" s="194" t="s">
        <v>22</v>
      </c>
      <c r="F117" s="195" t="s">
        <v>189</v>
      </c>
      <c r="G117" s="193"/>
      <c r="H117" s="196">
        <v>12.1</v>
      </c>
      <c r="I117" s="197"/>
      <c r="J117" s="193"/>
      <c r="K117" s="193"/>
      <c r="L117" s="198"/>
      <c r="M117" s="199"/>
      <c r="N117" s="200"/>
      <c r="O117" s="200"/>
      <c r="P117" s="200"/>
      <c r="Q117" s="200"/>
      <c r="R117" s="200"/>
      <c r="S117" s="200"/>
      <c r="T117" s="201"/>
      <c r="AT117" s="202" t="s">
        <v>132</v>
      </c>
      <c r="AU117" s="202" t="s">
        <v>84</v>
      </c>
      <c r="AV117" s="11" t="s">
        <v>84</v>
      </c>
      <c r="AW117" s="11" t="s">
        <v>39</v>
      </c>
      <c r="AX117" s="11" t="s">
        <v>23</v>
      </c>
      <c r="AY117" s="202" t="s">
        <v>117</v>
      </c>
    </row>
    <row r="118" spans="2:65" s="1" customFormat="1" ht="22.5" customHeight="1" x14ac:dyDescent="0.3">
      <c r="B118" s="32"/>
      <c r="C118" s="176" t="s">
        <v>190</v>
      </c>
      <c r="D118" s="176" t="s">
        <v>120</v>
      </c>
      <c r="E118" s="177" t="s">
        <v>191</v>
      </c>
      <c r="F118" s="178" t="s">
        <v>192</v>
      </c>
      <c r="G118" s="179" t="s">
        <v>166</v>
      </c>
      <c r="H118" s="180">
        <v>0.4</v>
      </c>
      <c r="I118" s="181"/>
      <c r="J118" s="182">
        <f>ROUND(I118*H118,2)</f>
        <v>0</v>
      </c>
      <c r="K118" s="178" t="s">
        <v>124</v>
      </c>
      <c r="L118" s="52"/>
      <c r="M118" s="183" t="s">
        <v>22</v>
      </c>
      <c r="N118" s="184" t="s">
        <v>47</v>
      </c>
      <c r="O118" s="33"/>
      <c r="P118" s="185">
        <f>O118*H118</f>
        <v>0</v>
      </c>
      <c r="Q118" s="185">
        <v>5.6999999999999998E-4</v>
      </c>
      <c r="R118" s="185">
        <f>Q118*H118</f>
        <v>2.2800000000000001E-4</v>
      </c>
      <c r="S118" s="185">
        <v>0</v>
      </c>
      <c r="T118" s="186">
        <f>S118*H118</f>
        <v>0</v>
      </c>
      <c r="AR118" s="15" t="s">
        <v>146</v>
      </c>
      <c r="AT118" s="15" t="s">
        <v>120</v>
      </c>
      <c r="AU118" s="15" t="s">
        <v>84</v>
      </c>
      <c r="AY118" s="15" t="s">
        <v>117</v>
      </c>
      <c r="BE118" s="187">
        <f>IF(N118="základní",J118,0)</f>
        <v>0</v>
      </c>
      <c r="BF118" s="187">
        <f>IF(N118="snížená",J118,0)</f>
        <v>0</v>
      </c>
      <c r="BG118" s="187">
        <f>IF(N118="zákl. přenesená",J118,0)</f>
        <v>0</v>
      </c>
      <c r="BH118" s="187">
        <f>IF(N118="sníž. přenesená",J118,0)</f>
        <v>0</v>
      </c>
      <c r="BI118" s="187">
        <f>IF(N118="nulová",J118,0)</f>
        <v>0</v>
      </c>
      <c r="BJ118" s="15" t="s">
        <v>23</v>
      </c>
      <c r="BK118" s="187">
        <f>ROUND(I118*H118,2)</f>
        <v>0</v>
      </c>
      <c r="BL118" s="15" t="s">
        <v>146</v>
      </c>
      <c r="BM118" s="15" t="s">
        <v>193</v>
      </c>
    </row>
    <row r="119" spans="2:65" s="1" customFormat="1" ht="67.5" x14ac:dyDescent="0.3">
      <c r="B119" s="32"/>
      <c r="C119" s="54"/>
      <c r="D119" s="190" t="s">
        <v>127</v>
      </c>
      <c r="E119" s="54"/>
      <c r="F119" s="191" t="s">
        <v>174</v>
      </c>
      <c r="G119" s="54"/>
      <c r="H119" s="54"/>
      <c r="I119" s="146"/>
      <c r="J119" s="54"/>
      <c r="K119" s="54"/>
      <c r="L119" s="52"/>
      <c r="M119" s="69"/>
      <c r="N119" s="33"/>
      <c r="O119" s="33"/>
      <c r="P119" s="33"/>
      <c r="Q119" s="33"/>
      <c r="R119" s="33"/>
      <c r="S119" s="33"/>
      <c r="T119" s="70"/>
      <c r="AT119" s="15" t="s">
        <v>127</v>
      </c>
      <c r="AU119" s="15" t="s">
        <v>84</v>
      </c>
    </row>
    <row r="120" spans="2:65" s="11" customFormat="1" x14ac:dyDescent="0.3">
      <c r="B120" s="192"/>
      <c r="C120" s="193"/>
      <c r="D120" s="188" t="s">
        <v>132</v>
      </c>
      <c r="E120" s="194" t="s">
        <v>22</v>
      </c>
      <c r="F120" s="195" t="s">
        <v>194</v>
      </c>
      <c r="G120" s="193"/>
      <c r="H120" s="196">
        <v>0.4</v>
      </c>
      <c r="I120" s="197"/>
      <c r="J120" s="193"/>
      <c r="K120" s="193"/>
      <c r="L120" s="198"/>
      <c r="M120" s="199"/>
      <c r="N120" s="200"/>
      <c r="O120" s="200"/>
      <c r="P120" s="200"/>
      <c r="Q120" s="200"/>
      <c r="R120" s="200"/>
      <c r="S120" s="200"/>
      <c r="T120" s="201"/>
      <c r="AT120" s="202" t="s">
        <v>132</v>
      </c>
      <c r="AU120" s="202" t="s">
        <v>84</v>
      </c>
      <c r="AV120" s="11" t="s">
        <v>84</v>
      </c>
      <c r="AW120" s="11" t="s">
        <v>39</v>
      </c>
      <c r="AX120" s="11" t="s">
        <v>23</v>
      </c>
      <c r="AY120" s="202" t="s">
        <v>117</v>
      </c>
    </row>
    <row r="121" spans="2:65" s="1" customFormat="1" ht="22.5" customHeight="1" x14ac:dyDescent="0.3">
      <c r="B121" s="32"/>
      <c r="C121" s="176" t="s">
        <v>195</v>
      </c>
      <c r="D121" s="176" t="s">
        <v>120</v>
      </c>
      <c r="E121" s="177" t="s">
        <v>196</v>
      </c>
      <c r="F121" s="178" t="s">
        <v>197</v>
      </c>
      <c r="G121" s="179" t="s">
        <v>166</v>
      </c>
      <c r="H121" s="180">
        <v>0.5</v>
      </c>
      <c r="I121" s="181"/>
      <c r="J121" s="182">
        <f>ROUND(I121*H121,2)</f>
        <v>0</v>
      </c>
      <c r="K121" s="178" t="s">
        <v>124</v>
      </c>
      <c r="L121" s="52"/>
      <c r="M121" s="183" t="s">
        <v>22</v>
      </c>
      <c r="N121" s="184" t="s">
        <v>47</v>
      </c>
      <c r="O121" s="33"/>
      <c r="P121" s="185">
        <f>O121*H121</f>
        <v>0</v>
      </c>
      <c r="Q121" s="185">
        <v>1.14E-3</v>
      </c>
      <c r="R121" s="185">
        <f>Q121*H121</f>
        <v>5.6999999999999998E-4</v>
      </c>
      <c r="S121" s="185">
        <v>0</v>
      </c>
      <c r="T121" s="186">
        <f>S121*H121</f>
        <v>0</v>
      </c>
      <c r="AR121" s="15" t="s">
        <v>146</v>
      </c>
      <c r="AT121" s="15" t="s">
        <v>120</v>
      </c>
      <c r="AU121" s="15" t="s">
        <v>84</v>
      </c>
      <c r="AY121" s="15" t="s">
        <v>117</v>
      </c>
      <c r="BE121" s="187">
        <f>IF(N121="základní",J121,0)</f>
        <v>0</v>
      </c>
      <c r="BF121" s="187">
        <f>IF(N121="snížená",J121,0)</f>
        <v>0</v>
      </c>
      <c r="BG121" s="187">
        <f>IF(N121="zákl. přenesená",J121,0)</f>
        <v>0</v>
      </c>
      <c r="BH121" s="187">
        <f>IF(N121="sníž. přenesená",J121,0)</f>
        <v>0</v>
      </c>
      <c r="BI121" s="187">
        <f>IF(N121="nulová",J121,0)</f>
        <v>0</v>
      </c>
      <c r="BJ121" s="15" t="s">
        <v>23</v>
      </c>
      <c r="BK121" s="187">
        <f>ROUND(I121*H121,2)</f>
        <v>0</v>
      </c>
      <c r="BL121" s="15" t="s">
        <v>146</v>
      </c>
      <c r="BM121" s="15" t="s">
        <v>198</v>
      </c>
    </row>
    <row r="122" spans="2:65" s="1" customFormat="1" ht="67.5" x14ac:dyDescent="0.3">
      <c r="B122" s="32"/>
      <c r="C122" s="54"/>
      <c r="D122" s="190" t="s">
        <v>127</v>
      </c>
      <c r="E122" s="54"/>
      <c r="F122" s="191" t="s">
        <v>174</v>
      </c>
      <c r="G122" s="54"/>
      <c r="H122" s="54"/>
      <c r="I122" s="146"/>
      <c r="J122" s="54"/>
      <c r="K122" s="54"/>
      <c r="L122" s="52"/>
      <c r="M122" s="69"/>
      <c r="N122" s="33"/>
      <c r="O122" s="33"/>
      <c r="P122" s="33"/>
      <c r="Q122" s="33"/>
      <c r="R122" s="33"/>
      <c r="S122" s="33"/>
      <c r="T122" s="70"/>
      <c r="AT122" s="15" t="s">
        <v>127</v>
      </c>
      <c r="AU122" s="15" t="s">
        <v>84</v>
      </c>
    </row>
    <row r="123" spans="2:65" s="11" customFormat="1" x14ac:dyDescent="0.3">
      <c r="B123" s="192"/>
      <c r="C123" s="193"/>
      <c r="D123" s="188" t="s">
        <v>132</v>
      </c>
      <c r="E123" s="194" t="s">
        <v>22</v>
      </c>
      <c r="F123" s="195" t="s">
        <v>184</v>
      </c>
      <c r="G123" s="193"/>
      <c r="H123" s="196">
        <v>0.5</v>
      </c>
      <c r="I123" s="197"/>
      <c r="J123" s="193"/>
      <c r="K123" s="193"/>
      <c r="L123" s="198"/>
      <c r="M123" s="199"/>
      <c r="N123" s="200"/>
      <c r="O123" s="200"/>
      <c r="P123" s="200"/>
      <c r="Q123" s="200"/>
      <c r="R123" s="200"/>
      <c r="S123" s="200"/>
      <c r="T123" s="201"/>
      <c r="AT123" s="202" t="s">
        <v>132</v>
      </c>
      <c r="AU123" s="202" t="s">
        <v>84</v>
      </c>
      <c r="AV123" s="11" t="s">
        <v>84</v>
      </c>
      <c r="AW123" s="11" t="s">
        <v>39</v>
      </c>
      <c r="AX123" s="11" t="s">
        <v>23</v>
      </c>
      <c r="AY123" s="202" t="s">
        <v>117</v>
      </c>
    </row>
    <row r="124" spans="2:65" s="1" customFormat="1" ht="22.5" customHeight="1" x14ac:dyDescent="0.3">
      <c r="B124" s="32"/>
      <c r="C124" s="176" t="s">
        <v>8</v>
      </c>
      <c r="D124" s="176" t="s">
        <v>120</v>
      </c>
      <c r="E124" s="177" t="s">
        <v>199</v>
      </c>
      <c r="F124" s="178" t="s">
        <v>200</v>
      </c>
      <c r="G124" s="179" t="s">
        <v>145</v>
      </c>
      <c r="H124" s="180">
        <v>13</v>
      </c>
      <c r="I124" s="181"/>
      <c r="J124" s="182">
        <f>ROUND(I124*H124,2)</f>
        <v>0</v>
      </c>
      <c r="K124" s="178" t="s">
        <v>124</v>
      </c>
      <c r="L124" s="52"/>
      <c r="M124" s="183" t="s">
        <v>22</v>
      </c>
      <c r="N124" s="184" t="s">
        <v>47</v>
      </c>
      <c r="O124" s="33"/>
      <c r="P124" s="185">
        <f>O124*H124</f>
        <v>0</v>
      </c>
      <c r="Q124" s="185">
        <v>0</v>
      </c>
      <c r="R124" s="185">
        <f>Q124*H124</f>
        <v>0</v>
      </c>
      <c r="S124" s="185">
        <v>0</v>
      </c>
      <c r="T124" s="186">
        <f>S124*H124</f>
        <v>0</v>
      </c>
      <c r="AR124" s="15" t="s">
        <v>146</v>
      </c>
      <c r="AT124" s="15" t="s">
        <v>120</v>
      </c>
      <c r="AU124" s="15" t="s">
        <v>84</v>
      </c>
      <c r="AY124" s="15" t="s">
        <v>117</v>
      </c>
      <c r="BE124" s="187">
        <f>IF(N124="základní",J124,0)</f>
        <v>0</v>
      </c>
      <c r="BF124" s="187">
        <f>IF(N124="snížená",J124,0)</f>
        <v>0</v>
      </c>
      <c r="BG124" s="187">
        <f>IF(N124="zákl. přenesená",J124,0)</f>
        <v>0</v>
      </c>
      <c r="BH124" s="187">
        <f>IF(N124="sníž. přenesená",J124,0)</f>
        <v>0</v>
      </c>
      <c r="BI124" s="187">
        <f>IF(N124="nulová",J124,0)</f>
        <v>0</v>
      </c>
      <c r="BJ124" s="15" t="s">
        <v>23</v>
      </c>
      <c r="BK124" s="187">
        <f>ROUND(I124*H124,2)</f>
        <v>0</v>
      </c>
      <c r="BL124" s="15" t="s">
        <v>146</v>
      </c>
      <c r="BM124" s="15" t="s">
        <v>201</v>
      </c>
    </row>
    <row r="125" spans="2:65" s="1" customFormat="1" ht="54" x14ac:dyDescent="0.3">
      <c r="B125" s="32"/>
      <c r="C125" s="54"/>
      <c r="D125" s="190" t="s">
        <v>127</v>
      </c>
      <c r="E125" s="54"/>
      <c r="F125" s="191" t="s">
        <v>202</v>
      </c>
      <c r="G125" s="54"/>
      <c r="H125" s="54"/>
      <c r="I125" s="146"/>
      <c r="J125" s="54"/>
      <c r="K125" s="54"/>
      <c r="L125" s="52"/>
      <c r="M125" s="69"/>
      <c r="N125" s="33"/>
      <c r="O125" s="33"/>
      <c r="P125" s="33"/>
      <c r="Q125" s="33"/>
      <c r="R125" s="33"/>
      <c r="S125" s="33"/>
      <c r="T125" s="70"/>
      <c r="AT125" s="15" t="s">
        <v>127</v>
      </c>
      <c r="AU125" s="15" t="s">
        <v>84</v>
      </c>
    </row>
    <row r="126" spans="2:65" s="11" customFormat="1" x14ac:dyDescent="0.3">
      <c r="B126" s="192"/>
      <c r="C126" s="193"/>
      <c r="D126" s="188" t="s">
        <v>132</v>
      </c>
      <c r="E126" s="194" t="s">
        <v>22</v>
      </c>
      <c r="F126" s="195" t="s">
        <v>203</v>
      </c>
      <c r="G126" s="193"/>
      <c r="H126" s="196">
        <v>13</v>
      </c>
      <c r="I126" s="197"/>
      <c r="J126" s="193"/>
      <c r="K126" s="193"/>
      <c r="L126" s="198"/>
      <c r="M126" s="199"/>
      <c r="N126" s="200"/>
      <c r="O126" s="200"/>
      <c r="P126" s="200"/>
      <c r="Q126" s="200"/>
      <c r="R126" s="200"/>
      <c r="S126" s="200"/>
      <c r="T126" s="201"/>
      <c r="AT126" s="202" t="s">
        <v>132</v>
      </c>
      <c r="AU126" s="202" t="s">
        <v>84</v>
      </c>
      <c r="AV126" s="11" t="s">
        <v>84</v>
      </c>
      <c r="AW126" s="11" t="s">
        <v>39</v>
      </c>
      <c r="AX126" s="11" t="s">
        <v>23</v>
      </c>
      <c r="AY126" s="202" t="s">
        <v>117</v>
      </c>
    </row>
    <row r="127" spans="2:65" s="1" customFormat="1" ht="22.5" customHeight="1" x14ac:dyDescent="0.3">
      <c r="B127" s="32"/>
      <c r="C127" s="176" t="s">
        <v>146</v>
      </c>
      <c r="D127" s="176" t="s">
        <v>120</v>
      </c>
      <c r="E127" s="177" t="s">
        <v>204</v>
      </c>
      <c r="F127" s="178" t="s">
        <v>205</v>
      </c>
      <c r="G127" s="179" t="s">
        <v>145</v>
      </c>
      <c r="H127" s="180">
        <v>2</v>
      </c>
      <c r="I127" s="181"/>
      <c r="J127" s="182">
        <f>ROUND(I127*H127,2)</f>
        <v>0</v>
      </c>
      <c r="K127" s="178" t="s">
        <v>124</v>
      </c>
      <c r="L127" s="52"/>
      <c r="M127" s="183" t="s">
        <v>22</v>
      </c>
      <c r="N127" s="184" t="s">
        <v>47</v>
      </c>
      <c r="O127" s="33"/>
      <c r="P127" s="185">
        <f>O127*H127</f>
        <v>0</v>
      </c>
      <c r="Q127" s="185">
        <v>0</v>
      </c>
      <c r="R127" s="185">
        <f>Q127*H127</f>
        <v>0</v>
      </c>
      <c r="S127" s="185">
        <v>0</v>
      </c>
      <c r="T127" s="186">
        <f>S127*H127</f>
        <v>0</v>
      </c>
      <c r="AR127" s="15" t="s">
        <v>146</v>
      </c>
      <c r="AT127" s="15" t="s">
        <v>120</v>
      </c>
      <c r="AU127" s="15" t="s">
        <v>84</v>
      </c>
      <c r="AY127" s="15" t="s">
        <v>117</v>
      </c>
      <c r="BE127" s="187">
        <f>IF(N127="základní",J127,0)</f>
        <v>0</v>
      </c>
      <c r="BF127" s="187">
        <f>IF(N127="snížená",J127,0)</f>
        <v>0</v>
      </c>
      <c r="BG127" s="187">
        <f>IF(N127="zákl. přenesená",J127,0)</f>
        <v>0</v>
      </c>
      <c r="BH127" s="187">
        <f>IF(N127="sníž. přenesená",J127,0)</f>
        <v>0</v>
      </c>
      <c r="BI127" s="187">
        <f>IF(N127="nulová",J127,0)</f>
        <v>0</v>
      </c>
      <c r="BJ127" s="15" t="s">
        <v>23</v>
      </c>
      <c r="BK127" s="187">
        <f>ROUND(I127*H127,2)</f>
        <v>0</v>
      </c>
      <c r="BL127" s="15" t="s">
        <v>146</v>
      </c>
      <c r="BM127" s="15" t="s">
        <v>206</v>
      </c>
    </row>
    <row r="128" spans="2:65" s="1" customFormat="1" ht="54" x14ac:dyDescent="0.3">
      <c r="B128" s="32"/>
      <c r="C128" s="54"/>
      <c r="D128" s="190" t="s">
        <v>127</v>
      </c>
      <c r="E128" s="54"/>
      <c r="F128" s="191" t="s">
        <v>202</v>
      </c>
      <c r="G128" s="54"/>
      <c r="H128" s="54"/>
      <c r="I128" s="146"/>
      <c r="J128" s="54"/>
      <c r="K128" s="54"/>
      <c r="L128" s="52"/>
      <c r="M128" s="69"/>
      <c r="N128" s="33"/>
      <c r="O128" s="33"/>
      <c r="P128" s="33"/>
      <c r="Q128" s="33"/>
      <c r="R128" s="33"/>
      <c r="S128" s="33"/>
      <c r="T128" s="70"/>
      <c r="AT128" s="15" t="s">
        <v>127</v>
      </c>
      <c r="AU128" s="15" t="s">
        <v>84</v>
      </c>
    </row>
    <row r="129" spans="2:65" s="11" customFormat="1" x14ac:dyDescent="0.3">
      <c r="B129" s="192"/>
      <c r="C129" s="193"/>
      <c r="D129" s="188" t="s">
        <v>132</v>
      </c>
      <c r="E129" s="194" t="s">
        <v>22</v>
      </c>
      <c r="F129" s="195" t="s">
        <v>158</v>
      </c>
      <c r="G129" s="193"/>
      <c r="H129" s="196">
        <v>2</v>
      </c>
      <c r="I129" s="197"/>
      <c r="J129" s="193"/>
      <c r="K129" s="193"/>
      <c r="L129" s="198"/>
      <c r="M129" s="199"/>
      <c r="N129" s="200"/>
      <c r="O129" s="200"/>
      <c r="P129" s="200"/>
      <c r="Q129" s="200"/>
      <c r="R129" s="200"/>
      <c r="S129" s="200"/>
      <c r="T129" s="201"/>
      <c r="AT129" s="202" t="s">
        <v>132</v>
      </c>
      <c r="AU129" s="202" t="s">
        <v>84</v>
      </c>
      <c r="AV129" s="11" t="s">
        <v>84</v>
      </c>
      <c r="AW129" s="11" t="s">
        <v>39</v>
      </c>
      <c r="AX129" s="11" t="s">
        <v>23</v>
      </c>
      <c r="AY129" s="202" t="s">
        <v>117</v>
      </c>
    </row>
    <row r="130" spans="2:65" s="1" customFormat="1" ht="31.5" customHeight="1" x14ac:dyDescent="0.3">
      <c r="B130" s="32"/>
      <c r="C130" s="176" t="s">
        <v>207</v>
      </c>
      <c r="D130" s="176" t="s">
        <v>120</v>
      </c>
      <c r="E130" s="177" t="s">
        <v>208</v>
      </c>
      <c r="F130" s="178" t="s">
        <v>209</v>
      </c>
      <c r="G130" s="179" t="s">
        <v>145</v>
      </c>
      <c r="H130" s="180">
        <v>1</v>
      </c>
      <c r="I130" s="181"/>
      <c r="J130" s="182">
        <f>ROUND(I130*H130,2)</f>
        <v>0</v>
      </c>
      <c r="K130" s="178" t="s">
        <v>124</v>
      </c>
      <c r="L130" s="52"/>
      <c r="M130" s="183" t="s">
        <v>22</v>
      </c>
      <c r="N130" s="184" t="s">
        <v>47</v>
      </c>
      <c r="O130" s="33"/>
      <c r="P130" s="185">
        <f>O130*H130</f>
        <v>0</v>
      </c>
      <c r="Q130" s="185">
        <v>0</v>
      </c>
      <c r="R130" s="185">
        <f>Q130*H130</f>
        <v>0</v>
      </c>
      <c r="S130" s="185">
        <v>2.9610000000000001E-2</v>
      </c>
      <c r="T130" s="186">
        <f>S130*H130</f>
        <v>2.9610000000000001E-2</v>
      </c>
      <c r="AR130" s="15" t="s">
        <v>146</v>
      </c>
      <c r="AT130" s="15" t="s">
        <v>120</v>
      </c>
      <c r="AU130" s="15" t="s">
        <v>84</v>
      </c>
      <c r="AY130" s="15" t="s">
        <v>117</v>
      </c>
      <c r="BE130" s="187">
        <f>IF(N130="základní",J130,0)</f>
        <v>0</v>
      </c>
      <c r="BF130" s="187">
        <f>IF(N130="snížená",J130,0)</f>
        <v>0</v>
      </c>
      <c r="BG130" s="187">
        <f>IF(N130="zákl. přenesená",J130,0)</f>
        <v>0</v>
      </c>
      <c r="BH130" s="187">
        <f>IF(N130="sníž. přenesená",J130,0)</f>
        <v>0</v>
      </c>
      <c r="BI130" s="187">
        <f>IF(N130="nulová",J130,0)</f>
        <v>0</v>
      </c>
      <c r="BJ130" s="15" t="s">
        <v>23</v>
      </c>
      <c r="BK130" s="187">
        <f>ROUND(I130*H130,2)</f>
        <v>0</v>
      </c>
      <c r="BL130" s="15" t="s">
        <v>146</v>
      </c>
      <c r="BM130" s="15" t="s">
        <v>210</v>
      </c>
    </row>
    <row r="131" spans="2:65" s="11" customFormat="1" x14ac:dyDescent="0.3">
      <c r="B131" s="192"/>
      <c r="C131" s="193"/>
      <c r="D131" s="188" t="s">
        <v>132</v>
      </c>
      <c r="E131" s="194" t="s">
        <v>22</v>
      </c>
      <c r="F131" s="195" t="s">
        <v>23</v>
      </c>
      <c r="G131" s="193"/>
      <c r="H131" s="196">
        <v>1</v>
      </c>
      <c r="I131" s="197"/>
      <c r="J131" s="193"/>
      <c r="K131" s="193"/>
      <c r="L131" s="198"/>
      <c r="M131" s="199"/>
      <c r="N131" s="200"/>
      <c r="O131" s="200"/>
      <c r="P131" s="200"/>
      <c r="Q131" s="200"/>
      <c r="R131" s="200"/>
      <c r="S131" s="200"/>
      <c r="T131" s="201"/>
      <c r="AT131" s="202" t="s">
        <v>132</v>
      </c>
      <c r="AU131" s="202" t="s">
        <v>84</v>
      </c>
      <c r="AV131" s="11" t="s">
        <v>84</v>
      </c>
      <c r="AW131" s="11" t="s">
        <v>39</v>
      </c>
      <c r="AX131" s="11" t="s">
        <v>23</v>
      </c>
      <c r="AY131" s="202" t="s">
        <v>117</v>
      </c>
    </row>
    <row r="132" spans="2:65" s="1" customFormat="1" ht="22.5" customHeight="1" x14ac:dyDescent="0.3">
      <c r="B132" s="32"/>
      <c r="C132" s="176" t="s">
        <v>211</v>
      </c>
      <c r="D132" s="176" t="s">
        <v>120</v>
      </c>
      <c r="E132" s="177" t="s">
        <v>212</v>
      </c>
      <c r="F132" s="178" t="s">
        <v>213</v>
      </c>
      <c r="G132" s="179" t="s">
        <v>145</v>
      </c>
      <c r="H132" s="180">
        <v>1</v>
      </c>
      <c r="I132" s="181"/>
      <c r="J132" s="182">
        <f>ROUND(I132*H132,2)</f>
        <v>0</v>
      </c>
      <c r="K132" s="178" t="s">
        <v>124</v>
      </c>
      <c r="L132" s="52"/>
      <c r="M132" s="183" t="s">
        <v>22</v>
      </c>
      <c r="N132" s="184" t="s">
        <v>47</v>
      </c>
      <c r="O132" s="33"/>
      <c r="P132" s="185">
        <f>O132*H132</f>
        <v>0</v>
      </c>
      <c r="Q132" s="185">
        <v>1.48E-3</v>
      </c>
      <c r="R132" s="185">
        <f>Q132*H132</f>
        <v>1.48E-3</v>
      </c>
      <c r="S132" s="185">
        <v>0</v>
      </c>
      <c r="T132" s="186">
        <f>S132*H132</f>
        <v>0</v>
      </c>
      <c r="AR132" s="15" t="s">
        <v>146</v>
      </c>
      <c r="AT132" s="15" t="s">
        <v>120</v>
      </c>
      <c r="AU132" s="15" t="s">
        <v>84</v>
      </c>
      <c r="AY132" s="15" t="s">
        <v>117</v>
      </c>
      <c r="BE132" s="187">
        <f>IF(N132="základní",J132,0)</f>
        <v>0</v>
      </c>
      <c r="BF132" s="187">
        <f>IF(N132="snížená",J132,0)</f>
        <v>0</v>
      </c>
      <c r="BG132" s="187">
        <f>IF(N132="zákl. přenesená",J132,0)</f>
        <v>0</v>
      </c>
      <c r="BH132" s="187">
        <f>IF(N132="sníž. přenesená",J132,0)</f>
        <v>0</v>
      </c>
      <c r="BI132" s="187">
        <f>IF(N132="nulová",J132,0)</f>
        <v>0</v>
      </c>
      <c r="BJ132" s="15" t="s">
        <v>23</v>
      </c>
      <c r="BK132" s="187">
        <f>ROUND(I132*H132,2)</f>
        <v>0</v>
      </c>
      <c r="BL132" s="15" t="s">
        <v>146</v>
      </c>
      <c r="BM132" s="15" t="s">
        <v>214</v>
      </c>
    </row>
    <row r="133" spans="2:65" s="11" customFormat="1" x14ac:dyDescent="0.3">
      <c r="B133" s="192"/>
      <c r="C133" s="193"/>
      <c r="D133" s="188" t="s">
        <v>132</v>
      </c>
      <c r="E133" s="194" t="s">
        <v>22</v>
      </c>
      <c r="F133" s="195" t="s">
        <v>23</v>
      </c>
      <c r="G133" s="193"/>
      <c r="H133" s="196">
        <v>1</v>
      </c>
      <c r="I133" s="197"/>
      <c r="J133" s="193"/>
      <c r="K133" s="193"/>
      <c r="L133" s="198"/>
      <c r="M133" s="199"/>
      <c r="N133" s="200"/>
      <c r="O133" s="200"/>
      <c r="P133" s="200"/>
      <c r="Q133" s="200"/>
      <c r="R133" s="200"/>
      <c r="S133" s="200"/>
      <c r="T133" s="201"/>
      <c r="AT133" s="202" t="s">
        <v>132</v>
      </c>
      <c r="AU133" s="202" t="s">
        <v>84</v>
      </c>
      <c r="AV133" s="11" t="s">
        <v>84</v>
      </c>
      <c r="AW133" s="11" t="s">
        <v>39</v>
      </c>
      <c r="AX133" s="11" t="s">
        <v>23</v>
      </c>
      <c r="AY133" s="202" t="s">
        <v>117</v>
      </c>
    </row>
    <row r="134" spans="2:65" s="1" customFormat="1" ht="22.5" customHeight="1" x14ac:dyDescent="0.3">
      <c r="B134" s="32"/>
      <c r="C134" s="176" t="s">
        <v>215</v>
      </c>
      <c r="D134" s="176" t="s">
        <v>120</v>
      </c>
      <c r="E134" s="177" t="s">
        <v>216</v>
      </c>
      <c r="F134" s="178" t="s">
        <v>217</v>
      </c>
      <c r="G134" s="179" t="s">
        <v>166</v>
      </c>
      <c r="H134" s="180">
        <v>25.4</v>
      </c>
      <c r="I134" s="181"/>
      <c r="J134" s="182">
        <f>ROUND(I134*H134,2)</f>
        <v>0</v>
      </c>
      <c r="K134" s="178" t="s">
        <v>124</v>
      </c>
      <c r="L134" s="52"/>
      <c r="M134" s="183" t="s">
        <v>22</v>
      </c>
      <c r="N134" s="184" t="s">
        <v>47</v>
      </c>
      <c r="O134" s="33"/>
      <c r="P134" s="185">
        <f>O134*H134</f>
        <v>0</v>
      </c>
      <c r="Q134" s="185">
        <v>0</v>
      </c>
      <c r="R134" s="185">
        <f>Q134*H134</f>
        <v>0</v>
      </c>
      <c r="S134" s="185">
        <v>0</v>
      </c>
      <c r="T134" s="186">
        <f>S134*H134</f>
        <v>0</v>
      </c>
      <c r="AR134" s="15" t="s">
        <v>146</v>
      </c>
      <c r="AT134" s="15" t="s">
        <v>120</v>
      </c>
      <c r="AU134" s="15" t="s">
        <v>84</v>
      </c>
      <c r="AY134" s="15" t="s">
        <v>117</v>
      </c>
      <c r="BE134" s="187">
        <f>IF(N134="základní",J134,0)</f>
        <v>0</v>
      </c>
      <c r="BF134" s="187">
        <f>IF(N134="snížená",J134,0)</f>
        <v>0</v>
      </c>
      <c r="BG134" s="187">
        <f>IF(N134="zákl. přenesená",J134,0)</f>
        <v>0</v>
      </c>
      <c r="BH134" s="187">
        <f>IF(N134="sníž. přenesená",J134,0)</f>
        <v>0</v>
      </c>
      <c r="BI134" s="187">
        <f>IF(N134="nulová",J134,0)</f>
        <v>0</v>
      </c>
      <c r="BJ134" s="15" t="s">
        <v>23</v>
      </c>
      <c r="BK134" s="187">
        <f>ROUND(I134*H134,2)</f>
        <v>0</v>
      </c>
      <c r="BL134" s="15" t="s">
        <v>146</v>
      </c>
      <c r="BM134" s="15" t="s">
        <v>218</v>
      </c>
    </row>
    <row r="135" spans="2:65" s="1" customFormat="1" ht="27" x14ac:dyDescent="0.3">
      <c r="B135" s="32"/>
      <c r="C135" s="54"/>
      <c r="D135" s="190" t="s">
        <v>127</v>
      </c>
      <c r="E135" s="54"/>
      <c r="F135" s="191" t="s">
        <v>219</v>
      </c>
      <c r="G135" s="54"/>
      <c r="H135" s="54"/>
      <c r="I135" s="146"/>
      <c r="J135" s="54"/>
      <c r="K135" s="54"/>
      <c r="L135" s="52"/>
      <c r="M135" s="69"/>
      <c r="N135" s="33"/>
      <c r="O135" s="33"/>
      <c r="P135" s="33"/>
      <c r="Q135" s="33"/>
      <c r="R135" s="33"/>
      <c r="S135" s="33"/>
      <c r="T135" s="70"/>
      <c r="AT135" s="15" t="s">
        <v>127</v>
      </c>
      <c r="AU135" s="15" t="s">
        <v>84</v>
      </c>
    </row>
    <row r="136" spans="2:65" s="11" customFormat="1" x14ac:dyDescent="0.3">
      <c r="B136" s="192"/>
      <c r="C136" s="193"/>
      <c r="D136" s="188" t="s">
        <v>132</v>
      </c>
      <c r="E136" s="194" t="s">
        <v>22</v>
      </c>
      <c r="F136" s="195" t="s">
        <v>220</v>
      </c>
      <c r="G136" s="193"/>
      <c r="H136" s="196">
        <v>25.4</v>
      </c>
      <c r="I136" s="197"/>
      <c r="J136" s="193"/>
      <c r="K136" s="193"/>
      <c r="L136" s="198"/>
      <c r="M136" s="199"/>
      <c r="N136" s="200"/>
      <c r="O136" s="200"/>
      <c r="P136" s="200"/>
      <c r="Q136" s="200"/>
      <c r="R136" s="200"/>
      <c r="S136" s="200"/>
      <c r="T136" s="201"/>
      <c r="AT136" s="202" t="s">
        <v>132</v>
      </c>
      <c r="AU136" s="202" t="s">
        <v>84</v>
      </c>
      <c r="AV136" s="11" t="s">
        <v>84</v>
      </c>
      <c r="AW136" s="11" t="s">
        <v>39</v>
      </c>
      <c r="AX136" s="11" t="s">
        <v>23</v>
      </c>
      <c r="AY136" s="202" t="s">
        <v>117</v>
      </c>
    </row>
    <row r="137" spans="2:65" s="1" customFormat="1" ht="31.5" customHeight="1" x14ac:dyDescent="0.3">
      <c r="B137" s="32"/>
      <c r="C137" s="176" t="s">
        <v>221</v>
      </c>
      <c r="D137" s="176" t="s">
        <v>120</v>
      </c>
      <c r="E137" s="177" t="s">
        <v>222</v>
      </c>
      <c r="F137" s="178" t="s">
        <v>223</v>
      </c>
      <c r="G137" s="179" t="s">
        <v>123</v>
      </c>
      <c r="H137" s="180">
        <v>3.5000000000000003E-2</v>
      </c>
      <c r="I137" s="181"/>
      <c r="J137" s="182">
        <f>ROUND(I137*H137,2)</f>
        <v>0</v>
      </c>
      <c r="K137" s="178" t="s">
        <v>124</v>
      </c>
      <c r="L137" s="52"/>
      <c r="M137" s="183" t="s">
        <v>22</v>
      </c>
      <c r="N137" s="184" t="s">
        <v>47</v>
      </c>
      <c r="O137" s="33"/>
      <c r="P137" s="185">
        <f>O137*H137</f>
        <v>0</v>
      </c>
      <c r="Q137" s="185">
        <v>0</v>
      </c>
      <c r="R137" s="185">
        <f>Q137*H137</f>
        <v>0</v>
      </c>
      <c r="S137" s="185">
        <v>0</v>
      </c>
      <c r="T137" s="186">
        <f>S137*H137</f>
        <v>0</v>
      </c>
      <c r="AR137" s="15" t="s">
        <v>146</v>
      </c>
      <c r="AT137" s="15" t="s">
        <v>120</v>
      </c>
      <c r="AU137" s="15" t="s">
        <v>84</v>
      </c>
      <c r="AY137" s="15" t="s">
        <v>117</v>
      </c>
      <c r="BE137" s="187">
        <f>IF(N137="základní",J137,0)</f>
        <v>0</v>
      </c>
      <c r="BF137" s="187">
        <f>IF(N137="snížená",J137,0)</f>
        <v>0</v>
      </c>
      <c r="BG137" s="187">
        <f>IF(N137="zákl. přenesená",J137,0)</f>
        <v>0</v>
      </c>
      <c r="BH137" s="187">
        <f>IF(N137="sníž. přenesená",J137,0)</f>
        <v>0</v>
      </c>
      <c r="BI137" s="187">
        <f>IF(N137="nulová",J137,0)</f>
        <v>0</v>
      </c>
      <c r="BJ137" s="15" t="s">
        <v>23</v>
      </c>
      <c r="BK137" s="187">
        <f>ROUND(I137*H137,2)</f>
        <v>0</v>
      </c>
      <c r="BL137" s="15" t="s">
        <v>146</v>
      </c>
      <c r="BM137" s="15" t="s">
        <v>224</v>
      </c>
    </row>
    <row r="138" spans="2:65" s="11" customFormat="1" x14ac:dyDescent="0.3">
      <c r="B138" s="192"/>
      <c r="C138" s="193"/>
      <c r="D138" s="188" t="s">
        <v>132</v>
      </c>
      <c r="E138" s="194" t="s">
        <v>22</v>
      </c>
      <c r="F138" s="195" t="s">
        <v>225</v>
      </c>
      <c r="G138" s="193"/>
      <c r="H138" s="196">
        <v>3.5000000000000003E-2</v>
      </c>
      <c r="I138" s="197"/>
      <c r="J138" s="193"/>
      <c r="K138" s="193"/>
      <c r="L138" s="198"/>
      <c r="M138" s="199"/>
      <c r="N138" s="200"/>
      <c r="O138" s="200"/>
      <c r="P138" s="200"/>
      <c r="Q138" s="200"/>
      <c r="R138" s="200"/>
      <c r="S138" s="200"/>
      <c r="T138" s="201"/>
      <c r="AT138" s="202" t="s">
        <v>132</v>
      </c>
      <c r="AU138" s="202" t="s">
        <v>84</v>
      </c>
      <c r="AV138" s="11" t="s">
        <v>84</v>
      </c>
      <c r="AW138" s="11" t="s">
        <v>39</v>
      </c>
      <c r="AX138" s="11" t="s">
        <v>23</v>
      </c>
      <c r="AY138" s="202" t="s">
        <v>117</v>
      </c>
    </row>
    <row r="139" spans="2:65" s="1" customFormat="1" ht="31.5" customHeight="1" x14ac:dyDescent="0.3">
      <c r="B139" s="32"/>
      <c r="C139" s="176" t="s">
        <v>7</v>
      </c>
      <c r="D139" s="176" t="s">
        <v>120</v>
      </c>
      <c r="E139" s="177" t="s">
        <v>226</v>
      </c>
      <c r="F139" s="178" t="s">
        <v>227</v>
      </c>
      <c r="G139" s="179" t="s">
        <v>123</v>
      </c>
      <c r="H139" s="180">
        <v>0.251</v>
      </c>
      <c r="I139" s="181"/>
      <c r="J139" s="182">
        <f>ROUND(I139*H139,2)</f>
        <v>0</v>
      </c>
      <c r="K139" s="178" t="s">
        <v>124</v>
      </c>
      <c r="L139" s="52"/>
      <c r="M139" s="183" t="s">
        <v>22</v>
      </c>
      <c r="N139" s="184" t="s">
        <v>47</v>
      </c>
      <c r="O139" s="33"/>
      <c r="P139" s="185">
        <f>O139*H139</f>
        <v>0</v>
      </c>
      <c r="Q139" s="185">
        <v>0</v>
      </c>
      <c r="R139" s="185">
        <f>Q139*H139</f>
        <v>0</v>
      </c>
      <c r="S139" s="185">
        <v>0</v>
      </c>
      <c r="T139" s="186">
        <f>S139*H139</f>
        <v>0</v>
      </c>
      <c r="AR139" s="15" t="s">
        <v>146</v>
      </c>
      <c r="AT139" s="15" t="s">
        <v>120</v>
      </c>
      <c r="AU139" s="15" t="s">
        <v>84</v>
      </c>
      <c r="AY139" s="15" t="s">
        <v>117</v>
      </c>
      <c r="BE139" s="187">
        <f>IF(N139="základní",J139,0)</f>
        <v>0</v>
      </c>
      <c r="BF139" s="187">
        <f>IF(N139="snížená",J139,0)</f>
        <v>0</v>
      </c>
      <c r="BG139" s="187">
        <f>IF(N139="zákl. přenesená",J139,0)</f>
        <v>0</v>
      </c>
      <c r="BH139" s="187">
        <f>IF(N139="sníž. přenesená",J139,0)</f>
        <v>0</v>
      </c>
      <c r="BI139" s="187">
        <f>IF(N139="nulová",J139,0)</f>
        <v>0</v>
      </c>
      <c r="BJ139" s="15" t="s">
        <v>23</v>
      </c>
      <c r="BK139" s="187">
        <f>ROUND(I139*H139,2)</f>
        <v>0</v>
      </c>
      <c r="BL139" s="15" t="s">
        <v>146</v>
      </c>
      <c r="BM139" s="15" t="s">
        <v>228</v>
      </c>
    </row>
    <row r="140" spans="2:65" s="1" customFormat="1" ht="121.5" x14ac:dyDescent="0.3">
      <c r="B140" s="32"/>
      <c r="C140" s="54"/>
      <c r="D140" s="190" t="s">
        <v>127</v>
      </c>
      <c r="E140" s="54"/>
      <c r="F140" s="191" t="s">
        <v>229</v>
      </c>
      <c r="G140" s="54"/>
      <c r="H140" s="54"/>
      <c r="I140" s="146"/>
      <c r="J140" s="54"/>
      <c r="K140" s="54"/>
      <c r="L140" s="52"/>
      <c r="M140" s="69"/>
      <c r="N140" s="33"/>
      <c r="O140" s="33"/>
      <c r="P140" s="33"/>
      <c r="Q140" s="33"/>
      <c r="R140" s="33"/>
      <c r="S140" s="33"/>
      <c r="T140" s="70"/>
      <c r="AT140" s="15" t="s">
        <v>127</v>
      </c>
      <c r="AU140" s="15" t="s">
        <v>84</v>
      </c>
    </row>
    <row r="141" spans="2:65" s="10" customFormat="1" ht="29.85" customHeight="1" x14ac:dyDescent="0.3">
      <c r="B141" s="159"/>
      <c r="C141" s="160"/>
      <c r="D141" s="173" t="s">
        <v>75</v>
      </c>
      <c r="E141" s="174" t="s">
        <v>230</v>
      </c>
      <c r="F141" s="174" t="s">
        <v>231</v>
      </c>
      <c r="G141" s="160"/>
      <c r="H141" s="160"/>
      <c r="I141" s="163"/>
      <c r="J141" s="175">
        <f>BK141</f>
        <v>0</v>
      </c>
      <c r="K141" s="160"/>
      <c r="L141" s="165"/>
      <c r="M141" s="166"/>
      <c r="N141" s="167"/>
      <c r="O141" s="167"/>
      <c r="P141" s="168">
        <f>SUM(P142:P195)</f>
        <v>0</v>
      </c>
      <c r="Q141" s="167"/>
      <c r="R141" s="168">
        <f>SUM(R142:R195)</f>
        <v>0.17384100000000002</v>
      </c>
      <c r="S141" s="167"/>
      <c r="T141" s="169">
        <f>SUM(T142:T195)</f>
        <v>0.25482899999999997</v>
      </c>
      <c r="AR141" s="170" t="s">
        <v>84</v>
      </c>
      <c r="AT141" s="171" t="s">
        <v>75</v>
      </c>
      <c r="AU141" s="171" t="s">
        <v>23</v>
      </c>
      <c r="AY141" s="170" t="s">
        <v>117</v>
      </c>
      <c r="BK141" s="172">
        <f>SUM(BK142:BK195)</f>
        <v>0</v>
      </c>
    </row>
    <row r="142" spans="2:65" s="1" customFormat="1" ht="22.5" customHeight="1" x14ac:dyDescent="0.3">
      <c r="B142" s="32"/>
      <c r="C142" s="176" t="s">
        <v>232</v>
      </c>
      <c r="D142" s="176" t="s">
        <v>120</v>
      </c>
      <c r="E142" s="177" t="s">
        <v>233</v>
      </c>
      <c r="F142" s="178" t="s">
        <v>234</v>
      </c>
      <c r="G142" s="179" t="s">
        <v>166</v>
      </c>
      <c r="H142" s="180">
        <v>23</v>
      </c>
      <c r="I142" s="181"/>
      <c r="J142" s="182">
        <f>ROUND(I142*H142,2)</f>
        <v>0</v>
      </c>
      <c r="K142" s="178" t="s">
        <v>124</v>
      </c>
      <c r="L142" s="52"/>
      <c r="M142" s="183" t="s">
        <v>22</v>
      </c>
      <c r="N142" s="184" t="s">
        <v>47</v>
      </c>
      <c r="O142" s="33"/>
      <c r="P142" s="185">
        <f>O142*H142</f>
        <v>0</v>
      </c>
      <c r="Q142" s="185">
        <v>5.4000000000000001E-4</v>
      </c>
      <c r="R142" s="185">
        <f>Q142*H142</f>
        <v>1.242E-2</v>
      </c>
      <c r="S142" s="185">
        <v>0</v>
      </c>
      <c r="T142" s="186">
        <f>S142*H142</f>
        <v>0</v>
      </c>
      <c r="AR142" s="15" t="s">
        <v>146</v>
      </c>
      <c r="AT142" s="15" t="s">
        <v>120</v>
      </c>
      <c r="AU142" s="15" t="s">
        <v>84</v>
      </c>
      <c r="AY142" s="15" t="s">
        <v>117</v>
      </c>
      <c r="BE142" s="187">
        <f>IF(N142="základní",J142,0)</f>
        <v>0</v>
      </c>
      <c r="BF142" s="187">
        <f>IF(N142="snížená",J142,0)</f>
        <v>0</v>
      </c>
      <c r="BG142" s="187">
        <f>IF(N142="zákl. přenesená",J142,0)</f>
        <v>0</v>
      </c>
      <c r="BH142" s="187">
        <f>IF(N142="sníž. přenesená",J142,0)</f>
        <v>0</v>
      </c>
      <c r="BI142" s="187">
        <f>IF(N142="nulová",J142,0)</f>
        <v>0</v>
      </c>
      <c r="BJ142" s="15" t="s">
        <v>23</v>
      </c>
      <c r="BK142" s="187">
        <f>ROUND(I142*H142,2)</f>
        <v>0</v>
      </c>
      <c r="BL142" s="15" t="s">
        <v>146</v>
      </c>
      <c r="BM142" s="15" t="s">
        <v>235</v>
      </c>
    </row>
    <row r="143" spans="2:65" s="11" customFormat="1" x14ac:dyDescent="0.3">
      <c r="B143" s="192"/>
      <c r="C143" s="193"/>
      <c r="D143" s="188" t="s">
        <v>132</v>
      </c>
      <c r="E143" s="194" t="s">
        <v>22</v>
      </c>
      <c r="F143" s="195" t="s">
        <v>236</v>
      </c>
      <c r="G143" s="193"/>
      <c r="H143" s="196">
        <v>23</v>
      </c>
      <c r="I143" s="197"/>
      <c r="J143" s="193"/>
      <c r="K143" s="193"/>
      <c r="L143" s="198"/>
      <c r="M143" s="199"/>
      <c r="N143" s="200"/>
      <c r="O143" s="200"/>
      <c r="P143" s="200"/>
      <c r="Q143" s="200"/>
      <c r="R143" s="200"/>
      <c r="S143" s="200"/>
      <c r="T143" s="201"/>
      <c r="AT143" s="202" t="s">
        <v>132</v>
      </c>
      <c r="AU143" s="202" t="s">
        <v>84</v>
      </c>
      <c r="AV143" s="11" t="s">
        <v>84</v>
      </c>
      <c r="AW143" s="11" t="s">
        <v>39</v>
      </c>
      <c r="AX143" s="11" t="s">
        <v>23</v>
      </c>
      <c r="AY143" s="202" t="s">
        <v>117</v>
      </c>
    </row>
    <row r="144" spans="2:65" s="1" customFormat="1" ht="22.5" customHeight="1" x14ac:dyDescent="0.3">
      <c r="B144" s="32"/>
      <c r="C144" s="176" t="s">
        <v>237</v>
      </c>
      <c r="D144" s="176" t="s">
        <v>120</v>
      </c>
      <c r="E144" s="177" t="s">
        <v>238</v>
      </c>
      <c r="F144" s="178" t="s">
        <v>239</v>
      </c>
      <c r="G144" s="179" t="s">
        <v>166</v>
      </c>
      <c r="H144" s="180">
        <v>0.5</v>
      </c>
      <c r="I144" s="181"/>
      <c r="J144" s="182">
        <f>ROUND(I144*H144,2)</f>
        <v>0</v>
      </c>
      <c r="K144" s="178" t="s">
        <v>124</v>
      </c>
      <c r="L144" s="52"/>
      <c r="M144" s="183" t="s">
        <v>22</v>
      </c>
      <c r="N144" s="184" t="s">
        <v>47</v>
      </c>
      <c r="O144" s="33"/>
      <c r="P144" s="185">
        <f>O144*H144</f>
        <v>0</v>
      </c>
      <c r="Q144" s="185">
        <v>6.7000000000000002E-4</v>
      </c>
      <c r="R144" s="185">
        <f>Q144*H144</f>
        <v>3.3500000000000001E-4</v>
      </c>
      <c r="S144" s="185">
        <v>0</v>
      </c>
      <c r="T144" s="186">
        <f>S144*H144</f>
        <v>0</v>
      </c>
      <c r="AR144" s="15" t="s">
        <v>146</v>
      </c>
      <c r="AT144" s="15" t="s">
        <v>120</v>
      </c>
      <c r="AU144" s="15" t="s">
        <v>84</v>
      </c>
      <c r="AY144" s="15" t="s">
        <v>117</v>
      </c>
      <c r="BE144" s="187">
        <f>IF(N144="základní",J144,0)</f>
        <v>0</v>
      </c>
      <c r="BF144" s="187">
        <f>IF(N144="snížená",J144,0)</f>
        <v>0</v>
      </c>
      <c r="BG144" s="187">
        <f>IF(N144="zákl. přenesená",J144,0)</f>
        <v>0</v>
      </c>
      <c r="BH144" s="187">
        <f>IF(N144="sníž. přenesená",J144,0)</f>
        <v>0</v>
      </c>
      <c r="BI144" s="187">
        <f>IF(N144="nulová",J144,0)</f>
        <v>0</v>
      </c>
      <c r="BJ144" s="15" t="s">
        <v>23</v>
      </c>
      <c r="BK144" s="187">
        <f>ROUND(I144*H144,2)</f>
        <v>0</v>
      </c>
      <c r="BL144" s="15" t="s">
        <v>146</v>
      </c>
      <c r="BM144" s="15" t="s">
        <v>240</v>
      </c>
    </row>
    <row r="145" spans="2:65" s="11" customFormat="1" x14ac:dyDescent="0.3">
      <c r="B145" s="192"/>
      <c r="C145" s="193"/>
      <c r="D145" s="188" t="s">
        <v>132</v>
      </c>
      <c r="E145" s="194" t="s">
        <v>22</v>
      </c>
      <c r="F145" s="195" t="s">
        <v>184</v>
      </c>
      <c r="G145" s="193"/>
      <c r="H145" s="196">
        <v>0.5</v>
      </c>
      <c r="I145" s="197"/>
      <c r="J145" s="193"/>
      <c r="K145" s="193"/>
      <c r="L145" s="198"/>
      <c r="M145" s="199"/>
      <c r="N145" s="200"/>
      <c r="O145" s="200"/>
      <c r="P145" s="200"/>
      <c r="Q145" s="200"/>
      <c r="R145" s="200"/>
      <c r="S145" s="200"/>
      <c r="T145" s="201"/>
      <c r="AT145" s="202" t="s">
        <v>132</v>
      </c>
      <c r="AU145" s="202" t="s">
        <v>84</v>
      </c>
      <c r="AV145" s="11" t="s">
        <v>84</v>
      </c>
      <c r="AW145" s="11" t="s">
        <v>39</v>
      </c>
      <c r="AX145" s="11" t="s">
        <v>23</v>
      </c>
      <c r="AY145" s="202" t="s">
        <v>117</v>
      </c>
    </row>
    <row r="146" spans="2:65" s="1" customFormat="1" ht="22.5" customHeight="1" x14ac:dyDescent="0.3">
      <c r="B146" s="32"/>
      <c r="C146" s="176" t="s">
        <v>241</v>
      </c>
      <c r="D146" s="176" t="s">
        <v>120</v>
      </c>
      <c r="E146" s="177" t="s">
        <v>242</v>
      </c>
      <c r="F146" s="178" t="s">
        <v>243</v>
      </c>
      <c r="G146" s="179" t="s">
        <v>166</v>
      </c>
      <c r="H146" s="180">
        <v>5.5</v>
      </c>
      <c r="I146" s="181"/>
      <c r="J146" s="182">
        <f>ROUND(I146*H146,2)</f>
        <v>0</v>
      </c>
      <c r="K146" s="178" t="s">
        <v>124</v>
      </c>
      <c r="L146" s="52"/>
      <c r="M146" s="183" t="s">
        <v>22</v>
      </c>
      <c r="N146" s="184" t="s">
        <v>47</v>
      </c>
      <c r="O146" s="33"/>
      <c r="P146" s="185">
        <f>O146*H146</f>
        <v>0</v>
      </c>
      <c r="Q146" s="185">
        <v>3.0000000000000001E-5</v>
      </c>
      <c r="R146" s="185">
        <f>Q146*H146</f>
        <v>1.65E-4</v>
      </c>
      <c r="S146" s="185">
        <v>3.2200000000000002E-3</v>
      </c>
      <c r="T146" s="186">
        <f>S146*H146</f>
        <v>1.771E-2</v>
      </c>
      <c r="AR146" s="15" t="s">
        <v>146</v>
      </c>
      <c r="AT146" s="15" t="s">
        <v>120</v>
      </c>
      <c r="AU146" s="15" t="s">
        <v>84</v>
      </c>
      <c r="AY146" s="15" t="s">
        <v>117</v>
      </c>
      <c r="BE146" s="187">
        <f>IF(N146="základní",J146,0)</f>
        <v>0</v>
      </c>
      <c r="BF146" s="187">
        <f>IF(N146="snížená",J146,0)</f>
        <v>0</v>
      </c>
      <c r="BG146" s="187">
        <f>IF(N146="zákl. přenesená",J146,0)</f>
        <v>0</v>
      </c>
      <c r="BH146" s="187">
        <f>IF(N146="sníž. přenesená",J146,0)</f>
        <v>0</v>
      </c>
      <c r="BI146" s="187">
        <f>IF(N146="nulová",J146,0)</f>
        <v>0</v>
      </c>
      <c r="BJ146" s="15" t="s">
        <v>23</v>
      </c>
      <c r="BK146" s="187">
        <f>ROUND(I146*H146,2)</f>
        <v>0</v>
      </c>
      <c r="BL146" s="15" t="s">
        <v>146</v>
      </c>
      <c r="BM146" s="15" t="s">
        <v>244</v>
      </c>
    </row>
    <row r="147" spans="2:65" s="11" customFormat="1" x14ac:dyDescent="0.3">
      <c r="B147" s="192"/>
      <c r="C147" s="193"/>
      <c r="D147" s="188" t="s">
        <v>132</v>
      </c>
      <c r="E147" s="194" t="s">
        <v>22</v>
      </c>
      <c r="F147" s="195" t="s">
        <v>245</v>
      </c>
      <c r="G147" s="193"/>
      <c r="H147" s="196">
        <v>5.5</v>
      </c>
      <c r="I147" s="197"/>
      <c r="J147" s="193"/>
      <c r="K147" s="193"/>
      <c r="L147" s="198"/>
      <c r="M147" s="199"/>
      <c r="N147" s="200"/>
      <c r="O147" s="200"/>
      <c r="P147" s="200"/>
      <c r="Q147" s="200"/>
      <c r="R147" s="200"/>
      <c r="S147" s="200"/>
      <c r="T147" s="201"/>
      <c r="AT147" s="202" t="s">
        <v>132</v>
      </c>
      <c r="AU147" s="202" t="s">
        <v>84</v>
      </c>
      <c r="AV147" s="11" t="s">
        <v>84</v>
      </c>
      <c r="AW147" s="11" t="s">
        <v>39</v>
      </c>
      <c r="AX147" s="11" t="s">
        <v>23</v>
      </c>
      <c r="AY147" s="202" t="s">
        <v>117</v>
      </c>
    </row>
    <row r="148" spans="2:65" s="1" customFormat="1" ht="31.5" customHeight="1" x14ac:dyDescent="0.3">
      <c r="B148" s="32"/>
      <c r="C148" s="176" t="s">
        <v>246</v>
      </c>
      <c r="D148" s="176" t="s">
        <v>120</v>
      </c>
      <c r="E148" s="177" t="s">
        <v>247</v>
      </c>
      <c r="F148" s="178" t="s">
        <v>248</v>
      </c>
      <c r="G148" s="179" t="s">
        <v>145</v>
      </c>
      <c r="H148" s="180">
        <v>5</v>
      </c>
      <c r="I148" s="181"/>
      <c r="J148" s="182">
        <f>ROUND(I148*H148,2)</f>
        <v>0</v>
      </c>
      <c r="K148" s="178" t="s">
        <v>124</v>
      </c>
      <c r="L148" s="52"/>
      <c r="M148" s="183" t="s">
        <v>22</v>
      </c>
      <c r="N148" s="184" t="s">
        <v>47</v>
      </c>
      <c r="O148" s="33"/>
      <c r="P148" s="185">
        <f>O148*H148</f>
        <v>0</v>
      </c>
      <c r="Q148" s="185">
        <v>3.0000000000000001E-5</v>
      </c>
      <c r="R148" s="185">
        <f>Q148*H148</f>
        <v>1.5000000000000001E-4</v>
      </c>
      <c r="S148" s="185">
        <v>0</v>
      </c>
      <c r="T148" s="186">
        <f>S148*H148</f>
        <v>0</v>
      </c>
      <c r="AR148" s="15" t="s">
        <v>146</v>
      </c>
      <c r="AT148" s="15" t="s">
        <v>120</v>
      </c>
      <c r="AU148" s="15" t="s">
        <v>84</v>
      </c>
      <c r="AY148" s="15" t="s">
        <v>117</v>
      </c>
      <c r="BE148" s="187">
        <f>IF(N148="základní",J148,0)</f>
        <v>0</v>
      </c>
      <c r="BF148" s="187">
        <f>IF(N148="snížená",J148,0)</f>
        <v>0</v>
      </c>
      <c r="BG148" s="187">
        <f>IF(N148="zákl. přenesená",J148,0)</f>
        <v>0</v>
      </c>
      <c r="BH148" s="187">
        <f>IF(N148="sníž. přenesená",J148,0)</f>
        <v>0</v>
      </c>
      <c r="BI148" s="187">
        <f>IF(N148="nulová",J148,0)</f>
        <v>0</v>
      </c>
      <c r="BJ148" s="15" t="s">
        <v>23</v>
      </c>
      <c r="BK148" s="187">
        <f>ROUND(I148*H148,2)</f>
        <v>0</v>
      </c>
      <c r="BL148" s="15" t="s">
        <v>146</v>
      </c>
      <c r="BM148" s="15" t="s">
        <v>249</v>
      </c>
    </row>
    <row r="149" spans="2:65" s="11" customFormat="1" x14ac:dyDescent="0.3">
      <c r="B149" s="192"/>
      <c r="C149" s="193"/>
      <c r="D149" s="188" t="s">
        <v>132</v>
      </c>
      <c r="E149" s="194" t="s">
        <v>22</v>
      </c>
      <c r="F149" s="195" t="s">
        <v>250</v>
      </c>
      <c r="G149" s="193"/>
      <c r="H149" s="196">
        <v>5</v>
      </c>
      <c r="I149" s="197"/>
      <c r="J149" s="193"/>
      <c r="K149" s="193"/>
      <c r="L149" s="198"/>
      <c r="M149" s="199"/>
      <c r="N149" s="200"/>
      <c r="O149" s="200"/>
      <c r="P149" s="200"/>
      <c r="Q149" s="200"/>
      <c r="R149" s="200"/>
      <c r="S149" s="200"/>
      <c r="T149" s="201"/>
      <c r="AT149" s="202" t="s">
        <v>132</v>
      </c>
      <c r="AU149" s="202" t="s">
        <v>84</v>
      </c>
      <c r="AV149" s="11" t="s">
        <v>84</v>
      </c>
      <c r="AW149" s="11" t="s">
        <v>39</v>
      </c>
      <c r="AX149" s="11" t="s">
        <v>23</v>
      </c>
      <c r="AY149" s="202" t="s">
        <v>117</v>
      </c>
    </row>
    <row r="150" spans="2:65" s="1" customFormat="1" ht="31.5" customHeight="1" x14ac:dyDescent="0.3">
      <c r="B150" s="32"/>
      <c r="C150" s="176" t="s">
        <v>251</v>
      </c>
      <c r="D150" s="176" t="s">
        <v>120</v>
      </c>
      <c r="E150" s="177" t="s">
        <v>252</v>
      </c>
      <c r="F150" s="178" t="s">
        <v>253</v>
      </c>
      <c r="G150" s="179" t="s">
        <v>145</v>
      </c>
      <c r="H150" s="180">
        <v>1</v>
      </c>
      <c r="I150" s="181"/>
      <c r="J150" s="182">
        <f>ROUND(I150*H150,2)</f>
        <v>0</v>
      </c>
      <c r="K150" s="178" t="s">
        <v>124</v>
      </c>
      <c r="L150" s="52"/>
      <c r="M150" s="183" t="s">
        <v>22</v>
      </c>
      <c r="N150" s="184" t="s">
        <v>47</v>
      </c>
      <c r="O150" s="33"/>
      <c r="P150" s="185">
        <f>O150*H150</f>
        <v>0</v>
      </c>
      <c r="Q150" s="185">
        <v>6.9999999999999994E-5</v>
      </c>
      <c r="R150" s="185">
        <f>Q150*H150</f>
        <v>6.9999999999999994E-5</v>
      </c>
      <c r="S150" s="185">
        <v>0</v>
      </c>
      <c r="T150" s="186">
        <f>S150*H150</f>
        <v>0</v>
      </c>
      <c r="AR150" s="15" t="s">
        <v>146</v>
      </c>
      <c r="AT150" s="15" t="s">
        <v>120</v>
      </c>
      <c r="AU150" s="15" t="s">
        <v>84</v>
      </c>
      <c r="AY150" s="15" t="s">
        <v>117</v>
      </c>
      <c r="BE150" s="187">
        <f>IF(N150="základní",J150,0)</f>
        <v>0</v>
      </c>
      <c r="BF150" s="187">
        <f>IF(N150="snížená",J150,0)</f>
        <v>0</v>
      </c>
      <c r="BG150" s="187">
        <f>IF(N150="zákl. přenesená",J150,0)</f>
        <v>0</v>
      </c>
      <c r="BH150" s="187">
        <f>IF(N150="sníž. přenesená",J150,0)</f>
        <v>0</v>
      </c>
      <c r="BI150" s="187">
        <f>IF(N150="nulová",J150,0)</f>
        <v>0</v>
      </c>
      <c r="BJ150" s="15" t="s">
        <v>23</v>
      </c>
      <c r="BK150" s="187">
        <f>ROUND(I150*H150,2)</f>
        <v>0</v>
      </c>
      <c r="BL150" s="15" t="s">
        <v>146</v>
      </c>
      <c r="BM150" s="15" t="s">
        <v>254</v>
      </c>
    </row>
    <row r="151" spans="2:65" s="11" customFormat="1" x14ac:dyDescent="0.3">
      <c r="B151" s="192"/>
      <c r="C151" s="193"/>
      <c r="D151" s="188" t="s">
        <v>132</v>
      </c>
      <c r="E151" s="194" t="s">
        <v>22</v>
      </c>
      <c r="F151" s="195" t="s">
        <v>23</v>
      </c>
      <c r="G151" s="193"/>
      <c r="H151" s="196">
        <v>1</v>
      </c>
      <c r="I151" s="197"/>
      <c r="J151" s="193"/>
      <c r="K151" s="193"/>
      <c r="L151" s="198"/>
      <c r="M151" s="199"/>
      <c r="N151" s="200"/>
      <c r="O151" s="200"/>
      <c r="P151" s="200"/>
      <c r="Q151" s="200"/>
      <c r="R151" s="200"/>
      <c r="S151" s="200"/>
      <c r="T151" s="201"/>
      <c r="AT151" s="202" t="s">
        <v>132</v>
      </c>
      <c r="AU151" s="202" t="s">
        <v>84</v>
      </c>
      <c r="AV151" s="11" t="s">
        <v>84</v>
      </c>
      <c r="AW151" s="11" t="s">
        <v>39</v>
      </c>
      <c r="AX151" s="11" t="s">
        <v>23</v>
      </c>
      <c r="AY151" s="202" t="s">
        <v>117</v>
      </c>
    </row>
    <row r="152" spans="2:65" s="1" customFormat="1" ht="22.5" customHeight="1" x14ac:dyDescent="0.3">
      <c r="B152" s="32"/>
      <c r="C152" s="176" t="s">
        <v>255</v>
      </c>
      <c r="D152" s="176" t="s">
        <v>120</v>
      </c>
      <c r="E152" s="177" t="s">
        <v>256</v>
      </c>
      <c r="F152" s="178" t="s">
        <v>257</v>
      </c>
      <c r="G152" s="179" t="s">
        <v>166</v>
      </c>
      <c r="H152" s="180">
        <v>2.2999999999999998</v>
      </c>
      <c r="I152" s="181"/>
      <c r="J152" s="182">
        <f>ROUND(I152*H152,2)</f>
        <v>0</v>
      </c>
      <c r="K152" s="178" t="s">
        <v>124</v>
      </c>
      <c r="L152" s="52"/>
      <c r="M152" s="183" t="s">
        <v>22</v>
      </c>
      <c r="N152" s="184" t="s">
        <v>47</v>
      </c>
      <c r="O152" s="33"/>
      <c r="P152" s="185">
        <f>O152*H152</f>
        <v>0</v>
      </c>
      <c r="Q152" s="185">
        <v>0</v>
      </c>
      <c r="R152" s="185">
        <f>Q152*H152</f>
        <v>0</v>
      </c>
      <c r="S152" s="185">
        <v>2.7999999999999998E-4</v>
      </c>
      <c r="T152" s="186">
        <f>S152*H152</f>
        <v>6.4399999999999993E-4</v>
      </c>
      <c r="AR152" s="15" t="s">
        <v>146</v>
      </c>
      <c r="AT152" s="15" t="s">
        <v>120</v>
      </c>
      <c r="AU152" s="15" t="s">
        <v>84</v>
      </c>
      <c r="AY152" s="15" t="s">
        <v>117</v>
      </c>
      <c r="BE152" s="187">
        <f>IF(N152="základní",J152,0)</f>
        <v>0</v>
      </c>
      <c r="BF152" s="187">
        <f>IF(N152="snížená",J152,0)</f>
        <v>0</v>
      </c>
      <c r="BG152" s="187">
        <f>IF(N152="zákl. přenesená",J152,0)</f>
        <v>0</v>
      </c>
      <c r="BH152" s="187">
        <f>IF(N152="sníž. přenesená",J152,0)</f>
        <v>0</v>
      </c>
      <c r="BI152" s="187">
        <f>IF(N152="nulová",J152,0)</f>
        <v>0</v>
      </c>
      <c r="BJ152" s="15" t="s">
        <v>23</v>
      </c>
      <c r="BK152" s="187">
        <f>ROUND(I152*H152,2)</f>
        <v>0</v>
      </c>
      <c r="BL152" s="15" t="s">
        <v>146</v>
      </c>
      <c r="BM152" s="15" t="s">
        <v>258</v>
      </c>
    </row>
    <row r="153" spans="2:65" s="11" customFormat="1" x14ac:dyDescent="0.3">
      <c r="B153" s="192"/>
      <c r="C153" s="193"/>
      <c r="D153" s="188" t="s">
        <v>132</v>
      </c>
      <c r="E153" s="194" t="s">
        <v>22</v>
      </c>
      <c r="F153" s="195" t="s">
        <v>259</v>
      </c>
      <c r="G153" s="193"/>
      <c r="H153" s="196">
        <v>2.2999999999999998</v>
      </c>
      <c r="I153" s="197"/>
      <c r="J153" s="193"/>
      <c r="K153" s="193"/>
      <c r="L153" s="198"/>
      <c r="M153" s="199"/>
      <c r="N153" s="200"/>
      <c r="O153" s="200"/>
      <c r="P153" s="200"/>
      <c r="Q153" s="200"/>
      <c r="R153" s="200"/>
      <c r="S153" s="200"/>
      <c r="T153" s="201"/>
      <c r="AT153" s="202" t="s">
        <v>132</v>
      </c>
      <c r="AU153" s="202" t="s">
        <v>84</v>
      </c>
      <c r="AV153" s="11" t="s">
        <v>84</v>
      </c>
      <c r="AW153" s="11" t="s">
        <v>39</v>
      </c>
      <c r="AX153" s="11" t="s">
        <v>23</v>
      </c>
      <c r="AY153" s="202" t="s">
        <v>117</v>
      </c>
    </row>
    <row r="154" spans="2:65" s="1" customFormat="1" ht="31.5" customHeight="1" x14ac:dyDescent="0.3">
      <c r="B154" s="32"/>
      <c r="C154" s="176" t="s">
        <v>260</v>
      </c>
      <c r="D154" s="176" t="s">
        <v>120</v>
      </c>
      <c r="E154" s="177" t="s">
        <v>261</v>
      </c>
      <c r="F154" s="178" t="s">
        <v>262</v>
      </c>
      <c r="G154" s="179" t="s">
        <v>166</v>
      </c>
      <c r="H154" s="180">
        <v>25.6</v>
      </c>
      <c r="I154" s="181"/>
      <c r="J154" s="182">
        <f>ROUND(I154*H154,2)</f>
        <v>0</v>
      </c>
      <c r="K154" s="178" t="s">
        <v>22</v>
      </c>
      <c r="L154" s="52"/>
      <c r="M154" s="183" t="s">
        <v>22</v>
      </c>
      <c r="N154" s="184" t="s">
        <v>47</v>
      </c>
      <c r="O154" s="33"/>
      <c r="P154" s="185">
        <f>O154*H154</f>
        <v>0</v>
      </c>
      <c r="Q154" s="185">
        <v>6.6E-4</v>
      </c>
      <c r="R154" s="185">
        <f>Q154*H154</f>
        <v>1.6896000000000001E-2</v>
      </c>
      <c r="S154" s="185">
        <v>0</v>
      </c>
      <c r="T154" s="186">
        <f>S154*H154</f>
        <v>0</v>
      </c>
      <c r="AR154" s="15" t="s">
        <v>146</v>
      </c>
      <c r="AT154" s="15" t="s">
        <v>120</v>
      </c>
      <c r="AU154" s="15" t="s">
        <v>84</v>
      </c>
      <c r="AY154" s="15" t="s">
        <v>117</v>
      </c>
      <c r="BE154" s="187">
        <f>IF(N154="základní",J154,0)</f>
        <v>0</v>
      </c>
      <c r="BF154" s="187">
        <f>IF(N154="snížená",J154,0)</f>
        <v>0</v>
      </c>
      <c r="BG154" s="187">
        <f>IF(N154="zákl. přenesená",J154,0)</f>
        <v>0</v>
      </c>
      <c r="BH154" s="187">
        <f>IF(N154="sníž. přenesená",J154,0)</f>
        <v>0</v>
      </c>
      <c r="BI154" s="187">
        <f>IF(N154="nulová",J154,0)</f>
        <v>0</v>
      </c>
      <c r="BJ154" s="15" t="s">
        <v>23</v>
      </c>
      <c r="BK154" s="187">
        <f>ROUND(I154*H154,2)</f>
        <v>0</v>
      </c>
      <c r="BL154" s="15" t="s">
        <v>146</v>
      </c>
      <c r="BM154" s="15" t="s">
        <v>263</v>
      </c>
    </row>
    <row r="155" spans="2:65" s="11" customFormat="1" x14ac:dyDescent="0.3">
      <c r="B155" s="192"/>
      <c r="C155" s="193"/>
      <c r="D155" s="188" t="s">
        <v>132</v>
      </c>
      <c r="E155" s="194" t="s">
        <v>22</v>
      </c>
      <c r="F155" s="195" t="s">
        <v>264</v>
      </c>
      <c r="G155" s="193"/>
      <c r="H155" s="196">
        <v>25.6</v>
      </c>
      <c r="I155" s="197"/>
      <c r="J155" s="193"/>
      <c r="K155" s="193"/>
      <c r="L155" s="198"/>
      <c r="M155" s="199"/>
      <c r="N155" s="200"/>
      <c r="O155" s="200"/>
      <c r="P155" s="200"/>
      <c r="Q155" s="200"/>
      <c r="R155" s="200"/>
      <c r="S155" s="200"/>
      <c r="T155" s="201"/>
      <c r="AT155" s="202" t="s">
        <v>132</v>
      </c>
      <c r="AU155" s="202" t="s">
        <v>84</v>
      </c>
      <c r="AV155" s="11" t="s">
        <v>84</v>
      </c>
      <c r="AW155" s="11" t="s">
        <v>39</v>
      </c>
      <c r="AX155" s="11" t="s">
        <v>23</v>
      </c>
      <c r="AY155" s="202" t="s">
        <v>117</v>
      </c>
    </row>
    <row r="156" spans="2:65" s="1" customFormat="1" ht="31.5" customHeight="1" x14ac:dyDescent="0.3">
      <c r="B156" s="32"/>
      <c r="C156" s="176" t="s">
        <v>265</v>
      </c>
      <c r="D156" s="176" t="s">
        <v>120</v>
      </c>
      <c r="E156" s="177" t="s">
        <v>266</v>
      </c>
      <c r="F156" s="178" t="s">
        <v>267</v>
      </c>
      <c r="G156" s="179" t="s">
        <v>166</v>
      </c>
      <c r="H156" s="180">
        <v>1</v>
      </c>
      <c r="I156" s="181"/>
      <c r="J156" s="182">
        <f>ROUND(I156*H156,2)</f>
        <v>0</v>
      </c>
      <c r="K156" s="178" t="s">
        <v>22</v>
      </c>
      <c r="L156" s="52"/>
      <c r="M156" s="183" t="s">
        <v>22</v>
      </c>
      <c r="N156" s="184" t="s">
        <v>47</v>
      </c>
      <c r="O156" s="33"/>
      <c r="P156" s="185">
        <f>O156*H156</f>
        <v>0</v>
      </c>
      <c r="Q156" s="185">
        <v>9.1E-4</v>
      </c>
      <c r="R156" s="185">
        <f>Q156*H156</f>
        <v>9.1E-4</v>
      </c>
      <c r="S156" s="185">
        <v>0</v>
      </c>
      <c r="T156" s="186">
        <f>S156*H156</f>
        <v>0</v>
      </c>
      <c r="AR156" s="15" t="s">
        <v>146</v>
      </c>
      <c r="AT156" s="15" t="s">
        <v>120</v>
      </c>
      <c r="AU156" s="15" t="s">
        <v>84</v>
      </c>
      <c r="AY156" s="15" t="s">
        <v>117</v>
      </c>
      <c r="BE156" s="187">
        <f>IF(N156="základní",J156,0)</f>
        <v>0</v>
      </c>
      <c r="BF156" s="187">
        <f>IF(N156="snížená",J156,0)</f>
        <v>0</v>
      </c>
      <c r="BG156" s="187">
        <f>IF(N156="zákl. přenesená",J156,0)</f>
        <v>0</v>
      </c>
      <c r="BH156" s="187">
        <f>IF(N156="sníž. přenesená",J156,0)</f>
        <v>0</v>
      </c>
      <c r="BI156" s="187">
        <f>IF(N156="nulová",J156,0)</f>
        <v>0</v>
      </c>
      <c r="BJ156" s="15" t="s">
        <v>23</v>
      </c>
      <c r="BK156" s="187">
        <f>ROUND(I156*H156,2)</f>
        <v>0</v>
      </c>
      <c r="BL156" s="15" t="s">
        <v>146</v>
      </c>
      <c r="BM156" s="15" t="s">
        <v>268</v>
      </c>
    </row>
    <row r="157" spans="2:65" s="11" customFormat="1" x14ac:dyDescent="0.3">
      <c r="B157" s="192"/>
      <c r="C157" s="193"/>
      <c r="D157" s="188" t="s">
        <v>132</v>
      </c>
      <c r="E157" s="194" t="s">
        <v>22</v>
      </c>
      <c r="F157" s="195" t="s">
        <v>269</v>
      </c>
      <c r="G157" s="193"/>
      <c r="H157" s="196">
        <v>1</v>
      </c>
      <c r="I157" s="197"/>
      <c r="J157" s="193"/>
      <c r="K157" s="193"/>
      <c r="L157" s="198"/>
      <c r="M157" s="199"/>
      <c r="N157" s="200"/>
      <c r="O157" s="200"/>
      <c r="P157" s="200"/>
      <c r="Q157" s="200"/>
      <c r="R157" s="200"/>
      <c r="S157" s="200"/>
      <c r="T157" s="201"/>
      <c r="AT157" s="202" t="s">
        <v>132</v>
      </c>
      <c r="AU157" s="202" t="s">
        <v>84</v>
      </c>
      <c r="AV157" s="11" t="s">
        <v>84</v>
      </c>
      <c r="AW157" s="11" t="s">
        <v>39</v>
      </c>
      <c r="AX157" s="11" t="s">
        <v>23</v>
      </c>
      <c r="AY157" s="202" t="s">
        <v>117</v>
      </c>
    </row>
    <row r="158" spans="2:65" s="1" customFormat="1" ht="31.5" customHeight="1" x14ac:dyDescent="0.3">
      <c r="B158" s="32"/>
      <c r="C158" s="176" t="s">
        <v>270</v>
      </c>
      <c r="D158" s="176" t="s">
        <v>120</v>
      </c>
      <c r="E158" s="177" t="s">
        <v>271</v>
      </c>
      <c r="F158" s="178" t="s">
        <v>272</v>
      </c>
      <c r="G158" s="179" t="s">
        <v>166</v>
      </c>
      <c r="H158" s="180">
        <v>39</v>
      </c>
      <c r="I158" s="181"/>
      <c r="J158" s="182">
        <f>ROUND(I158*H158,2)</f>
        <v>0</v>
      </c>
      <c r="K158" s="178" t="s">
        <v>22</v>
      </c>
      <c r="L158" s="52"/>
      <c r="M158" s="183" t="s">
        <v>22</v>
      </c>
      <c r="N158" s="184" t="s">
        <v>47</v>
      </c>
      <c r="O158" s="33"/>
      <c r="P158" s="185">
        <f>O158*H158</f>
        <v>0</v>
      </c>
      <c r="Q158" s="185">
        <v>2.5200000000000001E-3</v>
      </c>
      <c r="R158" s="185">
        <f>Q158*H158</f>
        <v>9.8280000000000006E-2</v>
      </c>
      <c r="S158" s="185">
        <v>0</v>
      </c>
      <c r="T158" s="186">
        <f>S158*H158</f>
        <v>0</v>
      </c>
      <c r="AR158" s="15" t="s">
        <v>146</v>
      </c>
      <c r="AT158" s="15" t="s">
        <v>120</v>
      </c>
      <c r="AU158" s="15" t="s">
        <v>84</v>
      </c>
      <c r="AY158" s="15" t="s">
        <v>117</v>
      </c>
      <c r="BE158" s="187">
        <f>IF(N158="základní",J158,0)</f>
        <v>0</v>
      </c>
      <c r="BF158" s="187">
        <f>IF(N158="snížená",J158,0)</f>
        <v>0</v>
      </c>
      <c r="BG158" s="187">
        <f>IF(N158="zákl. přenesená",J158,0)</f>
        <v>0</v>
      </c>
      <c r="BH158" s="187">
        <f>IF(N158="sníž. přenesená",J158,0)</f>
        <v>0</v>
      </c>
      <c r="BI158" s="187">
        <f>IF(N158="nulová",J158,0)</f>
        <v>0</v>
      </c>
      <c r="BJ158" s="15" t="s">
        <v>23</v>
      </c>
      <c r="BK158" s="187">
        <f>ROUND(I158*H158,2)</f>
        <v>0</v>
      </c>
      <c r="BL158" s="15" t="s">
        <v>146</v>
      </c>
      <c r="BM158" s="15" t="s">
        <v>273</v>
      </c>
    </row>
    <row r="159" spans="2:65" s="11" customFormat="1" x14ac:dyDescent="0.3">
      <c r="B159" s="192"/>
      <c r="C159" s="193"/>
      <c r="D159" s="188" t="s">
        <v>132</v>
      </c>
      <c r="E159" s="194" t="s">
        <v>22</v>
      </c>
      <c r="F159" s="195" t="s">
        <v>274</v>
      </c>
      <c r="G159" s="193"/>
      <c r="H159" s="196">
        <v>39</v>
      </c>
      <c r="I159" s="197"/>
      <c r="J159" s="193"/>
      <c r="K159" s="193"/>
      <c r="L159" s="198"/>
      <c r="M159" s="199"/>
      <c r="N159" s="200"/>
      <c r="O159" s="200"/>
      <c r="P159" s="200"/>
      <c r="Q159" s="200"/>
      <c r="R159" s="200"/>
      <c r="S159" s="200"/>
      <c r="T159" s="201"/>
      <c r="AT159" s="202" t="s">
        <v>132</v>
      </c>
      <c r="AU159" s="202" t="s">
        <v>84</v>
      </c>
      <c r="AV159" s="11" t="s">
        <v>84</v>
      </c>
      <c r="AW159" s="11" t="s">
        <v>39</v>
      </c>
      <c r="AX159" s="11" t="s">
        <v>23</v>
      </c>
      <c r="AY159" s="202" t="s">
        <v>117</v>
      </c>
    </row>
    <row r="160" spans="2:65" s="1" customFormat="1" ht="44.25" customHeight="1" x14ac:dyDescent="0.3">
      <c r="B160" s="32"/>
      <c r="C160" s="176" t="s">
        <v>275</v>
      </c>
      <c r="D160" s="176" t="s">
        <v>120</v>
      </c>
      <c r="E160" s="177" t="s">
        <v>276</v>
      </c>
      <c r="F160" s="178" t="s">
        <v>277</v>
      </c>
      <c r="G160" s="179" t="s">
        <v>166</v>
      </c>
      <c r="H160" s="180">
        <v>49.1</v>
      </c>
      <c r="I160" s="181"/>
      <c r="J160" s="182">
        <f>ROUND(I160*H160,2)</f>
        <v>0</v>
      </c>
      <c r="K160" s="178" t="s">
        <v>124</v>
      </c>
      <c r="L160" s="52"/>
      <c r="M160" s="183" t="s">
        <v>22</v>
      </c>
      <c r="N160" s="184" t="s">
        <v>47</v>
      </c>
      <c r="O160" s="33"/>
      <c r="P160" s="185">
        <f>O160*H160</f>
        <v>0</v>
      </c>
      <c r="Q160" s="185">
        <v>5.0000000000000002E-5</v>
      </c>
      <c r="R160" s="185">
        <f>Q160*H160</f>
        <v>2.4550000000000002E-3</v>
      </c>
      <c r="S160" s="185">
        <v>0</v>
      </c>
      <c r="T160" s="186">
        <f>S160*H160</f>
        <v>0</v>
      </c>
      <c r="AR160" s="15" t="s">
        <v>146</v>
      </c>
      <c r="AT160" s="15" t="s">
        <v>120</v>
      </c>
      <c r="AU160" s="15" t="s">
        <v>84</v>
      </c>
      <c r="AY160" s="15" t="s">
        <v>117</v>
      </c>
      <c r="BE160" s="187">
        <f>IF(N160="základní",J160,0)</f>
        <v>0</v>
      </c>
      <c r="BF160" s="187">
        <f>IF(N160="snížená",J160,0)</f>
        <v>0</v>
      </c>
      <c r="BG160" s="187">
        <f>IF(N160="zákl. přenesená",J160,0)</f>
        <v>0</v>
      </c>
      <c r="BH160" s="187">
        <f>IF(N160="sníž. přenesená",J160,0)</f>
        <v>0</v>
      </c>
      <c r="BI160" s="187">
        <f>IF(N160="nulová",J160,0)</f>
        <v>0</v>
      </c>
      <c r="BJ160" s="15" t="s">
        <v>23</v>
      </c>
      <c r="BK160" s="187">
        <f>ROUND(I160*H160,2)</f>
        <v>0</v>
      </c>
      <c r="BL160" s="15" t="s">
        <v>146</v>
      </c>
      <c r="BM160" s="15" t="s">
        <v>278</v>
      </c>
    </row>
    <row r="161" spans="2:65" s="1" customFormat="1" ht="27" x14ac:dyDescent="0.3">
      <c r="B161" s="32"/>
      <c r="C161" s="54"/>
      <c r="D161" s="190" t="s">
        <v>127</v>
      </c>
      <c r="E161" s="54"/>
      <c r="F161" s="191" t="s">
        <v>279</v>
      </c>
      <c r="G161" s="54"/>
      <c r="H161" s="54"/>
      <c r="I161" s="146"/>
      <c r="J161" s="54"/>
      <c r="K161" s="54"/>
      <c r="L161" s="52"/>
      <c r="M161" s="69"/>
      <c r="N161" s="33"/>
      <c r="O161" s="33"/>
      <c r="P161" s="33"/>
      <c r="Q161" s="33"/>
      <c r="R161" s="33"/>
      <c r="S161" s="33"/>
      <c r="T161" s="70"/>
      <c r="AT161" s="15" t="s">
        <v>127</v>
      </c>
      <c r="AU161" s="15" t="s">
        <v>84</v>
      </c>
    </row>
    <row r="162" spans="2:65" s="11" customFormat="1" x14ac:dyDescent="0.3">
      <c r="B162" s="192"/>
      <c r="C162" s="193"/>
      <c r="D162" s="188" t="s">
        <v>132</v>
      </c>
      <c r="E162" s="194" t="s">
        <v>22</v>
      </c>
      <c r="F162" s="195" t="s">
        <v>280</v>
      </c>
      <c r="G162" s="193"/>
      <c r="H162" s="196">
        <v>49.1</v>
      </c>
      <c r="I162" s="197"/>
      <c r="J162" s="193"/>
      <c r="K162" s="193"/>
      <c r="L162" s="198"/>
      <c r="M162" s="199"/>
      <c r="N162" s="200"/>
      <c r="O162" s="200"/>
      <c r="P162" s="200"/>
      <c r="Q162" s="200"/>
      <c r="R162" s="200"/>
      <c r="S162" s="200"/>
      <c r="T162" s="201"/>
      <c r="AT162" s="202" t="s">
        <v>132</v>
      </c>
      <c r="AU162" s="202" t="s">
        <v>84</v>
      </c>
      <c r="AV162" s="11" t="s">
        <v>84</v>
      </c>
      <c r="AW162" s="11" t="s">
        <v>39</v>
      </c>
      <c r="AX162" s="11" t="s">
        <v>23</v>
      </c>
      <c r="AY162" s="202" t="s">
        <v>117</v>
      </c>
    </row>
    <row r="163" spans="2:65" s="1" customFormat="1" ht="44.25" customHeight="1" x14ac:dyDescent="0.3">
      <c r="B163" s="32"/>
      <c r="C163" s="176" t="s">
        <v>281</v>
      </c>
      <c r="D163" s="176" t="s">
        <v>120</v>
      </c>
      <c r="E163" s="177" t="s">
        <v>282</v>
      </c>
      <c r="F163" s="178" t="s">
        <v>283</v>
      </c>
      <c r="G163" s="179" t="s">
        <v>166</v>
      </c>
      <c r="H163" s="180">
        <v>40</v>
      </c>
      <c r="I163" s="181"/>
      <c r="J163" s="182">
        <f>ROUND(I163*H163,2)</f>
        <v>0</v>
      </c>
      <c r="K163" s="178" t="s">
        <v>124</v>
      </c>
      <c r="L163" s="52"/>
      <c r="M163" s="183" t="s">
        <v>22</v>
      </c>
      <c r="N163" s="184" t="s">
        <v>47</v>
      </c>
      <c r="O163" s="33"/>
      <c r="P163" s="185">
        <f>O163*H163</f>
        <v>0</v>
      </c>
      <c r="Q163" s="185">
        <v>6.9999999999999994E-5</v>
      </c>
      <c r="R163" s="185">
        <f>Q163*H163</f>
        <v>2.7999999999999995E-3</v>
      </c>
      <c r="S163" s="185">
        <v>0</v>
      </c>
      <c r="T163" s="186">
        <f>S163*H163</f>
        <v>0</v>
      </c>
      <c r="AR163" s="15" t="s">
        <v>146</v>
      </c>
      <c r="AT163" s="15" t="s">
        <v>120</v>
      </c>
      <c r="AU163" s="15" t="s">
        <v>84</v>
      </c>
      <c r="AY163" s="15" t="s">
        <v>117</v>
      </c>
      <c r="BE163" s="187">
        <f>IF(N163="základní",J163,0)</f>
        <v>0</v>
      </c>
      <c r="BF163" s="187">
        <f>IF(N163="snížená",J163,0)</f>
        <v>0</v>
      </c>
      <c r="BG163" s="187">
        <f>IF(N163="zákl. přenesená",J163,0)</f>
        <v>0</v>
      </c>
      <c r="BH163" s="187">
        <f>IF(N163="sníž. přenesená",J163,0)</f>
        <v>0</v>
      </c>
      <c r="BI163" s="187">
        <f>IF(N163="nulová",J163,0)</f>
        <v>0</v>
      </c>
      <c r="BJ163" s="15" t="s">
        <v>23</v>
      </c>
      <c r="BK163" s="187">
        <f>ROUND(I163*H163,2)</f>
        <v>0</v>
      </c>
      <c r="BL163" s="15" t="s">
        <v>146</v>
      </c>
      <c r="BM163" s="15" t="s">
        <v>284</v>
      </c>
    </row>
    <row r="164" spans="2:65" s="1" customFormat="1" ht="27" x14ac:dyDescent="0.3">
      <c r="B164" s="32"/>
      <c r="C164" s="54"/>
      <c r="D164" s="190" t="s">
        <v>127</v>
      </c>
      <c r="E164" s="54"/>
      <c r="F164" s="191" t="s">
        <v>279</v>
      </c>
      <c r="G164" s="54"/>
      <c r="H164" s="54"/>
      <c r="I164" s="146"/>
      <c r="J164" s="54"/>
      <c r="K164" s="54"/>
      <c r="L164" s="52"/>
      <c r="M164" s="69"/>
      <c r="N164" s="33"/>
      <c r="O164" s="33"/>
      <c r="P164" s="33"/>
      <c r="Q164" s="33"/>
      <c r="R164" s="33"/>
      <c r="S164" s="33"/>
      <c r="T164" s="70"/>
      <c r="AT164" s="15" t="s">
        <v>127</v>
      </c>
      <c r="AU164" s="15" t="s">
        <v>84</v>
      </c>
    </row>
    <row r="165" spans="2:65" s="11" customFormat="1" x14ac:dyDescent="0.3">
      <c r="B165" s="192"/>
      <c r="C165" s="193"/>
      <c r="D165" s="188" t="s">
        <v>132</v>
      </c>
      <c r="E165" s="194" t="s">
        <v>22</v>
      </c>
      <c r="F165" s="195" t="s">
        <v>285</v>
      </c>
      <c r="G165" s="193"/>
      <c r="H165" s="196">
        <v>40</v>
      </c>
      <c r="I165" s="197"/>
      <c r="J165" s="193"/>
      <c r="K165" s="193"/>
      <c r="L165" s="198"/>
      <c r="M165" s="199"/>
      <c r="N165" s="200"/>
      <c r="O165" s="200"/>
      <c r="P165" s="200"/>
      <c r="Q165" s="200"/>
      <c r="R165" s="200"/>
      <c r="S165" s="200"/>
      <c r="T165" s="201"/>
      <c r="AT165" s="202" t="s">
        <v>132</v>
      </c>
      <c r="AU165" s="202" t="s">
        <v>84</v>
      </c>
      <c r="AV165" s="11" t="s">
        <v>84</v>
      </c>
      <c r="AW165" s="11" t="s">
        <v>39</v>
      </c>
      <c r="AX165" s="11" t="s">
        <v>23</v>
      </c>
      <c r="AY165" s="202" t="s">
        <v>117</v>
      </c>
    </row>
    <row r="166" spans="2:65" s="1" customFormat="1" ht="57" customHeight="1" x14ac:dyDescent="0.3">
      <c r="B166" s="32"/>
      <c r="C166" s="176" t="s">
        <v>286</v>
      </c>
      <c r="D166" s="176" t="s">
        <v>120</v>
      </c>
      <c r="E166" s="177" t="s">
        <v>287</v>
      </c>
      <c r="F166" s="178" t="s">
        <v>288</v>
      </c>
      <c r="G166" s="179" t="s">
        <v>166</v>
      </c>
      <c r="H166" s="180">
        <v>39</v>
      </c>
      <c r="I166" s="181"/>
      <c r="J166" s="182">
        <f>ROUND(I166*H166,2)</f>
        <v>0</v>
      </c>
      <c r="K166" s="178" t="s">
        <v>22</v>
      </c>
      <c r="L166" s="52"/>
      <c r="M166" s="183" t="s">
        <v>22</v>
      </c>
      <c r="N166" s="184" t="s">
        <v>47</v>
      </c>
      <c r="O166" s="33"/>
      <c r="P166" s="185">
        <f>O166*H166</f>
        <v>0</v>
      </c>
      <c r="Q166" s="185">
        <v>1.6000000000000001E-4</v>
      </c>
      <c r="R166" s="185">
        <f>Q166*H166</f>
        <v>6.2400000000000008E-3</v>
      </c>
      <c r="S166" s="185">
        <v>0</v>
      </c>
      <c r="T166" s="186">
        <f>S166*H166</f>
        <v>0</v>
      </c>
      <c r="AR166" s="15" t="s">
        <v>146</v>
      </c>
      <c r="AT166" s="15" t="s">
        <v>120</v>
      </c>
      <c r="AU166" s="15" t="s">
        <v>84</v>
      </c>
      <c r="AY166" s="15" t="s">
        <v>117</v>
      </c>
      <c r="BE166" s="187">
        <f>IF(N166="základní",J166,0)</f>
        <v>0</v>
      </c>
      <c r="BF166" s="187">
        <f>IF(N166="snížená",J166,0)</f>
        <v>0</v>
      </c>
      <c r="BG166" s="187">
        <f>IF(N166="zákl. přenesená",J166,0)</f>
        <v>0</v>
      </c>
      <c r="BH166" s="187">
        <f>IF(N166="sníž. přenesená",J166,0)</f>
        <v>0</v>
      </c>
      <c r="BI166" s="187">
        <f>IF(N166="nulová",J166,0)</f>
        <v>0</v>
      </c>
      <c r="BJ166" s="15" t="s">
        <v>23</v>
      </c>
      <c r="BK166" s="187">
        <f>ROUND(I166*H166,2)</f>
        <v>0</v>
      </c>
      <c r="BL166" s="15" t="s">
        <v>146</v>
      </c>
      <c r="BM166" s="15" t="s">
        <v>289</v>
      </c>
    </row>
    <row r="167" spans="2:65" s="11" customFormat="1" x14ac:dyDescent="0.3">
      <c r="B167" s="192"/>
      <c r="C167" s="193"/>
      <c r="D167" s="188" t="s">
        <v>132</v>
      </c>
      <c r="E167" s="194" t="s">
        <v>22</v>
      </c>
      <c r="F167" s="195" t="s">
        <v>274</v>
      </c>
      <c r="G167" s="193"/>
      <c r="H167" s="196">
        <v>39</v>
      </c>
      <c r="I167" s="197"/>
      <c r="J167" s="193"/>
      <c r="K167" s="193"/>
      <c r="L167" s="198"/>
      <c r="M167" s="199"/>
      <c r="N167" s="200"/>
      <c r="O167" s="200"/>
      <c r="P167" s="200"/>
      <c r="Q167" s="200"/>
      <c r="R167" s="200"/>
      <c r="S167" s="200"/>
      <c r="T167" s="201"/>
      <c r="AT167" s="202" t="s">
        <v>132</v>
      </c>
      <c r="AU167" s="202" t="s">
        <v>84</v>
      </c>
      <c r="AV167" s="11" t="s">
        <v>84</v>
      </c>
      <c r="AW167" s="11" t="s">
        <v>39</v>
      </c>
      <c r="AX167" s="11" t="s">
        <v>23</v>
      </c>
      <c r="AY167" s="202" t="s">
        <v>117</v>
      </c>
    </row>
    <row r="168" spans="2:65" s="1" customFormat="1" ht="22.5" customHeight="1" x14ac:dyDescent="0.3">
      <c r="B168" s="32"/>
      <c r="C168" s="176" t="s">
        <v>290</v>
      </c>
      <c r="D168" s="176" t="s">
        <v>120</v>
      </c>
      <c r="E168" s="177" t="s">
        <v>291</v>
      </c>
      <c r="F168" s="178" t="s">
        <v>292</v>
      </c>
      <c r="G168" s="179" t="s">
        <v>145</v>
      </c>
      <c r="H168" s="180">
        <v>25</v>
      </c>
      <c r="I168" s="181"/>
      <c r="J168" s="182">
        <f>ROUND(I168*H168,2)</f>
        <v>0</v>
      </c>
      <c r="K168" s="178" t="s">
        <v>124</v>
      </c>
      <c r="L168" s="52"/>
      <c r="M168" s="183" t="s">
        <v>22</v>
      </c>
      <c r="N168" s="184" t="s">
        <v>47</v>
      </c>
      <c r="O168" s="33"/>
      <c r="P168" s="185">
        <f>O168*H168</f>
        <v>0</v>
      </c>
      <c r="Q168" s="185">
        <v>0</v>
      </c>
      <c r="R168" s="185">
        <f>Q168*H168</f>
        <v>0</v>
      </c>
      <c r="S168" s="185">
        <v>0</v>
      </c>
      <c r="T168" s="186">
        <f>S168*H168</f>
        <v>0</v>
      </c>
      <c r="AR168" s="15" t="s">
        <v>146</v>
      </c>
      <c r="AT168" s="15" t="s">
        <v>120</v>
      </c>
      <c r="AU168" s="15" t="s">
        <v>84</v>
      </c>
      <c r="AY168" s="15" t="s">
        <v>117</v>
      </c>
      <c r="BE168" s="187">
        <f>IF(N168="základní",J168,0)</f>
        <v>0</v>
      </c>
      <c r="BF168" s="187">
        <f>IF(N168="snížená",J168,0)</f>
        <v>0</v>
      </c>
      <c r="BG168" s="187">
        <f>IF(N168="zákl. přenesená",J168,0)</f>
        <v>0</v>
      </c>
      <c r="BH168" s="187">
        <f>IF(N168="sníž. přenesená",J168,0)</f>
        <v>0</v>
      </c>
      <c r="BI168" s="187">
        <f>IF(N168="nulová",J168,0)</f>
        <v>0</v>
      </c>
      <c r="BJ168" s="15" t="s">
        <v>23</v>
      </c>
      <c r="BK168" s="187">
        <f>ROUND(I168*H168,2)</f>
        <v>0</v>
      </c>
      <c r="BL168" s="15" t="s">
        <v>146</v>
      </c>
      <c r="BM168" s="15" t="s">
        <v>293</v>
      </c>
    </row>
    <row r="169" spans="2:65" s="1" customFormat="1" ht="54" x14ac:dyDescent="0.3">
      <c r="B169" s="32"/>
      <c r="C169" s="54"/>
      <c r="D169" s="190" t="s">
        <v>127</v>
      </c>
      <c r="E169" s="54"/>
      <c r="F169" s="191" t="s">
        <v>294</v>
      </c>
      <c r="G169" s="54"/>
      <c r="H169" s="54"/>
      <c r="I169" s="146"/>
      <c r="J169" s="54"/>
      <c r="K169" s="54"/>
      <c r="L169" s="52"/>
      <c r="M169" s="69"/>
      <c r="N169" s="33"/>
      <c r="O169" s="33"/>
      <c r="P169" s="33"/>
      <c r="Q169" s="33"/>
      <c r="R169" s="33"/>
      <c r="S169" s="33"/>
      <c r="T169" s="70"/>
      <c r="AT169" s="15" t="s">
        <v>127</v>
      </c>
      <c r="AU169" s="15" t="s">
        <v>84</v>
      </c>
    </row>
    <row r="170" spans="2:65" s="11" customFormat="1" x14ac:dyDescent="0.3">
      <c r="B170" s="192"/>
      <c r="C170" s="193"/>
      <c r="D170" s="188" t="s">
        <v>132</v>
      </c>
      <c r="E170" s="194" t="s">
        <v>22</v>
      </c>
      <c r="F170" s="195" t="s">
        <v>295</v>
      </c>
      <c r="G170" s="193"/>
      <c r="H170" s="196">
        <v>25</v>
      </c>
      <c r="I170" s="197"/>
      <c r="J170" s="193"/>
      <c r="K170" s="193"/>
      <c r="L170" s="198"/>
      <c r="M170" s="199"/>
      <c r="N170" s="200"/>
      <c r="O170" s="200"/>
      <c r="P170" s="200"/>
      <c r="Q170" s="200"/>
      <c r="R170" s="200"/>
      <c r="S170" s="200"/>
      <c r="T170" s="201"/>
      <c r="AT170" s="202" t="s">
        <v>132</v>
      </c>
      <c r="AU170" s="202" t="s">
        <v>84</v>
      </c>
      <c r="AV170" s="11" t="s">
        <v>84</v>
      </c>
      <c r="AW170" s="11" t="s">
        <v>39</v>
      </c>
      <c r="AX170" s="11" t="s">
        <v>23</v>
      </c>
      <c r="AY170" s="202" t="s">
        <v>117</v>
      </c>
    </row>
    <row r="171" spans="2:65" s="1" customFormat="1" ht="22.5" customHeight="1" x14ac:dyDescent="0.3">
      <c r="B171" s="32"/>
      <c r="C171" s="176" t="s">
        <v>296</v>
      </c>
      <c r="D171" s="176" t="s">
        <v>120</v>
      </c>
      <c r="E171" s="177" t="s">
        <v>297</v>
      </c>
      <c r="F171" s="178" t="s">
        <v>298</v>
      </c>
      <c r="G171" s="179" t="s">
        <v>166</v>
      </c>
      <c r="H171" s="180">
        <v>4.5</v>
      </c>
      <c r="I171" s="181"/>
      <c r="J171" s="182">
        <f>ROUND(I171*H171,2)</f>
        <v>0</v>
      </c>
      <c r="K171" s="178" t="s">
        <v>124</v>
      </c>
      <c r="L171" s="52"/>
      <c r="M171" s="183" t="s">
        <v>22</v>
      </c>
      <c r="N171" s="184" t="s">
        <v>47</v>
      </c>
      <c r="O171" s="33"/>
      <c r="P171" s="185">
        <f>O171*H171</f>
        <v>0</v>
      </c>
      <c r="Q171" s="185">
        <v>0</v>
      </c>
      <c r="R171" s="185">
        <f>Q171*H171</f>
        <v>0</v>
      </c>
      <c r="S171" s="185">
        <v>3.4499999999999999E-3</v>
      </c>
      <c r="T171" s="186">
        <f>S171*H171</f>
        <v>1.5525000000000001E-2</v>
      </c>
      <c r="AR171" s="15" t="s">
        <v>146</v>
      </c>
      <c r="AT171" s="15" t="s">
        <v>120</v>
      </c>
      <c r="AU171" s="15" t="s">
        <v>84</v>
      </c>
      <c r="AY171" s="15" t="s">
        <v>117</v>
      </c>
      <c r="BE171" s="187">
        <f>IF(N171="základní",J171,0)</f>
        <v>0</v>
      </c>
      <c r="BF171" s="187">
        <f>IF(N171="snížená",J171,0)</f>
        <v>0</v>
      </c>
      <c r="BG171" s="187">
        <f>IF(N171="zákl. přenesená",J171,0)</f>
        <v>0</v>
      </c>
      <c r="BH171" s="187">
        <f>IF(N171="sníž. přenesená",J171,0)</f>
        <v>0</v>
      </c>
      <c r="BI171" s="187">
        <f>IF(N171="nulová",J171,0)</f>
        <v>0</v>
      </c>
      <c r="BJ171" s="15" t="s">
        <v>23</v>
      </c>
      <c r="BK171" s="187">
        <f>ROUND(I171*H171,2)</f>
        <v>0</v>
      </c>
      <c r="BL171" s="15" t="s">
        <v>146</v>
      </c>
      <c r="BM171" s="15" t="s">
        <v>299</v>
      </c>
    </row>
    <row r="172" spans="2:65" s="1" customFormat="1" ht="40.5" x14ac:dyDescent="0.3">
      <c r="B172" s="32"/>
      <c r="C172" s="54"/>
      <c r="D172" s="190" t="s">
        <v>127</v>
      </c>
      <c r="E172" s="54"/>
      <c r="F172" s="191" t="s">
        <v>300</v>
      </c>
      <c r="G172" s="54"/>
      <c r="H172" s="54"/>
      <c r="I172" s="146"/>
      <c r="J172" s="54"/>
      <c r="K172" s="54"/>
      <c r="L172" s="52"/>
      <c r="M172" s="69"/>
      <c r="N172" s="33"/>
      <c r="O172" s="33"/>
      <c r="P172" s="33"/>
      <c r="Q172" s="33"/>
      <c r="R172" s="33"/>
      <c r="S172" s="33"/>
      <c r="T172" s="70"/>
      <c r="AT172" s="15" t="s">
        <v>127</v>
      </c>
      <c r="AU172" s="15" t="s">
        <v>84</v>
      </c>
    </row>
    <row r="173" spans="2:65" s="11" customFormat="1" x14ac:dyDescent="0.3">
      <c r="B173" s="192"/>
      <c r="C173" s="193"/>
      <c r="D173" s="188" t="s">
        <v>132</v>
      </c>
      <c r="E173" s="194" t="s">
        <v>22</v>
      </c>
      <c r="F173" s="195" t="s">
        <v>301</v>
      </c>
      <c r="G173" s="193"/>
      <c r="H173" s="196">
        <v>4.5</v>
      </c>
      <c r="I173" s="197"/>
      <c r="J173" s="193"/>
      <c r="K173" s="193"/>
      <c r="L173" s="198"/>
      <c r="M173" s="199"/>
      <c r="N173" s="200"/>
      <c r="O173" s="200"/>
      <c r="P173" s="200"/>
      <c r="Q173" s="200"/>
      <c r="R173" s="200"/>
      <c r="S173" s="200"/>
      <c r="T173" s="201"/>
      <c r="AT173" s="202" t="s">
        <v>132</v>
      </c>
      <c r="AU173" s="202" t="s">
        <v>84</v>
      </c>
      <c r="AV173" s="11" t="s">
        <v>84</v>
      </c>
      <c r="AW173" s="11" t="s">
        <v>39</v>
      </c>
      <c r="AX173" s="11" t="s">
        <v>23</v>
      </c>
      <c r="AY173" s="202" t="s">
        <v>117</v>
      </c>
    </row>
    <row r="174" spans="2:65" s="1" customFormat="1" ht="22.5" customHeight="1" x14ac:dyDescent="0.3">
      <c r="B174" s="32"/>
      <c r="C174" s="176" t="s">
        <v>302</v>
      </c>
      <c r="D174" s="176" t="s">
        <v>120</v>
      </c>
      <c r="E174" s="177" t="s">
        <v>303</v>
      </c>
      <c r="F174" s="178" t="s">
        <v>304</v>
      </c>
      <c r="G174" s="179" t="s">
        <v>166</v>
      </c>
      <c r="H174" s="180">
        <v>39</v>
      </c>
      <c r="I174" s="181"/>
      <c r="J174" s="182">
        <f>ROUND(I174*H174,2)</f>
        <v>0</v>
      </c>
      <c r="K174" s="178" t="s">
        <v>124</v>
      </c>
      <c r="L174" s="52"/>
      <c r="M174" s="183" t="s">
        <v>22</v>
      </c>
      <c r="N174" s="184" t="s">
        <v>47</v>
      </c>
      <c r="O174" s="33"/>
      <c r="P174" s="185">
        <f>O174*H174</f>
        <v>0</v>
      </c>
      <c r="Q174" s="185">
        <v>0</v>
      </c>
      <c r="R174" s="185">
        <f>Q174*H174</f>
        <v>0</v>
      </c>
      <c r="S174" s="185">
        <v>5.6299999999999996E-3</v>
      </c>
      <c r="T174" s="186">
        <f>S174*H174</f>
        <v>0.21956999999999999</v>
      </c>
      <c r="AR174" s="15" t="s">
        <v>146</v>
      </c>
      <c r="AT174" s="15" t="s">
        <v>120</v>
      </c>
      <c r="AU174" s="15" t="s">
        <v>84</v>
      </c>
      <c r="AY174" s="15" t="s">
        <v>117</v>
      </c>
      <c r="BE174" s="187">
        <f>IF(N174="základní",J174,0)</f>
        <v>0</v>
      </c>
      <c r="BF174" s="187">
        <f>IF(N174="snížená",J174,0)</f>
        <v>0</v>
      </c>
      <c r="BG174" s="187">
        <f>IF(N174="zákl. přenesená",J174,0)</f>
        <v>0</v>
      </c>
      <c r="BH174" s="187">
        <f>IF(N174="sníž. přenesená",J174,0)</f>
        <v>0</v>
      </c>
      <c r="BI174" s="187">
        <f>IF(N174="nulová",J174,0)</f>
        <v>0</v>
      </c>
      <c r="BJ174" s="15" t="s">
        <v>23</v>
      </c>
      <c r="BK174" s="187">
        <f>ROUND(I174*H174,2)</f>
        <v>0</v>
      </c>
      <c r="BL174" s="15" t="s">
        <v>146</v>
      </c>
      <c r="BM174" s="15" t="s">
        <v>305</v>
      </c>
    </row>
    <row r="175" spans="2:65" s="1" customFormat="1" ht="40.5" x14ac:dyDescent="0.3">
      <c r="B175" s="32"/>
      <c r="C175" s="54"/>
      <c r="D175" s="190" t="s">
        <v>127</v>
      </c>
      <c r="E175" s="54"/>
      <c r="F175" s="191" t="s">
        <v>300</v>
      </c>
      <c r="G175" s="54"/>
      <c r="H175" s="54"/>
      <c r="I175" s="146"/>
      <c r="J175" s="54"/>
      <c r="K175" s="54"/>
      <c r="L175" s="52"/>
      <c r="M175" s="69"/>
      <c r="N175" s="33"/>
      <c r="O175" s="33"/>
      <c r="P175" s="33"/>
      <c r="Q175" s="33"/>
      <c r="R175" s="33"/>
      <c r="S175" s="33"/>
      <c r="T175" s="70"/>
      <c r="AT175" s="15" t="s">
        <v>127</v>
      </c>
      <c r="AU175" s="15" t="s">
        <v>84</v>
      </c>
    </row>
    <row r="176" spans="2:65" s="11" customFormat="1" x14ac:dyDescent="0.3">
      <c r="B176" s="192"/>
      <c r="C176" s="193"/>
      <c r="D176" s="188" t="s">
        <v>132</v>
      </c>
      <c r="E176" s="194" t="s">
        <v>22</v>
      </c>
      <c r="F176" s="195" t="s">
        <v>274</v>
      </c>
      <c r="G176" s="193"/>
      <c r="H176" s="196">
        <v>39</v>
      </c>
      <c r="I176" s="197"/>
      <c r="J176" s="193"/>
      <c r="K176" s="193"/>
      <c r="L176" s="198"/>
      <c r="M176" s="199"/>
      <c r="N176" s="200"/>
      <c r="O176" s="200"/>
      <c r="P176" s="200"/>
      <c r="Q176" s="200"/>
      <c r="R176" s="200"/>
      <c r="S176" s="200"/>
      <c r="T176" s="201"/>
      <c r="AT176" s="202" t="s">
        <v>132</v>
      </c>
      <c r="AU176" s="202" t="s">
        <v>84</v>
      </c>
      <c r="AV176" s="11" t="s">
        <v>84</v>
      </c>
      <c r="AW176" s="11" t="s">
        <v>39</v>
      </c>
      <c r="AX176" s="11" t="s">
        <v>23</v>
      </c>
      <c r="AY176" s="202" t="s">
        <v>117</v>
      </c>
    </row>
    <row r="177" spans="2:65" s="1" customFormat="1" ht="31.5" customHeight="1" x14ac:dyDescent="0.3">
      <c r="B177" s="32"/>
      <c r="C177" s="176" t="s">
        <v>306</v>
      </c>
      <c r="D177" s="176" t="s">
        <v>120</v>
      </c>
      <c r="E177" s="177" t="s">
        <v>307</v>
      </c>
      <c r="F177" s="178" t="s">
        <v>308</v>
      </c>
      <c r="G177" s="179" t="s">
        <v>145</v>
      </c>
      <c r="H177" s="180">
        <v>2</v>
      </c>
      <c r="I177" s="181"/>
      <c r="J177" s="182">
        <f>ROUND(I177*H177,2)</f>
        <v>0</v>
      </c>
      <c r="K177" s="178" t="s">
        <v>124</v>
      </c>
      <c r="L177" s="52"/>
      <c r="M177" s="183" t="s">
        <v>22</v>
      </c>
      <c r="N177" s="184" t="s">
        <v>47</v>
      </c>
      <c r="O177" s="33"/>
      <c r="P177" s="185">
        <f>O177*H177</f>
        <v>0</v>
      </c>
      <c r="Q177" s="185">
        <v>0</v>
      </c>
      <c r="R177" s="185">
        <f>Q177*H177</f>
        <v>0</v>
      </c>
      <c r="S177" s="185">
        <v>0</v>
      </c>
      <c r="T177" s="186">
        <f>S177*H177</f>
        <v>0</v>
      </c>
      <c r="AR177" s="15" t="s">
        <v>146</v>
      </c>
      <c r="AT177" s="15" t="s">
        <v>120</v>
      </c>
      <c r="AU177" s="15" t="s">
        <v>84</v>
      </c>
      <c r="AY177" s="15" t="s">
        <v>117</v>
      </c>
      <c r="BE177" s="187">
        <f>IF(N177="základní",J177,0)</f>
        <v>0</v>
      </c>
      <c r="BF177" s="187">
        <f>IF(N177="snížená",J177,0)</f>
        <v>0</v>
      </c>
      <c r="BG177" s="187">
        <f>IF(N177="zákl. přenesená",J177,0)</f>
        <v>0</v>
      </c>
      <c r="BH177" s="187">
        <f>IF(N177="sníž. přenesená",J177,0)</f>
        <v>0</v>
      </c>
      <c r="BI177" s="187">
        <f>IF(N177="nulová",J177,0)</f>
        <v>0</v>
      </c>
      <c r="BJ177" s="15" t="s">
        <v>23</v>
      </c>
      <c r="BK177" s="187">
        <f>ROUND(I177*H177,2)</f>
        <v>0</v>
      </c>
      <c r="BL177" s="15" t="s">
        <v>146</v>
      </c>
      <c r="BM177" s="15" t="s">
        <v>309</v>
      </c>
    </row>
    <row r="178" spans="2:65" s="1" customFormat="1" ht="94.5" x14ac:dyDescent="0.3">
      <c r="B178" s="32"/>
      <c r="C178" s="54"/>
      <c r="D178" s="190" t="s">
        <v>127</v>
      </c>
      <c r="E178" s="54"/>
      <c r="F178" s="191" t="s">
        <v>310</v>
      </c>
      <c r="G178" s="54"/>
      <c r="H178" s="54"/>
      <c r="I178" s="146"/>
      <c r="J178" s="54"/>
      <c r="K178" s="54"/>
      <c r="L178" s="52"/>
      <c r="M178" s="69"/>
      <c r="N178" s="33"/>
      <c r="O178" s="33"/>
      <c r="P178" s="33"/>
      <c r="Q178" s="33"/>
      <c r="R178" s="33"/>
      <c r="S178" s="33"/>
      <c r="T178" s="70"/>
      <c r="AT178" s="15" t="s">
        <v>127</v>
      </c>
      <c r="AU178" s="15" t="s">
        <v>84</v>
      </c>
    </row>
    <row r="179" spans="2:65" s="11" customFormat="1" x14ac:dyDescent="0.3">
      <c r="B179" s="192"/>
      <c r="C179" s="193"/>
      <c r="D179" s="188" t="s">
        <v>132</v>
      </c>
      <c r="E179" s="194" t="s">
        <v>22</v>
      </c>
      <c r="F179" s="195" t="s">
        <v>311</v>
      </c>
      <c r="G179" s="193"/>
      <c r="H179" s="196">
        <v>2</v>
      </c>
      <c r="I179" s="197"/>
      <c r="J179" s="193"/>
      <c r="K179" s="193"/>
      <c r="L179" s="198"/>
      <c r="M179" s="199"/>
      <c r="N179" s="200"/>
      <c r="O179" s="200"/>
      <c r="P179" s="200"/>
      <c r="Q179" s="200"/>
      <c r="R179" s="200"/>
      <c r="S179" s="200"/>
      <c r="T179" s="201"/>
      <c r="AT179" s="202" t="s">
        <v>132</v>
      </c>
      <c r="AU179" s="202" t="s">
        <v>84</v>
      </c>
      <c r="AV179" s="11" t="s">
        <v>84</v>
      </c>
      <c r="AW179" s="11" t="s">
        <v>39</v>
      </c>
      <c r="AX179" s="11" t="s">
        <v>23</v>
      </c>
      <c r="AY179" s="202" t="s">
        <v>117</v>
      </c>
    </row>
    <row r="180" spans="2:65" s="1" customFormat="1" ht="22.5" customHeight="1" x14ac:dyDescent="0.3">
      <c r="B180" s="32"/>
      <c r="C180" s="176" t="s">
        <v>312</v>
      </c>
      <c r="D180" s="176" t="s">
        <v>120</v>
      </c>
      <c r="E180" s="177" t="s">
        <v>313</v>
      </c>
      <c r="F180" s="178" t="s">
        <v>314</v>
      </c>
      <c r="G180" s="179" t="s">
        <v>145</v>
      </c>
      <c r="H180" s="180">
        <v>2</v>
      </c>
      <c r="I180" s="181"/>
      <c r="J180" s="182">
        <f>ROUND(I180*H180,2)</f>
        <v>0</v>
      </c>
      <c r="K180" s="178" t="s">
        <v>124</v>
      </c>
      <c r="L180" s="52"/>
      <c r="M180" s="183" t="s">
        <v>22</v>
      </c>
      <c r="N180" s="184" t="s">
        <v>47</v>
      </c>
      <c r="O180" s="33"/>
      <c r="P180" s="185">
        <f>O180*H180</f>
        <v>0</v>
      </c>
      <c r="Q180" s="185">
        <v>0</v>
      </c>
      <c r="R180" s="185">
        <f>Q180*H180</f>
        <v>0</v>
      </c>
      <c r="S180" s="185">
        <v>6.8999999999999997E-4</v>
      </c>
      <c r="T180" s="186">
        <f>S180*H180</f>
        <v>1.3799999999999999E-3</v>
      </c>
      <c r="AR180" s="15" t="s">
        <v>146</v>
      </c>
      <c r="AT180" s="15" t="s">
        <v>120</v>
      </c>
      <c r="AU180" s="15" t="s">
        <v>84</v>
      </c>
      <c r="AY180" s="15" t="s">
        <v>117</v>
      </c>
      <c r="BE180" s="187">
        <f>IF(N180="základní",J180,0)</f>
        <v>0</v>
      </c>
      <c r="BF180" s="187">
        <f>IF(N180="snížená",J180,0)</f>
        <v>0</v>
      </c>
      <c r="BG180" s="187">
        <f>IF(N180="zákl. přenesená",J180,0)</f>
        <v>0</v>
      </c>
      <c r="BH180" s="187">
        <f>IF(N180="sníž. přenesená",J180,0)</f>
        <v>0</v>
      </c>
      <c r="BI180" s="187">
        <f>IF(N180="nulová",J180,0)</f>
        <v>0</v>
      </c>
      <c r="BJ180" s="15" t="s">
        <v>23</v>
      </c>
      <c r="BK180" s="187">
        <f>ROUND(I180*H180,2)</f>
        <v>0</v>
      </c>
      <c r="BL180" s="15" t="s">
        <v>146</v>
      </c>
      <c r="BM180" s="15" t="s">
        <v>315</v>
      </c>
    </row>
    <row r="181" spans="2:65" s="11" customFormat="1" x14ac:dyDescent="0.3">
      <c r="B181" s="192"/>
      <c r="C181" s="193"/>
      <c r="D181" s="188" t="s">
        <v>132</v>
      </c>
      <c r="E181" s="194" t="s">
        <v>22</v>
      </c>
      <c r="F181" s="195" t="s">
        <v>311</v>
      </c>
      <c r="G181" s="193"/>
      <c r="H181" s="196">
        <v>2</v>
      </c>
      <c r="I181" s="197"/>
      <c r="J181" s="193"/>
      <c r="K181" s="193"/>
      <c r="L181" s="198"/>
      <c r="M181" s="199"/>
      <c r="N181" s="200"/>
      <c r="O181" s="200"/>
      <c r="P181" s="200"/>
      <c r="Q181" s="200"/>
      <c r="R181" s="200"/>
      <c r="S181" s="200"/>
      <c r="T181" s="201"/>
      <c r="AT181" s="202" t="s">
        <v>132</v>
      </c>
      <c r="AU181" s="202" t="s">
        <v>84</v>
      </c>
      <c r="AV181" s="11" t="s">
        <v>84</v>
      </c>
      <c r="AW181" s="11" t="s">
        <v>39</v>
      </c>
      <c r="AX181" s="11" t="s">
        <v>23</v>
      </c>
      <c r="AY181" s="202" t="s">
        <v>117</v>
      </c>
    </row>
    <row r="182" spans="2:65" s="1" customFormat="1" ht="22.5" customHeight="1" x14ac:dyDescent="0.3">
      <c r="B182" s="32"/>
      <c r="C182" s="176" t="s">
        <v>316</v>
      </c>
      <c r="D182" s="176" t="s">
        <v>120</v>
      </c>
      <c r="E182" s="177" t="s">
        <v>317</v>
      </c>
      <c r="F182" s="178" t="s">
        <v>318</v>
      </c>
      <c r="G182" s="179" t="s">
        <v>145</v>
      </c>
      <c r="H182" s="180">
        <v>10</v>
      </c>
      <c r="I182" s="181"/>
      <c r="J182" s="182">
        <f>ROUND(I182*H182,2)</f>
        <v>0</v>
      </c>
      <c r="K182" s="178" t="s">
        <v>124</v>
      </c>
      <c r="L182" s="52"/>
      <c r="M182" s="183" t="s">
        <v>22</v>
      </c>
      <c r="N182" s="184" t="s">
        <v>47</v>
      </c>
      <c r="O182" s="33"/>
      <c r="P182" s="185">
        <f>O182*H182</f>
        <v>0</v>
      </c>
      <c r="Q182" s="185">
        <v>5.9999999999999995E-4</v>
      </c>
      <c r="R182" s="185">
        <f>Q182*H182</f>
        <v>5.9999999999999993E-3</v>
      </c>
      <c r="S182" s="185">
        <v>0</v>
      </c>
      <c r="T182" s="186">
        <f>S182*H182</f>
        <v>0</v>
      </c>
      <c r="AR182" s="15" t="s">
        <v>146</v>
      </c>
      <c r="AT182" s="15" t="s">
        <v>120</v>
      </c>
      <c r="AU182" s="15" t="s">
        <v>84</v>
      </c>
      <c r="AY182" s="15" t="s">
        <v>117</v>
      </c>
      <c r="BE182" s="187">
        <f>IF(N182="základní",J182,0)</f>
        <v>0</v>
      </c>
      <c r="BF182" s="187">
        <f>IF(N182="snížená",J182,0)</f>
        <v>0</v>
      </c>
      <c r="BG182" s="187">
        <f>IF(N182="zákl. přenesená",J182,0)</f>
        <v>0</v>
      </c>
      <c r="BH182" s="187">
        <f>IF(N182="sníž. přenesená",J182,0)</f>
        <v>0</v>
      </c>
      <c r="BI182" s="187">
        <f>IF(N182="nulová",J182,0)</f>
        <v>0</v>
      </c>
      <c r="BJ182" s="15" t="s">
        <v>23</v>
      </c>
      <c r="BK182" s="187">
        <f>ROUND(I182*H182,2)</f>
        <v>0</v>
      </c>
      <c r="BL182" s="15" t="s">
        <v>146</v>
      </c>
      <c r="BM182" s="15" t="s">
        <v>319</v>
      </c>
    </row>
    <row r="183" spans="2:65" s="11" customFormat="1" x14ac:dyDescent="0.3">
      <c r="B183" s="192"/>
      <c r="C183" s="193"/>
      <c r="D183" s="188" t="s">
        <v>132</v>
      </c>
      <c r="E183" s="194" t="s">
        <v>22</v>
      </c>
      <c r="F183" s="195" t="s">
        <v>320</v>
      </c>
      <c r="G183" s="193"/>
      <c r="H183" s="196">
        <v>10</v>
      </c>
      <c r="I183" s="197"/>
      <c r="J183" s="193"/>
      <c r="K183" s="193"/>
      <c r="L183" s="198"/>
      <c r="M183" s="199"/>
      <c r="N183" s="200"/>
      <c r="O183" s="200"/>
      <c r="P183" s="200"/>
      <c r="Q183" s="200"/>
      <c r="R183" s="200"/>
      <c r="S183" s="200"/>
      <c r="T183" s="201"/>
      <c r="AT183" s="202" t="s">
        <v>132</v>
      </c>
      <c r="AU183" s="202" t="s">
        <v>84</v>
      </c>
      <c r="AV183" s="11" t="s">
        <v>84</v>
      </c>
      <c r="AW183" s="11" t="s">
        <v>39</v>
      </c>
      <c r="AX183" s="11" t="s">
        <v>23</v>
      </c>
      <c r="AY183" s="202" t="s">
        <v>117</v>
      </c>
    </row>
    <row r="184" spans="2:65" s="1" customFormat="1" ht="22.5" customHeight="1" x14ac:dyDescent="0.3">
      <c r="B184" s="32"/>
      <c r="C184" s="176" t="s">
        <v>321</v>
      </c>
      <c r="D184" s="176" t="s">
        <v>120</v>
      </c>
      <c r="E184" s="177" t="s">
        <v>322</v>
      </c>
      <c r="F184" s="178" t="s">
        <v>323</v>
      </c>
      <c r="G184" s="179" t="s">
        <v>145</v>
      </c>
      <c r="H184" s="180">
        <v>2</v>
      </c>
      <c r="I184" s="181"/>
      <c r="J184" s="182">
        <f>ROUND(I184*H184,2)</f>
        <v>0</v>
      </c>
      <c r="K184" s="178" t="s">
        <v>124</v>
      </c>
      <c r="L184" s="52"/>
      <c r="M184" s="183" t="s">
        <v>22</v>
      </c>
      <c r="N184" s="184" t="s">
        <v>47</v>
      </c>
      <c r="O184" s="33"/>
      <c r="P184" s="185">
        <f>O184*H184</f>
        <v>0</v>
      </c>
      <c r="Q184" s="185">
        <v>7.5000000000000002E-4</v>
      </c>
      <c r="R184" s="185">
        <f>Q184*H184</f>
        <v>1.5E-3</v>
      </c>
      <c r="S184" s="185">
        <v>0</v>
      </c>
      <c r="T184" s="186">
        <f>S184*H184</f>
        <v>0</v>
      </c>
      <c r="AR184" s="15" t="s">
        <v>146</v>
      </c>
      <c r="AT184" s="15" t="s">
        <v>120</v>
      </c>
      <c r="AU184" s="15" t="s">
        <v>84</v>
      </c>
      <c r="AY184" s="15" t="s">
        <v>117</v>
      </c>
      <c r="BE184" s="187">
        <f>IF(N184="základní",J184,0)</f>
        <v>0</v>
      </c>
      <c r="BF184" s="187">
        <f>IF(N184="snížená",J184,0)</f>
        <v>0</v>
      </c>
      <c r="BG184" s="187">
        <f>IF(N184="zákl. přenesená",J184,0)</f>
        <v>0</v>
      </c>
      <c r="BH184" s="187">
        <f>IF(N184="sníž. přenesená",J184,0)</f>
        <v>0</v>
      </c>
      <c r="BI184" s="187">
        <f>IF(N184="nulová",J184,0)</f>
        <v>0</v>
      </c>
      <c r="BJ184" s="15" t="s">
        <v>23</v>
      </c>
      <c r="BK184" s="187">
        <f>ROUND(I184*H184,2)</f>
        <v>0</v>
      </c>
      <c r="BL184" s="15" t="s">
        <v>146</v>
      </c>
      <c r="BM184" s="15" t="s">
        <v>324</v>
      </c>
    </row>
    <row r="185" spans="2:65" s="11" customFormat="1" x14ac:dyDescent="0.3">
      <c r="B185" s="192"/>
      <c r="C185" s="193"/>
      <c r="D185" s="188" t="s">
        <v>132</v>
      </c>
      <c r="E185" s="194" t="s">
        <v>22</v>
      </c>
      <c r="F185" s="195" t="s">
        <v>311</v>
      </c>
      <c r="G185" s="193"/>
      <c r="H185" s="196">
        <v>2</v>
      </c>
      <c r="I185" s="197"/>
      <c r="J185" s="193"/>
      <c r="K185" s="193"/>
      <c r="L185" s="198"/>
      <c r="M185" s="199"/>
      <c r="N185" s="200"/>
      <c r="O185" s="200"/>
      <c r="P185" s="200"/>
      <c r="Q185" s="200"/>
      <c r="R185" s="200"/>
      <c r="S185" s="200"/>
      <c r="T185" s="201"/>
      <c r="AT185" s="202" t="s">
        <v>132</v>
      </c>
      <c r="AU185" s="202" t="s">
        <v>84</v>
      </c>
      <c r="AV185" s="11" t="s">
        <v>84</v>
      </c>
      <c r="AW185" s="11" t="s">
        <v>39</v>
      </c>
      <c r="AX185" s="11" t="s">
        <v>23</v>
      </c>
      <c r="AY185" s="202" t="s">
        <v>117</v>
      </c>
    </row>
    <row r="186" spans="2:65" s="1" customFormat="1" ht="31.5" customHeight="1" x14ac:dyDescent="0.3">
      <c r="B186" s="32"/>
      <c r="C186" s="176" t="s">
        <v>325</v>
      </c>
      <c r="D186" s="176" t="s">
        <v>120</v>
      </c>
      <c r="E186" s="177" t="s">
        <v>326</v>
      </c>
      <c r="F186" s="178" t="s">
        <v>327</v>
      </c>
      <c r="G186" s="179" t="s">
        <v>166</v>
      </c>
      <c r="H186" s="180">
        <v>128.1</v>
      </c>
      <c r="I186" s="181"/>
      <c r="J186" s="182">
        <f>ROUND(I186*H186,2)</f>
        <v>0</v>
      </c>
      <c r="K186" s="178" t="s">
        <v>124</v>
      </c>
      <c r="L186" s="52"/>
      <c r="M186" s="183" t="s">
        <v>22</v>
      </c>
      <c r="N186" s="184" t="s">
        <v>47</v>
      </c>
      <c r="O186" s="33"/>
      <c r="P186" s="185">
        <f>O186*H186</f>
        <v>0</v>
      </c>
      <c r="Q186" s="185">
        <v>1.9000000000000001E-4</v>
      </c>
      <c r="R186" s="185">
        <f>Q186*H186</f>
        <v>2.4339E-2</v>
      </c>
      <c r="S186" s="185">
        <v>0</v>
      </c>
      <c r="T186" s="186">
        <f>S186*H186</f>
        <v>0</v>
      </c>
      <c r="AR186" s="15" t="s">
        <v>146</v>
      </c>
      <c r="AT186" s="15" t="s">
        <v>120</v>
      </c>
      <c r="AU186" s="15" t="s">
        <v>84</v>
      </c>
      <c r="AY186" s="15" t="s">
        <v>117</v>
      </c>
      <c r="BE186" s="187">
        <f>IF(N186="základní",J186,0)</f>
        <v>0</v>
      </c>
      <c r="BF186" s="187">
        <f>IF(N186="snížená",J186,0)</f>
        <v>0</v>
      </c>
      <c r="BG186" s="187">
        <f>IF(N186="zákl. přenesená",J186,0)</f>
        <v>0</v>
      </c>
      <c r="BH186" s="187">
        <f>IF(N186="sníž. přenesená",J186,0)</f>
        <v>0</v>
      </c>
      <c r="BI186" s="187">
        <f>IF(N186="nulová",J186,0)</f>
        <v>0</v>
      </c>
      <c r="BJ186" s="15" t="s">
        <v>23</v>
      </c>
      <c r="BK186" s="187">
        <f>ROUND(I186*H186,2)</f>
        <v>0</v>
      </c>
      <c r="BL186" s="15" t="s">
        <v>146</v>
      </c>
      <c r="BM186" s="15" t="s">
        <v>328</v>
      </c>
    </row>
    <row r="187" spans="2:65" s="1" customFormat="1" ht="67.5" x14ac:dyDescent="0.3">
      <c r="B187" s="32"/>
      <c r="C187" s="54"/>
      <c r="D187" s="190" t="s">
        <v>127</v>
      </c>
      <c r="E187" s="54"/>
      <c r="F187" s="191" t="s">
        <v>329</v>
      </c>
      <c r="G187" s="54"/>
      <c r="H187" s="54"/>
      <c r="I187" s="146"/>
      <c r="J187" s="54"/>
      <c r="K187" s="54"/>
      <c r="L187" s="52"/>
      <c r="M187" s="69"/>
      <c r="N187" s="33"/>
      <c r="O187" s="33"/>
      <c r="P187" s="33"/>
      <c r="Q187" s="33"/>
      <c r="R187" s="33"/>
      <c r="S187" s="33"/>
      <c r="T187" s="70"/>
      <c r="AT187" s="15" t="s">
        <v>127</v>
      </c>
      <c r="AU187" s="15" t="s">
        <v>84</v>
      </c>
    </row>
    <row r="188" spans="2:65" s="11" customFormat="1" x14ac:dyDescent="0.3">
      <c r="B188" s="192"/>
      <c r="C188" s="193"/>
      <c r="D188" s="188" t="s">
        <v>132</v>
      </c>
      <c r="E188" s="194" t="s">
        <v>22</v>
      </c>
      <c r="F188" s="195" t="s">
        <v>330</v>
      </c>
      <c r="G188" s="193"/>
      <c r="H188" s="196">
        <v>128.1</v>
      </c>
      <c r="I188" s="197"/>
      <c r="J188" s="193"/>
      <c r="K188" s="193"/>
      <c r="L188" s="198"/>
      <c r="M188" s="199"/>
      <c r="N188" s="200"/>
      <c r="O188" s="200"/>
      <c r="P188" s="200"/>
      <c r="Q188" s="200"/>
      <c r="R188" s="200"/>
      <c r="S188" s="200"/>
      <c r="T188" s="201"/>
      <c r="AT188" s="202" t="s">
        <v>132</v>
      </c>
      <c r="AU188" s="202" t="s">
        <v>84</v>
      </c>
      <c r="AV188" s="11" t="s">
        <v>84</v>
      </c>
      <c r="AW188" s="11" t="s">
        <v>39</v>
      </c>
      <c r="AX188" s="11" t="s">
        <v>23</v>
      </c>
      <c r="AY188" s="202" t="s">
        <v>117</v>
      </c>
    </row>
    <row r="189" spans="2:65" s="1" customFormat="1" ht="31.5" customHeight="1" x14ac:dyDescent="0.3">
      <c r="B189" s="32"/>
      <c r="C189" s="176" t="s">
        <v>331</v>
      </c>
      <c r="D189" s="176" t="s">
        <v>120</v>
      </c>
      <c r="E189" s="177" t="s">
        <v>332</v>
      </c>
      <c r="F189" s="178" t="s">
        <v>333</v>
      </c>
      <c r="G189" s="179" t="s">
        <v>166</v>
      </c>
      <c r="H189" s="180">
        <v>128.1</v>
      </c>
      <c r="I189" s="181"/>
      <c r="J189" s="182">
        <f>ROUND(I189*H189,2)</f>
        <v>0</v>
      </c>
      <c r="K189" s="178" t="s">
        <v>124</v>
      </c>
      <c r="L189" s="52"/>
      <c r="M189" s="183" t="s">
        <v>22</v>
      </c>
      <c r="N189" s="184" t="s">
        <v>47</v>
      </c>
      <c r="O189" s="33"/>
      <c r="P189" s="185">
        <f>O189*H189</f>
        <v>0</v>
      </c>
      <c r="Q189" s="185">
        <v>1.0000000000000001E-5</v>
      </c>
      <c r="R189" s="185">
        <f>Q189*H189</f>
        <v>1.281E-3</v>
      </c>
      <c r="S189" s="185">
        <v>0</v>
      </c>
      <c r="T189" s="186">
        <f>S189*H189</f>
        <v>0</v>
      </c>
      <c r="AR189" s="15" t="s">
        <v>146</v>
      </c>
      <c r="AT189" s="15" t="s">
        <v>120</v>
      </c>
      <c r="AU189" s="15" t="s">
        <v>84</v>
      </c>
      <c r="AY189" s="15" t="s">
        <v>117</v>
      </c>
      <c r="BE189" s="187">
        <f>IF(N189="základní",J189,0)</f>
        <v>0</v>
      </c>
      <c r="BF189" s="187">
        <f>IF(N189="snížená",J189,0)</f>
        <v>0</v>
      </c>
      <c r="BG189" s="187">
        <f>IF(N189="zákl. přenesená",J189,0)</f>
        <v>0</v>
      </c>
      <c r="BH189" s="187">
        <f>IF(N189="sníž. přenesená",J189,0)</f>
        <v>0</v>
      </c>
      <c r="BI189" s="187">
        <f>IF(N189="nulová",J189,0)</f>
        <v>0</v>
      </c>
      <c r="BJ189" s="15" t="s">
        <v>23</v>
      </c>
      <c r="BK189" s="187">
        <f>ROUND(I189*H189,2)</f>
        <v>0</v>
      </c>
      <c r="BL189" s="15" t="s">
        <v>146</v>
      </c>
      <c r="BM189" s="15" t="s">
        <v>334</v>
      </c>
    </row>
    <row r="190" spans="2:65" s="1" customFormat="1" ht="67.5" x14ac:dyDescent="0.3">
      <c r="B190" s="32"/>
      <c r="C190" s="54"/>
      <c r="D190" s="190" t="s">
        <v>127</v>
      </c>
      <c r="E190" s="54"/>
      <c r="F190" s="191" t="s">
        <v>329</v>
      </c>
      <c r="G190" s="54"/>
      <c r="H190" s="54"/>
      <c r="I190" s="146"/>
      <c r="J190" s="54"/>
      <c r="K190" s="54"/>
      <c r="L190" s="52"/>
      <c r="M190" s="69"/>
      <c r="N190" s="33"/>
      <c r="O190" s="33"/>
      <c r="P190" s="33"/>
      <c r="Q190" s="33"/>
      <c r="R190" s="33"/>
      <c r="S190" s="33"/>
      <c r="T190" s="70"/>
      <c r="AT190" s="15" t="s">
        <v>127</v>
      </c>
      <c r="AU190" s="15" t="s">
        <v>84</v>
      </c>
    </row>
    <row r="191" spans="2:65" s="11" customFormat="1" x14ac:dyDescent="0.3">
      <c r="B191" s="192"/>
      <c r="C191" s="193"/>
      <c r="D191" s="188" t="s">
        <v>132</v>
      </c>
      <c r="E191" s="194" t="s">
        <v>22</v>
      </c>
      <c r="F191" s="195" t="s">
        <v>335</v>
      </c>
      <c r="G191" s="193"/>
      <c r="H191" s="196">
        <v>128.1</v>
      </c>
      <c r="I191" s="197"/>
      <c r="J191" s="193"/>
      <c r="K191" s="193"/>
      <c r="L191" s="198"/>
      <c r="M191" s="199"/>
      <c r="N191" s="200"/>
      <c r="O191" s="200"/>
      <c r="P191" s="200"/>
      <c r="Q191" s="200"/>
      <c r="R191" s="200"/>
      <c r="S191" s="200"/>
      <c r="T191" s="201"/>
      <c r="AT191" s="202" t="s">
        <v>132</v>
      </c>
      <c r="AU191" s="202" t="s">
        <v>84</v>
      </c>
      <c r="AV191" s="11" t="s">
        <v>84</v>
      </c>
      <c r="AW191" s="11" t="s">
        <v>39</v>
      </c>
      <c r="AX191" s="11" t="s">
        <v>23</v>
      </c>
      <c r="AY191" s="202" t="s">
        <v>117</v>
      </c>
    </row>
    <row r="192" spans="2:65" s="1" customFormat="1" ht="31.5" customHeight="1" x14ac:dyDescent="0.3">
      <c r="B192" s="32"/>
      <c r="C192" s="176" t="s">
        <v>336</v>
      </c>
      <c r="D192" s="176" t="s">
        <v>120</v>
      </c>
      <c r="E192" s="177" t="s">
        <v>337</v>
      </c>
      <c r="F192" s="178" t="s">
        <v>338</v>
      </c>
      <c r="G192" s="179" t="s">
        <v>123</v>
      </c>
      <c r="H192" s="180">
        <v>0.255</v>
      </c>
      <c r="I192" s="181"/>
      <c r="J192" s="182">
        <f>ROUND(I192*H192,2)</f>
        <v>0</v>
      </c>
      <c r="K192" s="178" t="s">
        <v>124</v>
      </c>
      <c r="L192" s="52"/>
      <c r="M192" s="183" t="s">
        <v>22</v>
      </c>
      <c r="N192" s="184" t="s">
        <v>47</v>
      </c>
      <c r="O192" s="33"/>
      <c r="P192" s="185">
        <f>O192*H192</f>
        <v>0</v>
      </c>
      <c r="Q192" s="185">
        <v>0</v>
      </c>
      <c r="R192" s="185">
        <f>Q192*H192</f>
        <v>0</v>
      </c>
      <c r="S192" s="185">
        <v>0</v>
      </c>
      <c r="T192" s="186">
        <f>S192*H192</f>
        <v>0</v>
      </c>
      <c r="AR192" s="15" t="s">
        <v>146</v>
      </c>
      <c r="AT192" s="15" t="s">
        <v>120</v>
      </c>
      <c r="AU192" s="15" t="s">
        <v>84</v>
      </c>
      <c r="AY192" s="15" t="s">
        <v>117</v>
      </c>
      <c r="BE192" s="187">
        <f>IF(N192="základní",J192,0)</f>
        <v>0</v>
      </c>
      <c r="BF192" s="187">
        <f>IF(N192="snížená",J192,0)</f>
        <v>0</v>
      </c>
      <c r="BG192" s="187">
        <f>IF(N192="zákl. přenesená",J192,0)</f>
        <v>0</v>
      </c>
      <c r="BH192" s="187">
        <f>IF(N192="sníž. přenesená",J192,0)</f>
        <v>0</v>
      </c>
      <c r="BI192" s="187">
        <f>IF(N192="nulová",J192,0)</f>
        <v>0</v>
      </c>
      <c r="BJ192" s="15" t="s">
        <v>23</v>
      </c>
      <c r="BK192" s="187">
        <f>ROUND(I192*H192,2)</f>
        <v>0</v>
      </c>
      <c r="BL192" s="15" t="s">
        <v>146</v>
      </c>
      <c r="BM192" s="15" t="s">
        <v>339</v>
      </c>
    </row>
    <row r="193" spans="2:65" s="11" customFormat="1" x14ac:dyDescent="0.3">
      <c r="B193" s="192"/>
      <c r="C193" s="193"/>
      <c r="D193" s="188" t="s">
        <v>132</v>
      </c>
      <c r="E193" s="194" t="s">
        <v>22</v>
      </c>
      <c r="F193" s="195" t="s">
        <v>340</v>
      </c>
      <c r="G193" s="193"/>
      <c r="H193" s="196">
        <v>0.255</v>
      </c>
      <c r="I193" s="197"/>
      <c r="J193" s="193"/>
      <c r="K193" s="193"/>
      <c r="L193" s="198"/>
      <c r="M193" s="199"/>
      <c r="N193" s="200"/>
      <c r="O193" s="200"/>
      <c r="P193" s="200"/>
      <c r="Q193" s="200"/>
      <c r="R193" s="200"/>
      <c r="S193" s="200"/>
      <c r="T193" s="201"/>
      <c r="AT193" s="202" t="s">
        <v>132</v>
      </c>
      <c r="AU193" s="202" t="s">
        <v>84</v>
      </c>
      <c r="AV193" s="11" t="s">
        <v>84</v>
      </c>
      <c r="AW193" s="11" t="s">
        <v>39</v>
      </c>
      <c r="AX193" s="11" t="s">
        <v>23</v>
      </c>
      <c r="AY193" s="202" t="s">
        <v>117</v>
      </c>
    </row>
    <row r="194" spans="2:65" s="1" customFormat="1" ht="31.5" customHeight="1" x14ac:dyDescent="0.3">
      <c r="B194" s="32"/>
      <c r="C194" s="176" t="s">
        <v>341</v>
      </c>
      <c r="D194" s="176" t="s">
        <v>120</v>
      </c>
      <c r="E194" s="177" t="s">
        <v>342</v>
      </c>
      <c r="F194" s="178" t="s">
        <v>343</v>
      </c>
      <c r="G194" s="179" t="s">
        <v>123</v>
      </c>
      <c r="H194" s="180">
        <v>0.17399999999999999</v>
      </c>
      <c r="I194" s="181"/>
      <c r="J194" s="182">
        <f>ROUND(I194*H194,2)</f>
        <v>0</v>
      </c>
      <c r="K194" s="178" t="s">
        <v>124</v>
      </c>
      <c r="L194" s="52"/>
      <c r="M194" s="183" t="s">
        <v>22</v>
      </c>
      <c r="N194" s="184" t="s">
        <v>47</v>
      </c>
      <c r="O194" s="33"/>
      <c r="P194" s="185">
        <f>O194*H194</f>
        <v>0</v>
      </c>
      <c r="Q194" s="185">
        <v>0</v>
      </c>
      <c r="R194" s="185">
        <f>Q194*H194</f>
        <v>0</v>
      </c>
      <c r="S194" s="185">
        <v>0</v>
      </c>
      <c r="T194" s="186">
        <f>S194*H194</f>
        <v>0</v>
      </c>
      <c r="AR194" s="15" t="s">
        <v>146</v>
      </c>
      <c r="AT194" s="15" t="s">
        <v>120</v>
      </c>
      <c r="AU194" s="15" t="s">
        <v>84</v>
      </c>
      <c r="AY194" s="15" t="s">
        <v>117</v>
      </c>
      <c r="BE194" s="187">
        <f>IF(N194="základní",J194,0)</f>
        <v>0</v>
      </c>
      <c r="BF194" s="187">
        <f>IF(N194="snížená",J194,0)</f>
        <v>0</v>
      </c>
      <c r="BG194" s="187">
        <f>IF(N194="zákl. přenesená",J194,0)</f>
        <v>0</v>
      </c>
      <c r="BH194" s="187">
        <f>IF(N194="sníž. přenesená",J194,0)</f>
        <v>0</v>
      </c>
      <c r="BI194" s="187">
        <f>IF(N194="nulová",J194,0)</f>
        <v>0</v>
      </c>
      <c r="BJ194" s="15" t="s">
        <v>23</v>
      </c>
      <c r="BK194" s="187">
        <f>ROUND(I194*H194,2)</f>
        <v>0</v>
      </c>
      <c r="BL194" s="15" t="s">
        <v>146</v>
      </c>
      <c r="BM194" s="15" t="s">
        <v>344</v>
      </c>
    </row>
    <row r="195" spans="2:65" s="1" customFormat="1" ht="121.5" x14ac:dyDescent="0.3">
      <c r="B195" s="32"/>
      <c r="C195" s="54"/>
      <c r="D195" s="190" t="s">
        <v>127</v>
      </c>
      <c r="E195" s="54"/>
      <c r="F195" s="191" t="s">
        <v>345</v>
      </c>
      <c r="G195" s="54"/>
      <c r="H195" s="54"/>
      <c r="I195" s="146"/>
      <c r="J195" s="54"/>
      <c r="K195" s="54"/>
      <c r="L195" s="52"/>
      <c r="M195" s="69"/>
      <c r="N195" s="33"/>
      <c r="O195" s="33"/>
      <c r="P195" s="33"/>
      <c r="Q195" s="33"/>
      <c r="R195" s="33"/>
      <c r="S195" s="33"/>
      <c r="T195" s="70"/>
      <c r="AT195" s="15" t="s">
        <v>127</v>
      </c>
      <c r="AU195" s="15" t="s">
        <v>84</v>
      </c>
    </row>
    <row r="196" spans="2:65" s="10" customFormat="1" ht="29.85" customHeight="1" x14ac:dyDescent="0.3">
      <c r="B196" s="159"/>
      <c r="C196" s="160"/>
      <c r="D196" s="173" t="s">
        <v>75</v>
      </c>
      <c r="E196" s="174" t="s">
        <v>346</v>
      </c>
      <c r="F196" s="174" t="s">
        <v>347</v>
      </c>
      <c r="G196" s="160"/>
      <c r="H196" s="160"/>
      <c r="I196" s="163"/>
      <c r="J196" s="175">
        <f>BK196</f>
        <v>0</v>
      </c>
      <c r="K196" s="160"/>
      <c r="L196" s="165"/>
      <c r="M196" s="166"/>
      <c r="N196" s="167"/>
      <c r="O196" s="167"/>
      <c r="P196" s="168">
        <f>SUM(P197:P264)</f>
        <v>0</v>
      </c>
      <c r="Q196" s="167"/>
      <c r="R196" s="168">
        <f>SUM(R197:R264)</f>
        <v>0.35903000000000007</v>
      </c>
      <c r="S196" s="167"/>
      <c r="T196" s="169">
        <f>SUM(T197:T264)</f>
        <v>0.26524000000000003</v>
      </c>
      <c r="AR196" s="170" t="s">
        <v>84</v>
      </c>
      <c r="AT196" s="171" t="s">
        <v>75</v>
      </c>
      <c r="AU196" s="171" t="s">
        <v>23</v>
      </c>
      <c r="AY196" s="170" t="s">
        <v>117</v>
      </c>
      <c r="BK196" s="172">
        <f>SUM(BK197:BK264)</f>
        <v>0</v>
      </c>
    </row>
    <row r="197" spans="2:65" s="1" customFormat="1" ht="22.5" customHeight="1" x14ac:dyDescent="0.3">
      <c r="B197" s="32"/>
      <c r="C197" s="176" t="s">
        <v>348</v>
      </c>
      <c r="D197" s="176" t="s">
        <v>120</v>
      </c>
      <c r="E197" s="177" t="s">
        <v>349</v>
      </c>
      <c r="F197" s="178" t="s">
        <v>350</v>
      </c>
      <c r="G197" s="179" t="s">
        <v>351</v>
      </c>
      <c r="H197" s="180">
        <v>2</v>
      </c>
      <c r="I197" s="181"/>
      <c r="J197" s="182">
        <f>ROUND(I197*H197,2)</f>
        <v>0</v>
      </c>
      <c r="K197" s="178" t="s">
        <v>124</v>
      </c>
      <c r="L197" s="52"/>
      <c r="M197" s="183" t="s">
        <v>22</v>
      </c>
      <c r="N197" s="184" t="s">
        <v>47</v>
      </c>
      <c r="O197" s="33"/>
      <c r="P197" s="185">
        <f>O197*H197</f>
        <v>0</v>
      </c>
      <c r="Q197" s="185">
        <v>0</v>
      </c>
      <c r="R197" s="185">
        <f>Q197*H197</f>
        <v>0</v>
      </c>
      <c r="S197" s="185">
        <v>1.933E-2</v>
      </c>
      <c r="T197" s="186">
        <f>S197*H197</f>
        <v>3.866E-2</v>
      </c>
      <c r="AR197" s="15" t="s">
        <v>146</v>
      </c>
      <c r="AT197" s="15" t="s">
        <v>120</v>
      </c>
      <c r="AU197" s="15" t="s">
        <v>84</v>
      </c>
      <c r="AY197" s="15" t="s">
        <v>117</v>
      </c>
      <c r="BE197" s="187">
        <f>IF(N197="základní",J197,0)</f>
        <v>0</v>
      </c>
      <c r="BF197" s="187">
        <f>IF(N197="snížená",J197,0)</f>
        <v>0</v>
      </c>
      <c r="BG197" s="187">
        <f>IF(N197="zákl. přenesená",J197,0)</f>
        <v>0</v>
      </c>
      <c r="BH197" s="187">
        <f>IF(N197="sníž. přenesená",J197,0)</f>
        <v>0</v>
      </c>
      <c r="BI197" s="187">
        <f>IF(N197="nulová",J197,0)</f>
        <v>0</v>
      </c>
      <c r="BJ197" s="15" t="s">
        <v>23</v>
      </c>
      <c r="BK197" s="187">
        <f>ROUND(I197*H197,2)</f>
        <v>0</v>
      </c>
      <c r="BL197" s="15" t="s">
        <v>146</v>
      </c>
      <c r="BM197" s="15" t="s">
        <v>352</v>
      </c>
    </row>
    <row r="198" spans="2:65" s="11" customFormat="1" x14ac:dyDescent="0.3">
      <c r="B198" s="192"/>
      <c r="C198" s="193"/>
      <c r="D198" s="188" t="s">
        <v>132</v>
      </c>
      <c r="E198" s="194" t="s">
        <v>22</v>
      </c>
      <c r="F198" s="195" t="s">
        <v>158</v>
      </c>
      <c r="G198" s="193"/>
      <c r="H198" s="196">
        <v>2</v>
      </c>
      <c r="I198" s="197"/>
      <c r="J198" s="193"/>
      <c r="K198" s="193"/>
      <c r="L198" s="198"/>
      <c r="M198" s="199"/>
      <c r="N198" s="200"/>
      <c r="O198" s="200"/>
      <c r="P198" s="200"/>
      <c r="Q198" s="200"/>
      <c r="R198" s="200"/>
      <c r="S198" s="200"/>
      <c r="T198" s="201"/>
      <c r="AT198" s="202" t="s">
        <v>132</v>
      </c>
      <c r="AU198" s="202" t="s">
        <v>84</v>
      </c>
      <c r="AV198" s="11" t="s">
        <v>84</v>
      </c>
      <c r="AW198" s="11" t="s">
        <v>39</v>
      </c>
      <c r="AX198" s="11" t="s">
        <v>23</v>
      </c>
      <c r="AY198" s="202" t="s">
        <v>117</v>
      </c>
    </row>
    <row r="199" spans="2:65" s="1" customFormat="1" ht="22.5" customHeight="1" x14ac:dyDescent="0.3">
      <c r="B199" s="32"/>
      <c r="C199" s="176" t="s">
        <v>353</v>
      </c>
      <c r="D199" s="176" t="s">
        <v>120</v>
      </c>
      <c r="E199" s="177" t="s">
        <v>354</v>
      </c>
      <c r="F199" s="178" t="s">
        <v>355</v>
      </c>
      <c r="G199" s="179" t="s">
        <v>351</v>
      </c>
      <c r="H199" s="180">
        <v>1</v>
      </c>
      <c r="I199" s="181"/>
      <c r="J199" s="182">
        <f>ROUND(I199*H199,2)</f>
        <v>0</v>
      </c>
      <c r="K199" s="178" t="s">
        <v>124</v>
      </c>
      <c r="L199" s="52"/>
      <c r="M199" s="183" t="s">
        <v>22</v>
      </c>
      <c r="N199" s="184" t="s">
        <v>47</v>
      </c>
      <c r="O199" s="33"/>
      <c r="P199" s="185">
        <f>O199*H199</f>
        <v>0</v>
      </c>
      <c r="Q199" s="185">
        <v>2.41E-2</v>
      </c>
      <c r="R199" s="185">
        <f>Q199*H199</f>
        <v>2.41E-2</v>
      </c>
      <c r="S199" s="185">
        <v>0</v>
      </c>
      <c r="T199" s="186">
        <f>S199*H199</f>
        <v>0</v>
      </c>
      <c r="AR199" s="15" t="s">
        <v>146</v>
      </c>
      <c r="AT199" s="15" t="s">
        <v>120</v>
      </c>
      <c r="AU199" s="15" t="s">
        <v>84</v>
      </c>
      <c r="AY199" s="15" t="s">
        <v>117</v>
      </c>
      <c r="BE199" s="187">
        <f>IF(N199="základní",J199,0)</f>
        <v>0</v>
      </c>
      <c r="BF199" s="187">
        <f>IF(N199="snížená",J199,0)</f>
        <v>0</v>
      </c>
      <c r="BG199" s="187">
        <f>IF(N199="zákl. přenesená",J199,0)</f>
        <v>0</v>
      </c>
      <c r="BH199" s="187">
        <f>IF(N199="sníž. přenesená",J199,0)</f>
        <v>0</v>
      </c>
      <c r="BI199" s="187">
        <f>IF(N199="nulová",J199,0)</f>
        <v>0</v>
      </c>
      <c r="BJ199" s="15" t="s">
        <v>23</v>
      </c>
      <c r="BK199" s="187">
        <f>ROUND(I199*H199,2)</f>
        <v>0</v>
      </c>
      <c r="BL199" s="15" t="s">
        <v>146</v>
      </c>
      <c r="BM199" s="15" t="s">
        <v>356</v>
      </c>
    </row>
    <row r="200" spans="2:65" s="1" customFormat="1" ht="40.5" x14ac:dyDescent="0.3">
      <c r="B200" s="32"/>
      <c r="C200" s="54"/>
      <c r="D200" s="190" t="s">
        <v>127</v>
      </c>
      <c r="E200" s="54"/>
      <c r="F200" s="191" t="s">
        <v>357</v>
      </c>
      <c r="G200" s="54"/>
      <c r="H200" s="54"/>
      <c r="I200" s="146"/>
      <c r="J200" s="54"/>
      <c r="K200" s="54"/>
      <c r="L200" s="52"/>
      <c r="M200" s="69"/>
      <c r="N200" s="33"/>
      <c r="O200" s="33"/>
      <c r="P200" s="33"/>
      <c r="Q200" s="33"/>
      <c r="R200" s="33"/>
      <c r="S200" s="33"/>
      <c r="T200" s="70"/>
      <c r="AT200" s="15" t="s">
        <v>127</v>
      </c>
      <c r="AU200" s="15" t="s">
        <v>84</v>
      </c>
    </row>
    <row r="201" spans="2:65" s="11" customFormat="1" x14ac:dyDescent="0.3">
      <c r="B201" s="192"/>
      <c r="C201" s="193"/>
      <c r="D201" s="188" t="s">
        <v>132</v>
      </c>
      <c r="E201" s="194" t="s">
        <v>22</v>
      </c>
      <c r="F201" s="195" t="s">
        <v>23</v>
      </c>
      <c r="G201" s="193"/>
      <c r="H201" s="196">
        <v>1</v>
      </c>
      <c r="I201" s="197"/>
      <c r="J201" s="193"/>
      <c r="K201" s="193"/>
      <c r="L201" s="198"/>
      <c r="M201" s="199"/>
      <c r="N201" s="200"/>
      <c r="O201" s="200"/>
      <c r="P201" s="200"/>
      <c r="Q201" s="200"/>
      <c r="R201" s="200"/>
      <c r="S201" s="200"/>
      <c r="T201" s="201"/>
      <c r="AT201" s="202" t="s">
        <v>132</v>
      </c>
      <c r="AU201" s="202" t="s">
        <v>84</v>
      </c>
      <c r="AV201" s="11" t="s">
        <v>84</v>
      </c>
      <c r="AW201" s="11" t="s">
        <v>39</v>
      </c>
      <c r="AX201" s="11" t="s">
        <v>23</v>
      </c>
      <c r="AY201" s="202" t="s">
        <v>117</v>
      </c>
    </row>
    <row r="202" spans="2:65" s="1" customFormat="1" ht="22.5" customHeight="1" x14ac:dyDescent="0.3">
      <c r="B202" s="32"/>
      <c r="C202" s="176" t="s">
        <v>358</v>
      </c>
      <c r="D202" s="176" t="s">
        <v>120</v>
      </c>
      <c r="E202" s="177" t="s">
        <v>359</v>
      </c>
      <c r="F202" s="178" t="s">
        <v>360</v>
      </c>
      <c r="G202" s="179" t="s">
        <v>351</v>
      </c>
      <c r="H202" s="180">
        <v>9</v>
      </c>
      <c r="I202" s="181"/>
      <c r="J202" s="182">
        <f>ROUND(I202*H202,2)</f>
        <v>0</v>
      </c>
      <c r="K202" s="178" t="s">
        <v>124</v>
      </c>
      <c r="L202" s="52"/>
      <c r="M202" s="183" t="s">
        <v>22</v>
      </c>
      <c r="N202" s="184" t="s">
        <v>47</v>
      </c>
      <c r="O202" s="33"/>
      <c r="P202" s="185">
        <f>O202*H202</f>
        <v>0</v>
      </c>
      <c r="Q202" s="185">
        <v>0</v>
      </c>
      <c r="R202" s="185">
        <f>Q202*H202</f>
        <v>0</v>
      </c>
      <c r="S202" s="185">
        <v>1.9460000000000002E-2</v>
      </c>
      <c r="T202" s="186">
        <f>S202*H202</f>
        <v>0.17514000000000002</v>
      </c>
      <c r="AR202" s="15" t="s">
        <v>146</v>
      </c>
      <c r="AT202" s="15" t="s">
        <v>120</v>
      </c>
      <c r="AU202" s="15" t="s">
        <v>84</v>
      </c>
      <c r="AY202" s="15" t="s">
        <v>117</v>
      </c>
      <c r="BE202" s="187">
        <f>IF(N202="základní",J202,0)</f>
        <v>0</v>
      </c>
      <c r="BF202" s="187">
        <f>IF(N202="snížená",J202,0)</f>
        <v>0</v>
      </c>
      <c r="BG202" s="187">
        <f>IF(N202="zákl. přenesená",J202,0)</f>
        <v>0</v>
      </c>
      <c r="BH202" s="187">
        <f>IF(N202="sníž. přenesená",J202,0)</f>
        <v>0</v>
      </c>
      <c r="BI202" s="187">
        <f>IF(N202="nulová",J202,0)</f>
        <v>0</v>
      </c>
      <c r="BJ202" s="15" t="s">
        <v>23</v>
      </c>
      <c r="BK202" s="187">
        <f>ROUND(I202*H202,2)</f>
        <v>0</v>
      </c>
      <c r="BL202" s="15" t="s">
        <v>146</v>
      </c>
      <c r="BM202" s="15" t="s">
        <v>361</v>
      </c>
    </row>
    <row r="203" spans="2:65" s="11" customFormat="1" x14ac:dyDescent="0.3">
      <c r="B203" s="192"/>
      <c r="C203" s="193"/>
      <c r="D203" s="188" t="s">
        <v>132</v>
      </c>
      <c r="E203" s="194" t="s">
        <v>22</v>
      </c>
      <c r="F203" s="195" t="s">
        <v>362</v>
      </c>
      <c r="G203" s="193"/>
      <c r="H203" s="196">
        <v>9</v>
      </c>
      <c r="I203" s="197"/>
      <c r="J203" s="193"/>
      <c r="K203" s="193"/>
      <c r="L203" s="198"/>
      <c r="M203" s="199"/>
      <c r="N203" s="200"/>
      <c r="O203" s="200"/>
      <c r="P203" s="200"/>
      <c r="Q203" s="200"/>
      <c r="R203" s="200"/>
      <c r="S203" s="200"/>
      <c r="T203" s="201"/>
      <c r="AT203" s="202" t="s">
        <v>132</v>
      </c>
      <c r="AU203" s="202" t="s">
        <v>84</v>
      </c>
      <c r="AV203" s="11" t="s">
        <v>84</v>
      </c>
      <c r="AW203" s="11" t="s">
        <v>39</v>
      </c>
      <c r="AX203" s="11" t="s">
        <v>23</v>
      </c>
      <c r="AY203" s="202" t="s">
        <v>117</v>
      </c>
    </row>
    <row r="204" spans="2:65" s="1" customFormat="1" ht="31.5" customHeight="1" x14ac:dyDescent="0.3">
      <c r="B204" s="32"/>
      <c r="C204" s="176" t="s">
        <v>363</v>
      </c>
      <c r="D204" s="176" t="s">
        <v>120</v>
      </c>
      <c r="E204" s="177" t="s">
        <v>364</v>
      </c>
      <c r="F204" s="178" t="s">
        <v>365</v>
      </c>
      <c r="G204" s="179" t="s">
        <v>351</v>
      </c>
      <c r="H204" s="180">
        <v>7</v>
      </c>
      <c r="I204" s="181"/>
      <c r="J204" s="182">
        <f>ROUND(I204*H204,2)</f>
        <v>0</v>
      </c>
      <c r="K204" s="178" t="s">
        <v>124</v>
      </c>
      <c r="L204" s="52"/>
      <c r="M204" s="183" t="s">
        <v>22</v>
      </c>
      <c r="N204" s="184" t="s">
        <v>47</v>
      </c>
      <c r="O204" s="33"/>
      <c r="P204" s="185">
        <f>O204*H204</f>
        <v>0</v>
      </c>
      <c r="Q204" s="185">
        <v>2.9520000000000001E-2</v>
      </c>
      <c r="R204" s="185">
        <f>Q204*H204</f>
        <v>0.20664000000000002</v>
      </c>
      <c r="S204" s="185">
        <v>0</v>
      </c>
      <c r="T204" s="186">
        <f>S204*H204</f>
        <v>0</v>
      </c>
      <c r="AR204" s="15" t="s">
        <v>146</v>
      </c>
      <c r="AT204" s="15" t="s">
        <v>120</v>
      </c>
      <c r="AU204" s="15" t="s">
        <v>84</v>
      </c>
      <c r="AY204" s="15" t="s">
        <v>117</v>
      </c>
      <c r="BE204" s="187">
        <f>IF(N204="základní",J204,0)</f>
        <v>0</v>
      </c>
      <c r="BF204" s="187">
        <f>IF(N204="snížená",J204,0)</f>
        <v>0</v>
      </c>
      <c r="BG204" s="187">
        <f>IF(N204="zákl. přenesená",J204,0)</f>
        <v>0</v>
      </c>
      <c r="BH204" s="187">
        <f>IF(N204="sníž. přenesená",J204,0)</f>
        <v>0</v>
      </c>
      <c r="BI204" s="187">
        <f>IF(N204="nulová",J204,0)</f>
        <v>0</v>
      </c>
      <c r="BJ204" s="15" t="s">
        <v>23</v>
      </c>
      <c r="BK204" s="187">
        <f>ROUND(I204*H204,2)</f>
        <v>0</v>
      </c>
      <c r="BL204" s="15" t="s">
        <v>146</v>
      </c>
      <c r="BM204" s="15" t="s">
        <v>366</v>
      </c>
    </row>
    <row r="205" spans="2:65" s="1" customFormat="1" ht="54" x14ac:dyDescent="0.3">
      <c r="B205" s="32"/>
      <c r="C205" s="54"/>
      <c r="D205" s="190" t="s">
        <v>127</v>
      </c>
      <c r="E205" s="54"/>
      <c r="F205" s="191" t="s">
        <v>367</v>
      </c>
      <c r="G205" s="54"/>
      <c r="H205" s="54"/>
      <c r="I205" s="146"/>
      <c r="J205" s="54"/>
      <c r="K205" s="54"/>
      <c r="L205" s="52"/>
      <c r="M205" s="69"/>
      <c r="N205" s="33"/>
      <c r="O205" s="33"/>
      <c r="P205" s="33"/>
      <c r="Q205" s="33"/>
      <c r="R205" s="33"/>
      <c r="S205" s="33"/>
      <c r="T205" s="70"/>
      <c r="AT205" s="15" t="s">
        <v>127</v>
      </c>
      <c r="AU205" s="15" t="s">
        <v>84</v>
      </c>
    </row>
    <row r="206" spans="2:65" s="11" customFormat="1" x14ac:dyDescent="0.3">
      <c r="B206" s="192"/>
      <c r="C206" s="193"/>
      <c r="D206" s="188" t="s">
        <v>132</v>
      </c>
      <c r="E206" s="194" t="s">
        <v>22</v>
      </c>
      <c r="F206" s="195" t="s">
        <v>368</v>
      </c>
      <c r="G206" s="193"/>
      <c r="H206" s="196">
        <v>7</v>
      </c>
      <c r="I206" s="197"/>
      <c r="J206" s="193"/>
      <c r="K206" s="193"/>
      <c r="L206" s="198"/>
      <c r="M206" s="199"/>
      <c r="N206" s="200"/>
      <c r="O206" s="200"/>
      <c r="P206" s="200"/>
      <c r="Q206" s="200"/>
      <c r="R206" s="200"/>
      <c r="S206" s="200"/>
      <c r="T206" s="201"/>
      <c r="AT206" s="202" t="s">
        <v>132</v>
      </c>
      <c r="AU206" s="202" t="s">
        <v>84</v>
      </c>
      <c r="AV206" s="11" t="s">
        <v>84</v>
      </c>
      <c r="AW206" s="11" t="s">
        <v>39</v>
      </c>
      <c r="AX206" s="11" t="s">
        <v>23</v>
      </c>
      <c r="AY206" s="202" t="s">
        <v>117</v>
      </c>
    </row>
    <row r="207" spans="2:65" s="1" customFormat="1" ht="22.5" customHeight="1" x14ac:dyDescent="0.3">
      <c r="B207" s="32"/>
      <c r="C207" s="176" t="s">
        <v>369</v>
      </c>
      <c r="D207" s="176" t="s">
        <v>120</v>
      </c>
      <c r="E207" s="177" t="s">
        <v>370</v>
      </c>
      <c r="F207" s="178" t="s">
        <v>371</v>
      </c>
      <c r="G207" s="179" t="s">
        <v>351</v>
      </c>
      <c r="H207" s="180">
        <v>1</v>
      </c>
      <c r="I207" s="181"/>
      <c r="J207" s="182">
        <f>ROUND(I207*H207,2)</f>
        <v>0</v>
      </c>
      <c r="K207" s="178" t="s">
        <v>124</v>
      </c>
      <c r="L207" s="52"/>
      <c r="M207" s="183" t="s">
        <v>22</v>
      </c>
      <c r="N207" s="184" t="s">
        <v>47</v>
      </c>
      <c r="O207" s="33"/>
      <c r="P207" s="185">
        <f>O207*H207</f>
        <v>0</v>
      </c>
      <c r="Q207" s="185">
        <v>0</v>
      </c>
      <c r="R207" s="185">
        <f>Q207*H207</f>
        <v>0</v>
      </c>
      <c r="S207" s="185">
        <v>3.2899999999999999E-2</v>
      </c>
      <c r="T207" s="186">
        <f>S207*H207</f>
        <v>3.2899999999999999E-2</v>
      </c>
      <c r="AR207" s="15" t="s">
        <v>146</v>
      </c>
      <c r="AT207" s="15" t="s">
        <v>120</v>
      </c>
      <c r="AU207" s="15" t="s">
        <v>84</v>
      </c>
      <c r="AY207" s="15" t="s">
        <v>117</v>
      </c>
      <c r="BE207" s="187">
        <f>IF(N207="základní",J207,0)</f>
        <v>0</v>
      </c>
      <c r="BF207" s="187">
        <f>IF(N207="snížená",J207,0)</f>
        <v>0</v>
      </c>
      <c r="BG207" s="187">
        <f>IF(N207="zákl. přenesená",J207,0)</f>
        <v>0</v>
      </c>
      <c r="BH207" s="187">
        <f>IF(N207="sníž. přenesená",J207,0)</f>
        <v>0</v>
      </c>
      <c r="BI207" s="187">
        <f>IF(N207="nulová",J207,0)</f>
        <v>0</v>
      </c>
      <c r="BJ207" s="15" t="s">
        <v>23</v>
      </c>
      <c r="BK207" s="187">
        <f>ROUND(I207*H207,2)</f>
        <v>0</v>
      </c>
      <c r="BL207" s="15" t="s">
        <v>146</v>
      </c>
      <c r="BM207" s="15" t="s">
        <v>372</v>
      </c>
    </row>
    <row r="208" spans="2:65" s="11" customFormat="1" x14ac:dyDescent="0.3">
      <c r="B208" s="192"/>
      <c r="C208" s="193"/>
      <c r="D208" s="188" t="s">
        <v>132</v>
      </c>
      <c r="E208" s="194" t="s">
        <v>22</v>
      </c>
      <c r="F208" s="195" t="s">
        <v>23</v>
      </c>
      <c r="G208" s="193"/>
      <c r="H208" s="196">
        <v>1</v>
      </c>
      <c r="I208" s="197"/>
      <c r="J208" s="193"/>
      <c r="K208" s="193"/>
      <c r="L208" s="198"/>
      <c r="M208" s="199"/>
      <c r="N208" s="200"/>
      <c r="O208" s="200"/>
      <c r="P208" s="200"/>
      <c r="Q208" s="200"/>
      <c r="R208" s="200"/>
      <c r="S208" s="200"/>
      <c r="T208" s="201"/>
      <c r="AT208" s="202" t="s">
        <v>132</v>
      </c>
      <c r="AU208" s="202" t="s">
        <v>84</v>
      </c>
      <c r="AV208" s="11" t="s">
        <v>84</v>
      </c>
      <c r="AW208" s="11" t="s">
        <v>39</v>
      </c>
      <c r="AX208" s="11" t="s">
        <v>23</v>
      </c>
      <c r="AY208" s="202" t="s">
        <v>117</v>
      </c>
    </row>
    <row r="209" spans="2:65" s="1" customFormat="1" ht="31.5" customHeight="1" x14ac:dyDescent="0.3">
      <c r="B209" s="32"/>
      <c r="C209" s="176" t="s">
        <v>373</v>
      </c>
      <c r="D209" s="176" t="s">
        <v>120</v>
      </c>
      <c r="E209" s="177" t="s">
        <v>374</v>
      </c>
      <c r="F209" s="178" t="s">
        <v>375</v>
      </c>
      <c r="G209" s="179" t="s">
        <v>351</v>
      </c>
      <c r="H209" s="180">
        <v>1</v>
      </c>
      <c r="I209" s="181"/>
      <c r="J209" s="182">
        <f>ROUND(I209*H209,2)</f>
        <v>0</v>
      </c>
      <c r="K209" s="178" t="s">
        <v>124</v>
      </c>
      <c r="L209" s="52"/>
      <c r="M209" s="183" t="s">
        <v>22</v>
      </c>
      <c r="N209" s="184" t="s">
        <v>47</v>
      </c>
      <c r="O209" s="33"/>
      <c r="P209" s="185">
        <f>O209*H209</f>
        <v>0</v>
      </c>
      <c r="Q209" s="185">
        <v>3.0880000000000001E-2</v>
      </c>
      <c r="R209" s="185">
        <f>Q209*H209</f>
        <v>3.0880000000000001E-2</v>
      </c>
      <c r="S209" s="185">
        <v>0</v>
      </c>
      <c r="T209" s="186">
        <f>S209*H209</f>
        <v>0</v>
      </c>
      <c r="AR209" s="15" t="s">
        <v>146</v>
      </c>
      <c r="AT209" s="15" t="s">
        <v>120</v>
      </c>
      <c r="AU209" s="15" t="s">
        <v>84</v>
      </c>
      <c r="AY209" s="15" t="s">
        <v>117</v>
      </c>
      <c r="BE209" s="187">
        <f>IF(N209="základní",J209,0)</f>
        <v>0</v>
      </c>
      <c r="BF209" s="187">
        <f>IF(N209="snížená",J209,0)</f>
        <v>0</v>
      </c>
      <c r="BG209" s="187">
        <f>IF(N209="zákl. přenesená",J209,0)</f>
        <v>0</v>
      </c>
      <c r="BH209" s="187">
        <f>IF(N209="sníž. přenesená",J209,0)</f>
        <v>0</v>
      </c>
      <c r="BI209" s="187">
        <f>IF(N209="nulová",J209,0)</f>
        <v>0</v>
      </c>
      <c r="BJ209" s="15" t="s">
        <v>23</v>
      </c>
      <c r="BK209" s="187">
        <f>ROUND(I209*H209,2)</f>
        <v>0</v>
      </c>
      <c r="BL209" s="15" t="s">
        <v>146</v>
      </c>
      <c r="BM209" s="15" t="s">
        <v>376</v>
      </c>
    </row>
    <row r="210" spans="2:65" s="1" customFormat="1" ht="54" x14ac:dyDescent="0.3">
      <c r="B210" s="32"/>
      <c r="C210" s="54"/>
      <c r="D210" s="190" t="s">
        <v>127</v>
      </c>
      <c r="E210" s="54"/>
      <c r="F210" s="191" t="s">
        <v>377</v>
      </c>
      <c r="G210" s="54"/>
      <c r="H210" s="54"/>
      <c r="I210" s="146"/>
      <c r="J210" s="54"/>
      <c r="K210" s="54"/>
      <c r="L210" s="52"/>
      <c r="M210" s="69"/>
      <c r="N210" s="33"/>
      <c r="O210" s="33"/>
      <c r="P210" s="33"/>
      <c r="Q210" s="33"/>
      <c r="R210" s="33"/>
      <c r="S210" s="33"/>
      <c r="T210" s="70"/>
      <c r="AT210" s="15" t="s">
        <v>127</v>
      </c>
      <c r="AU210" s="15" t="s">
        <v>84</v>
      </c>
    </row>
    <row r="211" spans="2:65" s="11" customFormat="1" x14ac:dyDescent="0.3">
      <c r="B211" s="192"/>
      <c r="C211" s="193"/>
      <c r="D211" s="188" t="s">
        <v>132</v>
      </c>
      <c r="E211" s="194" t="s">
        <v>22</v>
      </c>
      <c r="F211" s="195" t="s">
        <v>23</v>
      </c>
      <c r="G211" s="193"/>
      <c r="H211" s="196">
        <v>1</v>
      </c>
      <c r="I211" s="197"/>
      <c r="J211" s="193"/>
      <c r="K211" s="193"/>
      <c r="L211" s="198"/>
      <c r="M211" s="199"/>
      <c r="N211" s="200"/>
      <c r="O211" s="200"/>
      <c r="P211" s="200"/>
      <c r="Q211" s="200"/>
      <c r="R211" s="200"/>
      <c r="S211" s="200"/>
      <c r="T211" s="201"/>
      <c r="AT211" s="202" t="s">
        <v>132</v>
      </c>
      <c r="AU211" s="202" t="s">
        <v>84</v>
      </c>
      <c r="AV211" s="11" t="s">
        <v>84</v>
      </c>
      <c r="AW211" s="11" t="s">
        <v>39</v>
      </c>
      <c r="AX211" s="11" t="s">
        <v>23</v>
      </c>
      <c r="AY211" s="202" t="s">
        <v>117</v>
      </c>
    </row>
    <row r="212" spans="2:65" s="1" customFormat="1" ht="31.5" customHeight="1" x14ac:dyDescent="0.3">
      <c r="B212" s="32"/>
      <c r="C212" s="176" t="s">
        <v>378</v>
      </c>
      <c r="D212" s="176" t="s">
        <v>120</v>
      </c>
      <c r="E212" s="177" t="s">
        <v>379</v>
      </c>
      <c r="F212" s="178" t="s">
        <v>380</v>
      </c>
      <c r="G212" s="179" t="s">
        <v>351</v>
      </c>
      <c r="H212" s="180">
        <v>1</v>
      </c>
      <c r="I212" s="181"/>
      <c r="J212" s="182">
        <f>ROUND(I212*H212,2)</f>
        <v>0</v>
      </c>
      <c r="K212" s="178" t="s">
        <v>124</v>
      </c>
      <c r="L212" s="52"/>
      <c r="M212" s="183" t="s">
        <v>22</v>
      </c>
      <c r="N212" s="184" t="s">
        <v>47</v>
      </c>
      <c r="O212" s="33"/>
      <c r="P212" s="185">
        <f>O212*H212</f>
        <v>0</v>
      </c>
      <c r="Q212" s="185">
        <v>1.5339999999999999E-2</v>
      </c>
      <c r="R212" s="185">
        <f>Q212*H212</f>
        <v>1.5339999999999999E-2</v>
      </c>
      <c r="S212" s="185">
        <v>0</v>
      </c>
      <c r="T212" s="186">
        <f>S212*H212</f>
        <v>0</v>
      </c>
      <c r="AR212" s="15" t="s">
        <v>146</v>
      </c>
      <c r="AT212" s="15" t="s">
        <v>120</v>
      </c>
      <c r="AU212" s="15" t="s">
        <v>84</v>
      </c>
      <c r="AY212" s="15" t="s">
        <v>117</v>
      </c>
      <c r="BE212" s="187">
        <f>IF(N212="základní",J212,0)</f>
        <v>0</v>
      </c>
      <c r="BF212" s="187">
        <f>IF(N212="snížená",J212,0)</f>
        <v>0</v>
      </c>
      <c r="BG212" s="187">
        <f>IF(N212="zákl. přenesená",J212,0)</f>
        <v>0</v>
      </c>
      <c r="BH212" s="187">
        <f>IF(N212="sníž. přenesená",J212,0)</f>
        <v>0</v>
      </c>
      <c r="BI212" s="187">
        <f>IF(N212="nulová",J212,0)</f>
        <v>0</v>
      </c>
      <c r="BJ212" s="15" t="s">
        <v>23</v>
      </c>
      <c r="BK212" s="187">
        <f>ROUND(I212*H212,2)</f>
        <v>0</v>
      </c>
      <c r="BL212" s="15" t="s">
        <v>146</v>
      </c>
      <c r="BM212" s="15" t="s">
        <v>381</v>
      </c>
    </row>
    <row r="213" spans="2:65" s="1" customFormat="1" ht="54" x14ac:dyDescent="0.3">
      <c r="B213" s="32"/>
      <c r="C213" s="54"/>
      <c r="D213" s="190" t="s">
        <v>127</v>
      </c>
      <c r="E213" s="54"/>
      <c r="F213" s="191" t="s">
        <v>377</v>
      </c>
      <c r="G213" s="54"/>
      <c r="H213" s="54"/>
      <c r="I213" s="146"/>
      <c r="J213" s="54"/>
      <c r="K213" s="54"/>
      <c r="L213" s="52"/>
      <c r="M213" s="69"/>
      <c r="N213" s="33"/>
      <c r="O213" s="33"/>
      <c r="P213" s="33"/>
      <c r="Q213" s="33"/>
      <c r="R213" s="33"/>
      <c r="S213" s="33"/>
      <c r="T213" s="70"/>
      <c r="AT213" s="15" t="s">
        <v>127</v>
      </c>
      <c r="AU213" s="15" t="s">
        <v>84</v>
      </c>
    </row>
    <row r="214" spans="2:65" s="11" customFormat="1" x14ac:dyDescent="0.3">
      <c r="B214" s="192"/>
      <c r="C214" s="193"/>
      <c r="D214" s="188" t="s">
        <v>132</v>
      </c>
      <c r="E214" s="194" t="s">
        <v>22</v>
      </c>
      <c r="F214" s="195" t="s">
        <v>23</v>
      </c>
      <c r="G214" s="193"/>
      <c r="H214" s="196">
        <v>1</v>
      </c>
      <c r="I214" s="197"/>
      <c r="J214" s="193"/>
      <c r="K214" s="193"/>
      <c r="L214" s="198"/>
      <c r="M214" s="199"/>
      <c r="N214" s="200"/>
      <c r="O214" s="200"/>
      <c r="P214" s="200"/>
      <c r="Q214" s="200"/>
      <c r="R214" s="200"/>
      <c r="S214" s="200"/>
      <c r="T214" s="201"/>
      <c r="AT214" s="202" t="s">
        <v>132</v>
      </c>
      <c r="AU214" s="202" t="s">
        <v>84</v>
      </c>
      <c r="AV214" s="11" t="s">
        <v>84</v>
      </c>
      <c r="AW214" s="11" t="s">
        <v>39</v>
      </c>
      <c r="AX214" s="11" t="s">
        <v>23</v>
      </c>
      <c r="AY214" s="202" t="s">
        <v>117</v>
      </c>
    </row>
    <row r="215" spans="2:65" s="1" customFormat="1" ht="31.5" customHeight="1" x14ac:dyDescent="0.3">
      <c r="B215" s="32"/>
      <c r="C215" s="176" t="s">
        <v>382</v>
      </c>
      <c r="D215" s="176" t="s">
        <v>120</v>
      </c>
      <c r="E215" s="177" t="s">
        <v>383</v>
      </c>
      <c r="F215" s="178" t="s">
        <v>384</v>
      </c>
      <c r="G215" s="179" t="s">
        <v>351</v>
      </c>
      <c r="H215" s="180">
        <v>4</v>
      </c>
      <c r="I215" s="181"/>
      <c r="J215" s="182">
        <f>ROUND(I215*H215,2)</f>
        <v>0</v>
      </c>
      <c r="K215" s="178" t="s">
        <v>124</v>
      </c>
      <c r="L215" s="52"/>
      <c r="M215" s="183" t="s">
        <v>22</v>
      </c>
      <c r="N215" s="184" t="s">
        <v>47</v>
      </c>
      <c r="O215" s="33"/>
      <c r="P215" s="185">
        <f>O215*H215</f>
        <v>0</v>
      </c>
      <c r="Q215" s="185">
        <v>4.9399999999999999E-3</v>
      </c>
      <c r="R215" s="185">
        <f>Q215*H215</f>
        <v>1.976E-2</v>
      </c>
      <c r="S215" s="185">
        <v>0</v>
      </c>
      <c r="T215" s="186">
        <f>S215*H215</f>
        <v>0</v>
      </c>
      <c r="AR215" s="15" t="s">
        <v>146</v>
      </c>
      <c r="AT215" s="15" t="s">
        <v>120</v>
      </c>
      <c r="AU215" s="15" t="s">
        <v>84</v>
      </c>
      <c r="AY215" s="15" t="s">
        <v>117</v>
      </c>
      <c r="BE215" s="187">
        <f>IF(N215="základní",J215,0)</f>
        <v>0</v>
      </c>
      <c r="BF215" s="187">
        <f>IF(N215="snížená",J215,0)</f>
        <v>0</v>
      </c>
      <c r="BG215" s="187">
        <f>IF(N215="zákl. přenesená",J215,0)</f>
        <v>0</v>
      </c>
      <c r="BH215" s="187">
        <f>IF(N215="sníž. přenesená",J215,0)</f>
        <v>0</v>
      </c>
      <c r="BI215" s="187">
        <f>IF(N215="nulová",J215,0)</f>
        <v>0</v>
      </c>
      <c r="BJ215" s="15" t="s">
        <v>23</v>
      </c>
      <c r="BK215" s="187">
        <f>ROUND(I215*H215,2)</f>
        <v>0</v>
      </c>
      <c r="BL215" s="15" t="s">
        <v>146</v>
      </c>
      <c r="BM215" s="15" t="s">
        <v>385</v>
      </c>
    </row>
    <row r="216" spans="2:65" s="1" customFormat="1" ht="40.5" x14ac:dyDescent="0.3">
      <c r="B216" s="32"/>
      <c r="C216" s="54"/>
      <c r="D216" s="190" t="s">
        <v>127</v>
      </c>
      <c r="E216" s="54"/>
      <c r="F216" s="191" t="s">
        <v>386</v>
      </c>
      <c r="G216" s="54"/>
      <c r="H216" s="54"/>
      <c r="I216" s="146"/>
      <c r="J216" s="54"/>
      <c r="K216" s="54"/>
      <c r="L216" s="52"/>
      <c r="M216" s="69"/>
      <c r="N216" s="33"/>
      <c r="O216" s="33"/>
      <c r="P216" s="33"/>
      <c r="Q216" s="33"/>
      <c r="R216" s="33"/>
      <c r="S216" s="33"/>
      <c r="T216" s="70"/>
      <c r="AT216" s="15" t="s">
        <v>127</v>
      </c>
      <c r="AU216" s="15" t="s">
        <v>84</v>
      </c>
    </row>
    <row r="217" spans="2:65" s="11" customFormat="1" x14ac:dyDescent="0.3">
      <c r="B217" s="192"/>
      <c r="C217" s="193"/>
      <c r="D217" s="188" t="s">
        <v>132</v>
      </c>
      <c r="E217" s="194" t="s">
        <v>22</v>
      </c>
      <c r="F217" s="195" t="s">
        <v>153</v>
      </c>
      <c r="G217" s="193"/>
      <c r="H217" s="196">
        <v>4</v>
      </c>
      <c r="I217" s="197"/>
      <c r="J217" s="193"/>
      <c r="K217" s="193"/>
      <c r="L217" s="198"/>
      <c r="M217" s="199"/>
      <c r="N217" s="200"/>
      <c r="O217" s="200"/>
      <c r="P217" s="200"/>
      <c r="Q217" s="200"/>
      <c r="R217" s="200"/>
      <c r="S217" s="200"/>
      <c r="T217" s="201"/>
      <c r="AT217" s="202" t="s">
        <v>132</v>
      </c>
      <c r="AU217" s="202" t="s">
        <v>84</v>
      </c>
      <c r="AV217" s="11" t="s">
        <v>84</v>
      </c>
      <c r="AW217" s="11" t="s">
        <v>39</v>
      </c>
      <c r="AX217" s="11" t="s">
        <v>23</v>
      </c>
      <c r="AY217" s="202" t="s">
        <v>117</v>
      </c>
    </row>
    <row r="218" spans="2:65" s="1" customFormat="1" ht="31.5" customHeight="1" x14ac:dyDescent="0.3">
      <c r="B218" s="32"/>
      <c r="C218" s="176" t="s">
        <v>387</v>
      </c>
      <c r="D218" s="176" t="s">
        <v>120</v>
      </c>
      <c r="E218" s="177" t="s">
        <v>388</v>
      </c>
      <c r="F218" s="178" t="s">
        <v>389</v>
      </c>
      <c r="G218" s="179" t="s">
        <v>351</v>
      </c>
      <c r="H218" s="180">
        <v>1</v>
      </c>
      <c r="I218" s="181"/>
      <c r="J218" s="182">
        <f>ROUND(I218*H218,2)</f>
        <v>0</v>
      </c>
      <c r="K218" s="178" t="s">
        <v>22</v>
      </c>
      <c r="L218" s="52"/>
      <c r="M218" s="183" t="s">
        <v>22</v>
      </c>
      <c r="N218" s="184" t="s">
        <v>47</v>
      </c>
      <c r="O218" s="33"/>
      <c r="P218" s="185">
        <f>O218*H218</f>
        <v>0</v>
      </c>
      <c r="Q218" s="185">
        <v>1.8700000000000001E-2</v>
      </c>
      <c r="R218" s="185">
        <f>Q218*H218</f>
        <v>1.8700000000000001E-2</v>
      </c>
      <c r="S218" s="185">
        <v>0</v>
      </c>
      <c r="T218" s="186">
        <f>S218*H218</f>
        <v>0</v>
      </c>
      <c r="AR218" s="15" t="s">
        <v>146</v>
      </c>
      <c r="AT218" s="15" t="s">
        <v>120</v>
      </c>
      <c r="AU218" s="15" t="s">
        <v>84</v>
      </c>
      <c r="AY218" s="15" t="s">
        <v>117</v>
      </c>
      <c r="BE218" s="187">
        <f>IF(N218="základní",J218,0)</f>
        <v>0</v>
      </c>
      <c r="BF218" s="187">
        <f>IF(N218="snížená",J218,0)</f>
        <v>0</v>
      </c>
      <c r="BG218" s="187">
        <f>IF(N218="zákl. přenesená",J218,0)</f>
        <v>0</v>
      </c>
      <c r="BH218" s="187">
        <f>IF(N218="sníž. přenesená",J218,0)</f>
        <v>0</v>
      </c>
      <c r="BI218" s="187">
        <f>IF(N218="nulová",J218,0)</f>
        <v>0</v>
      </c>
      <c r="BJ218" s="15" t="s">
        <v>23</v>
      </c>
      <c r="BK218" s="187">
        <f>ROUND(I218*H218,2)</f>
        <v>0</v>
      </c>
      <c r="BL218" s="15" t="s">
        <v>146</v>
      </c>
      <c r="BM218" s="15" t="s">
        <v>390</v>
      </c>
    </row>
    <row r="219" spans="2:65" s="1" customFormat="1" ht="40.5" x14ac:dyDescent="0.3">
      <c r="B219" s="32"/>
      <c r="C219" s="54"/>
      <c r="D219" s="190" t="s">
        <v>127</v>
      </c>
      <c r="E219" s="54"/>
      <c r="F219" s="191" t="s">
        <v>386</v>
      </c>
      <c r="G219" s="54"/>
      <c r="H219" s="54"/>
      <c r="I219" s="146"/>
      <c r="J219" s="54"/>
      <c r="K219" s="54"/>
      <c r="L219" s="52"/>
      <c r="M219" s="69"/>
      <c r="N219" s="33"/>
      <c r="O219" s="33"/>
      <c r="P219" s="33"/>
      <c r="Q219" s="33"/>
      <c r="R219" s="33"/>
      <c r="S219" s="33"/>
      <c r="T219" s="70"/>
      <c r="AT219" s="15" t="s">
        <v>127</v>
      </c>
      <c r="AU219" s="15" t="s">
        <v>84</v>
      </c>
    </row>
    <row r="220" spans="2:65" s="11" customFormat="1" x14ac:dyDescent="0.3">
      <c r="B220" s="192"/>
      <c r="C220" s="193"/>
      <c r="D220" s="188" t="s">
        <v>132</v>
      </c>
      <c r="E220" s="194" t="s">
        <v>22</v>
      </c>
      <c r="F220" s="195" t="s">
        <v>23</v>
      </c>
      <c r="G220" s="193"/>
      <c r="H220" s="196">
        <v>1</v>
      </c>
      <c r="I220" s="197"/>
      <c r="J220" s="193"/>
      <c r="K220" s="193"/>
      <c r="L220" s="198"/>
      <c r="M220" s="199"/>
      <c r="N220" s="200"/>
      <c r="O220" s="200"/>
      <c r="P220" s="200"/>
      <c r="Q220" s="200"/>
      <c r="R220" s="200"/>
      <c r="S220" s="200"/>
      <c r="T220" s="201"/>
      <c r="AT220" s="202" t="s">
        <v>132</v>
      </c>
      <c r="AU220" s="202" t="s">
        <v>84</v>
      </c>
      <c r="AV220" s="11" t="s">
        <v>84</v>
      </c>
      <c r="AW220" s="11" t="s">
        <v>39</v>
      </c>
      <c r="AX220" s="11" t="s">
        <v>23</v>
      </c>
      <c r="AY220" s="202" t="s">
        <v>117</v>
      </c>
    </row>
    <row r="221" spans="2:65" s="1" customFormat="1" ht="31.5" customHeight="1" x14ac:dyDescent="0.3">
      <c r="B221" s="32"/>
      <c r="C221" s="176" t="s">
        <v>391</v>
      </c>
      <c r="D221" s="176" t="s">
        <v>120</v>
      </c>
      <c r="E221" s="177" t="s">
        <v>392</v>
      </c>
      <c r="F221" s="178" t="s">
        <v>393</v>
      </c>
      <c r="G221" s="179" t="s">
        <v>123</v>
      </c>
      <c r="H221" s="180">
        <v>0.26500000000000001</v>
      </c>
      <c r="I221" s="181"/>
      <c r="J221" s="182">
        <f>ROUND(I221*H221,2)</f>
        <v>0</v>
      </c>
      <c r="K221" s="178" t="s">
        <v>124</v>
      </c>
      <c r="L221" s="52"/>
      <c r="M221" s="183" t="s">
        <v>22</v>
      </c>
      <c r="N221" s="184" t="s">
        <v>47</v>
      </c>
      <c r="O221" s="33"/>
      <c r="P221" s="185">
        <f>O221*H221</f>
        <v>0</v>
      </c>
      <c r="Q221" s="185">
        <v>0</v>
      </c>
      <c r="R221" s="185">
        <f>Q221*H221</f>
        <v>0</v>
      </c>
      <c r="S221" s="185">
        <v>0</v>
      </c>
      <c r="T221" s="186">
        <f>S221*H221</f>
        <v>0</v>
      </c>
      <c r="AR221" s="15" t="s">
        <v>146</v>
      </c>
      <c r="AT221" s="15" t="s">
        <v>120</v>
      </c>
      <c r="AU221" s="15" t="s">
        <v>84</v>
      </c>
      <c r="AY221" s="15" t="s">
        <v>117</v>
      </c>
      <c r="BE221" s="187">
        <f>IF(N221="základní",J221,0)</f>
        <v>0</v>
      </c>
      <c r="BF221" s="187">
        <f>IF(N221="snížená",J221,0)</f>
        <v>0</v>
      </c>
      <c r="BG221" s="187">
        <f>IF(N221="zákl. přenesená",J221,0)</f>
        <v>0</v>
      </c>
      <c r="BH221" s="187">
        <f>IF(N221="sníž. přenesená",J221,0)</f>
        <v>0</v>
      </c>
      <c r="BI221" s="187">
        <f>IF(N221="nulová",J221,0)</f>
        <v>0</v>
      </c>
      <c r="BJ221" s="15" t="s">
        <v>23</v>
      </c>
      <c r="BK221" s="187">
        <f>ROUND(I221*H221,2)</f>
        <v>0</v>
      </c>
      <c r="BL221" s="15" t="s">
        <v>146</v>
      </c>
      <c r="BM221" s="15" t="s">
        <v>394</v>
      </c>
    </row>
    <row r="222" spans="2:65" s="11" customFormat="1" x14ac:dyDescent="0.3">
      <c r="B222" s="192"/>
      <c r="C222" s="193"/>
      <c r="D222" s="188" t="s">
        <v>132</v>
      </c>
      <c r="E222" s="194" t="s">
        <v>22</v>
      </c>
      <c r="F222" s="195" t="s">
        <v>395</v>
      </c>
      <c r="G222" s="193"/>
      <c r="H222" s="196">
        <v>0.26500000000000001</v>
      </c>
      <c r="I222" s="197"/>
      <c r="J222" s="193"/>
      <c r="K222" s="193"/>
      <c r="L222" s="198"/>
      <c r="M222" s="199"/>
      <c r="N222" s="200"/>
      <c r="O222" s="200"/>
      <c r="P222" s="200"/>
      <c r="Q222" s="200"/>
      <c r="R222" s="200"/>
      <c r="S222" s="200"/>
      <c r="T222" s="201"/>
      <c r="AT222" s="202" t="s">
        <v>132</v>
      </c>
      <c r="AU222" s="202" t="s">
        <v>84</v>
      </c>
      <c r="AV222" s="11" t="s">
        <v>84</v>
      </c>
      <c r="AW222" s="11" t="s">
        <v>39</v>
      </c>
      <c r="AX222" s="11" t="s">
        <v>23</v>
      </c>
      <c r="AY222" s="202" t="s">
        <v>117</v>
      </c>
    </row>
    <row r="223" spans="2:65" s="1" customFormat="1" ht="22.5" customHeight="1" x14ac:dyDescent="0.3">
      <c r="B223" s="32"/>
      <c r="C223" s="176" t="s">
        <v>396</v>
      </c>
      <c r="D223" s="176" t="s">
        <v>120</v>
      </c>
      <c r="E223" s="177" t="s">
        <v>397</v>
      </c>
      <c r="F223" s="178" t="s">
        <v>398</v>
      </c>
      <c r="G223" s="179" t="s">
        <v>145</v>
      </c>
      <c r="H223" s="180">
        <v>25</v>
      </c>
      <c r="I223" s="181"/>
      <c r="J223" s="182">
        <f>ROUND(I223*H223,2)</f>
        <v>0</v>
      </c>
      <c r="K223" s="178" t="s">
        <v>399</v>
      </c>
      <c r="L223" s="52"/>
      <c r="M223" s="183" t="s">
        <v>22</v>
      </c>
      <c r="N223" s="184" t="s">
        <v>47</v>
      </c>
      <c r="O223" s="33"/>
      <c r="P223" s="185">
        <f>O223*H223</f>
        <v>0</v>
      </c>
      <c r="Q223" s="185">
        <v>2.9999999999999997E-4</v>
      </c>
      <c r="R223" s="185">
        <f>Q223*H223</f>
        <v>7.4999999999999997E-3</v>
      </c>
      <c r="S223" s="185">
        <v>0</v>
      </c>
      <c r="T223" s="186">
        <f>S223*H223</f>
        <v>0</v>
      </c>
      <c r="AR223" s="15" t="s">
        <v>146</v>
      </c>
      <c r="AT223" s="15" t="s">
        <v>120</v>
      </c>
      <c r="AU223" s="15" t="s">
        <v>84</v>
      </c>
      <c r="AY223" s="15" t="s">
        <v>117</v>
      </c>
      <c r="BE223" s="187">
        <f>IF(N223="základní",J223,0)</f>
        <v>0</v>
      </c>
      <c r="BF223" s="187">
        <f>IF(N223="snížená",J223,0)</f>
        <v>0</v>
      </c>
      <c r="BG223" s="187">
        <f>IF(N223="zákl. přenesená",J223,0)</f>
        <v>0</v>
      </c>
      <c r="BH223" s="187">
        <f>IF(N223="sníž. přenesená",J223,0)</f>
        <v>0</v>
      </c>
      <c r="BI223" s="187">
        <f>IF(N223="nulová",J223,0)</f>
        <v>0</v>
      </c>
      <c r="BJ223" s="15" t="s">
        <v>23</v>
      </c>
      <c r="BK223" s="187">
        <f>ROUND(I223*H223,2)</f>
        <v>0</v>
      </c>
      <c r="BL223" s="15" t="s">
        <v>146</v>
      </c>
      <c r="BM223" s="15" t="s">
        <v>400</v>
      </c>
    </row>
    <row r="224" spans="2:65" s="11" customFormat="1" x14ac:dyDescent="0.3">
      <c r="B224" s="192"/>
      <c r="C224" s="193"/>
      <c r="D224" s="188" t="s">
        <v>132</v>
      </c>
      <c r="E224" s="194" t="s">
        <v>22</v>
      </c>
      <c r="F224" s="195" t="s">
        <v>401</v>
      </c>
      <c r="G224" s="193"/>
      <c r="H224" s="196">
        <v>25</v>
      </c>
      <c r="I224" s="197"/>
      <c r="J224" s="193"/>
      <c r="K224" s="193"/>
      <c r="L224" s="198"/>
      <c r="M224" s="199"/>
      <c r="N224" s="200"/>
      <c r="O224" s="200"/>
      <c r="P224" s="200"/>
      <c r="Q224" s="200"/>
      <c r="R224" s="200"/>
      <c r="S224" s="200"/>
      <c r="T224" s="201"/>
      <c r="AT224" s="202" t="s">
        <v>132</v>
      </c>
      <c r="AU224" s="202" t="s">
        <v>84</v>
      </c>
      <c r="AV224" s="11" t="s">
        <v>84</v>
      </c>
      <c r="AW224" s="11" t="s">
        <v>39</v>
      </c>
      <c r="AX224" s="11" t="s">
        <v>23</v>
      </c>
      <c r="AY224" s="202" t="s">
        <v>117</v>
      </c>
    </row>
    <row r="225" spans="2:65" s="1" customFormat="1" ht="31.5" customHeight="1" x14ac:dyDescent="0.3">
      <c r="B225" s="32"/>
      <c r="C225" s="203" t="s">
        <v>402</v>
      </c>
      <c r="D225" s="203" t="s">
        <v>403</v>
      </c>
      <c r="E225" s="204" t="s">
        <v>404</v>
      </c>
      <c r="F225" s="205" t="s">
        <v>405</v>
      </c>
      <c r="G225" s="206" t="s">
        <v>145</v>
      </c>
      <c r="H225" s="207">
        <v>25</v>
      </c>
      <c r="I225" s="208"/>
      <c r="J225" s="209">
        <f>ROUND(I225*H225,2)</f>
        <v>0</v>
      </c>
      <c r="K225" s="205" t="s">
        <v>22</v>
      </c>
      <c r="L225" s="210"/>
      <c r="M225" s="211" t="s">
        <v>22</v>
      </c>
      <c r="N225" s="212" t="s">
        <v>47</v>
      </c>
      <c r="O225" s="33"/>
      <c r="P225" s="185">
        <f>O225*H225</f>
        <v>0</v>
      </c>
      <c r="Q225" s="185">
        <v>1E-4</v>
      </c>
      <c r="R225" s="185">
        <f>Q225*H225</f>
        <v>2.5000000000000001E-3</v>
      </c>
      <c r="S225" s="185">
        <v>0</v>
      </c>
      <c r="T225" s="186">
        <f>S225*H225</f>
        <v>0</v>
      </c>
      <c r="AR225" s="15" t="s">
        <v>281</v>
      </c>
      <c r="AT225" s="15" t="s">
        <v>403</v>
      </c>
      <c r="AU225" s="15" t="s">
        <v>84</v>
      </c>
      <c r="AY225" s="15" t="s">
        <v>117</v>
      </c>
      <c r="BE225" s="187">
        <f>IF(N225="základní",J225,0)</f>
        <v>0</v>
      </c>
      <c r="BF225" s="187">
        <f>IF(N225="snížená",J225,0)</f>
        <v>0</v>
      </c>
      <c r="BG225" s="187">
        <f>IF(N225="zákl. přenesená",J225,0)</f>
        <v>0</v>
      </c>
      <c r="BH225" s="187">
        <f>IF(N225="sníž. přenesená",J225,0)</f>
        <v>0</v>
      </c>
      <c r="BI225" s="187">
        <f>IF(N225="nulová",J225,0)</f>
        <v>0</v>
      </c>
      <c r="BJ225" s="15" t="s">
        <v>23</v>
      </c>
      <c r="BK225" s="187">
        <f>ROUND(I225*H225,2)</f>
        <v>0</v>
      </c>
      <c r="BL225" s="15" t="s">
        <v>146</v>
      </c>
      <c r="BM225" s="15" t="s">
        <v>406</v>
      </c>
    </row>
    <row r="226" spans="2:65" s="11" customFormat="1" x14ac:dyDescent="0.3">
      <c r="B226" s="192"/>
      <c r="C226" s="193"/>
      <c r="D226" s="188" t="s">
        <v>132</v>
      </c>
      <c r="E226" s="194" t="s">
        <v>22</v>
      </c>
      <c r="F226" s="195" t="s">
        <v>246</v>
      </c>
      <c r="G226" s="193"/>
      <c r="H226" s="196">
        <v>25</v>
      </c>
      <c r="I226" s="197"/>
      <c r="J226" s="193"/>
      <c r="K226" s="193"/>
      <c r="L226" s="198"/>
      <c r="M226" s="199"/>
      <c r="N226" s="200"/>
      <c r="O226" s="200"/>
      <c r="P226" s="200"/>
      <c r="Q226" s="200"/>
      <c r="R226" s="200"/>
      <c r="S226" s="200"/>
      <c r="T226" s="201"/>
      <c r="AT226" s="202" t="s">
        <v>132</v>
      </c>
      <c r="AU226" s="202" t="s">
        <v>84</v>
      </c>
      <c r="AV226" s="11" t="s">
        <v>84</v>
      </c>
      <c r="AW226" s="11" t="s">
        <v>39</v>
      </c>
      <c r="AX226" s="11" t="s">
        <v>23</v>
      </c>
      <c r="AY226" s="202" t="s">
        <v>117</v>
      </c>
    </row>
    <row r="227" spans="2:65" s="1" customFormat="1" ht="22.5" customHeight="1" x14ac:dyDescent="0.3">
      <c r="B227" s="32"/>
      <c r="C227" s="176" t="s">
        <v>407</v>
      </c>
      <c r="D227" s="176" t="s">
        <v>120</v>
      </c>
      <c r="E227" s="177" t="s">
        <v>408</v>
      </c>
      <c r="F227" s="178" t="s">
        <v>409</v>
      </c>
      <c r="G227" s="179" t="s">
        <v>351</v>
      </c>
      <c r="H227" s="180">
        <v>9</v>
      </c>
      <c r="I227" s="181"/>
      <c r="J227" s="182">
        <f>ROUND(I227*H227,2)</f>
        <v>0</v>
      </c>
      <c r="K227" s="178" t="s">
        <v>124</v>
      </c>
      <c r="L227" s="52"/>
      <c r="M227" s="183" t="s">
        <v>22</v>
      </c>
      <c r="N227" s="184" t="s">
        <v>47</v>
      </c>
      <c r="O227" s="33"/>
      <c r="P227" s="185">
        <f>O227*H227</f>
        <v>0</v>
      </c>
      <c r="Q227" s="185">
        <v>0</v>
      </c>
      <c r="R227" s="185">
        <f>Q227*H227</f>
        <v>0</v>
      </c>
      <c r="S227" s="185">
        <v>1.56E-3</v>
      </c>
      <c r="T227" s="186">
        <f>S227*H227</f>
        <v>1.404E-2</v>
      </c>
      <c r="AR227" s="15" t="s">
        <v>146</v>
      </c>
      <c r="AT227" s="15" t="s">
        <v>120</v>
      </c>
      <c r="AU227" s="15" t="s">
        <v>84</v>
      </c>
      <c r="AY227" s="15" t="s">
        <v>117</v>
      </c>
      <c r="BE227" s="187">
        <f>IF(N227="základní",J227,0)</f>
        <v>0</v>
      </c>
      <c r="BF227" s="187">
        <f>IF(N227="snížená",J227,0)</f>
        <v>0</v>
      </c>
      <c r="BG227" s="187">
        <f>IF(N227="zákl. přenesená",J227,0)</f>
        <v>0</v>
      </c>
      <c r="BH227" s="187">
        <f>IF(N227="sníž. přenesená",J227,0)</f>
        <v>0</v>
      </c>
      <c r="BI227" s="187">
        <f>IF(N227="nulová",J227,0)</f>
        <v>0</v>
      </c>
      <c r="BJ227" s="15" t="s">
        <v>23</v>
      </c>
      <c r="BK227" s="187">
        <f>ROUND(I227*H227,2)</f>
        <v>0</v>
      </c>
      <c r="BL227" s="15" t="s">
        <v>146</v>
      </c>
      <c r="BM227" s="15" t="s">
        <v>410</v>
      </c>
    </row>
    <row r="228" spans="2:65" s="11" customFormat="1" x14ac:dyDescent="0.3">
      <c r="B228" s="192"/>
      <c r="C228" s="193"/>
      <c r="D228" s="188" t="s">
        <v>132</v>
      </c>
      <c r="E228" s="194" t="s">
        <v>22</v>
      </c>
      <c r="F228" s="195" t="s">
        <v>362</v>
      </c>
      <c r="G228" s="193"/>
      <c r="H228" s="196">
        <v>9</v>
      </c>
      <c r="I228" s="197"/>
      <c r="J228" s="193"/>
      <c r="K228" s="193"/>
      <c r="L228" s="198"/>
      <c r="M228" s="199"/>
      <c r="N228" s="200"/>
      <c r="O228" s="200"/>
      <c r="P228" s="200"/>
      <c r="Q228" s="200"/>
      <c r="R228" s="200"/>
      <c r="S228" s="200"/>
      <c r="T228" s="201"/>
      <c r="AT228" s="202" t="s">
        <v>132</v>
      </c>
      <c r="AU228" s="202" t="s">
        <v>84</v>
      </c>
      <c r="AV228" s="11" t="s">
        <v>84</v>
      </c>
      <c r="AW228" s="11" t="s">
        <v>39</v>
      </c>
      <c r="AX228" s="11" t="s">
        <v>23</v>
      </c>
      <c r="AY228" s="202" t="s">
        <v>117</v>
      </c>
    </row>
    <row r="229" spans="2:65" s="1" customFormat="1" ht="22.5" customHeight="1" x14ac:dyDescent="0.3">
      <c r="B229" s="32"/>
      <c r="C229" s="176" t="s">
        <v>411</v>
      </c>
      <c r="D229" s="176" t="s">
        <v>120</v>
      </c>
      <c r="E229" s="177" t="s">
        <v>412</v>
      </c>
      <c r="F229" s="178" t="s">
        <v>413</v>
      </c>
      <c r="G229" s="179" t="s">
        <v>351</v>
      </c>
      <c r="H229" s="180">
        <v>1</v>
      </c>
      <c r="I229" s="181"/>
      <c r="J229" s="182">
        <f>ROUND(I229*H229,2)</f>
        <v>0</v>
      </c>
      <c r="K229" s="178" t="s">
        <v>124</v>
      </c>
      <c r="L229" s="52"/>
      <c r="M229" s="183" t="s">
        <v>22</v>
      </c>
      <c r="N229" s="184" t="s">
        <v>47</v>
      </c>
      <c r="O229" s="33"/>
      <c r="P229" s="185">
        <f>O229*H229</f>
        <v>0</v>
      </c>
      <c r="Q229" s="185">
        <v>1.9599999999999999E-3</v>
      </c>
      <c r="R229" s="185">
        <f>Q229*H229</f>
        <v>1.9599999999999999E-3</v>
      </c>
      <c r="S229" s="185">
        <v>0</v>
      </c>
      <c r="T229" s="186">
        <f>S229*H229</f>
        <v>0</v>
      </c>
      <c r="AR229" s="15" t="s">
        <v>146</v>
      </c>
      <c r="AT229" s="15" t="s">
        <v>120</v>
      </c>
      <c r="AU229" s="15" t="s">
        <v>84</v>
      </c>
      <c r="AY229" s="15" t="s">
        <v>117</v>
      </c>
      <c r="BE229" s="187">
        <f>IF(N229="základní",J229,0)</f>
        <v>0</v>
      </c>
      <c r="BF229" s="187">
        <f>IF(N229="snížená",J229,0)</f>
        <v>0</v>
      </c>
      <c r="BG229" s="187">
        <f>IF(N229="zákl. přenesená",J229,0)</f>
        <v>0</v>
      </c>
      <c r="BH229" s="187">
        <f>IF(N229="sníž. přenesená",J229,0)</f>
        <v>0</v>
      </c>
      <c r="BI229" s="187">
        <f>IF(N229="nulová",J229,0)</f>
        <v>0</v>
      </c>
      <c r="BJ229" s="15" t="s">
        <v>23</v>
      </c>
      <c r="BK229" s="187">
        <f>ROUND(I229*H229,2)</f>
        <v>0</v>
      </c>
      <c r="BL229" s="15" t="s">
        <v>146</v>
      </c>
      <c r="BM229" s="15" t="s">
        <v>414</v>
      </c>
    </row>
    <row r="230" spans="2:65" s="1" customFormat="1" ht="27" x14ac:dyDescent="0.3">
      <c r="B230" s="32"/>
      <c r="C230" s="54"/>
      <c r="D230" s="190" t="s">
        <v>127</v>
      </c>
      <c r="E230" s="54"/>
      <c r="F230" s="191" t="s">
        <v>415</v>
      </c>
      <c r="G230" s="54"/>
      <c r="H230" s="54"/>
      <c r="I230" s="146"/>
      <c r="J230" s="54"/>
      <c r="K230" s="54"/>
      <c r="L230" s="52"/>
      <c r="M230" s="69"/>
      <c r="N230" s="33"/>
      <c r="O230" s="33"/>
      <c r="P230" s="33"/>
      <c r="Q230" s="33"/>
      <c r="R230" s="33"/>
      <c r="S230" s="33"/>
      <c r="T230" s="70"/>
      <c r="AT230" s="15" t="s">
        <v>127</v>
      </c>
      <c r="AU230" s="15" t="s">
        <v>84</v>
      </c>
    </row>
    <row r="231" spans="2:65" s="11" customFormat="1" x14ac:dyDescent="0.3">
      <c r="B231" s="192"/>
      <c r="C231" s="193"/>
      <c r="D231" s="188" t="s">
        <v>132</v>
      </c>
      <c r="E231" s="194" t="s">
        <v>22</v>
      </c>
      <c r="F231" s="195" t="s">
        <v>23</v>
      </c>
      <c r="G231" s="193"/>
      <c r="H231" s="196">
        <v>1</v>
      </c>
      <c r="I231" s="197"/>
      <c r="J231" s="193"/>
      <c r="K231" s="193"/>
      <c r="L231" s="198"/>
      <c r="M231" s="199"/>
      <c r="N231" s="200"/>
      <c r="O231" s="200"/>
      <c r="P231" s="200"/>
      <c r="Q231" s="200"/>
      <c r="R231" s="200"/>
      <c r="S231" s="200"/>
      <c r="T231" s="201"/>
      <c r="AT231" s="202" t="s">
        <v>132</v>
      </c>
      <c r="AU231" s="202" t="s">
        <v>84</v>
      </c>
      <c r="AV231" s="11" t="s">
        <v>84</v>
      </c>
      <c r="AW231" s="11" t="s">
        <v>39</v>
      </c>
      <c r="AX231" s="11" t="s">
        <v>23</v>
      </c>
      <c r="AY231" s="202" t="s">
        <v>117</v>
      </c>
    </row>
    <row r="232" spans="2:65" s="1" customFormat="1" ht="31.5" customHeight="1" x14ac:dyDescent="0.3">
      <c r="B232" s="32"/>
      <c r="C232" s="176" t="s">
        <v>416</v>
      </c>
      <c r="D232" s="176" t="s">
        <v>120</v>
      </c>
      <c r="E232" s="177" t="s">
        <v>417</v>
      </c>
      <c r="F232" s="178" t="s">
        <v>418</v>
      </c>
      <c r="G232" s="179" t="s">
        <v>351</v>
      </c>
      <c r="H232" s="180">
        <v>4</v>
      </c>
      <c r="I232" s="181"/>
      <c r="J232" s="182">
        <f>ROUND(I232*H232,2)</f>
        <v>0</v>
      </c>
      <c r="K232" s="178" t="s">
        <v>124</v>
      </c>
      <c r="L232" s="52"/>
      <c r="M232" s="183" t="s">
        <v>22</v>
      </c>
      <c r="N232" s="184" t="s">
        <v>47</v>
      </c>
      <c r="O232" s="33"/>
      <c r="P232" s="185">
        <f>O232*H232</f>
        <v>0</v>
      </c>
      <c r="Q232" s="185">
        <v>1.8E-3</v>
      </c>
      <c r="R232" s="185">
        <f>Q232*H232</f>
        <v>7.1999999999999998E-3</v>
      </c>
      <c r="S232" s="185">
        <v>0</v>
      </c>
      <c r="T232" s="186">
        <f>S232*H232</f>
        <v>0</v>
      </c>
      <c r="AR232" s="15" t="s">
        <v>146</v>
      </c>
      <c r="AT232" s="15" t="s">
        <v>120</v>
      </c>
      <c r="AU232" s="15" t="s">
        <v>84</v>
      </c>
      <c r="AY232" s="15" t="s">
        <v>117</v>
      </c>
      <c r="BE232" s="187">
        <f>IF(N232="základní",J232,0)</f>
        <v>0</v>
      </c>
      <c r="BF232" s="187">
        <f>IF(N232="snížená",J232,0)</f>
        <v>0</v>
      </c>
      <c r="BG232" s="187">
        <f>IF(N232="zákl. přenesená",J232,0)</f>
        <v>0</v>
      </c>
      <c r="BH232" s="187">
        <f>IF(N232="sníž. přenesená",J232,0)</f>
        <v>0</v>
      </c>
      <c r="BI232" s="187">
        <f>IF(N232="nulová",J232,0)</f>
        <v>0</v>
      </c>
      <c r="BJ232" s="15" t="s">
        <v>23</v>
      </c>
      <c r="BK232" s="187">
        <f>ROUND(I232*H232,2)</f>
        <v>0</v>
      </c>
      <c r="BL232" s="15" t="s">
        <v>146</v>
      </c>
      <c r="BM232" s="15" t="s">
        <v>419</v>
      </c>
    </row>
    <row r="233" spans="2:65" s="1" customFormat="1" ht="27" x14ac:dyDescent="0.3">
      <c r="B233" s="32"/>
      <c r="C233" s="54"/>
      <c r="D233" s="190" t="s">
        <v>127</v>
      </c>
      <c r="E233" s="54"/>
      <c r="F233" s="191" t="s">
        <v>415</v>
      </c>
      <c r="G233" s="54"/>
      <c r="H233" s="54"/>
      <c r="I233" s="146"/>
      <c r="J233" s="54"/>
      <c r="K233" s="54"/>
      <c r="L233" s="52"/>
      <c r="M233" s="69"/>
      <c r="N233" s="33"/>
      <c r="O233" s="33"/>
      <c r="P233" s="33"/>
      <c r="Q233" s="33"/>
      <c r="R233" s="33"/>
      <c r="S233" s="33"/>
      <c r="T233" s="70"/>
      <c r="AT233" s="15" t="s">
        <v>127</v>
      </c>
      <c r="AU233" s="15" t="s">
        <v>84</v>
      </c>
    </row>
    <row r="234" spans="2:65" s="11" customFormat="1" x14ac:dyDescent="0.3">
      <c r="B234" s="192"/>
      <c r="C234" s="193"/>
      <c r="D234" s="188" t="s">
        <v>132</v>
      </c>
      <c r="E234" s="194" t="s">
        <v>22</v>
      </c>
      <c r="F234" s="195" t="s">
        <v>153</v>
      </c>
      <c r="G234" s="193"/>
      <c r="H234" s="196">
        <v>4</v>
      </c>
      <c r="I234" s="197"/>
      <c r="J234" s="193"/>
      <c r="K234" s="193"/>
      <c r="L234" s="198"/>
      <c r="M234" s="199"/>
      <c r="N234" s="200"/>
      <c r="O234" s="200"/>
      <c r="P234" s="200"/>
      <c r="Q234" s="200"/>
      <c r="R234" s="200"/>
      <c r="S234" s="200"/>
      <c r="T234" s="201"/>
      <c r="AT234" s="202" t="s">
        <v>132</v>
      </c>
      <c r="AU234" s="202" t="s">
        <v>84</v>
      </c>
      <c r="AV234" s="11" t="s">
        <v>84</v>
      </c>
      <c r="AW234" s="11" t="s">
        <v>39</v>
      </c>
      <c r="AX234" s="11" t="s">
        <v>23</v>
      </c>
      <c r="AY234" s="202" t="s">
        <v>117</v>
      </c>
    </row>
    <row r="235" spans="2:65" s="1" customFormat="1" ht="22.5" customHeight="1" x14ac:dyDescent="0.3">
      <c r="B235" s="32"/>
      <c r="C235" s="176" t="s">
        <v>420</v>
      </c>
      <c r="D235" s="176" t="s">
        <v>120</v>
      </c>
      <c r="E235" s="177" t="s">
        <v>421</v>
      </c>
      <c r="F235" s="178" t="s">
        <v>422</v>
      </c>
      <c r="G235" s="179" t="s">
        <v>351</v>
      </c>
      <c r="H235" s="180">
        <v>7</v>
      </c>
      <c r="I235" s="181"/>
      <c r="J235" s="182">
        <f>ROUND(I235*H235,2)</f>
        <v>0</v>
      </c>
      <c r="K235" s="178" t="s">
        <v>124</v>
      </c>
      <c r="L235" s="52"/>
      <c r="M235" s="183" t="s">
        <v>22</v>
      </c>
      <c r="N235" s="184" t="s">
        <v>47</v>
      </c>
      <c r="O235" s="33"/>
      <c r="P235" s="185">
        <f>O235*H235</f>
        <v>0</v>
      </c>
      <c r="Q235" s="185">
        <v>1.8400000000000001E-3</v>
      </c>
      <c r="R235" s="185">
        <f>Q235*H235</f>
        <v>1.2880000000000001E-2</v>
      </c>
      <c r="S235" s="185">
        <v>0</v>
      </c>
      <c r="T235" s="186">
        <f>S235*H235</f>
        <v>0</v>
      </c>
      <c r="AR235" s="15" t="s">
        <v>146</v>
      </c>
      <c r="AT235" s="15" t="s">
        <v>120</v>
      </c>
      <c r="AU235" s="15" t="s">
        <v>84</v>
      </c>
      <c r="AY235" s="15" t="s">
        <v>117</v>
      </c>
      <c r="BE235" s="187">
        <f>IF(N235="základní",J235,0)</f>
        <v>0</v>
      </c>
      <c r="BF235" s="187">
        <f>IF(N235="snížená",J235,0)</f>
        <v>0</v>
      </c>
      <c r="BG235" s="187">
        <f>IF(N235="zákl. přenesená",J235,0)</f>
        <v>0</v>
      </c>
      <c r="BH235" s="187">
        <f>IF(N235="sníž. přenesená",J235,0)</f>
        <v>0</v>
      </c>
      <c r="BI235" s="187">
        <f>IF(N235="nulová",J235,0)</f>
        <v>0</v>
      </c>
      <c r="BJ235" s="15" t="s">
        <v>23</v>
      </c>
      <c r="BK235" s="187">
        <f>ROUND(I235*H235,2)</f>
        <v>0</v>
      </c>
      <c r="BL235" s="15" t="s">
        <v>146</v>
      </c>
      <c r="BM235" s="15" t="s">
        <v>423</v>
      </c>
    </row>
    <row r="236" spans="2:65" s="1" customFormat="1" ht="27" x14ac:dyDescent="0.3">
      <c r="B236" s="32"/>
      <c r="C236" s="54"/>
      <c r="D236" s="190" t="s">
        <v>127</v>
      </c>
      <c r="E236" s="54"/>
      <c r="F236" s="191" t="s">
        <v>424</v>
      </c>
      <c r="G236" s="54"/>
      <c r="H236" s="54"/>
      <c r="I236" s="146"/>
      <c r="J236" s="54"/>
      <c r="K236" s="54"/>
      <c r="L236" s="52"/>
      <c r="M236" s="69"/>
      <c r="N236" s="33"/>
      <c r="O236" s="33"/>
      <c r="P236" s="33"/>
      <c r="Q236" s="33"/>
      <c r="R236" s="33"/>
      <c r="S236" s="33"/>
      <c r="T236" s="70"/>
      <c r="AT236" s="15" t="s">
        <v>127</v>
      </c>
      <c r="AU236" s="15" t="s">
        <v>84</v>
      </c>
    </row>
    <row r="237" spans="2:65" s="11" customFormat="1" x14ac:dyDescent="0.3">
      <c r="B237" s="192"/>
      <c r="C237" s="193"/>
      <c r="D237" s="188" t="s">
        <v>132</v>
      </c>
      <c r="E237" s="194" t="s">
        <v>22</v>
      </c>
      <c r="F237" s="195" t="s">
        <v>368</v>
      </c>
      <c r="G237" s="193"/>
      <c r="H237" s="196">
        <v>7</v>
      </c>
      <c r="I237" s="197"/>
      <c r="J237" s="193"/>
      <c r="K237" s="193"/>
      <c r="L237" s="198"/>
      <c r="M237" s="199"/>
      <c r="N237" s="200"/>
      <c r="O237" s="200"/>
      <c r="P237" s="200"/>
      <c r="Q237" s="200"/>
      <c r="R237" s="200"/>
      <c r="S237" s="200"/>
      <c r="T237" s="201"/>
      <c r="AT237" s="202" t="s">
        <v>132</v>
      </c>
      <c r="AU237" s="202" t="s">
        <v>84</v>
      </c>
      <c r="AV237" s="11" t="s">
        <v>84</v>
      </c>
      <c r="AW237" s="11" t="s">
        <v>39</v>
      </c>
      <c r="AX237" s="11" t="s">
        <v>23</v>
      </c>
      <c r="AY237" s="202" t="s">
        <v>117</v>
      </c>
    </row>
    <row r="238" spans="2:65" s="1" customFormat="1" ht="22.5" customHeight="1" x14ac:dyDescent="0.3">
      <c r="B238" s="32"/>
      <c r="C238" s="176" t="s">
        <v>425</v>
      </c>
      <c r="D238" s="176" t="s">
        <v>120</v>
      </c>
      <c r="E238" s="177" t="s">
        <v>426</v>
      </c>
      <c r="F238" s="178" t="s">
        <v>427</v>
      </c>
      <c r="G238" s="179" t="s">
        <v>145</v>
      </c>
      <c r="H238" s="180">
        <v>2</v>
      </c>
      <c r="I238" s="181"/>
      <c r="J238" s="182">
        <f>ROUND(I238*H238,2)</f>
        <v>0</v>
      </c>
      <c r="K238" s="178" t="s">
        <v>124</v>
      </c>
      <c r="L238" s="52"/>
      <c r="M238" s="183" t="s">
        <v>22</v>
      </c>
      <c r="N238" s="184" t="s">
        <v>47</v>
      </c>
      <c r="O238" s="33"/>
      <c r="P238" s="185">
        <f>O238*H238</f>
        <v>0</v>
      </c>
      <c r="Q238" s="185">
        <v>0</v>
      </c>
      <c r="R238" s="185">
        <f>Q238*H238</f>
        <v>0</v>
      </c>
      <c r="S238" s="185">
        <v>2.2499999999999998E-3</v>
      </c>
      <c r="T238" s="186">
        <f>S238*H238</f>
        <v>4.4999999999999997E-3</v>
      </c>
      <c r="AR238" s="15" t="s">
        <v>146</v>
      </c>
      <c r="AT238" s="15" t="s">
        <v>120</v>
      </c>
      <c r="AU238" s="15" t="s">
        <v>84</v>
      </c>
      <c r="AY238" s="15" t="s">
        <v>117</v>
      </c>
      <c r="BE238" s="187">
        <f>IF(N238="základní",J238,0)</f>
        <v>0</v>
      </c>
      <c r="BF238" s="187">
        <f>IF(N238="snížená",J238,0)</f>
        <v>0</v>
      </c>
      <c r="BG238" s="187">
        <f>IF(N238="zákl. přenesená",J238,0)</f>
        <v>0</v>
      </c>
      <c r="BH238" s="187">
        <f>IF(N238="sníž. přenesená",J238,0)</f>
        <v>0</v>
      </c>
      <c r="BI238" s="187">
        <f>IF(N238="nulová",J238,0)</f>
        <v>0</v>
      </c>
      <c r="BJ238" s="15" t="s">
        <v>23</v>
      </c>
      <c r="BK238" s="187">
        <f>ROUND(I238*H238,2)</f>
        <v>0</v>
      </c>
      <c r="BL238" s="15" t="s">
        <v>146</v>
      </c>
      <c r="BM238" s="15" t="s">
        <v>428</v>
      </c>
    </row>
    <row r="239" spans="2:65" s="11" customFormat="1" x14ac:dyDescent="0.3">
      <c r="B239" s="192"/>
      <c r="C239" s="193"/>
      <c r="D239" s="188" t="s">
        <v>132</v>
      </c>
      <c r="E239" s="194" t="s">
        <v>22</v>
      </c>
      <c r="F239" s="195" t="s">
        <v>158</v>
      </c>
      <c r="G239" s="193"/>
      <c r="H239" s="196">
        <v>2</v>
      </c>
      <c r="I239" s="197"/>
      <c r="J239" s="193"/>
      <c r="K239" s="193"/>
      <c r="L239" s="198"/>
      <c r="M239" s="199"/>
      <c r="N239" s="200"/>
      <c r="O239" s="200"/>
      <c r="P239" s="200"/>
      <c r="Q239" s="200"/>
      <c r="R239" s="200"/>
      <c r="S239" s="200"/>
      <c r="T239" s="201"/>
      <c r="AT239" s="202" t="s">
        <v>132</v>
      </c>
      <c r="AU239" s="202" t="s">
        <v>84</v>
      </c>
      <c r="AV239" s="11" t="s">
        <v>84</v>
      </c>
      <c r="AW239" s="11" t="s">
        <v>39</v>
      </c>
      <c r="AX239" s="11" t="s">
        <v>23</v>
      </c>
      <c r="AY239" s="202" t="s">
        <v>117</v>
      </c>
    </row>
    <row r="240" spans="2:65" s="1" customFormat="1" ht="22.5" customHeight="1" x14ac:dyDescent="0.3">
      <c r="B240" s="32"/>
      <c r="C240" s="176" t="s">
        <v>429</v>
      </c>
      <c r="D240" s="176" t="s">
        <v>120</v>
      </c>
      <c r="E240" s="177" t="s">
        <v>430</v>
      </c>
      <c r="F240" s="178" t="s">
        <v>431</v>
      </c>
      <c r="G240" s="179" t="s">
        <v>351</v>
      </c>
      <c r="H240" s="180">
        <v>1</v>
      </c>
      <c r="I240" s="181"/>
      <c r="J240" s="182">
        <f>ROUND(I240*H240,2)</f>
        <v>0</v>
      </c>
      <c r="K240" s="178" t="s">
        <v>22</v>
      </c>
      <c r="L240" s="52"/>
      <c r="M240" s="183" t="s">
        <v>22</v>
      </c>
      <c r="N240" s="184" t="s">
        <v>47</v>
      </c>
      <c r="O240" s="33"/>
      <c r="P240" s="185">
        <f>O240*H240</f>
        <v>0</v>
      </c>
      <c r="Q240" s="185">
        <v>1.8400000000000001E-3</v>
      </c>
      <c r="R240" s="185">
        <f>Q240*H240</f>
        <v>1.8400000000000001E-3</v>
      </c>
      <c r="S240" s="185">
        <v>0</v>
      </c>
      <c r="T240" s="186">
        <f>S240*H240</f>
        <v>0</v>
      </c>
      <c r="AR240" s="15" t="s">
        <v>146</v>
      </c>
      <c r="AT240" s="15" t="s">
        <v>120</v>
      </c>
      <c r="AU240" s="15" t="s">
        <v>84</v>
      </c>
      <c r="AY240" s="15" t="s">
        <v>117</v>
      </c>
      <c r="BE240" s="187">
        <f>IF(N240="základní",J240,0)</f>
        <v>0</v>
      </c>
      <c r="BF240" s="187">
        <f>IF(N240="snížená",J240,0)</f>
        <v>0</v>
      </c>
      <c r="BG240" s="187">
        <f>IF(N240="zákl. přenesená",J240,0)</f>
        <v>0</v>
      </c>
      <c r="BH240" s="187">
        <f>IF(N240="sníž. přenesená",J240,0)</f>
        <v>0</v>
      </c>
      <c r="BI240" s="187">
        <f>IF(N240="nulová",J240,0)</f>
        <v>0</v>
      </c>
      <c r="BJ240" s="15" t="s">
        <v>23</v>
      </c>
      <c r="BK240" s="187">
        <f>ROUND(I240*H240,2)</f>
        <v>0</v>
      </c>
      <c r="BL240" s="15" t="s">
        <v>146</v>
      </c>
      <c r="BM240" s="15" t="s">
        <v>432</v>
      </c>
    </row>
    <row r="241" spans="2:65" s="1" customFormat="1" ht="27" x14ac:dyDescent="0.3">
      <c r="B241" s="32"/>
      <c r="C241" s="54"/>
      <c r="D241" s="190" t="s">
        <v>127</v>
      </c>
      <c r="E241" s="54"/>
      <c r="F241" s="191" t="s">
        <v>433</v>
      </c>
      <c r="G241" s="54"/>
      <c r="H241" s="54"/>
      <c r="I241" s="146"/>
      <c r="J241" s="54"/>
      <c r="K241" s="54"/>
      <c r="L241" s="52"/>
      <c r="M241" s="69"/>
      <c r="N241" s="33"/>
      <c r="O241" s="33"/>
      <c r="P241" s="33"/>
      <c r="Q241" s="33"/>
      <c r="R241" s="33"/>
      <c r="S241" s="33"/>
      <c r="T241" s="70"/>
      <c r="AT241" s="15" t="s">
        <v>127</v>
      </c>
      <c r="AU241" s="15" t="s">
        <v>84</v>
      </c>
    </row>
    <row r="242" spans="2:65" s="11" customFormat="1" x14ac:dyDescent="0.3">
      <c r="B242" s="192"/>
      <c r="C242" s="193"/>
      <c r="D242" s="188" t="s">
        <v>132</v>
      </c>
      <c r="E242" s="194" t="s">
        <v>22</v>
      </c>
      <c r="F242" s="195" t="s">
        <v>23</v>
      </c>
      <c r="G242" s="193"/>
      <c r="H242" s="196">
        <v>1</v>
      </c>
      <c r="I242" s="197"/>
      <c r="J242" s="193"/>
      <c r="K242" s="193"/>
      <c r="L242" s="198"/>
      <c r="M242" s="199"/>
      <c r="N242" s="200"/>
      <c r="O242" s="200"/>
      <c r="P242" s="200"/>
      <c r="Q242" s="200"/>
      <c r="R242" s="200"/>
      <c r="S242" s="200"/>
      <c r="T242" s="201"/>
      <c r="AT242" s="202" t="s">
        <v>132</v>
      </c>
      <c r="AU242" s="202" t="s">
        <v>84</v>
      </c>
      <c r="AV242" s="11" t="s">
        <v>84</v>
      </c>
      <c r="AW242" s="11" t="s">
        <v>39</v>
      </c>
      <c r="AX242" s="11" t="s">
        <v>23</v>
      </c>
      <c r="AY242" s="202" t="s">
        <v>117</v>
      </c>
    </row>
    <row r="243" spans="2:65" s="1" customFormat="1" ht="31.5" customHeight="1" x14ac:dyDescent="0.3">
      <c r="B243" s="32"/>
      <c r="C243" s="176" t="s">
        <v>434</v>
      </c>
      <c r="D243" s="176" t="s">
        <v>120</v>
      </c>
      <c r="E243" s="177" t="s">
        <v>435</v>
      </c>
      <c r="F243" s="178" t="s">
        <v>436</v>
      </c>
      <c r="G243" s="179" t="s">
        <v>351</v>
      </c>
      <c r="H243" s="180">
        <v>1</v>
      </c>
      <c r="I243" s="181"/>
      <c r="J243" s="182">
        <f>ROUND(I243*H243,2)</f>
        <v>0</v>
      </c>
      <c r="K243" s="178" t="s">
        <v>22</v>
      </c>
      <c r="L243" s="52"/>
      <c r="M243" s="183" t="s">
        <v>22</v>
      </c>
      <c r="N243" s="184" t="s">
        <v>47</v>
      </c>
      <c r="O243" s="33"/>
      <c r="P243" s="185">
        <f>O243*H243</f>
        <v>0</v>
      </c>
      <c r="Q243" s="185">
        <v>1.8500000000000001E-3</v>
      </c>
      <c r="R243" s="185">
        <f>Q243*H243</f>
        <v>1.8500000000000001E-3</v>
      </c>
      <c r="S243" s="185">
        <v>0</v>
      </c>
      <c r="T243" s="186">
        <f>S243*H243</f>
        <v>0</v>
      </c>
      <c r="AR243" s="15" t="s">
        <v>146</v>
      </c>
      <c r="AT243" s="15" t="s">
        <v>120</v>
      </c>
      <c r="AU243" s="15" t="s">
        <v>84</v>
      </c>
      <c r="AY243" s="15" t="s">
        <v>117</v>
      </c>
      <c r="BE243" s="187">
        <f>IF(N243="základní",J243,0)</f>
        <v>0</v>
      </c>
      <c r="BF243" s="187">
        <f>IF(N243="snížená",J243,0)</f>
        <v>0</v>
      </c>
      <c r="BG243" s="187">
        <f>IF(N243="zákl. přenesená",J243,0)</f>
        <v>0</v>
      </c>
      <c r="BH243" s="187">
        <f>IF(N243="sníž. přenesená",J243,0)</f>
        <v>0</v>
      </c>
      <c r="BI243" s="187">
        <f>IF(N243="nulová",J243,0)</f>
        <v>0</v>
      </c>
      <c r="BJ243" s="15" t="s">
        <v>23</v>
      </c>
      <c r="BK243" s="187">
        <f>ROUND(I243*H243,2)</f>
        <v>0</v>
      </c>
      <c r="BL243" s="15" t="s">
        <v>146</v>
      </c>
      <c r="BM243" s="15" t="s">
        <v>437</v>
      </c>
    </row>
    <row r="244" spans="2:65" s="1" customFormat="1" ht="27" x14ac:dyDescent="0.3">
      <c r="B244" s="32"/>
      <c r="C244" s="54"/>
      <c r="D244" s="190" t="s">
        <v>127</v>
      </c>
      <c r="E244" s="54"/>
      <c r="F244" s="191" t="s">
        <v>433</v>
      </c>
      <c r="G244" s="54"/>
      <c r="H244" s="54"/>
      <c r="I244" s="146"/>
      <c r="J244" s="54"/>
      <c r="K244" s="54"/>
      <c r="L244" s="52"/>
      <c r="M244" s="69"/>
      <c r="N244" s="33"/>
      <c r="O244" s="33"/>
      <c r="P244" s="33"/>
      <c r="Q244" s="33"/>
      <c r="R244" s="33"/>
      <c r="S244" s="33"/>
      <c r="T244" s="70"/>
      <c r="AT244" s="15" t="s">
        <v>127</v>
      </c>
      <c r="AU244" s="15" t="s">
        <v>84</v>
      </c>
    </row>
    <row r="245" spans="2:65" s="11" customFormat="1" x14ac:dyDescent="0.3">
      <c r="B245" s="192"/>
      <c r="C245" s="193"/>
      <c r="D245" s="188" t="s">
        <v>132</v>
      </c>
      <c r="E245" s="194" t="s">
        <v>22</v>
      </c>
      <c r="F245" s="195" t="s">
        <v>23</v>
      </c>
      <c r="G245" s="193"/>
      <c r="H245" s="196">
        <v>1</v>
      </c>
      <c r="I245" s="197"/>
      <c r="J245" s="193"/>
      <c r="K245" s="193"/>
      <c r="L245" s="198"/>
      <c r="M245" s="199"/>
      <c r="N245" s="200"/>
      <c r="O245" s="200"/>
      <c r="P245" s="200"/>
      <c r="Q245" s="200"/>
      <c r="R245" s="200"/>
      <c r="S245" s="200"/>
      <c r="T245" s="201"/>
      <c r="AT245" s="202" t="s">
        <v>132</v>
      </c>
      <c r="AU245" s="202" t="s">
        <v>84</v>
      </c>
      <c r="AV245" s="11" t="s">
        <v>84</v>
      </c>
      <c r="AW245" s="11" t="s">
        <v>39</v>
      </c>
      <c r="AX245" s="11" t="s">
        <v>23</v>
      </c>
      <c r="AY245" s="202" t="s">
        <v>117</v>
      </c>
    </row>
    <row r="246" spans="2:65" s="1" customFormat="1" ht="22.5" customHeight="1" x14ac:dyDescent="0.3">
      <c r="B246" s="32"/>
      <c r="C246" s="176" t="s">
        <v>438</v>
      </c>
      <c r="D246" s="176" t="s">
        <v>120</v>
      </c>
      <c r="E246" s="177" t="s">
        <v>439</v>
      </c>
      <c r="F246" s="178" t="s">
        <v>440</v>
      </c>
      <c r="G246" s="179" t="s">
        <v>145</v>
      </c>
      <c r="H246" s="180">
        <v>4</v>
      </c>
      <c r="I246" s="181"/>
      <c r="J246" s="182">
        <f>ROUND(I246*H246,2)</f>
        <v>0</v>
      </c>
      <c r="K246" s="178" t="s">
        <v>124</v>
      </c>
      <c r="L246" s="52"/>
      <c r="M246" s="183" t="s">
        <v>22</v>
      </c>
      <c r="N246" s="184" t="s">
        <v>47</v>
      </c>
      <c r="O246" s="33"/>
      <c r="P246" s="185">
        <f>O246*H246</f>
        <v>0</v>
      </c>
      <c r="Q246" s="185">
        <v>3.6000000000000002E-4</v>
      </c>
      <c r="R246" s="185">
        <f>Q246*H246</f>
        <v>1.4400000000000001E-3</v>
      </c>
      <c r="S246" s="185">
        <v>0</v>
      </c>
      <c r="T246" s="186">
        <f>S246*H246</f>
        <v>0</v>
      </c>
      <c r="AR246" s="15" t="s">
        <v>146</v>
      </c>
      <c r="AT246" s="15" t="s">
        <v>120</v>
      </c>
      <c r="AU246" s="15" t="s">
        <v>84</v>
      </c>
      <c r="AY246" s="15" t="s">
        <v>117</v>
      </c>
      <c r="BE246" s="187">
        <f>IF(N246="základní",J246,0)</f>
        <v>0</v>
      </c>
      <c r="BF246" s="187">
        <f>IF(N246="snížená",J246,0)</f>
        <v>0</v>
      </c>
      <c r="BG246" s="187">
        <f>IF(N246="zákl. přenesená",J246,0)</f>
        <v>0</v>
      </c>
      <c r="BH246" s="187">
        <f>IF(N246="sníž. přenesená",J246,0)</f>
        <v>0</v>
      </c>
      <c r="BI246" s="187">
        <f>IF(N246="nulová",J246,0)</f>
        <v>0</v>
      </c>
      <c r="BJ246" s="15" t="s">
        <v>23</v>
      </c>
      <c r="BK246" s="187">
        <f>ROUND(I246*H246,2)</f>
        <v>0</v>
      </c>
      <c r="BL246" s="15" t="s">
        <v>146</v>
      </c>
      <c r="BM246" s="15" t="s">
        <v>441</v>
      </c>
    </row>
    <row r="247" spans="2:65" s="11" customFormat="1" x14ac:dyDescent="0.3">
      <c r="B247" s="192"/>
      <c r="C247" s="193"/>
      <c r="D247" s="188" t="s">
        <v>132</v>
      </c>
      <c r="E247" s="194" t="s">
        <v>22</v>
      </c>
      <c r="F247" s="195" t="s">
        <v>153</v>
      </c>
      <c r="G247" s="193"/>
      <c r="H247" s="196">
        <v>4</v>
      </c>
      <c r="I247" s="197"/>
      <c r="J247" s="193"/>
      <c r="K247" s="193"/>
      <c r="L247" s="198"/>
      <c r="M247" s="199"/>
      <c r="N247" s="200"/>
      <c r="O247" s="200"/>
      <c r="P247" s="200"/>
      <c r="Q247" s="200"/>
      <c r="R247" s="200"/>
      <c r="S247" s="200"/>
      <c r="T247" s="201"/>
      <c r="AT247" s="202" t="s">
        <v>132</v>
      </c>
      <c r="AU247" s="202" t="s">
        <v>84</v>
      </c>
      <c r="AV247" s="11" t="s">
        <v>84</v>
      </c>
      <c r="AW247" s="11" t="s">
        <v>39</v>
      </c>
      <c r="AX247" s="11" t="s">
        <v>23</v>
      </c>
      <c r="AY247" s="202" t="s">
        <v>117</v>
      </c>
    </row>
    <row r="248" spans="2:65" s="1" customFormat="1" ht="22.5" customHeight="1" x14ac:dyDescent="0.3">
      <c r="B248" s="32"/>
      <c r="C248" s="176" t="s">
        <v>442</v>
      </c>
      <c r="D248" s="176" t="s">
        <v>120</v>
      </c>
      <c r="E248" s="177" t="s">
        <v>443</v>
      </c>
      <c r="F248" s="178" t="s">
        <v>444</v>
      </c>
      <c r="G248" s="179" t="s">
        <v>145</v>
      </c>
      <c r="H248" s="180">
        <v>7</v>
      </c>
      <c r="I248" s="181"/>
      <c r="J248" s="182">
        <f>ROUND(I248*H248,2)</f>
        <v>0</v>
      </c>
      <c r="K248" s="178" t="s">
        <v>124</v>
      </c>
      <c r="L248" s="52"/>
      <c r="M248" s="183" t="s">
        <v>22</v>
      </c>
      <c r="N248" s="184" t="s">
        <v>47</v>
      </c>
      <c r="O248" s="33"/>
      <c r="P248" s="185">
        <f>O248*H248</f>
        <v>0</v>
      </c>
      <c r="Q248" s="185">
        <v>1.3999999999999999E-4</v>
      </c>
      <c r="R248" s="185">
        <f>Q248*H248</f>
        <v>9.7999999999999997E-4</v>
      </c>
      <c r="S248" s="185">
        <v>0</v>
      </c>
      <c r="T248" s="186">
        <f>S248*H248</f>
        <v>0</v>
      </c>
      <c r="AR248" s="15" t="s">
        <v>146</v>
      </c>
      <c r="AT248" s="15" t="s">
        <v>120</v>
      </c>
      <c r="AU248" s="15" t="s">
        <v>84</v>
      </c>
      <c r="AY248" s="15" t="s">
        <v>117</v>
      </c>
      <c r="BE248" s="187">
        <f>IF(N248="základní",J248,0)</f>
        <v>0</v>
      </c>
      <c r="BF248" s="187">
        <f>IF(N248="snížená",J248,0)</f>
        <v>0</v>
      </c>
      <c r="BG248" s="187">
        <f>IF(N248="zákl. přenesená",J248,0)</f>
        <v>0</v>
      </c>
      <c r="BH248" s="187">
        <f>IF(N248="sníž. přenesená",J248,0)</f>
        <v>0</v>
      </c>
      <c r="BI248" s="187">
        <f>IF(N248="nulová",J248,0)</f>
        <v>0</v>
      </c>
      <c r="BJ248" s="15" t="s">
        <v>23</v>
      </c>
      <c r="BK248" s="187">
        <f>ROUND(I248*H248,2)</f>
        <v>0</v>
      </c>
      <c r="BL248" s="15" t="s">
        <v>146</v>
      </c>
      <c r="BM248" s="15" t="s">
        <v>445</v>
      </c>
    </row>
    <row r="249" spans="2:65" s="11" customFormat="1" x14ac:dyDescent="0.3">
      <c r="B249" s="192"/>
      <c r="C249" s="193"/>
      <c r="D249" s="188" t="s">
        <v>132</v>
      </c>
      <c r="E249" s="194" t="s">
        <v>22</v>
      </c>
      <c r="F249" s="195" t="s">
        <v>368</v>
      </c>
      <c r="G249" s="193"/>
      <c r="H249" s="196">
        <v>7</v>
      </c>
      <c r="I249" s="197"/>
      <c r="J249" s="193"/>
      <c r="K249" s="193"/>
      <c r="L249" s="198"/>
      <c r="M249" s="199"/>
      <c r="N249" s="200"/>
      <c r="O249" s="200"/>
      <c r="P249" s="200"/>
      <c r="Q249" s="200"/>
      <c r="R249" s="200"/>
      <c r="S249" s="200"/>
      <c r="T249" s="201"/>
      <c r="AT249" s="202" t="s">
        <v>132</v>
      </c>
      <c r="AU249" s="202" t="s">
        <v>84</v>
      </c>
      <c r="AV249" s="11" t="s">
        <v>84</v>
      </c>
      <c r="AW249" s="11" t="s">
        <v>39</v>
      </c>
      <c r="AX249" s="11" t="s">
        <v>23</v>
      </c>
      <c r="AY249" s="202" t="s">
        <v>117</v>
      </c>
    </row>
    <row r="250" spans="2:65" s="1" customFormat="1" ht="22.5" customHeight="1" x14ac:dyDescent="0.3">
      <c r="B250" s="32"/>
      <c r="C250" s="176" t="s">
        <v>446</v>
      </c>
      <c r="D250" s="176" t="s">
        <v>120</v>
      </c>
      <c r="E250" s="177" t="s">
        <v>447</v>
      </c>
      <c r="F250" s="178" t="s">
        <v>448</v>
      </c>
      <c r="G250" s="179" t="s">
        <v>145</v>
      </c>
      <c r="H250" s="180">
        <v>7</v>
      </c>
      <c r="I250" s="181"/>
      <c r="J250" s="182">
        <f>ROUND(I250*H250,2)</f>
        <v>0</v>
      </c>
      <c r="K250" s="178" t="s">
        <v>124</v>
      </c>
      <c r="L250" s="52"/>
      <c r="M250" s="183" t="s">
        <v>22</v>
      </c>
      <c r="N250" s="184" t="s">
        <v>47</v>
      </c>
      <c r="O250" s="33"/>
      <c r="P250" s="185">
        <f>O250*H250</f>
        <v>0</v>
      </c>
      <c r="Q250" s="185">
        <v>2.3000000000000001E-4</v>
      </c>
      <c r="R250" s="185">
        <f>Q250*H250</f>
        <v>1.6100000000000001E-3</v>
      </c>
      <c r="S250" s="185">
        <v>0</v>
      </c>
      <c r="T250" s="186">
        <f>S250*H250</f>
        <v>0</v>
      </c>
      <c r="AR250" s="15" t="s">
        <v>146</v>
      </c>
      <c r="AT250" s="15" t="s">
        <v>120</v>
      </c>
      <c r="AU250" s="15" t="s">
        <v>84</v>
      </c>
      <c r="AY250" s="15" t="s">
        <v>117</v>
      </c>
      <c r="BE250" s="187">
        <f>IF(N250="základní",J250,0)</f>
        <v>0</v>
      </c>
      <c r="BF250" s="187">
        <f>IF(N250="snížená",J250,0)</f>
        <v>0</v>
      </c>
      <c r="BG250" s="187">
        <f>IF(N250="zákl. přenesená",J250,0)</f>
        <v>0</v>
      </c>
      <c r="BH250" s="187">
        <f>IF(N250="sníž. přenesená",J250,0)</f>
        <v>0</v>
      </c>
      <c r="BI250" s="187">
        <f>IF(N250="nulová",J250,0)</f>
        <v>0</v>
      </c>
      <c r="BJ250" s="15" t="s">
        <v>23</v>
      </c>
      <c r="BK250" s="187">
        <f>ROUND(I250*H250,2)</f>
        <v>0</v>
      </c>
      <c r="BL250" s="15" t="s">
        <v>146</v>
      </c>
      <c r="BM250" s="15" t="s">
        <v>449</v>
      </c>
    </row>
    <row r="251" spans="2:65" s="1" customFormat="1" ht="81" x14ac:dyDescent="0.3">
      <c r="B251" s="32"/>
      <c r="C251" s="54"/>
      <c r="D251" s="190" t="s">
        <v>127</v>
      </c>
      <c r="E251" s="54"/>
      <c r="F251" s="191" t="s">
        <v>450</v>
      </c>
      <c r="G251" s="54"/>
      <c r="H251" s="54"/>
      <c r="I251" s="146"/>
      <c r="J251" s="54"/>
      <c r="K251" s="54"/>
      <c r="L251" s="52"/>
      <c r="M251" s="69"/>
      <c r="N251" s="33"/>
      <c r="O251" s="33"/>
      <c r="P251" s="33"/>
      <c r="Q251" s="33"/>
      <c r="R251" s="33"/>
      <c r="S251" s="33"/>
      <c r="T251" s="70"/>
      <c r="AT251" s="15" t="s">
        <v>127</v>
      </c>
      <c r="AU251" s="15" t="s">
        <v>84</v>
      </c>
    </row>
    <row r="252" spans="2:65" s="11" customFormat="1" x14ac:dyDescent="0.3">
      <c r="B252" s="192"/>
      <c r="C252" s="193"/>
      <c r="D252" s="188" t="s">
        <v>132</v>
      </c>
      <c r="E252" s="194" t="s">
        <v>22</v>
      </c>
      <c r="F252" s="195" t="s">
        <v>368</v>
      </c>
      <c r="G252" s="193"/>
      <c r="H252" s="196">
        <v>7</v>
      </c>
      <c r="I252" s="197"/>
      <c r="J252" s="193"/>
      <c r="K252" s="193"/>
      <c r="L252" s="198"/>
      <c r="M252" s="199"/>
      <c r="N252" s="200"/>
      <c r="O252" s="200"/>
      <c r="P252" s="200"/>
      <c r="Q252" s="200"/>
      <c r="R252" s="200"/>
      <c r="S252" s="200"/>
      <c r="T252" s="201"/>
      <c r="AT252" s="202" t="s">
        <v>132</v>
      </c>
      <c r="AU252" s="202" t="s">
        <v>84</v>
      </c>
      <c r="AV252" s="11" t="s">
        <v>84</v>
      </c>
      <c r="AW252" s="11" t="s">
        <v>39</v>
      </c>
      <c r="AX252" s="11" t="s">
        <v>23</v>
      </c>
      <c r="AY252" s="202" t="s">
        <v>117</v>
      </c>
    </row>
    <row r="253" spans="2:65" s="1" customFormat="1" ht="22.5" customHeight="1" x14ac:dyDescent="0.3">
      <c r="B253" s="32"/>
      <c r="C253" s="176" t="s">
        <v>451</v>
      </c>
      <c r="D253" s="176" t="s">
        <v>120</v>
      </c>
      <c r="E253" s="177" t="s">
        <v>452</v>
      </c>
      <c r="F253" s="178" t="s">
        <v>453</v>
      </c>
      <c r="G253" s="179" t="s">
        <v>145</v>
      </c>
      <c r="H253" s="180">
        <v>4</v>
      </c>
      <c r="I253" s="181"/>
      <c r="J253" s="182">
        <f>ROUND(I253*H253,2)</f>
        <v>0</v>
      </c>
      <c r="K253" s="178" t="s">
        <v>124</v>
      </c>
      <c r="L253" s="52"/>
      <c r="M253" s="183" t="s">
        <v>22</v>
      </c>
      <c r="N253" s="184" t="s">
        <v>47</v>
      </c>
      <c r="O253" s="33"/>
      <c r="P253" s="185">
        <f>O253*H253</f>
        <v>0</v>
      </c>
      <c r="Q253" s="185">
        <v>2.7999999999999998E-4</v>
      </c>
      <c r="R253" s="185">
        <f>Q253*H253</f>
        <v>1.1199999999999999E-3</v>
      </c>
      <c r="S253" s="185">
        <v>0</v>
      </c>
      <c r="T253" s="186">
        <f>S253*H253</f>
        <v>0</v>
      </c>
      <c r="AR253" s="15" t="s">
        <v>146</v>
      </c>
      <c r="AT253" s="15" t="s">
        <v>120</v>
      </c>
      <c r="AU253" s="15" t="s">
        <v>84</v>
      </c>
      <c r="AY253" s="15" t="s">
        <v>117</v>
      </c>
      <c r="BE253" s="187">
        <f>IF(N253="základní",J253,0)</f>
        <v>0</v>
      </c>
      <c r="BF253" s="187">
        <f>IF(N253="snížená",J253,0)</f>
        <v>0</v>
      </c>
      <c r="BG253" s="187">
        <f>IF(N253="zákl. přenesená",J253,0)</f>
        <v>0</v>
      </c>
      <c r="BH253" s="187">
        <f>IF(N253="sníž. přenesená",J253,0)</f>
        <v>0</v>
      </c>
      <c r="BI253" s="187">
        <f>IF(N253="nulová",J253,0)</f>
        <v>0</v>
      </c>
      <c r="BJ253" s="15" t="s">
        <v>23</v>
      </c>
      <c r="BK253" s="187">
        <f>ROUND(I253*H253,2)</f>
        <v>0</v>
      </c>
      <c r="BL253" s="15" t="s">
        <v>146</v>
      </c>
      <c r="BM253" s="15" t="s">
        <v>454</v>
      </c>
    </row>
    <row r="254" spans="2:65" s="1" customFormat="1" ht="81" x14ac:dyDescent="0.3">
      <c r="B254" s="32"/>
      <c r="C254" s="54"/>
      <c r="D254" s="190" t="s">
        <v>127</v>
      </c>
      <c r="E254" s="54"/>
      <c r="F254" s="191" t="s">
        <v>450</v>
      </c>
      <c r="G254" s="54"/>
      <c r="H254" s="54"/>
      <c r="I254" s="146"/>
      <c r="J254" s="54"/>
      <c r="K254" s="54"/>
      <c r="L254" s="52"/>
      <c r="M254" s="69"/>
      <c r="N254" s="33"/>
      <c r="O254" s="33"/>
      <c r="P254" s="33"/>
      <c r="Q254" s="33"/>
      <c r="R254" s="33"/>
      <c r="S254" s="33"/>
      <c r="T254" s="70"/>
      <c r="AT254" s="15" t="s">
        <v>127</v>
      </c>
      <c r="AU254" s="15" t="s">
        <v>84</v>
      </c>
    </row>
    <row r="255" spans="2:65" s="11" customFormat="1" x14ac:dyDescent="0.3">
      <c r="B255" s="192"/>
      <c r="C255" s="193"/>
      <c r="D255" s="188" t="s">
        <v>132</v>
      </c>
      <c r="E255" s="194" t="s">
        <v>22</v>
      </c>
      <c r="F255" s="195" t="s">
        <v>153</v>
      </c>
      <c r="G255" s="193"/>
      <c r="H255" s="196">
        <v>4</v>
      </c>
      <c r="I255" s="197"/>
      <c r="J255" s="193"/>
      <c r="K255" s="193"/>
      <c r="L255" s="198"/>
      <c r="M255" s="199"/>
      <c r="N255" s="200"/>
      <c r="O255" s="200"/>
      <c r="P255" s="200"/>
      <c r="Q255" s="200"/>
      <c r="R255" s="200"/>
      <c r="S255" s="200"/>
      <c r="T255" s="201"/>
      <c r="AT255" s="202" t="s">
        <v>132</v>
      </c>
      <c r="AU255" s="202" t="s">
        <v>84</v>
      </c>
      <c r="AV255" s="11" t="s">
        <v>84</v>
      </c>
      <c r="AW255" s="11" t="s">
        <v>39</v>
      </c>
      <c r="AX255" s="11" t="s">
        <v>23</v>
      </c>
      <c r="AY255" s="202" t="s">
        <v>117</v>
      </c>
    </row>
    <row r="256" spans="2:65" s="1" customFormat="1" ht="31.5" customHeight="1" x14ac:dyDescent="0.3">
      <c r="B256" s="32"/>
      <c r="C256" s="176" t="s">
        <v>455</v>
      </c>
      <c r="D256" s="176" t="s">
        <v>120</v>
      </c>
      <c r="E256" s="177" t="s">
        <v>456</v>
      </c>
      <c r="F256" s="178" t="s">
        <v>457</v>
      </c>
      <c r="G256" s="179" t="s">
        <v>145</v>
      </c>
      <c r="H256" s="180">
        <v>1</v>
      </c>
      <c r="I256" s="181"/>
      <c r="J256" s="182">
        <f>ROUND(I256*H256,2)</f>
        <v>0</v>
      </c>
      <c r="K256" s="178" t="s">
        <v>124</v>
      </c>
      <c r="L256" s="52"/>
      <c r="M256" s="183" t="s">
        <v>22</v>
      </c>
      <c r="N256" s="184" t="s">
        <v>47</v>
      </c>
      <c r="O256" s="33"/>
      <c r="P256" s="185">
        <f>O256*H256</f>
        <v>0</v>
      </c>
      <c r="Q256" s="185">
        <v>1.2800000000000001E-3</v>
      </c>
      <c r="R256" s="185">
        <f>Q256*H256</f>
        <v>1.2800000000000001E-3</v>
      </c>
      <c r="S256" s="185">
        <v>0</v>
      </c>
      <c r="T256" s="186">
        <f>S256*H256</f>
        <v>0</v>
      </c>
      <c r="AR256" s="15" t="s">
        <v>146</v>
      </c>
      <c r="AT256" s="15" t="s">
        <v>120</v>
      </c>
      <c r="AU256" s="15" t="s">
        <v>84</v>
      </c>
      <c r="AY256" s="15" t="s">
        <v>117</v>
      </c>
      <c r="BE256" s="187">
        <f>IF(N256="základní",J256,0)</f>
        <v>0</v>
      </c>
      <c r="BF256" s="187">
        <f>IF(N256="snížená",J256,0)</f>
        <v>0</v>
      </c>
      <c r="BG256" s="187">
        <f>IF(N256="zákl. přenesená",J256,0)</f>
        <v>0</v>
      </c>
      <c r="BH256" s="187">
        <f>IF(N256="sníž. přenesená",J256,0)</f>
        <v>0</v>
      </c>
      <c r="BI256" s="187">
        <f>IF(N256="nulová",J256,0)</f>
        <v>0</v>
      </c>
      <c r="BJ256" s="15" t="s">
        <v>23</v>
      </c>
      <c r="BK256" s="187">
        <f>ROUND(I256*H256,2)</f>
        <v>0</v>
      </c>
      <c r="BL256" s="15" t="s">
        <v>146</v>
      </c>
      <c r="BM256" s="15" t="s">
        <v>458</v>
      </c>
    </row>
    <row r="257" spans="2:65" s="1" customFormat="1" ht="81" x14ac:dyDescent="0.3">
      <c r="B257" s="32"/>
      <c r="C257" s="54"/>
      <c r="D257" s="190" t="s">
        <v>127</v>
      </c>
      <c r="E257" s="54"/>
      <c r="F257" s="191" t="s">
        <v>450</v>
      </c>
      <c r="G257" s="54"/>
      <c r="H257" s="54"/>
      <c r="I257" s="146"/>
      <c r="J257" s="54"/>
      <c r="K257" s="54"/>
      <c r="L257" s="52"/>
      <c r="M257" s="69"/>
      <c r="N257" s="33"/>
      <c r="O257" s="33"/>
      <c r="P257" s="33"/>
      <c r="Q257" s="33"/>
      <c r="R257" s="33"/>
      <c r="S257" s="33"/>
      <c r="T257" s="70"/>
      <c r="AT257" s="15" t="s">
        <v>127</v>
      </c>
      <c r="AU257" s="15" t="s">
        <v>84</v>
      </c>
    </row>
    <row r="258" spans="2:65" s="11" customFormat="1" x14ac:dyDescent="0.3">
      <c r="B258" s="192"/>
      <c r="C258" s="193"/>
      <c r="D258" s="188" t="s">
        <v>132</v>
      </c>
      <c r="E258" s="194" t="s">
        <v>22</v>
      </c>
      <c r="F258" s="195" t="s">
        <v>23</v>
      </c>
      <c r="G258" s="193"/>
      <c r="H258" s="196">
        <v>1</v>
      </c>
      <c r="I258" s="197"/>
      <c r="J258" s="193"/>
      <c r="K258" s="193"/>
      <c r="L258" s="198"/>
      <c r="M258" s="199"/>
      <c r="N258" s="200"/>
      <c r="O258" s="200"/>
      <c r="P258" s="200"/>
      <c r="Q258" s="200"/>
      <c r="R258" s="200"/>
      <c r="S258" s="200"/>
      <c r="T258" s="201"/>
      <c r="AT258" s="202" t="s">
        <v>132</v>
      </c>
      <c r="AU258" s="202" t="s">
        <v>84</v>
      </c>
      <c r="AV258" s="11" t="s">
        <v>84</v>
      </c>
      <c r="AW258" s="11" t="s">
        <v>39</v>
      </c>
      <c r="AX258" s="11" t="s">
        <v>23</v>
      </c>
      <c r="AY258" s="202" t="s">
        <v>117</v>
      </c>
    </row>
    <row r="259" spans="2:65" s="1" customFormat="1" ht="22.5" customHeight="1" x14ac:dyDescent="0.3">
      <c r="B259" s="32"/>
      <c r="C259" s="176" t="s">
        <v>459</v>
      </c>
      <c r="D259" s="176" t="s">
        <v>120</v>
      </c>
      <c r="E259" s="177" t="s">
        <v>460</v>
      </c>
      <c r="F259" s="178" t="s">
        <v>461</v>
      </c>
      <c r="G259" s="179" t="s">
        <v>145</v>
      </c>
      <c r="H259" s="180">
        <v>3</v>
      </c>
      <c r="I259" s="181"/>
      <c r="J259" s="182">
        <f>ROUND(I259*H259,2)</f>
        <v>0</v>
      </c>
      <c r="K259" s="178" t="s">
        <v>124</v>
      </c>
      <c r="L259" s="52"/>
      <c r="M259" s="183" t="s">
        <v>22</v>
      </c>
      <c r="N259" s="184" t="s">
        <v>47</v>
      </c>
      <c r="O259" s="33"/>
      <c r="P259" s="185">
        <f>O259*H259</f>
        <v>0</v>
      </c>
      <c r="Q259" s="185">
        <v>6.9999999999999994E-5</v>
      </c>
      <c r="R259" s="185">
        <f>Q259*H259</f>
        <v>2.0999999999999998E-4</v>
      </c>
      <c r="S259" s="185">
        <v>0</v>
      </c>
      <c r="T259" s="186">
        <f>S259*H259</f>
        <v>0</v>
      </c>
      <c r="AR259" s="15" t="s">
        <v>146</v>
      </c>
      <c r="AT259" s="15" t="s">
        <v>120</v>
      </c>
      <c r="AU259" s="15" t="s">
        <v>84</v>
      </c>
      <c r="AY259" s="15" t="s">
        <v>117</v>
      </c>
      <c r="BE259" s="187">
        <f>IF(N259="základní",J259,0)</f>
        <v>0</v>
      </c>
      <c r="BF259" s="187">
        <f>IF(N259="snížená",J259,0)</f>
        <v>0</v>
      </c>
      <c r="BG259" s="187">
        <f>IF(N259="zákl. přenesená",J259,0)</f>
        <v>0</v>
      </c>
      <c r="BH259" s="187">
        <f>IF(N259="sníž. přenesená",J259,0)</f>
        <v>0</v>
      </c>
      <c r="BI259" s="187">
        <f>IF(N259="nulová",J259,0)</f>
        <v>0</v>
      </c>
      <c r="BJ259" s="15" t="s">
        <v>23</v>
      </c>
      <c r="BK259" s="187">
        <f>ROUND(I259*H259,2)</f>
        <v>0</v>
      </c>
      <c r="BL259" s="15" t="s">
        <v>146</v>
      </c>
      <c r="BM259" s="15" t="s">
        <v>462</v>
      </c>
    </row>
    <row r="260" spans="2:65" s="11" customFormat="1" x14ac:dyDescent="0.3">
      <c r="B260" s="192"/>
      <c r="C260" s="193"/>
      <c r="D260" s="188" t="s">
        <v>132</v>
      </c>
      <c r="E260" s="194" t="s">
        <v>22</v>
      </c>
      <c r="F260" s="195" t="s">
        <v>148</v>
      </c>
      <c r="G260" s="193"/>
      <c r="H260" s="196">
        <v>3</v>
      </c>
      <c r="I260" s="197"/>
      <c r="J260" s="193"/>
      <c r="K260" s="193"/>
      <c r="L260" s="198"/>
      <c r="M260" s="199"/>
      <c r="N260" s="200"/>
      <c r="O260" s="200"/>
      <c r="P260" s="200"/>
      <c r="Q260" s="200"/>
      <c r="R260" s="200"/>
      <c r="S260" s="200"/>
      <c r="T260" s="201"/>
      <c r="AT260" s="202" t="s">
        <v>132</v>
      </c>
      <c r="AU260" s="202" t="s">
        <v>84</v>
      </c>
      <c r="AV260" s="11" t="s">
        <v>84</v>
      </c>
      <c r="AW260" s="11" t="s">
        <v>39</v>
      </c>
      <c r="AX260" s="11" t="s">
        <v>23</v>
      </c>
      <c r="AY260" s="202" t="s">
        <v>117</v>
      </c>
    </row>
    <row r="261" spans="2:65" s="1" customFormat="1" ht="22.5" customHeight="1" x14ac:dyDescent="0.3">
      <c r="B261" s="32"/>
      <c r="C261" s="176" t="s">
        <v>463</v>
      </c>
      <c r="D261" s="176" t="s">
        <v>120</v>
      </c>
      <c r="E261" s="177" t="s">
        <v>464</v>
      </c>
      <c r="F261" s="178" t="s">
        <v>465</v>
      </c>
      <c r="G261" s="179" t="s">
        <v>145</v>
      </c>
      <c r="H261" s="180">
        <v>4</v>
      </c>
      <c r="I261" s="181"/>
      <c r="J261" s="182">
        <f>ROUND(I261*H261,2)</f>
        <v>0</v>
      </c>
      <c r="K261" s="178" t="s">
        <v>124</v>
      </c>
      <c r="L261" s="52"/>
      <c r="M261" s="183" t="s">
        <v>22</v>
      </c>
      <c r="N261" s="184" t="s">
        <v>47</v>
      </c>
      <c r="O261" s="33"/>
      <c r="P261" s="185">
        <f>O261*H261</f>
        <v>0</v>
      </c>
      <c r="Q261" s="185">
        <v>3.1E-4</v>
      </c>
      <c r="R261" s="185">
        <f>Q261*H261</f>
        <v>1.24E-3</v>
      </c>
      <c r="S261" s="185">
        <v>0</v>
      </c>
      <c r="T261" s="186">
        <f>S261*H261</f>
        <v>0</v>
      </c>
      <c r="AR261" s="15" t="s">
        <v>146</v>
      </c>
      <c r="AT261" s="15" t="s">
        <v>120</v>
      </c>
      <c r="AU261" s="15" t="s">
        <v>84</v>
      </c>
      <c r="AY261" s="15" t="s">
        <v>117</v>
      </c>
      <c r="BE261" s="187">
        <f>IF(N261="základní",J261,0)</f>
        <v>0</v>
      </c>
      <c r="BF261" s="187">
        <f>IF(N261="snížená",J261,0)</f>
        <v>0</v>
      </c>
      <c r="BG261" s="187">
        <f>IF(N261="zákl. přenesená",J261,0)</f>
        <v>0</v>
      </c>
      <c r="BH261" s="187">
        <f>IF(N261="sníž. přenesená",J261,0)</f>
        <v>0</v>
      </c>
      <c r="BI261" s="187">
        <f>IF(N261="nulová",J261,0)</f>
        <v>0</v>
      </c>
      <c r="BJ261" s="15" t="s">
        <v>23</v>
      </c>
      <c r="BK261" s="187">
        <f>ROUND(I261*H261,2)</f>
        <v>0</v>
      </c>
      <c r="BL261" s="15" t="s">
        <v>146</v>
      </c>
      <c r="BM261" s="15" t="s">
        <v>466</v>
      </c>
    </row>
    <row r="262" spans="2:65" s="11" customFormat="1" x14ac:dyDescent="0.3">
      <c r="B262" s="192"/>
      <c r="C262" s="193"/>
      <c r="D262" s="188" t="s">
        <v>132</v>
      </c>
      <c r="E262" s="194" t="s">
        <v>22</v>
      </c>
      <c r="F262" s="195" t="s">
        <v>153</v>
      </c>
      <c r="G262" s="193"/>
      <c r="H262" s="196">
        <v>4</v>
      </c>
      <c r="I262" s="197"/>
      <c r="J262" s="193"/>
      <c r="K262" s="193"/>
      <c r="L262" s="198"/>
      <c r="M262" s="199"/>
      <c r="N262" s="200"/>
      <c r="O262" s="200"/>
      <c r="P262" s="200"/>
      <c r="Q262" s="200"/>
      <c r="R262" s="200"/>
      <c r="S262" s="200"/>
      <c r="T262" s="201"/>
      <c r="AT262" s="202" t="s">
        <v>132</v>
      </c>
      <c r="AU262" s="202" t="s">
        <v>84</v>
      </c>
      <c r="AV262" s="11" t="s">
        <v>84</v>
      </c>
      <c r="AW262" s="11" t="s">
        <v>39</v>
      </c>
      <c r="AX262" s="11" t="s">
        <v>23</v>
      </c>
      <c r="AY262" s="202" t="s">
        <v>117</v>
      </c>
    </row>
    <row r="263" spans="2:65" s="1" customFormat="1" ht="31.5" customHeight="1" x14ac:dyDescent="0.3">
      <c r="B263" s="32"/>
      <c r="C263" s="176" t="s">
        <v>467</v>
      </c>
      <c r="D263" s="176" t="s">
        <v>120</v>
      </c>
      <c r="E263" s="177" t="s">
        <v>468</v>
      </c>
      <c r="F263" s="178" t="s">
        <v>469</v>
      </c>
      <c r="G263" s="179" t="s">
        <v>123</v>
      </c>
      <c r="H263" s="180">
        <v>0.35899999999999999</v>
      </c>
      <c r="I263" s="181"/>
      <c r="J263" s="182">
        <f>ROUND(I263*H263,2)</f>
        <v>0</v>
      </c>
      <c r="K263" s="178" t="s">
        <v>124</v>
      </c>
      <c r="L263" s="52"/>
      <c r="M263" s="183" t="s">
        <v>22</v>
      </c>
      <c r="N263" s="184" t="s">
        <v>47</v>
      </c>
      <c r="O263" s="33"/>
      <c r="P263" s="185">
        <f>O263*H263</f>
        <v>0</v>
      </c>
      <c r="Q263" s="185">
        <v>0</v>
      </c>
      <c r="R263" s="185">
        <f>Q263*H263</f>
        <v>0</v>
      </c>
      <c r="S263" s="185">
        <v>0</v>
      </c>
      <c r="T263" s="186">
        <f>S263*H263</f>
        <v>0</v>
      </c>
      <c r="AR263" s="15" t="s">
        <v>146</v>
      </c>
      <c r="AT263" s="15" t="s">
        <v>120</v>
      </c>
      <c r="AU263" s="15" t="s">
        <v>84</v>
      </c>
      <c r="AY263" s="15" t="s">
        <v>117</v>
      </c>
      <c r="BE263" s="187">
        <f>IF(N263="základní",J263,0)</f>
        <v>0</v>
      </c>
      <c r="BF263" s="187">
        <f>IF(N263="snížená",J263,0)</f>
        <v>0</v>
      </c>
      <c r="BG263" s="187">
        <f>IF(N263="zákl. přenesená",J263,0)</f>
        <v>0</v>
      </c>
      <c r="BH263" s="187">
        <f>IF(N263="sníž. přenesená",J263,0)</f>
        <v>0</v>
      </c>
      <c r="BI263" s="187">
        <f>IF(N263="nulová",J263,0)</f>
        <v>0</v>
      </c>
      <c r="BJ263" s="15" t="s">
        <v>23</v>
      </c>
      <c r="BK263" s="187">
        <f>ROUND(I263*H263,2)</f>
        <v>0</v>
      </c>
      <c r="BL263" s="15" t="s">
        <v>146</v>
      </c>
      <c r="BM263" s="15" t="s">
        <v>470</v>
      </c>
    </row>
    <row r="264" spans="2:65" s="1" customFormat="1" ht="121.5" x14ac:dyDescent="0.3">
      <c r="B264" s="32"/>
      <c r="C264" s="54"/>
      <c r="D264" s="190" t="s">
        <v>127</v>
      </c>
      <c r="E264" s="54"/>
      <c r="F264" s="191" t="s">
        <v>471</v>
      </c>
      <c r="G264" s="54"/>
      <c r="H264" s="54"/>
      <c r="I264" s="146"/>
      <c r="J264" s="54"/>
      <c r="K264" s="54"/>
      <c r="L264" s="52"/>
      <c r="M264" s="69"/>
      <c r="N264" s="33"/>
      <c r="O264" s="33"/>
      <c r="P264" s="33"/>
      <c r="Q264" s="33"/>
      <c r="R264" s="33"/>
      <c r="S264" s="33"/>
      <c r="T264" s="70"/>
      <c r="AT264" s="15" t="s">
        <v>127</v>
      </c>
      <c r="AU264" s="15" t="s">
        <v>84</v>
      </c>
    </row>
    <row r="265" spans="2:65" s="10" customFormat="1" ht="29.85" customHeight="1" x14ac:dyDescent="0.3">
      <c r="B265" s="159"/>
      <c r="C265" s="160"/>
      <c r="D265" s="173" t="s">
        <v>75</v>
      </c>
      <c r="E265" s="174" t="s">
        <v>472</v>
      </c>
      <c r="F265" s="174" t="s">
        <v>473</v>
      </c>
      <c r="G265" s="160"/>
      <c r="H265" s="160"/>
      <c r="I265" s="163"/>
      <c r="J265" s="175">
        <f>BK265</f>
        <v>0</v>
      </c>
      <c r="K265" s="160"/>
      <c r="L265" s="165"/>
      <c r="M265" s="166"/>
      <c r="N265" s="167"/>
      <c r="O265" s="167"/>
      <c r="P265" s="168">
        <f>SUM(P266:P267)</f>
        <v>0</v>
      </c>
      <c r="Q265" s="167"/>
      <c r="R265" s="168">
        <f>SUM(R266:R267)</f>
        <v>2.9999999999999997E-4</v>
      </c>
      <c r="S265" s="167"/>
      <c r="T265" s="169">
        <f>SUM(T266:T267)</f>
        <v>0</v>
      </c>
      <c r="AR265" s="170" t="s">
        <v>84</v>
      </c>
      <c r="AT265" s="171" t="s">
        <v>75</v>
      </c>
      <c r="AU265" s="171" t="s">
        <v>23</v>
      </c>
      <c r="AY265" s="170" t="s">
        <v>117</v>
      </c>
      <c r="BK265" s="172">
        <f>SUM(BK266:BK267)</f>
        <v>0</v>
      </c>
    </row>
    <row r="266" spans="2:65" s="1" customFormat="1" ht="31.5" customHeight="1" x14ac:dyDescent="0.3">
      <c r="B266" s="32"/>
      <c r="C266" s="176" t="s">
        <v>474</v>
      </c>
      <c r="D266" s="176" t="s">
        <v>120</v>
      </c>
      <c r="E266" s="177" t="s">
        <v>475</v>
      </c>
      <c r="F266" s="178" t="s">
        <v>476</v>
      </c>
      <c r="G266" s="179" t="s">
        <v>145</v>
      </c>
      <c r="H266" s="180">
        <v>1</v>
      </c>
      <c r="I266" s="181"/>
      <c r="J266" s="182">
        <f>ROUND(I266*H266,2)</f>
        <v>0</v>
      </c>
      <c r="K266" s="178" t="s">
        <v>124</v>
      </c>
      <c r="L266" s="52"/>
      <c r="M266" s="183" t="s">
        <v>22</v>
      </c>
      <c r="N266" s="184" t="s">
        <v>47</v>
      </c>
      <c r="O266" s="33"/>
      <c r="P266" s="185">
        <f>O266*H266</f>
        <v>0</v>
      </c>
      <c r="Q266" s="185">
        <v>2.9999999999999997E-4</v>
      </c>
      <c r="R266" s="185">
        <f>Q266*H266</f>
        <v>2.9999999999999997E-4</v>
      </c>
      <c r="S266" s="185">
        <v>0</v>
      </c>
      <c r="T266" s="186">
        <f>S266*H266</f>
        <v>0</v>
      </c>
      <c r="AR266" s="15" t="s">
        <v>146</v>
      </c>
      <c r="AT266" s="15" t="s">
        <v>120</v>
      </c>
      <c r="AU266" s="15" t="s">
        <v>84</v>
      </c>
      <c r="AY266" s="15" t="s">
        <v>117</v>
      </c>
      <c r="BE266" s="187">
        <f>IF(N266="základní",J266,0)</f>
        <v>0</v>
      </c>
      <c r="BF266" s="187">
        <f>IF(N266="snížená",J266,0)</f>
        <v>0</v>
      </c>
      <c r="BG266" s="187">
        <f>IF(N266="zákl. přenesená",J266,0)</f>
        <v>0</v>
      </c>
      <c r="BH266" s="187">
        <f>IF(N266="sníž. přenesená",J266,0)</f>
        <v>0</v>
      </c>
      <c r="BI266" s="187">
        <f>IF(N266="nulová",J266,0)</f>
        <v>0</v>
      </c>
      <c r="BJ266" s="15" t="s">
        <v>23</v>
      </c>
      <c r="BK266" s="187">
        <f>ROUND(I266*H266,2)</f>
        <v>0</v>
      </c>
      <c r="BL266" s="15" t="s">
        <v>146</v>
      </c>
      <c r="BM266" s="15" t="s">
        <v>477</v>
      </c>
    </row>
    <row r="267" spans="2:65" s="11" customFormat="1" x14ac:dyDescent="0.3">
      <c r="B267" s="192"/>
      <c r="C267" s="193"/>
      <c r="D267" s="190" t="s">
        <v>132</v>
      </c>
      <c r="E267" s="213" t="s">
        <v>22</v>
      </c>
      <c r="F267" s="214" t="s">
        <v>23</v>
      </c>
      <c r="G267" s="193"/>
      <c r="H267" s="215">
        <v>1</v>
      </c>
      <c r="I267" s="197"/>
      <c r="J267" s="193"/>
      <c r="K267" s="193"/>
      <c r="L267" s="198"/>
      <c r="M267" s="216"/>
      <c r="N267" s="217"/>
      <c r="O267" s="217"/>
      <c r="P267" s="217"/>
      <c r="Q267" s="217"/>
      <c r="R267" s="217"/>
      <c r="S267" s="217"/>
      <c r="T267" s="218"/>
      <c r="AT267" s="202" t="s">
        <v>132</v>
      </c>
      <c r="AU267" s="202" t="s">
        <v>84</v>
      </c>
      <c r="AV267" s="11" t="s">
        <v>84</v>
      </c>
      <c r="AW267" s="11" t="s">
        <v>39</v>
      </c>
      <c r="AX267" s="11" t="s">
        <v>23</v>
      </c>
      <c r="AY267" s="202" t="s">
        <v>117</v>
      </c>
    </row>
    <row r="268" spans="2:65" s="1" customFormat="1" ht="6.95" customHeight="1" x14ac:dyDescent="0.3">
      <c r="B268" s="47"/>
      <c r="C268" s="48"/>
      <c r="D268" s="48"/>
      <c r="E268" s="48"/>
      <c r="F268" s="48"/>
      <c r="G268" s="48"/>
      <c r="H268" s="48"/>
      <c r="I268" s="122"/>
      <c r="J268" s="48"/>
      <c r="K268" s="48"/>
      <c r="L268" s="52"/>
    </row>
  </sheetData>
  <sheetProtection algorithmName="SHA-512" hashValue="wKnX9OCK6D6/fY0UZ9VNWZUEbOlOhGA9E7UtRO+Ce83EQ/mt3ZfFA4mcLzYRFKvIhSKPra76HZgVolDgSqQFwA==" saltValue="9SyBte/zKTC5IYZwgOMLvQ==" spinCount="100000" sheet="1" objects="1" scenarios="1" formatColumns="0" formatRows="0" sort="0" autoFilter="0"/>
  <autoFilter ref="C82:K82"/>
  <mergeCells count="9">
    <mergeCell ref="E73:H73"/>
    <mergeCell ref="E75:H75"/>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2"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229" customWidth="1"/>
    <col min="2" max="2" width="1.6640625" style="229" customWidth="1"/>
    <col min="3" max="4" width="5" style="229" customWidth="1"/>
    <col min="5" max="5" width="11.6640625" style="229" customWidth="1"/>
    <col min="6" max="6" width="9.1640625" style="229" customWidth="1"/>
    <col min="7" max="7" width="5" style="229" customWidth="1"/>
    <col min="8" max="8" width="77.83203125" style="229" customWidth="1"/>
    <col min="9" max="10" width="20" style="229" customWidth="1"/>
    <col min="11" max="11" width="1.6640625" style="229" customWidth="1"/>
    <col min="12" max="256" width="9.33203125" style="229"/>
    <col min="257" max="257" width="8.33203125" style="229" customWidth="1"/>
    <col min="258" max="258" width="1.6640625" style="229" customWidth="1"/>
    <col min="259" max="260" width="5" style="229" customWidth="1"/>
    <col min="261" max="261" width="11.6640625" style="229" customWidth="1"/>
    <col min="262" max="262" width="9.1640625" style="229" customWidth="1"/>
    <col min="263" max="263" width="5" style="229" customWidth="1"/>
    <col min="264" max="264" width="77.83203125" style="229" customWidth="1"/>
    <col min="265" max="266" width="20" style="229" customWidth="1"/>
    <col min="267" max="267" width="1.6640625" style="229" customWidth="1"/>
    <col min="268" max="512" width="9.33203125" style="229"/>
    <col min="513" max="513" width="8.33203125" style="229" customWidth="1"/>
    <col min="514" max="514" width="1.6640625" style="229" customWidth="1"/>
    <col min="515" max="516" width="5" style="229" customWidth="1"/>
    <col min="517" max="517" width="11.6640625" style="229" customWidth="1"/>
    <col min="518" max="518" width="9.1640625" style="229" customWidth="1"/>
    <col min="519" max="519" width="5" style="229" customWidth="1"/>
    <col min="520" max="520" width="77.83203125" style="229" customWidth="1"/>
    <col min="521" max="522" width="20" style="229" customWidth="1"/>
    <col min="523" max="523" width="1.6640625" style="229" customWidth="1"/>
    <col min="524" max="768" width="9.33203125" style="229"/>
    <col min="769" max="769" width="8.33203125" style="229" customWidth="1"/>
    <col min="770" max="770" width="1.6640625" style="229" customWidth="1"/>
    <col min="771" max="772" width="5" style="229" customWidth="1"/>
    <col min="773" max="773" width="11.6640625" style="229" customWidth="1"/>
    <col min="774" max="774" width="9.1640625" style="229" customWidth="1"/>
    <col min="775" max="775" width="5" style="229" customWidth="1"/>
    <col min="776" max="776" width="77.83203125" style="229" customWidth="1"/>
    <col min="777" max="778" width="20" style="229" customWidth="1"/>
    <col min="779" max="779" width="1.6640625" style="229" customWidth="1"/>
    <col min="780" max="1024" width="9.33203125" style="229"/>
    <col min="1025" max="1025" width="8.33203125" style="229" customWidth="1"/>
    <col min="1026" max="1026" width="1.6640625" style="229" customWidth="1"/>
    <col min="1027" max="1028" width="5" style="229" customWidth="1"/>
    <col min="1029" max="1029" width="11.6640625" style="229" customWidth="1"/>
    <col min="1030" max="1030" width="9.1640625" style="229" customWidth="1"/>
    <col min="1031" max="1031" width="5" style="229" customWidth="1"/>
    <col min="1032" max="1032" width="77.83203125" style="229" customWidth="1"/>
    <col min="1033" max="1034" width="20" style="229" customWidth="1"/>
    <col min="1035" max="1035" width="1.6640625" style="229" customWidth="1"/>
    <col min="1036" max="1280" width="9.33203125" style="229"/>
    <col min="1281" max="1281" width="8.33203125" style="229" customWidth="1"/>
    <col min="1282" max="1282" width="1.6640625" style="229" customWidth="1"/>
    <col min="1283" max="1284" width="5" style="229" customWidth="1"/>
    <col min="1285" max="1285" width="11.6640625" style="229" customWidth="1"/>
    <col min="1286" max="1286" width="9.1640625" style="229" customWidth="1"/>
    <col min="1287" max="1287" width="5" style="229" customWidth="1"/>
    <col min="1288" max="1288" width="77.83203125" style="229" customWidth="1"/>
    <col min="1289" max="1290" width="20" style="229" customWidth="1"/>
    <col min="1291" max="1291" width="1.6640625" style="229" customWidth="1"/>
    <col min="1292" max="1536" width="9.33203125" style="229"/>
    <col min="1537" max="1537" width="8.33203125" style="229" customWidth="1"/>
    <col min="1538" max="1538" width="1.6640625" style="229" customWidth="1"/>
    <col min="1539" max="1540" width="5" style="229" customWidth="1"/>
    <col min="1541" max="1541" width="11.6640625" style="229" customWidth="1"/>
    <col min="1542" max="1542" width="9.1640625" style="229" customWidth="1"/>
    <col min="1543" max="1543" width="5" style="229" customWidth="1"/>
    <col min="1544" max="1544" width="77.83203125" style="229" customWidth="1"/>
    <col min="1545" max="1546" width="20" style="229" customWidth="1"/>
    <col min="1547" max="1547" width="1.6640625" style="229" customWidth="1"/>
    <col min="1548" max="1792" width="9.33203125" style="229"/>
    <col min="1793" max="1793" width="8.33203125" style="229" customWidth="1"/>
    <col min="1794" max="1794" width="1.6640625" style="229" customWidth="1"/>
    <col min="1795" max="1796" width="5" style="229" customWidth="1"/>
    <col min="1797" max="1797" width="11.6640625" style="229" customWidth="1"/>
    <col min="1798" max="1798" width="9.1640625" style="229" customWidth="1"/>
    <col min="1799" max="1799" width="5" style="229" customWidth="1"/>
    <col min="1800" max="1800" width="77.83203125" style="229" customWidth="1"/>
    <col min="1801" max="1802" width="20" style="229" customWidth="1"/>
    <col min="1803" max="1803" width="1.6640625" style="229" customWidth="1"/>
    <col min="1804" max="2048" width="9.33203125" style="229"/>
    <col min="2049" max="2049" width="8.33203125" style="229" customWidth="1"/>
    <col min="2050" max="2050" width="1.6640625" style="229" customWidth="1"/>
    <col min="2051" max="2052" width="5" style="229" customWidth="1"/>
    <col min="2053" max="2053" width="11.6640625" style="229" customWidth="1"/>
    <col min="2054" max="2054" width="9.1640625" style="229" customWidth="1"/>
    <col min="2055" max="2055" width="5" style="229" customWidth="1"/>
    <col min="2056" max="2056" width="77.83203125" style="229" customWidth="1"/>
    <col min="2057" max="2058" width="20" style="229" customWidth="1"/>
    <col min="2059" max="2059" width="1.6640625" style="229" customWidth="1"/>
    <col min="2060" max="2304" width="9.33203125" style="229"/>
    <col min="2305" max="2305" width="8.33203125" style="229" customWidth="1"/>
    <col min="2306" max="2306" width="1.6640625" style="229" customWidth="1"/>
    <col min="2307" max="2308" width="5" style="229" customWidth="1"/>
    <col min="2309" max="2309" width="11.6640625" style="229" customWidth="1"/>
    <col min="2310" max="2310" width="9.1640625" style="229" customWidth="1"/>
    <col min="2311" max="2311" width="5" style="229" customWidth="1"/>
    <col min="2312" max="2312" width="77.83203125" style="229" customWidth="1"/>
    <col min="2313" max="2314" width="20" style="229" customWidth="1"/>
    <col min="2315" max="2315" width="1.6640625" style="229" customWidth="1"/>
    <col min="2316" max="2560" width="9.33203125" style="229"/>
    <col min="2561" max="2561" width="8.33203125" style="229" customWidth="1"/>
    <col min="2562" max="2562" width="1.6640625" style="229" customWidth="1"/>
    <col min="2563" max="2564" width="5" style="229" customWidth="1"/>
    <col min="2565" max="2565" width="11.6640625" style="229" customWidth="1"/>
    <col min="2566" max="2566" width="9.1640625" style="229" customWidth="1"/>
    <col min="2567" max="2567" width="5" style="229" customWidth="1"/>
    <col min="2568" max="2568" width="77.83203125" style="229" customWidth="1"/>
    <col min="2569" max="2570" width="20" style="229" customWidth="1"/>
    <col min="2571" max="2571" width="1.6640625" style="229" customWidth="1"/>
    <col min="2572" max="2816" width="9.33203125" style="229"/>
    <col min="2817" max="2817" width="8.33203125" style="229" customWidth="1"/>
    <col min="2818" max="2818" width="1.6640625" style="229" customWidth="1"/>
    <col min="2819" max="2820" width="5" style="229" customWidth="1"/>
    <col min="2821" max="2821" width="11.6640625" style="229" customWidth="1"/>
    <col min="2822" max="2822" width="9.1640625" style="229" customWidth="1"/>
    <col min="2823" max="2823" width="5" style="229" customWidth="1"/>
    <col min="2824" max="2824" width="77.83203125" style="229" customWidth="1"/>
    <col min="2825" max="2826" width="20" style="229" customWidth="1"/>
    <col min="2827" max="2827" width="1.6640625" style="229" customWidth="1"/>
    <col min="2828" max="3072" width="9.33203125" style="229"/>
    <col min="3073" max="3073" width="8.33203125" style="229" customWidth="1"/>
    <col min="3074" max="3074" width="1.6640625" style="229" customWidth="1"/>
    <col min="3075" max="3076" width="5" style="229" customWidth="1"/>
    <col min="3077" max="3077" width="11.6640625" style="229" customWidth="1"/>
    <col min="3078" max="3078" width="9.1640625" style="229" customWidth="1"/>
    <col min="3079" max="3079" width="5" style="229" customWidth="1"/>
    <col min="3080" max="3080" width="77.83203125" style="229" customWidth="1"/>
    <col min="3081" max="3082" width="20" style="229" customWidth="1"/>
    <col min="3083" max="3083" width="1.6640625" style="229" customWidth="1"/>
    <col min="3084" max="3328" width="9.33203125" style="229"/>
    <col min="3329" max="3329" width="8.33203125" style="229" customWidth="1"/>
    <col min="3330" max="3330" width="1.6640625" style="229" customWidth="1"/>
    <col min="3331" max="3332" width="5" style="229" customWidth="1"/>
    <col min="3333" max="3333" width="11.6640625" style="229" customWidth="1"/>
    <col min="3334" max="3334" width="9.1640625" style="229" customWidth="1"/>
    <col min="3335" max="3335" width="5" style="229" customWidth="1"/>
    <col min="3336" max="3336" width="77.83203125" style="229" customWidth="1"/>
    <col min="3337" max="3338" width="20" style="229" customWidth="1"/>
    <col min="3339" max="3339" width="1.6640625" style="229" customWidth="1"/>
    <col min="3340" max="3584" width="9.33203125" style="229"/>
    <col min="3585" max="3585" width="8.33203125" style="229" customWidth="1"/>
    <col min="3586" max="3586" width="1.6640625" style="229" customWidth="1"/>
    <col min="3587" max="3588" width="5" style="229" customWidth="1"/>
    <col min="3589" max="3589" width="11.6640625" style="229" customWidth="1"/>
    <col min="3590" max="3590" width="9.1640625" style="229" customWidth="1"/>
    <col min="3591" max="3591" width="5" style="229" customWidth="1"/>
    <col min="3592" max="3592" width="77.83203125" style="229" customWidth="1"/>
    <col min="3593" max="3594" width="20" style="229" customWidth="1"/>
    <col min="3595" max="3595" width="1.6640625" style="229" customWidth="1"/>
    <col min="3596" max="3840" width="9.33203125" style="229"/>
    <col min="3841" max="3841" width="8.33203125" style="229" customWidth="1"/>
    <col min="3842" max="3842" width="1.6640625" style="229" customWidth="1"/>
    <col min="3843" max="3844" width="5" style="229" customWidth="1"/>
    <col min="3845" max="3845" width="11.6640625" style="229" customWidth="1"/>
    <col min="3846" max="3846" width="9.1640625" style="229" customWidth="1"/>
    <col min="3847" max="3847" width="5" style="229" customWidth="1"/>
    <col min="3848" max="3848" width="77.83203125" style="229" customWidth="1"/>
    <col min="3849" max="3850" width="20" style="229" customWidth="1"/>
    <col min="3851" max="3851" width="1.6640625" style="229" customWidth="1"/>
    <col min="3852" max="4096" width="9.33203125" style="229"/>
    <col min="4097" max="4097" width="8.33203125" style="229" customWidth="1"/>
    <col min="4098" max="4098" width="1.6640625" style="229" customWidth="1"/>
    <col min="4099" max="4100" width="5" style="229" customWidth="1"/>
    <col min="4101" max="4101" width="11.6640625" style="229" customWidth="1"/>
    <col min="4102" max="4102" width="9.1640625" style="229" customWidth="1"/>
    <col min="4103" max="4103" width="5" style="229" customWidth="1"/>
    <col min="4104" max="4104" width="77.83203125" style="229" customWidth="1"/>
    <col min="4105" max="4106" width="20" style="229" customWidth="1"/>
    <col min="4107" max="4107" width="1.6640625" style="229" customWidth="1"/>
    <col min="4108" max="4352" width="9.33203125" style="229"/>
    <col min="4353" max="4353" width="8.33203125" style="229" customWidth="1"/>
    <col min="4354" max="4354" width="1.6640625" style="229" customWidth="1"/>
    <col min="4355" max="4356" width="5" style="229" customWidth="1"/>
    <col min="4357" max="4357" width="11.6640625" style="229" customWidth="1"/>
    <col min="4358" max="4358" width="9.1640625" style="229" customWidth="1"/>
    <col min="4359" max="4359" width="5" style="229" customWidth="1"/>
    <col min="4360" max="4360" width="77.83203125" style="229" customWidth="1"/>
    <col min="4361" max="4362" width="20" style="229" customWidth="1"/>
    <col min="4363" max="4363" width="1.6640625" style="229" customWidth="1"/>
    <col min="4364" max="4608" width="9.33203125" style="229"/>
    <col min="4609" max="4609" width="8.33203125" style="229" customWidth="1"/>
    <col min="4610" max="4610" width="1.6640625" style="229" customWidth="1"/>
    <col min="4611" max="4612" width="5" style="229" customWidth="1"/>
    <col min="4613" max="4613" width="11.6640625" style="229" customWidth="1"/>
    <col min="4614" max="4614" width="9.1640625" style="229" customWidth="1"/>
    <col min="4615" max="4615" width="5" style="229" customWidth="1"/>
    <col min="4616" max="4616" width="77.83203125" style="229" customWidth="1"/>
    <col min="4617" max="4618" width="20" style="229" customWidth="1"/>
    <col min="4619" max="4619" width="1.6640625" style="229" customWidth="1"/>
    <col min="4620" max="4864" width="9.33203125" style="229"/>
    <col min="4865" max="4865" width="8.33203125" style="229" customWidth="1"/>
    <col min="4866" max="4866" width="1.6640625" style="229" customWidth="1"/>
    <col min="4867" max="4868" width="5" style="229" customWidth="1"/>
    <col min="4869" max="4869" width="11.6640625" style="229" customWidth="1"/>
    <col min="4870" max="4870" width="9.1640625" style="229" customWidth="1"/>
    <col min="4871" max="4871" width="5" style="229" customWidth="1"/>
    <col min="4872" max="4872" width="77.83203125" style="229" customWidth="1"/>
    <col min="4873" max="4874" width="20" style="229" customWidth="1"/>
    <col min="4875" max="4875" width="1.6640625" style="229" customWidth="1"/>
    <col min="4876" max="5120" width="9.33203125" style="229"/>
    <col min="5121" max="5121" width="8.33203125" style="229" customWidth="1"/>
    <col min="5122" max="5122" width="1.6640625" style="229" customWidth="1"/>
    <col min="5123" max="5124" width="5" style="229" customWidth="1"/>
    <col min="5125" max="5125" width="11.6640625" style="229" customWidth="1"/>
    <col min="5126" max="5126" width="9.1640625" style="229" customWidth="1"/>
    <col min="5127" max="5127" width="5" style="229" customWidth="1"/>
    <col min="5128" max="5128" width="77.83203125" style="229" customWidth="1"/>
    <col min="5129" max="5130" width="20" style="229" customWidth="1"/>
    <col min="5131" max="5131" width="1.6640625" style="229" customWidth="1"/>
    <col min="5132" max="5376" width="9.33203125" style="229"/>
    <col min="5377" max="5377" width="8.33203125" style="229" customWidth="1"/>
    <col min="5378" max="5378" width="1.6640625" style="229" customWidth="1"/>
    <col min="5379" max="5380" width="5" style="229" customWidth="1"/>
    <col min="5381" max="5381" width="11.6640625" style="229" customWidth="1"/>
    <col min="5382" max="5382" width="9.1640625" style="229" customWidth="1"/>
    <col min="5383" max="5383" width="5" style="229" customWidth="1"/>
    <col min="5384" max="5384" width="77.83203125" style="229" customWidth="1"/>
    <col min="5385" max="5386" width="20" style="229" customWidth="1"/>
    <col min="5387" max="5387" width="1.6640625" style="229" customWidth="1"/>
    <col min="5388" max="5632" width="9.33203125" style="229"/>
    <col min="5633" max="5633" width="8.33203125" style="229" customWidth="1"/>
    <col min="5634" max="5634" width="1.6640625" style="229" customWidth="1"/>
    <col min="5635" max="5636" width="5" style="229" customWidth="1"/>
    <col min="5637" max="5637" width="11.6640625" style="229" customWidth="1"/>
    <col min="5638" max="5638" width="9.1640625" style="229" customWidth="1"/>
    <col min="5639" max="5639" width="5" style="229" customWidth="1"/>
    <col min="5640" max="5640" width="77.83203125" style="229" customWidth="1"/>
    <col min="5641" max="5642" width="20" style="229" customWidth="1"/>
    <col min="5643" max="5643" width="1.6640625" style="229" customWidth="1"/>
    <col min="5644" max="5888" width="9.33203125" style="229"/>
    <col min="5889" max="5889" width="8.33203125" style="229" customWidth="1"/>
    <col min="5890" max="5890" width="1.6640625" style="229" customWidth="1"/>
    <col min="5891" max="5892" width="5" style="229" customWidth="1"/>
    <col min="5893" max="5893" width="11.6640625" style="229" customWidth="1"/>
    <col min="5894" max="5894" width="9.1640625" style="229" customWidth="1"/>
    <col min="5895" max="5895" width="5" style="229" customWidth="1"/>
    <col min="5896" max="5896" width="77.83203125" style="229" customWidth="1"/>
    <col min="5897" max="5898" width="20" style="229" customWidth="1"/>
    <col min="5899" max="5899" width="1.6640625" style="229" customWidth="1"/>
    <col min="5900" max="6144" width="9.33203125" style="229"/>
    <col min="6145" max="6145" width="8.33203125" style="229" customWidth="1"/>
    <col min="6146" max="6146" width="1.6640625" style="229" customWidth="1"/>
    <col min="6147" max="6148" width="5" style="229" customWidth="1"/>
    <col min="6149" max="6149" width="11.6640625" style="229" customWidth="1"/>
    <col min="6150" max="6150" width="9.1640625" style="229" customWidth="1"/>
    <col min="6151" max="6151" width="5" style="229" customWidth="1"/>
    <col min="6152" max="6152" width="77.83203125" style="229" customWidth="1"/>
    <col min="6153" max="6154" width="20" style="229" customWidth="1"/>
    <col min="6155" max="6155" width="1.6640625" style="229" customWidth="1"/>
    <col min="6156" max="6400" width="9.33203125" style="229"/>
    <col min="6401" max="6401" width="8.33203125" style="229" customWidth="1"/>
    <col min="6402" max="6402" width="1.6640625" style="229" customWidth="1"/>
    <col min="6403" max="6404" width="5" style="229" customWidth="1"/>
    <col min="6405" max="6405" width="11.6640625" style="229" customWidth="1"/>
    <col min="6406" max="6406" width="9.1640625" style="229" customWidth="1"/>
    <col min="6407" max="6407" width="5" style="229" customWidth="1"/>
    <col min="6408" max="6408" width="77.83203125" style="229" customWidth="1"/>
    <col min="6409" max="6410" width="20" style="229" customWidth="1"/>
    <col min="6411" max="6411" width="1.6640625" style="229" customWidth="1"/>
    <col min="6412" max="6656" width="9.33203125" style="229"/>
    <col min="6657" max="6657" width="8.33203125" style="229" customWidth="1"/>
    <col min="6658" max="6658" width="1.6640625" style="229" customWidth="1"/>
    <col min="6659" max="6660" width="5" style="229" customWidth="1"/>
    <col min="6661" max="6661" width="11.6640625" style="229" customWidth="1"/>
    <col min="6662" max="6662" width="9.1640625" style="229" customWidth="1"/>
    <col min="6663" max="6663" width="5" style="229" customWidth="1"/>
    <col min="6664" max="6664" width="77.83203125" style="229" customWidth="1"/>
    <col min="6665" max="6666" width="20" style="229" customWidth="1"/>
    <col min="6667" max="6667" width="1.6640625" style="229" customWidth="1"/>
    <col min="6668" max="6912" width="9.33203125" style="229"/>
    <col min="6913" max="6913" width="8.33203125" style="229" customWidth="1"/>
    <col min="6914" max="6914" width="1.6640625" style="229" customWidth="1"/>
    <col min="6915" max="6916" width="5" style="229" customWidth="1"/>
    <col min="6917" max="6917" width="11.6640625" style="229" customWidth="1"/>
    <col min="6918" max="6918" width="9.1640625" style="229" customWidth="1"/>
    <col min="6919" max="6919" width="5" style="229" customWidth="1"/>
    <col min="6920" max="6920" width="77.83203125" style="229" customWidth="1"/>
    <col min="6921" max="6922" width="20" style="229" customWidth="1"/>
    <col min="6923" max="6923" width="1.6640625" style="229" customWidth="1"/>
    <col min="6924" max="7168" width="9.33203125" style="229"/>
    <col min="7169" max="7169" width="8.33203125" style="229" customWidth="1"/>
    <col min="7170" max="7170" width="1.6640625" style="229" customWidth="1"/>
    <col min="7171" max="7172" width="5" style="229" customWidth="1"/>
    <col min="7173" max="7173" width="11.6640625" style="229" customWidth="1"/>
    <col min="7174" max="7174" width="9.1640625" style="229" customWidth="1"/>
    <col min="7175" max="7175" width="5" style="229" customWidth="1"/>
    <col min="7176" max="7176" width="77.83203125" style="229" customWidth="1"/>
    <col min="7177" max="7178" width="20" style="229" customWidth="1"/>
    <col min="7179" max="7179" width="1.6640625" style="229" customWidth="1"/>
    <col min="7180" max="7424" width="9.33203125" style="229"/>
    <col min="7425" max="7425" width="8.33203125" style="229" customWidth="1"/>
    <col min="7426" max="7426" width="1.6640625" style="229" customWidth="1"/>
    <col min="7427" max="7428" width="5" style="229" customWidth="1"/>
    <col min="7429" max="7429" width="11.6640625" style="229" customWidth="1"/>
    <col min="7430" max="7430" width="9.1640625" style="229" customWidth="1"/>
    <col min="7431" max="7431" width="5" style="229" customWidth="1"/>
    <col min="7432" max="7432" width="77.83203125" style="229" customWidth="1"/>
    <col min="7433" max="7434" width="20" style="229" customWidth="1"/>
    <col min="7435" max="7435" width="1.6640625" style="229" customWidth="1"/>
    <col min="7436" max="7680" width="9.33203125" style="229"/>
    <col min="7681" max="7681" width="8.33203125" style="229" customWidth="1"/>
    <col min="7682" max="7682" width="1.6640625" style="229" customWidth="1"/>
    <col min="7683" max="7684" width="5" style="229" customWidth="1"/>
    <col min="7685" max="7685" width="11.6640625" style="229" customWidth="1"/>
    <col min="7686" max="7686" width="9.1640625" style="229" customWidth="1"/>
    <col min="7687" max="7687" width="5" style="229" customWidth="1"/>
    <col min="7688" max="7688" width="77.83203125" style="229" customWidth="1"/>
    <col min="7689" max="7690" width="20" style="229" customWidth="1"/>
    <col min="7691" max="7691" width="1.6640625" style="229" customWidth="1"/>
    <col min="7692" max="7936" width="9.33203125" style="229"/>
    <col min="7937" max="7937" width="8.33203125" style="229" customWidth="1"/>
    <col min="7938" max="7938" width="1.6640625" style="229" customWidth="1"/>
    <col min="7939" max="7940" width="5" style="229" customWidth="1"/>
    <col min="7941" max="7941" width="11.6640625" style="229" customWidth="1"/>
    <col min="7942" max="7942" width="9.1640625" style="229" customWidth="1"/>
    <col min="7943" max="7943" width="5" style="229" customWidth="1"/>
    <col min="7944" max="7944" width="77.83203125" style="229" customWidth="1"/>
    <col min="7945" max="7946" width="20" style="229" customWidth="1"/>
    <col min="7947" max="7947" width="1.6640625" style="229" customWidth="1"/>
    <col min="7948" max="8192" width="9.33203125" style="229"/>
    <col min="8193" max="8193" width="8.33203125" style="229" customWidth="1"/>
    <col min="8194" max="8194" width="1.6640625" style="229" customWidth="1"/>
    <col min="8195" max="8196" width="5" style="229" customWidth="1"/>
    <col min="8197" max="8197" width="11.6640625" style="229" customWidth="1"/>
    <col min="8198" max="8198" width="9.1640625" style="229" customWidth="1"/>
    <col min="8199" max="8199" width="5" style="229" customWidth="1"/>
    <col min="8200" max="8200" width="77.83203125" style="229" customWidth="1"/>
    <col min="8201" max="8202" width="20" style="229" customWidth="1"/>
    <col min="8203" max="8203" width="1.6640625" style="229" customWidth="1"/>
    <col min="8204" max="8448" width="9.33203125" style="229"/>
    <col min="8449" max="8449" width="8.33203125" style="229" customWidth="1"/>
    <col min="8450" max="8450" width="1.6640625" style="229" customWidth="1"/>
    <col min="8451" max="8452" width="5" style="229" customWidth="1"/>
    <col min="8453" max="8453" width="11.6640625" style="229" customWidth="1"/>
    <col min="8454" max="8454" width="9.1640625" style="229" customWidth="1"/>
    <col min="8455" max="8455" width="5" style="229" customWidth="1"/>
    <col min="8456" max="8456" width="77.83203125" style="229" customWidth="1"/>
    <col min="8457" max="8458" width="20" style="229" customWidth="1"/>
    <col min="8459" max="8459" width="1.6640625" style="229" customWidth="1"/>
    <col min="8460" max="8704" width="9.33203125" style="229"/>
    <col min="8705" max="8705" width="8.33203125" style="229" customWidth="1"/>
    <col min="8706" max="8706" width="1.6640625" style="229" customWidth="1"/>
    <col min="8707" max="8708" width="5" style="229" customWidth="1"/>
    <col min="8709" max="8709" width="11.6640625" style="229" customWidth="1"/>
    <col min="8710" max="8710" width="9.1640625" style="229" customWidth="1"/>
    <col min="8711" max="8711" width="5" style="229" customWidth="1"/>
    <col min="8712" max="8712" width="77.83203125" style="229" customWidth="1"/>
    <col min="8713" max="8714" width="20" style="229" customWidth="1"/>
    <col min="8715" max="8715" width="1.6640625" style="229" customWidth="1"/>
    <col min="8716" max="8960" width="9.33203125" style="229"/>
    <col min="8961" max="8961" width="8.33203125" style="229" customWidth="1"/>
    <col min="8962" max="8962" width="1.6640625" style="229" customWidth="1"/>
    <col min="8963" max="8964" width="5" style="229" customWidth="1"/>
    <col min="8965" max="8965" width="11.6640625" style="229" customWidth="1"/>
    <col min="8966" max="8966" width="9.1640625" style="229" customWidth="1"/>
    <col min="8967" max="8967" width="5" style="229" customWidth="1"/>
    <col min="8968" max="8968" width="77.83203125" style="229" customWidth="1"/>
    <col min="8969" max="8970" width="20" style="229" customWidth="1"/>
    <col min="8971" max="8971" width="1.6640625" style="229" customWidth="1"/>
    <col min="8972" max="9216" width="9.33203125" style="229"/>
    <col min="9217" max="9217" width="8.33203125" style="229" customWidth="1"/>
    <col min="9218" max="9218" width="1.6640625" style="229" customWidth="1"/>
    <col min="9219" max="9220" width="5" style="229" customWidth="1"/>
    <col min="9221" max="9221" width="11.6640625" style="229" customWidth="1"/>
    <col min="9222" max="9222" width="9.1640625" style="229" customWidth="1"/>
    <col min="9223" max="9223" width="5" style="229" customWidth="1"/>
    <col min="9224" max="9224" width="77.83203125" style="229" customWidth="1"/>
    <col min="9225" max="9226" width="20" style="229" customWidth="1"/>
    <col min="9227" max="9227" width="1.6640625" style="229" customWidth="1"/>
    <col min="9228" max="9472" width="9.33203125" style="229"/>
    <col min="9473" max="9473" width="8.33203125" style="229" customWidth="1"/>
    <col min="9474" max="9474" width="1.6640625" style="229" customWidth="1"/>
    <col min="9475" max="9476" width="5" style="229" customWidth="1"/>
    <col min="9477" max="9477" width="11.6640625" style="229" customWidth="1"/>
    <col min="9478" max="9478" width="9.1640625" style="229" customWidth="1"/>
    <col min="9479" max="9479" width="5" style="229" customWidth="1"/>
    <col min="9480" max="9480" width="77.83203125" style="229" customWidth="1"/>
    <col min="9481" max="9482" width="20" style="229" customWidth="1"/>
    <col min="9483" max="9483" width="1.6640625" style="229" customWidth="1"/>
    <col min="9484" max="9728" width="9.33203125" style="229"/>
    <col min="9729" max="9729" width="8.33203125" style="229" customWidth="1"/>
    <col min="9730" max="9730" width="1.6640625" style="229" customWidth="1"/>
    <col min="9731" max="9732" width="5" style="229" customWidth="1"/>
    <col min="9733" max="9733" width="11.6640625" style="229" customWidth="1"/>
    <col min="9734" max="9734" width="9.1640625" style="229" customWidth="1"/>
    <col min="9735" max="9735" width="5" style="229" customWidth="1"/>
    <col min="9736" max="9736" width="77.83203125" style="229" customWidth="1"/>
    <col min="9737" max="9738" width="20" style="229" customWidth="1"/>
    <col min="9739" max="9739" width="1.6640625" style="229" customWidth="1"/>
    <col min="9740" max="9984" width="9.33203125" style="229"/>
    <col min="9985" max="9985" width="8.33203125" style="229" customWidth="1"/>
    <col min="9986" max="9986" width="1.6640625" style="229" customWidth="1"/>
    <col min="9987" max="9988" width="5" style="229" customWidth="1"/>
    <col min="9989" max="9989" width="11.6640625" style="229" customWidth="1"/>
    <col min="9990" max="9990" width="9.1640625" style="229" customWidth="1"/>
    <col min="9991" max="9991" width="5" style="229" customWidth="1"/>
    <col min="9992" max="9992" width="77.83203125" style="229" customWidth="1"/>
    <col min="9993" max="9994" width="20" style="229" customWidth="1"/>
    <col min="9995" max="9995" width="1.6640625" style="229" customWidth="1"/>
    <col min="9996" max="10240" width="9.33203125" style="229"/>
    <col min="10241" max="10241" width="8.33203125" style="229" customWidth="1"/>
    <col min="10242" max="10242" width="1.6640625" style="229" customWidth="1"/>
    <col min="10243" max="10244" width="5" style="229" customWidth="1"/>
    <col min="10245" max="10245" width="11.6640625" style="229" customWidth="1"/>
    <col min="10246" max="10246" width="9.1640625" style="229" customWidth="1"/>
    <col min="10247" max="10247" width="5" style="229" customWidth="1"/>
    <col min="10248" max="10248" width="77.83203125" style="229" customWidth="1"/>
    <col min="10249" max="10250" width="20" style="229" customWidth="1"/>
    <col min="10251" max="10251" width="1.6640625" style="229" customWidth="1"/>
    <col min="10252" max="10496" width="9.33203125" style="229"/>
    <col min="10497" max="10497" width="8.33203125" style="229" customWidth="1"/>
    <col min="10498" max="10498" width="1.6640625" style="229" customWidth="1"/>
    <col min="10499" max="10500" width="5" style="229" customWidth="1"/>
    <col min="10501" max="10501" width="11.6640625" style="229" customWidth="1"/>
    <col min="10502" max="10502" width="9.1640625" style="229" customWidth="1"/>
    <col min="10503" max="10503" width="5" style="229" customWidth="1"/>
    <col min="10504" max="10504" width="77.83203125" style="229" customWidth="1"/>
    <col min="10505" max="10506" width="20" style="229" customWidth="1"/>
    <col min="10507" max="10507" width="1.6640625" style="229" customWidth="1"/>
    <col min="10508" max="10752" width="9.33203125" style="229"/>
    <col min="10753" max="10753" width="8.33203125" style="229" customWidth="1"/>
    <col min="10754" max="10754" width="1.6640625" style="229" customWidth="1"/>
    <col min="10755" max="10756" width="5" style="229" customWidth="1"/>
    <col min="10757" max="10757" width="11.6640625" style="229" customWidth="1"/>
    <col min="10758" max="10758" width="9.1640625" style="229" customWidth="1"/>
    <col min="10759" max="10759" width="5" style="229" customWidth="1"/>
    <col min="10760" max="10760" width="77.83203125" style="229" customWidth="1"/>
    <col min="10761" max="10762" width="20" style="229" customWidth="1"/>
    <col min="10763" max="10763" width="1.6640625" style="229" customWidth="1"/>
    <col min="10764" max="11008" width="9.33203125" style="229"/>
    <col min="11009" max="11009" width="8.33203125" style="229" customWidth="1"/>
    <col min="11010" max="11010" width="1.6640625" style="229" customWidth="1"/>
    <col min="11011" max="11012" width="5" style="229" customWidth="1"/>
    <col min="11013" max="11013" width="11.6640625" style="229" customWidth="1"/>
    <col min="11014" max="11014" width="9.1640625" style="229" customWidth="1"/>
    <col min="11015" max="11015" width="5" style="229" customWidth="1"/>
    <col min="11016" max="11016" width="77.83203125" style="229" customWidth="1"/>
    <col min="11017" max="11018" width="20" style="229" customWidth="1"/>
    <col min="11019" max="11019" width="1.6640625" style="229" customWidth="1"/>
    <col min="11020" max="11264" width="9.33203125" style="229"/>
    <col min="11265" max="11265" width="8.33203125" style="229" customWidth="1"/>
    <col min="11266" max="11266" width="1.6640625" style="229" customWidth="1"/>
    <col min="11267" max="11268" width="5" style="229" customWidth="1"/>
    <col min="11269" max="11269" width="11.6640625" style="229" customWidth="1"/>
    <col min="11270" max="11270" width="9.1640625" style="229" customWidth="1"/>
    <col min="11271" max="11271" width="5" style="229" customWidth="1"/>
    <col min="11272" max="11272" width="77.83203125" style="229" customWidth="1"/>
    <col min="11273" max="11274" width="20" style="229" customWidth="1"/>
    <col min="11275" max="11275" width="1.6640625" style="229" customWidth="1"/>
    <col min="11276" max="11520" width="9.33203125" style="229"/>
    <col min="11521" max="11521" width="8.33203125" style="229" customWidth="1"/>
    <col min="11522" max="11522" width="1.6640625" style="229" customWidth="1"/>
    <col min="11523" max="11524" width="5" style="229" customWidth="1"/>
    <col min="11525" max="11525" width="11.6640625" style="229" customWidth="1"/>
    <col min="11526" max="11526" width="9.1640625" style="229" customWidth="1"/>
    <col min="11527" max="11527" width="5" style="229" customWidth="1"/>
    <col min="11528" max="11528" width="77.83203125" style="229" customWidth="1"/>
    <col min="11529" max="11530" width="20" style="229" customWidth="1"/>
    <col min="11531" max="11531" width="1.6640625" style="229" customWidth="1"/>
    <col min="11532" max="11776" width="9.33203125" style="229"/>
    <col min="11777" max="11777" width="8.33203125" style="229" customWidth="1"/>
    <col min="11778" max="11778" width="1.6640625" style="229" customWidth="1"/>
    <col min="11779" max="11780" width="5" style="229" customWidth="1"/>
    <col min="11781" max="11781" width="11.6640625" style="229" customWidth="1"/>
    <col min="11782" max="11782" width="9.1640625" style="229" customWidth="1"/>
    <col min="11783" max="11783" width="5" style="229" customWidth="1"/>
    <col min="11784" max="11784" width="77.83203125" style="229" customWidth="1"/>
    <col min="11785" max="11786" width="20" style="229" customWidth="1"/>
    <col min="11787" max="11787" width="1.6640625" style="229" customWidth="1"/>
    <col min="11788" max="12032" width="9.33203125" style="229"/>
    <col min="12033" max="12033" width="8.33203125" style="229" customWidth="1"/>
    <col min="12034" max="12034" width="1.6640625" style="229" customWidth="1"/>
    <col min="12035" max="12036" width="5" style="229" customWidth="1"/>
    <col min="12037" max="12037" width="11.6640625" style="229" customWidth="1"/>
    <col min="12038" max="12038" width="9.1640625" style="229" customWidth="1"/>
    <col min="12039" max="12039" width="5" style="229" customWidth="1"/>
    <col min="12040" max="12040" width="77.83203125" style="229" customWidth="1"/>
    <col min="12041" max="12042" width="20" style="229" customWidth="1"/>
    <col min="12043" max="12043" width="1.6640625" style="229" customWidth="1"/>
    <col min="12044" max="12288" width="9.33203125" style="229"/>
    <col min="12289" max="12289" width="8.33203125" style="229" customWidth="1"/>
    <col min="12290" max="12290" width="1.6640625" style="229" customWidth="1"/>
    <col min="12291" max="12292" width="5" style="229" customWidth="1"/>
    <col min="12293" max="12293" width="11.6640625" style="229" customWidth="1"/>
    <col min="12294" max="12294" width="9.1640625" style="229" customWidth="1"/>
    <col min="12295" max="12295" width="5" style="229" customWidth="1"/>
    <col min="12296" max="12296" width="77.83203125" style="229" customWidth="1"/>
    <col min="12297" max="12298" width="20" style="229" customWidth="1"/>
    <col min="12299" max="12299" width="1.6640625" style="229" customWidth="1"/>
    <col min="12300" max="12544" width="9.33203125" style="229"/>
    <col min="12545" max="12545" width="8.33203125" style="229" customWidth="1"/>
    <col min="12546" max="12546" width="1.6640625" style="229" customWidth="1"/>
    <col min="12547" max="12548" width="5" style="229" customWidth="1"/>
    <col min="12549" max="12549" width="11.6640625" style="229" customWidth="1"/>
    <col min="12550" max="12550" width="9.1640625" style="229" customWidth="1"/>
    <col min="12551" max="12551" width="5" style="229" customWidth="1"/>
    <col min="12552" max="12552" width="77.83203125" style="229" customWidth="1"/>
    <col min="12553" max="12554" width="20" style="229" customWidth="1"/>
    <col min="12555" max="12555" width="1.6640625" style="229" customWidth="1"/>
    <col min="12556" max="12800" width="9.33203125" style="229"/>
    <col min="12801" max="12801" width="8.33203125" style="229" customWidth="1"/>
    <col min="12802" max="12802" width="1.6640625" style="229" customWidth="1"/>
    <col min="12803" max="12804" width="5" style="229" customWidth="1"/>
    <col min="12805" max="12805" width="11.6640625" style="229" customWidth="1"/>
    <col min="12806" max="12806" width="9.1640625" style="229" customWidth="1"/>
    <col min="12807" max="12807" width="5" style="229" customWidth="1"/>
    <col min="12808" max="12808" width="77.83203125" style="229" customWidth="1"/>
    <col min="12809" max="12810" width="20" style="229" customWidth="1"/>
    <col min="12811" max="12811" width="1.6640625" style="229" customWidth="1"/>
    <col min="12812" max="13056" width="9.33203125" style="229"/>
    <col min="13057" max="13057" width="8.33203125" style="229" customWidth="1"/>
    <col min="13058" max="13058" width="1.6640625" style="229" customWidth="1"/>
    <col min="13059" max="13060" width="5" style="229" customWidth="1"/>
    <col min="13061" max="13061" width="11.6640625" style="229" customWidth="1"/>
    <col min="13062" max="13062" width="9.1640625" style="229" customWidth="1"/>
    <col min="13063" max="13063" width="5" style="229" customWidth="1"/>
    <col min="13064" max="13064" width="77.83203125" style="229" customWidth="1"/>
    <col min="13065" max="13066" width="20" style="229" customWidth="1"/>
    <col min="13067" max="13067" width="1.6640625" style="229" customWidth="1"/>
    <col min="13068" max="13312" width="9.33203125" style="229"/>
    <col min="13313" max="13313" width="8.33203125" style="229" customWidth="1"/>
    <col min="13314" max="13314" width="1.6640625" style="229" customWidth="1"/>
    <col min="13315" max="13316" width="5" style="229" customWidth="1"/>
    <col min="13317" max="13317" width="11.6640625" style="229" customWidth="1"/>
    <col min="13318" max="13318" width="9.1640625" style="229" customWidth="1"/>
    <col min="13319" max="13319" width="5" style="229" customWidth="1"/>
    <col min="13320" max="13320" width="77.83203125" style="229" customWidth="1"/>
    <col min="13321" max="13322" width="20" style="229" customWidth="1"/>
    <col min="13323" max="13323" width="1.6640625" style="229" customWidth="1"/>
    <col min="13324" max="13568" width="9.33203125" style="229"/>
    <col min="13569" max="13569" width="8.33203125" style="229" customWidth="1"/>
    <col min="13570" max="13570" width="1.6640625" style="229" customWidth="1"/>
    <col min="13571" max="13572" width="5" style="229" customWidth="1"/>
    <col min="13573" max="13573" width="11.6640625" style="229" customWidth="1"/>
    <col min="13574" max="13574" width="9.1640625" style="229" customWidth="1"/>
    <col min="13575" max="13575" width="5" style="229" customWidth="1"/>
    <col min="13576" max="13576" width="77.83203125" style="229" customWidth="1"/>
    <col min="13577" max="13578" width="20" style="229" customWidth="1"/>
    <col min="13579" max="13579" width="1.6640625" style="229" customWidth="1"/>
    <col min="13580" max="13824" width="9.33203125" style="229"/>
    <col min="13825" max="13825" width="8.33203125" style="229" customWidth="1"/>
    <col min="13826" max="13826" width="1.6640625" style="229" customWidth="1"/>
    <col min="13827" max="13828" width="5" style="229" customWidth="1"/>
    <col min="13829" max="13829" width="11.6640625" style="229" customWidth="1"/>
    <col min="13830" max="13830" width="9.1640625" style="229" customWidth="1"/>
    <col min="13831" max="13831" width="5" style="229" customWidth="1"/>
    <col min="13832" max="13832" width="77.83203125" style="229" customWidth="1"/>
    <col min="13833" max="13834" width="20" style="229" customWidth="1"/>
    <col min="13835" max="13835" width="1.6640625" style="229" customWidth="1"/>
    <col min="13836" max="14080" width="9.33203125" style="229"/>
    <col min="14081" max="14081" width="8.33203125" style="229" customWidth="1"/>
    <col min="14082" max="14082" width="1.6640625" style="229" customWidth="1"/>
    <col min="14083" max="14084" width="5" style="229" customWidth="1"/>
    <col min="14085" max="14085" width="11.6640625" style="229" customWidth="1"/>
    <col min="14086" max="14086" width="9.1640625" style="229" customWidth="1"/>
    <col min="14087" max="14087" width="5" style="229" customWidth="1"/>
    <col min="14088" max="14088" width="77.83203125" style="229" customWidth="1"/>
    <col min="14089" max="14090" width="20" style="229" customWidth="1"/>
    <col min="14091" max="14091" width="1.6640625" style="229" customWidth="1"/>
    <col min="14092" max="14336" width="9.33203125" style="229"/>
    <col min="14337" max="14337" width="8.33203125" style="229" customWidth="1"/>
    <col min="14338" max="14338" width="1.6640625" style="229" customWidth="1"/>
    <col min="14339" max="14340" width="5" style="229" customWidth="1"/>
    <col min="14341" max="14341" width="11.6640625" style="229" customWidth="1"/>
    <col min="14342" max="14342" width="9.1640625" style="229" customWidth="1"/>
    <col min="14343" max="14343" width="5" style="229" customWidth="1"/>
    <col min="14344" max="14344" width="77.83203125" style="229" customWidth="1"/>
    <col min="14345" max="14346" width="20" style="229" customWidth="1"/>
    <col min="14347" max="14347" width="1.6640625" style="229" customWidth="1"/>
    <col min="14348" max="14592" width="9.33203125" style="229"/>
    <col min="14593" max="14593" width="8.33203125" style="229" customWidth="1"/>
    <col min="14594" max="14594" width="1.6640625" style="229" customWidth="1"/>
    <col min="14595" max="14596" width="5" style="229" customWidth="1"/>
    <col min="14597" max="14597" width="11.6640625" style="229" customWidth="1"/>
    <col min="14598" max="14598" width="9.1640625" style="229" customWidth="1"/>
    <col min="14599" max="14599" width="5" style="229" customWidth="1"/>
    <col min="14600" max="14600" width="77.83203125" style="229" customWidth="1"/>
    <col min="14601" max="14602" width="20" style="229" customWidth="1"/>
    <col min="14603" max="14603" width="1.6640625" style="229" customWidth="1"/>
    <col min="14604" max="14848" width="9.33203125" style="229"/>
    <col min="14849" max="14849" width="8.33203125" style="229" customWidth="1"/>
    <col min="14850" max="14850" width="1.6640625" style="229" customWidth="1"/>
    <col min="14851" max="14852" width="5" style="229" customWidth="1"/>
    <col min="14853" max="14853" width="11.6640625" style="229" customWidth="1"/>
    <col min="14854" max="14854" width="9.1640625" style="229" customWidth="1"/>
    <col min="14855" max="14855" width="5" style="229" customWidth="1"/>
    <col min="14856" max="14856" width="77.83203125" style="229" customWidth="1"/>
    <col min="14857" max="14858" width="20" style="229" customWidth="1"/>
    <col min="14859" max="14859" width="1.6640625" style="229" customWidth="1"/>
    <col min="14860" max="15104" width="9.33203125" style="229"/>
    <col min="15105" max="15105" width="8.33203125" style="229" customWidth="1"/>
    <col min="15106" max="15106" width="1.6640625" style="229" customWidth="1"/>
    <col min="15107" max="15108" width="5" style="229" customWidth="1"/>
    <col min="15109" max="15109" width="11.6640625" style="229" customWidth="1"/>
    <col min="15110" max="15110" width="9.1640625" style="229" customWidth="1"/>
    <col min="15111" max="15111" width="5" style="229" customWidth="1"/>
    <col min="15112" max="15112" width="77.83203125" style="229" customWidth="1"/>
    <col min="15113" max="15114" width="20" style="229" customWidth="1"/>
    <col min="15115" max="15115" width="1.6640625" style="229" customWidth="1"/>
    <col min="15116" max="15360" width="9.33203125" style="229"/>
    <col min="15361" max="15361" width="8.33203125" style="229" customWidth="1"/>
    <col min="15362" max="15362" width="1.6640625" style="229" customWidth="1"/>
    <col min="15363" max="15364" width="5" style="229" customWidth="1"/>
    <col min="15365" max="15365" width="11.6640625" style="229" customWidth="1"/>
    <col min="15366" max="15366" width="9.1640625" style="229" customWidth="1"/>
    <col min="15367" max="15367" width="5" style="229" customWidth="1"/>
    <col min="15368" max="15368" width="77.83203125" style="229" customWidth="1"/>
    <col min="15369" max="15370" width="20" style="229" customWidth="1"/>
    <col min="15371" max="15371" width="1.6640625" style="229" customWidth="1"/>
    <col min="15372" max="15616" width="9.33203125" style="229"/>
    <col min="15617" max="15617" width="8.33203125" style="229" customWidth="1"/>
    <col min="15618" max="15618" width="1.6640625" style="229" customWidth="1"/>
    <col min="15619" max="15620" width="5" style="229" customWidth="1"/>
    <col min="15621" max="15621" width="11.6640625" style="229" customWidth="1"/>
    <col min="15622" max="15622" width="9.1640625" style="229" customWidth="1"/>
    <col min="15623" max="15623" width="5" style="229" customWidth="1"/>
    <col min="15624" max="15624" width="77.83203125" style="229" customWidth="1"/>
    <col min="15625" max="15626" width="20" style="229" customWidth="1"/>
    <col min="15627" max="15627" width="1.6640625" style="229" customWidth="1"/>
    <col min="15628" max="15872" width="9.33203125" style="229"/>
    <col min="15873" max="15873" width="8.33203125" style="229" customWidth="1"/>
    <col min="15874" max="15874" width="1.6640625" style="229" customWidth="1"/>
    <col min="15875" max="15876" width="5" style="229" customWidth="1"/>
    <col min="15877" max="15877" width="11.6640625" style="229" customWidth="1"/>
    <col min="15878" max="15878" width="9.1640625" style="229" customWidth="1"/>
    <col min="15879" max="15879" width="5" style="229" customWidth="1"/>
    <col min="15880" max="15880" width="77.83203125" style="229" customWidth="1"/>
    <col min="15881" max="15882" width="20" style="229" customWidth="1"/>
    <col min="15883" max="15883" width="1.6640625" style="229" customWidth="1"/>
    <col min="15884" max="16128" width="9.33203125" style="229"/>
    <col min="16129" max="16129" width="8.33203125" style="229" customWidth="1"/>
    <col min="16130" max="16130" width="1.6640625" style="229" customWidth="1"/>
    <col min="16131" max="16132" width="5" style="229" customWidth="1"/>
    <col min="16133" max="16133" width="11.6640625" style="229" customWidth="1"/>
    <col min="16134" max="16134" width="9.1640625" style="229" customWidth="1"/>
    <col min="16135" max="16135" width="5" style="229" customWidth="1"/>
    <col min="16136" max="16136" width="77.83203125" style="229" customWidth="1"/>
    <col min="16137" max="16138" width="20" style="229" customWidth="1"/>
    <col min="16139" max="16139" width="1.6640625" style="229" customWidth="1"/>
    <col min="16140" max="16384" width="9.33203125" style="229"/>
  </cols>
  <sheetData>
    <row r="1" spans="2:11" ht="37.5" customHeight="1" x14ac:dyDescent="0.3"/>
    <row r="2" spans="2:11" ht="7.5" customHeight="1" x14ac:dyDescent="0.3">
      <c r="B2" s="230"/>
      <c r="C2" s="231"/>
      <c r="D2" s="231"/>
      <c r="E2" s="231"/>
      <c r="F2" s="231"/>
      <c r="G2" s="231"/>
      <c r="H2" s="231"/>
      <c r="I2" s="231"/>
      <c r="J2" s="231"/>
      <c r="K2" s="232"/>
    </row>
    <row r="3" spans="2:11" s="235" customFormat="1" ht="45" customHeight="1" x14ac:dyDescent="0.3">
      <c r="B3" s="233"/>
      <c r="C3" s="354" t="s">
        <v>485</v>
      </c>
      <c r="D3" s="354"/>
      <c r="E3" s="354"/>
      <c r="F3" s="354"/>
      <c r="G3" s="354"/>
      <c r="H3" s="354"/>
      <c r="I3" s="354"/>
      <c r="J3" s="354"/>
      <c r="K3" s="234"/>
    </row>
    <row r="4" spans="2:11" ht="25.5" customHeight="1" x14ac:dyDescent="0.3">
      <c r="B4" s="236"/>
      <c r="C4" s="359" t="s">
        <v>486</v>
      </c>
      <c r="D4" s="359"/>
      <c r="E4" s="359"/>
      <c r="F4" s="359"/>
      <c r="G4" s="359"/>
      <c r="H4" s="359"/>
      <c r="I4" s="359"/>
      <c r="J4" s="359"/>
      <c r="K4" s="237"/>
    </row>
    <row r="5" spans="2:11" ht="5.25" customHeight="1" x14ac:dyDescent="0.3">
      <c r="B5" s="236"/>
      <c r="C5" s="238"/>
      <c r="D5" s="238"/>
      <c r="E5" s="238"/>
      <c r="F5" s="238"/>
      <c r="G5" s="238"/>
      <c r="H5" s="238"/>
      <c r="I5" s="238"/>
      <c r="J5" s="238"/>
      <c r="K5" s="237"/>
    </row>
    <row r="6" spans="2:11" ht="15" customHeight="1" x14ac:dyDescent="0.3">
      <c r="B6" s="236"/>
      <c r="C6" s="356" t="s">
        <v>487</v>
      </c>
      <c r="D6" s="356"/>
      <c r="E6" s="356"/>
      <c r="F6" s="356"/>
      <c r="G6" s="356"/>
      <c r="H6" s="356"/>
      <c r="I6" s="356"/>
      <c r="J6" s="356"/>
      <c r="K6" s="237"/>
    </row>
    <row r="7" spans="2:11" ht="15" customHeight="1" x14ac:dyDescent="0.3">
      <c r="B7" s="239"/>
      <c r="C7" s="356" t="s">
        <v>488</v>
      </c>
      <c r="D7" s="356"/>
      <c r="E7" s="356"/>
      <c r="F7" s="356"/>
      <c r="G7" s="356"/>
      <c r="H7" s="356"/>
      <c r="I7" s="356"/>
      <c r="J7" s="356"/>
      <c r="K7" s="237"/>
    </row>
    <row r="8" spans="2:11" ht="12.75" customHeight="1" x14ac:dyDescent="0.3">
      <c r="B8" s="239"/>
      <c r="C8" s="240"/>
      <c r="D8" s="240"/>
      <c r="E8" s="240"/>
      <c r="F8" s="240"/>
      <c r="G8" s="240"/>
      <c r="H8" s="240"/>
      <c r="I8" s="240"/>
      <c r="J8" s="240"/>
      <c r="K8" s="237"/>
    </row>
    <row r="9" spans="2:11" ht="15" customHeight="1" x14ac:dyDescent="0.3">
      <c r="B9" s="239"/>
      <c r="C9" s="356" t="s">
        <v>489</v>
      </c>
      <c r="D9" s="356"/>
      <c r="E9" s="356"/>
      <c r="F9" s="356"/>
      <c r="G9" s="356"/>
      <c r="H9" s="356"/>
      <c r="I9" s="356"/>
      <c r="J9" s="356"/>
      <c r="K9" s="237"/>
    </row>
    <row r="10" spans="2:11" ht="15" customHeight="1" x14ac:dyDescent="0.3">
      <c r="B10" s="239"/>
      <c r="C10" s="240"/>
      <c r="D10" s="356" t="s">
        <v>490</v>
      </c>
      <c r="E10" s="356"/>
      <c r="F10" s="356"/>
      <c r="G10" s="356"/>
      <c r="H10" s="356"/>
      <c r="I10" s="356"/>
      <c r="J10" s="356"/>
      <c r="K10" s="237"/>
    </row>
    <row r="11" spans="2:11" ht="15" customHeight="1" x14ac:dyDescent="0.3">
      <c r="B11" s="239"/>
      <c r="C11" s="241"/>
      <c r="D11" s="356" t="s">
        <v>491</v>
      </c>
      <c r="E11" s="356"/>
      <c r="F11" s="356"/>
      <c r="G11" s="356"/>
      <c r="H11" s="356"/>
      <c r="I11" s="356"/>
      <c r="J11" s="356"/>
      <c r="K11" s="237"/>
    </row>
    <row r="12" spans="2:11" ht="12.75" customHeight="1" x14ac:dyDescent="0.3">
      <c r="B12" s="239"/>
      <c r="C12" s="241"/>
      <c r="D12" s="241"/>
      <c r="E12" s="241"/>
      <c r="F12" s="241"/>
      <c r="G12" s="241"/>
      <c r="H12" s="241"/>
      <c r="I12" s="241"/>
      <c r="J12" s="241"/>
      <c r="K12" s="237"/>
    </row>
    <row r="13" spans="2:11" ht="15" customHeight="1" x14ac:dyDescent="0.3">
      <c r="B13" s="239"/>
      <c r="C13" s="241"/>
      <c r="D13" s="356" t="s">
        <v>492</v>
      </c>
      <c r="E13" s="356"/>
      <c r="F13" s="356"/>
      <c r="G13" s="356"/>
      <c r="H13" s="356"/>
      <c r="I13" s="356"/>
      <c r="J13" s="356"/>
      <c r="K13" s="237"/>
    </row>
    <row r="14" spans="2:11" ht="15" customHeight="1" x14ac:dyDescent="0.3">
      <c r="B14" s="239"/>
      <c r="C14" s="241"/>
      <c r="D14" s="356" t="s">
        <v>493</v>
      </c>
      <c r="E14" s="356"/>
      <c r="F14" s="356"/>
      <c r="G14" s="356"/>
      <c r="H14" s="356"/>
      <c r="I14" s="356"/>
      <c r="J14" s="356"/>
      <c r="K14" s="237"/>
    </row>
    <row r="15" spans="2:11" ht="15" customHeight="1" x14ac:dyDescent="0.3">
      <c r="B15" s="239"/>
      <c r="C15" s="241"/>
      <c r="D15" s="356" t="s">
        <v>494</v>
      </c>
      <c r="E15" s="356"/>
      <c r="F15" s="356"/>
      <c r="G15" s="356"/>
      <c r="H15" s="356"/>
      <c r="I15" s="356"/>
      <c r="J15" s="356"/>
      <c r="K15" s="237"/>
    </row>
    <row r="16" spans="2:11" ht="15" customHeight="1" x14ac:dyDescent="0.3">
      <c r="B16" s="239"/>
      <c r="C16" s="241"/>
      <c r="D16" s="241"/>
      <c r="E16" s="242" t="s">
        <v>82</v>
      </c>
      <c r="F16" s="356" t="s">
        <v>495</v>
      </c>
      <c r="G16" s="356"/>
      <c r="H16" s="356"/>
      <c r="I16" s="356"/>
      <c r="J16" s="356"/>
      <c r="K16" s="237"/>
    </row>
    <row r="17" spans="2:11" ht="15" customHeight="1" x14ac:dyDescent="0.3">
      <c r="B17" s="239"/>
      <c r="C17" s="241"/>
      <c r="D17" s="241"/>
      <c r="E17" s="242" t="s">
        <v>496</v>
      </c>
      <c r="F17" s="356" t="s">
        <v>497</v>
      </c>
      <c r="G17" s="356"/>
      <c r="H17" s="356"/>
      <c r="I17" s="356"/>
      <c r="J17" s="356"/>
      <c r="K17" s="237"/>
    </row>
    <row r="18" spans="2:11" ht="15" customHeight="1" x14ac:dyDescent="0.3">
      <c r="B18" s="239"/>
      <c r="C18" s="241"/>
      <c r="D18" s="241"/>
      <c r="E18" s="242" t="s">
        <v>498</v>
      </c>
      <c r="F18" s="356" t="s">
        <v>499</v>
      </c>
      <c r="G18" s="356"/>
      <c r="H18" s="356"/>
      <c r="I18" s="356"/>
      <c r="J18" s="356"/>
      <c r="K18" s="237"/>
    </row>
    <row r="19" spans="2:11" ht="15" customHeight="1" x14ac:dyDescent="0.3">
      <c r="B19" s="239"/>
      <c r="C19" s="241"/>
      <c r="D19" s="241"/>
      <c r="E19" s="242" t="s">
        <v>500</v>
      </c>
      <c r="F19" s="356" t="s">
        <v>501</v>
      </c>
      <c r="G19" s="356"/>
      <c r="H19" s="356"/>
      <c r="I19" s="356"/>
      <c r="J19" s="356"/>
      <c r="K19" s="237"/>
    </row>
    <row r="20" spans="2:11" ht="15" customHeight="1" x14ac:dyDescent="0.3">
      <c r="B20" s="239"/>
      <c r="C20" s="241"/>
      <c r="D20" s="241"/>
      <c r="E20" s="242" t="s">
        <v>502</v>
      </c>
      <c r="F20" s="356" t="s">
        <v>503</v>
      </c>
      <c r="G20" s="356"/>
      <c r="H20" s="356"/>
      <c r="I20" s="356"/>
      <c r="J20" s="356"/>
      <c r="K20" s="237"/>
    </row>
    <row r="21" spans="2:11" ht="15" customHeight="1" x14ac:dyDescent="0.3">
      <c r="B21" s="239"/>
      <c r="C21" s="241"/>
      <c r="D21" s="241"/>
      <c r="E21" s="242" t="s">
        <v>504</v>
      </c>
      <c r="F21" s="356" t="s">
        <v>505</v>
      </c>
      <c r="G21" s="356"/>
      <c r="H21" s="356"/>
      <c r="I21" s="356"/>
      <c r="J21" s="356"/>
      <c r="K21" s="237"/>
    </row>
    <row r="22" spans="2:11" ht="12.75" customHeight="1" x14ac:dyDescent="0.3">
      <c r="B22" s="239"/>
      <c r="C22" s="241"/>
      <c r="D22" s="241"/>
      <c r="E22" s="241"/>
      <c r="F22" s="241"/>
      <c r="G22" s="241"/>
      <c r="H22" s="241"/>
      <c r="I22" s="241"/>
      <c r="J22" s="241"/>
      <c r="K22" s="237"/>
    </row>
    <row r="23" spans="2:11" ht="15" customHeight="1" x14ac:dyDescent="0.3">
      <c r="B23" s="239"/>
      <c r="C23" s="356" t="s">
        <v>506</v>
      </c>
      <c r="D23" s="356"/>
      <c r="E23" s="356"/>
      <c r="F23" s="356"/>
      <c r="G23" s="356"/>
      <c r="H23" s="356"/>
      <c r="I23" s="356"/>
      <c r="J23" s="356"/>
      <c r="K23" s="237"/>
    </row>
    <row r="24" spans="2:11" ht="15" customHeight="1" x14ac:dyDescent="0.3">
      <c r="B24" s="239"/>
      <c r="C24" s="356" t="s">
        <v>507</v>
      </c>
      <c r="D24" s="356"/>
      <c r="E24" s="356"/>
      <c r="F24" s="356"/>
      <c r="G24" s="356"/>
      <c r="H24" s="356"/>
      <c r="I24" s="356"/>
      <c r="J24" s="356"/>
      <c r="K24" s="237"/>
    </row>
    <row r="25" spans="2:11" ht="15" customHeight="1" x14ac:dyDescent="0.3">
      <c r="B25" s="239"/>
      <c r="C25" s="240"/>
      <c r="D25" s="356" t="s">
        <v>508</v>
      </c>
      <c r="E25" s="356"/>
      <c r="F25" s="356"/>
      <c r="G25" s="356"/>
      <c r="H25" s="356"/>
      <c r="I25" s="356"/>
      <c r="J25" s="356"/>
      <c r="K25" s="237"/>
    </row>
    <row r="26" spans="2:11" ht="15" customHeight="1" x14ac:dyDescent="0.3">
      <c r="B26" s="239"/>
      <c r="C26" s="241"/>
      <c r="D26" s="356" t="s">
        <v>509</v>
      </c>
      <c r="E26" s="356"/>
      <c r="F26" s="356"/>
      <c r="G26" s="356"/>
      <c r="H26" s="356"/>
      <c r="I26" s="356"/>
      <c r="J26" s="356"/>
      <c r="K26" s="237"/>
    </row>
    <row r="27" spans="2:11" ht="12.75" customHeight="1" x14ac:dyDescent="0.3">
      <c r="B27" s="239"/>
      <c r="C27" s="241"/>
      <c r="D27" s="241"/>
      <c r="E27" s="241"/>
      <c r="F27" s="241"/>
      <c r="G27" s="241"/>
      <c r="H27" s="241"/>
      <c r="I27" s="241"/>
      <c r="J27" s="241"/>
      <c r="K27" s="237"/>
    </row>
    <row r="28" spans="2:11" ht="15" customHeight="1" x14ac:dyDescent="0.3">
      <c r="B28" s="239"/>
      <c r="C28" s="241"/>
      <c r="D28" s="356" t="s">
        <v>510</v>
      </c>
      <c r="E28" s="356"/>
      <c r="F28" s="356"/>
      <c r="G28" s="356"/>
      <c r="H28" s="356"/>
      <c r="I28" s="356"/>
      <c r="J28" s="356"/>
      <c r="K28" s="237"/>
    </row>
    <row r="29" spans="2:11" ht="15" customHeight="1" x14ac:dyDescent="0.3">
      <c r="B29" s="239"/>
      <c r="C29" s="241"/>
      <c r="D29" s="356" t="s">
        <v>511</v>
      </c>
      <c r="E29" s="356"/>
      <c r="F29" s="356"/>
      <c r="G29" s="356"/>
      <c r="H29" s="356"/>
      <c r="I29" s="356"/>
      <c r="J29" s="356"/>
      <c r="K29" s="237"/>
    </row>
    <row r="30" spans="2:11" ht="12.75" customHeight="1" x14ac:dyDescent="0.3">
      <c r="B30" s="239"/>
      <c r="C30" s="241"/>
      <c r="D30" s="241"/>
      <c r="E30" s="241"/>
      <c r="F30" s="241"/>
      <c r="G30" s="241"/>
      <c r="H30" s="241"/>
      <c r="I30" s="241"/>
      <c r="J30" s="241"/>
      <c r="K30" s="237"/>
    </row>
    <row r="31" spans="2:11" ht="15" customHeight="1" x14ac:dyDescent="0.3">
      <c r="B31" s="239"/>
      <c r="C31" s="241"/>
      <c r="D31" s="356" t="s">
        <v>512</v>
      </c>
      <c r="E31" s="356"/>
      <c r="F31" s="356"/>
      <c r="G31" s="356"/>
      <c r="H31" s="356"/>
      <c r="I31" s="356"/>
      <c r="J31" s="356"/>
      <c r="K31" s="237"/>
    </row>
    <row r="32" spans="2:11" ht="15" customHeight="1" x14ac:dyDescent="0.3">
      <c r="B32" s="239"/>
      <c r="C32" s="241"/>
      <c r="D32" s="356" t="s">
        <v>513</v>
      </c>
      <c r="E32" s="356"/>
      <c r="F32" s="356"/>
      <c r="G32" s="356"/>
      <c r="H32" s="356"/>
      <c r="I32" s="356"/>
      <c r="J32" s="356"/>
      <c r="K32" s="237"/>
    </row>
    <row r="33" spans="2:11" ht="15" customHeight="1" x14ac:dyDescent="0.3">
      <c r="B33" s="239"/>
      <c r="C33" s="241"/>
      <c r="D33" s="356" t="s">
        <v>514</v>
      </c>
      <c r="E33" s="356"/>
      <c r="F33" s="356"/>
      <c r="G33" s="356"/>
      <c r="H33" s="356"/>
      <c r="I33" s="356"/>
      <c r="J33" s="356"/>
      <c r="K33" s="237"/>
    </row>
    <row r="34" spans="2:11" ht="15" customHeight="1" x14ac:dyDescent="0.3">
      <c r="B34" s="239"/>
      <c r="C34" s="241"/>
      <c r="D34" s="240"/>
      <c r="E34" s="243" t="s">
        <v>102</v>
      </c>
      <c r="F34" s="240"/>
      <c r="G34" s="356" t="s">
        <v>515</v>
      </c>
      <c r="H34" s="356"/>
      <c r="I34" s="356"/>
      <c r="J34" s="356"/>
      <c r="K34" s="237"/>
    </row>
    <row r="35" spans="2:11" ht="30.75" customHeight="1" x14ac:dyDescent="0.3">
      <c r="B35" s="239"/>
      <c r="C35" s="241"/>
      <c r="D35" s="240"/>
      <c r="E35" s="243" t="s">
        <v>516</v>
      </c>
      <c r="F35" s="240"/>
      <c r="G35" s="356" t="s">
        <v>517</v>
      </c>
      <c r="H35" s="356"/>
      <c r="I35" s="356"/>
      <c r="J35" s="356"/>
      <c r="K35" s="237"/>
    </row>
    <row r="36" spans="2:11" ht="15" customHeight="1" x14ac:dyDescent="0.3">
      <c r="B36" s="239"/>
      <c r="C36" s="241"/>
      <c r="D36" s="240"/>
      <c r="E36" s="243" t="s">
        <v>57</v>
      </c>
      <c r="F36" s="240"/>
      <c r="G36" s="356" t="s">
        <v>518</v>
      </c>
      <c r="H36" s="356"/>
      <c r="I36" s="356"/>
      <c r="J36" s="356"/>
      <c r="K36" s="237"/>
    </row>
    <row r="37" spans="2:11" ht="15" customHeight="1" x14ac:dyDescent="0.3">
      <c r="B37" s="239"/>
      <c r="C37" s="241"/>
      <c r="D37" s="240"/>
      <c r="E37" s="243" t="s">
        <v>103</v>
      </c>
      <c r="F37" s="240"/>
      <c r="G37" s="356" t="s">
        <v>519</v>
      </c>
      <c r="H37" s="356"/>
      <c r="I37" s="356"/>
      <c r="J37" s="356"/>
      <c r="K37" s="237"/>
    </row>
    <row r="38" spans="2:11" ht="15" customHeight="1" x14ac:dyDescent="0.3">
      <c r="B38" s="239"/>
      <c r="C38" s="241"/>
      <c r="D38" s="240"/>
      <c r="E38" s="243" t="s">
        <v>104</v>
      </c>
      <c r="F38" s="240"/>
      <c r="G38" s="356" t="s">
        <v>520</v>
      </c>
      <c r="H38" s="356"/>
      <c r="I38" s="356"/>
      <c r="J38" s="356"/>
      <c r="K38" s="237"/>
    </row>
    <row r="39" spans="2:11" ht="15" customHeight="1" x14ac:dyDescent="0.3">
      <c r="B39" s="239"/>
      <c r="C39" s="241"/>
      <c r="D39" s="240"/>
      <c r="E39" s="243" t="s">
        <v>105</v>
      </c>
      <c r="F39" s="240"/>
      <c r="G39" s="356" t="s">
        <v>521</v>
      </c>
      <c r="H39" s="356"/>
      <c r="I39" s="356"/>
      <c r="J39" s="356"/>
      <c r="K39" s="237"/>
    </row>
    <row r="40" spans="2:11" ht="15" customHeight="1" x14ac:dyDescent="0.3">
      <c r="B40" s="239"/>
      <c r="C40" s="241"/>
      <c r="D40" s="240"/>
      <c r="E40" s="243" t="s">
        <v>522</v>
      </c>
      <c r="F40" s="240"/>
      <c r="G40" s="356" t="s">
        <v>523</v>
      </c>
      <c r="H40" s="356"/>
      <c r="I40" s="356"/>
      <c r="J40" s="356"/>
      <c r="K40" s="237"/>
    </row>
    <row r="41" spans="2:11" ht="15" customHeight="1" x14ac:dyDescent="0.3">
      <c r="B41" s="239"/>
      <c r="C41" s="241"/>
      <c r="D41" s="240"/>
      <c r="E41" s="243"/>
      <c r="F41" s="240"/>
      <c r="G41" s="356" t="s">
        <v>524</v>
      </c>
      <c r="H41" s="356"/>
      <c r="I41" s="356"/>
      <c r="J41" s="356"/>
      <c r="K41" s="237"/>
    </row>
    <row r="42" spans="2:11" ht="15" customHeight="1" x14ac:dyDescent="0.3">
      <c r="B42" s="239"/>
      <c r="C42" s="241"/>
      <c r="D42" s="240"/>
      <c r="E42" s="243" t="s">
        <v>525</v>
      </c>
      <c r="F42" s="240"/>
      <c r="G42" s="356" t="s">
        <v>526</v>
      </c>
      <c r="H42" s="356"/>
      <c r="I42" s="356"/>
      <c r="J42" s="356"/>
      <c r="K42" s="237"/>
    </row>
    <row r="43" spans="2:11" ht="15" customHeight="1" x14ac:dyDescent="0.3">
      <c r="B43" s="239"/>
      <c r="C43" s="241"/>
      <c r="D43" s="240"/>
      <c r="E43" s="243" t="s">
        <v>107</v>
      </c>
      <c r="F43" s="240"/>
      <c r="G43" s="356" t="s">
        <v>527</v>
      </c>
      <c r="H43" s="356"/>
      <c r="I43" s="356"/>
      <c r="J43" s="356"/>
      <c r="K43" s="237"/>
    </row>
    <row r="44" spans="2:11" ht="12.75" customHeight="1" x14ac:dyDescent="0.3">
      <c r="B44" s="239"/>
      <c r="C44" s="241"/>
      <c r="D44" s="240"/>
      <c r="E44" s="240"/>
      <c r="F44" s="240"/>
      <c r="G44" s="240"/>
      <c r="H44" s="240"/>
      <c r="I44" s="240"/>
      <c r="J44" s="240"/>
      <c r="K44" s="237"/>
    </row>
    <row r="45" spans="2:11" ht="15" customHeight="1" x14ac:dyDescent="0.3">
      <c r="B45" s="239"/>
      <c r="C45" s="241"/>
      <c r="D45" s="356" t="s">
        <v>528</v>
      </c>
      <c r="E45" s="356"/>
      <c r="F45" s="356"/>
      <c r="G45" s="356"/>
      <c r="H45" s="356"/>
      <c r="I45" s="356"/>
      <c r="J45" s="356"/>
      <c r="K45" s="237"/>
    </row>
    <row r="46" spans="2:11" ht="15" customHeight="1" x14ac:dyDescent="0.3">
      <c r="B46" s="239"/>
      <c r="C46" s="241"/>
      <c r="D46" s="241"/>
      <c r="E46" s="356" t="s">
        <v>529</v>
      </c>
      <c r="F46" s="356"/>
      <c r="G46" s="356"/>
      <c r="H46" s="356"/>
      <c r="I46" s="356"/>
      <c r="J46" s="356"/>
      <c r="K46" s="237"/>
    </row>
    <row r="47" spans="2:11" ht="15" customHeight="1" x14ac:dyDescent="0.3">
      <c r="B47" s="239"/>
      <c r="C47" s="241"/>
      <c r="D47" s="241"/>
      <c r="E47" s="356" t="s">
        <v>530</v>
      </c>
      <c r="F47" s="356"/>
      <c r="G47" s="356"/>
      <c r="H47" s="356"/>
      <c r="I47" s="356"/>
      <c r="J47" s="356"/>
      <c r="K47" s="237"/>
    </row>
    <row r="48" spans="2:11" ht="15" customHeight="1" x14ac:dyDescent="0.3">
      <c r="B48" s="239"/>
      <c r="C48" s="241"/>
      <c r="D48" s="241"/>
      <c r="E48" s="356" t="s">
        <v>531</v>
      </c>
      <c r="F48" s="356"/>
      <c r="G48" s="356"/>
      <c r="H48" s="356"/>
      <c r="I48" s="356"/>
      <c r="J48" s="356"/>
      <c r="K48" s="237"/>
    </row>
    <row r="49" spans="2:11" ht="15" customHeight="1" x14ac:dyDescent="0.3">
      <c r="B49" s="239"/>
      <c r="C49" s="241"/>
      <c r="D49" s="356" t="s">
        <v>532</v>
      </c>
      <c r="E49" s="356"/>
      <c r="F49" s="356"/>
      <c r="G49" s="356"/>
      <c r="H49" s="356"/>
      <c r="I49" s="356"/>
      <c r="J49" s="356"/>
      <c r="K49" s="237"/>
    </row>
    <row r="50" spans="2:11" ht="25.5" customHeight="1" x14ac:dyDescent="0.3">
      <c r="B50" s="236"/>
      <c r="C50" s="359" t="s">
        <v>533</v>
      </c>
      <c r="D50" s="359"/>
      <c r="E50" s="359"/>
      <c r="F50" s="359"/>
      <c r="G50" s="359"/>
      <c r="H50" s="359"/>
      <c r="I50" s="359"/>
      <c r="J50" s="359"/>
      <c r="K50" s="237"/>
    </row>
    <row r="51" spans="2:11" ht="5.25" customHeight="1" x14ac:dyDescent="0.3">
      <c r="B51" s="236"/>
      <c r="C51" s="238"/>
      <c r="D51" s="238"/>
      <c r="E51" s="238"/>
      <c r="F51" s="238"/>
      <c r="G51" s="238"/>
      <c r="H51" s="238"/>
      <c r="I51" s="238"/>
      <c r="J51" s="238"/>
      <c r="K51" s="237"/>
    </row>
    <row r="52" spans="2:11" ht="15" customHeight="1" x14ac:dyDescent="0.3">
      <c r="B52" s="236"/>
      <c r="C52" s="356" t="s">
        <v>534</v>
      </c>
      <c r="D52" s="356"/>
      <c r="E52" s="356"/>
      <c r="F52" s="356"/>
      <c r="G52" s="356"/>
      <c r="H52" s="356"/>
      <c r="I52" s="356"/>
      <c r="J52" s="356"/>
      <c r="K52" s="237"/>
    </row>
    <row r="53" spans="2:11" ht="15" customHeight="1" x14ac:dyDescent="0.3">
      <c r="B53" s="236"/>
      <c r="C53" s="356" t="s">
        <v>535</v>
      </c>
      <c r="D53" s="356"/>
      <c r="E53" s="356"/>
      <c r="F53" s="356"/>
      <c r="G53" s="356"/>
      <c r="H53" s="356"/>
      <c r="I53" s="356"/>
      <c r="J53" s="356"/>
      <c r="K53" s="237"/>
    </row>
    <row r="54" spans="2:11" ht="12.75" customHeight="1" x14ac:dyDescent="0.3">
      <c r="B54" s="236"/>
      <c r="C54" s="240"/>
      <c r="D54" s="240"/>
      <c r="E54" s="240"/>
      <c r="F54" s="240"/>
      <c r="G54" s="240"/>
      <c r="H54" s="240"/>
      <c r="I54" s="240"/>
      <c r="J54" s="240"/>
      <c r="K54" s="237"/>
    </row>
    <row r="55" spans="2:11" ht="15" customHeight="1" x14ac:dyDescent="0.3">
      <c r="B55" s="236"/>
      <c r="C55" s="356" t="s">
        <v>536</v>
      </c>
      <c r="D55" s="356"/>
      <c r="E55" s="356"/>
      <c r="F55" s="356"/>
      <c r="G55" s="356"/>
      <c r="H55" s="356"/>
      <c r="I55" s="356"/>
      <c r="J55" s="356"/>
      <c r="K55" s="237"/>
    </row>
    <row r="56" spans="2:11" ht="15" customHeight="1" x14ac:dyDescent="0.3">
      <c r="B56" s="236"/>
      <c r="C56" s="241"/>
      <c r="D56" s="356" t="s">
        <v>537</v>
      </c>
      <c r="E56" s="356"/>
      <c r="F56" s="356"/>
      <c r="G56" s="356"/>
      <c r="H56" s="356"/>
      <c r="I56" s="356"/>
      <c r="J56" s="356"/>
      <c r="K56" s="237"/>
    </row>
    <row r="57" spans="2:11" ht="15" customHeight="1" x14ac:dyDescent="0.3">
      <c r="B57" s="236"/>
      <c r="C57" s="241"/>
      <c r="D57" s="356" t="s">
        <v>538</v>
      </c>
      <c r="E57" s="356"/>
      <c r="F57" s="356"/>
      <c r="G57" s="356"/>
      <c r="H57" s="356"/>
      <c r="I57" s="356"/>
      <c r="J57" s="356"/>
      <c r="K57" s="237"/>
    </row>
    <row r="58" spans="2:11" ht="15" customHeight="1" x14ac:dyDescent="0.3">
      <c r="B58" s="236"/>
      <c r="C58" s="241"/>
      <c r="D58" s="356" t="s">
        <v>539</v>
      </c>
      <c r="E58" s="356"/>
      <c r="F58" s="356"/>
      <c r="G58" s="356"/>
      <c r="H58" s="356"/>
      <c r="I58" s="356"/>
      <c r="J58" s="356"/>
      <c r="K58" s="237"/>
    </row>
    <row r="59" spans="2:11" ht="15" customHeight="1" x14ac:dyDescent="0.3">
      <c r="B59" s="236"/>
      <c r="C59" s="241"/>
      <c r="D59" s="356" t="s">
        <v>540</v>
      </c>
      <c r="E59" s="356"/>
      <c r="F59" s="356"/>
      <c r="G59" s="356"/>
      <c r="H59" s="356"/>
      <c r="I59" s="356"/>
      <c r="J59" s="356"/>
      <c r="K59" s="237"/>
    </row>
    <row r="60" spans="2:11" ht="15" customHeight="1" x14ac:dyDescent="0.3">
      <c r="B60" s="236"/>
      <c r="C60" s="241"/>
      <c r="D60" s="358" t="s">
        <v>541</v>
      </c>
      <c r="E60" s="358"/>
      <c r="F60" s="358"/>
      <c r="G60" s="358"/>
      <c r="H60" s="358"/>
      <c r="I60" s="358"/>
      <c r="J60" s="358"/>
      <c r="K60" s="237"/>
    </row>
    <row r="61" spans="2:11" ht="15" customHeight="1" x14ac:dyDescent="0.3">
      <c r="B61" s="236"/>
      <c r="C61" s="241"/>
      <c r="D61" s="356" t="s">
        <v>542</v>
      </c>
      <c r="E61" s="356"/>
      <c r="F61" s="356"/>
      <c r="G61" s="356"/>
      <c r="H61" s="356"/>
      <c r="I61" s="356"/>
      <c r="J61" s="356"/>
      <c r="K61" s="237"/>
    </row>
    <row r="62" spans="2:11" ht="12.75" customHeight="1" x14ac:dyDescent="0.3">
      <c r="B62" s="236"/>
      <c r="C62" s="241"/>
      <c r="D62" s="241"/>
      <c r="E62" s="244"/>
      <c r="F62" s="241"/>
      <c r="G62" s="241"/>
      <c r="H62" s="241"/>
      <c r="I62" s="241"/>
      <c r="J62" s="241"/>
      <c r="K62" s="237"/>
    </row>
    <row r="63" spans="2:11" ht="15" customHeight="1" x14ac:dyDescent="0.3">
      <c r="B63" s="236"/>
      <c r="C63" s="241"/>
      <c r="D63" s="356" t="s">
        <v>543</v>
      </c>
      <c r="E63" s="356"/>
      <c r="F63" s="356"/>
      <c r="G63" s="356"/>
      <c r="H63" s="356"/>
      <c r="I63" s="356"/>
      <c r="J63" s="356"/>
      <c r="K63" s="237"/>
    </row>
    <row r="64" spans="2:11" ht="15" customHeight="1" x14ac:dyDescent="0.3">
      <c r="B64" s="236"/>
      <c r="C64" s="241"/>
      <c r="D64" s="358" t="s">
        <v>544</v>
      </c>
      <c r="E64" s="358"/>
      <c r="F64" s="358"/>
      <c r="G64" s="358"/>
      <c r="H64" s="358"/>
      <c r="I64" s="358"/>
      <c r="J64" s="358"/>
      <c r="K64" s="237"/>
    </row>
    <row r="65" spans="2:11" ht="15" customHeight="1" x14ac:dyDescent="0.3">
      <c r="B65" s="236"/>
      <c r="C65" s="241"/>
      <c r="D65" s="356" t="s">
        <v>545</v>
      </c>
      <c r="E65" s="356"/>
      <c r="F65" s="356"/>
      <c r="G65" s="356"/>
      <c r="H65" s="356"/>
      <c r="I65" s="356"/>
      <c r="J65" s="356"/>
      <c r="K65" s="237"/>
    </row>
    <row r="66" spans="2:11" ht="15" customHeight="1" x14ac:dyDescent="0.3">
      <c r="B66" s="236"/>
      <c r="C66" s="241"/>
      <c r="D66" s="356" t="s">
        <v>546</v>
      </c>
      <c r="E66" s="356"/>
      <c r="F66" s="356"/>
      <c r="G66" s="356"/>
      <c r="H66" s="356"/>
      <c r="I66" s="356"/>
      <c r="J66" s="356"/>
      <c r="K66" s="237"/>
    </row>
    <row r="67" spans="2:11" ht="15" customHeight="1" x14ac:dyDescent="0.3">
      <c r="B67" s="236"/>
      <c r="C67" s="241"/>
      <c r="D67" s="356" t="s">
        <v>547</v>
      </c>
      <c r="E67" s="356"/>
      <c r="F67" s="356"/>
      <c r="G67" s="356"/>
      <c r="H67" s="356"/>
      <c r="I67" s="356"/>
      <c r="J67" s="356"/>
      <c r="K67" s="237"/>
    </row>
    <row r="68" spans="2:11" ht="15" customHeight="1" x14ac:dyDescent="0.3">
      <c r="B68" s="236"/>
      <c r="C68" s="241"/>
      <c r="D68" s="356" t="s">
        <v>548</v>
      </c>
      <c r="E68" s="356"/>
      <c r="F68" s="356"/>
      <c r="G68" s="356"/>
      <c r="H68" s="356"/>
      <c r="I68" s="356"/>
      <c r="J68" s="356"/>
      <c r="K68" s="237"/>
    </row>
    <row r="69" spans="2:11" ht="12.75" customHeight="1" x14ac:dyDescent="0.3">
      <c r="B69" s="245"/>
      <c r="C69" s="246"/>
      <c r="D69" s="246"/>
      <c r="E69" s="246"/>
      <c r="F69" s="246"/>
      <c r="G69" s="246"/>
      <c r="H69" s="246"/>
      <c r="I69" s="246"/>
      <c r="J69" s="246"/>
      <c r="K69" s="247"/>
    </row>
    <row r="70" spans="2:11" ht="18.75" customHeight="1" x14ac:dyDescent="0.3">
      <c r="B70" s="248"/>
      <c r="C70" s="248"/>
      <c r="D70" s="248"/>
      <c r="E70" s="248"/>
      <c r="F70" s="248"/>
      <c r="G70" s="248"/>
      <c r="H70" s="248"/>
      <c r="I70" s="248"/>
      <c r="J70" s="248"/>
      <c r="K70" s="249"/>
    </row>
    <row r="71" spans="2:11" ht="18.75" customHeight="1" x14ac:dyDescent="0.3">
      <c r="B71" s="249"/>
      <c r="C71" s="249"/>
      <c r="D71" s="249"/>
      <c r="E71" s="249"/>
      <c r="F71" s="249"/>
      <c r="G71" s="249"/>
      <c r="H71" s="249"/>
      <c r="I71" s="249"/>
      <c r="J71" s="249"/>
      <c r="K71" s="249"/>
    </row>
    <row r="72" spans="2:11" ht="7.5" customHeight="1" x14ac:dyDescent="0.3">
      <c r="B72" s="250"/>
      <c r="C72" s="251"/>
      <c r="D72" s="251"/>
      <c r="E72" s="251"/>
      <c r="F72" s="251"/>
      <c r="G72" s="251"/>
      <c r="H72" s="251"/>
      <c r="I72" s="251"/>
      <c r="J72" s="251"/>
      <c r="K72" s="252"/>
    </row>
    <row r="73" spans="2:11" ht="45" customHeight="1" x14ac:dyDescent="0.3">
      <c r="B73" s="253"/>
      <c r="C73" s="357" t="s">
        <v>484</v>
      </c>
      <c r="D73" s="357"/>
      <c r="E73" s="357"/>
      <c r="F73" s="357"/>
      <c r="G73" s="357"/>
      <c r="H73" s="357"/>
      <c r="I73" s="357"/>
      <c r="J73" s="357"/>
      <c r="K73" s="254"/>
    </row>
    <row r="74" spans="2:11" ht="17.25" customHeight="1" x14ac:dyDescent="0.3">
      <c r="B74" s="253"/>
      <c r="C74" s="255" t="s">
        <v>549</v>
      </c>
      <c r="D74" s="255"/>
      <c r="E74" s="255"/>
      <c r="F74" s="255" t="s">
        <v>550</v>
      </c>
      <c r="G74" s="256"/>
      <c r="H74" s="255" t="s">
        <v>103</v>
      </c>
      <c r="I74" s="255" t="s">
        <v>61</v>
      </c>
      <c r="J74" s="255" t="s">
        <v>551</v>
      </c>
      <c r="K74" s="254"/>
    </row>
    <row r="75" spans="2:11" ht="17.25" customHeight="1" x14ac:dyDescent="0.3">
      <c r="B75" s="253"/>
      <c r="C75" s="257" t="s">
        <v>552</v>
      </c>
      <c r="D75" s="257"/>
      <c r="E75" s="257"/>
      <c r="F75" s="258" t="s">
        <v>553</v>
      </c>
      <c r="G75" s="259"/>
      <c r="H75" s="257"/>
      <c r="I75" s="257"/>
      <c r="J75" s="257" t="s">
        <v>554</v>
      </c>
      <c r="K75" s="254"/>
    </row>
    <row r="76" spans="2:11" ht="5.25" customHeight="1" x14ac:dyDescent="0.3">
      <c r="B76" s="253"/>
      <c r="C76" s="260"/>
      <c r="D76" s="260"/>
      <c r="E76" s="260"/>
      <c r="F76" s="260"/>
      <c r="G76" s="261"/>
      <c r="H76" s="260"/>
      <c r="I76" s="260"/>
      <c r="J76" s="260"/>
      <c r="K76" s="254"/>
    </row>
    <row r="77" spans="2:11" ht="15" customHeight="1" x14ac:dyDescent="0.3">
      <c r="B77" s="253"/>
      <c r="C77" s="243" t="s">
        <v>57</v>
      </c>
      <c r="D77" s="260"/>
      <c r="E77" s="260"/>
      <c r="F77" s="262" t="s">
        <v>555</v>
      </c>
      <c r="G77" s="261"/>
      <c r="H77" s="243" t="s">
        <v>556</v>
      </c>
      <c r="I77" s="243" t="s">
        <v>557</v>
      </c>
      <c r="J77" s="243">
        <v>20</v>
      </c>
      <c r="K77" s="254"/>
    </row>
    <row r="78" spans="2:11" ht="15" customHeight="1" x14ac:dyDescent="0.3">
      <c r="B78" s="253"/>
      <c r="C78" s="243" t="s">
        <v>558</v>
      </c>
      <c r="D78" s="243"/>
      <c r="E78" s="243"/>
      <c r="F78" s="262" t="s">
        <v>555</v>
      </c>
      <c r="G78" s="261"/>
      <c r="H78" s="243" t="s">
        <v>559</v>
      </c>
      <c r="I78" s="243" t="s">
        <v>557</v>
      </c>
      <c r="J78" s="243">
        <v>120</v>
      </c>
      <c r="K78" s="254"/>
    </row>
    <row r="79" spans="2:11" ht="15" customHeight="1" x14ac:dyDescent="0.3">
      <c r="B79" s="263"/>
      <c r="C79" s="243" t="s">
        <v>560</v>
      </c>
      <c r="D79" s="243"/>
      <c r="E79" s="243"/>
      <c r="F79" s="262" t="s">
        <v>561</v>
      </c>
      <c r="G79" s="261"/>
      <c r="H79" s="243" t="s">
        <v>562</v>
      </c>
      <c r="I79" s="243" t="s">
        <v>557</v>
      </c>
      <c r="J79" s="243">
        <v>50</v>
      </c>
      <c r="K79" s="254"/>
    </row>
    <row r="80" spans="2:11" ht="15" customHeight="1" x14ac:dyDescent="0.3">
      <c r="B80" s="263"/>
      <c r="C80" s="243" t="s">
        <v>563</v>
      </c>
      <c r="D80" s="243"/>
      <c r="E80" s="243"/>
      <c r="F80" s="262" t="s">
        <v>555</v>
      </c>
      <c r="G80" s="261"/>
      <c r="H80" s="243" t="s">
        <v>564</v>
      </c>
      <c r="I80" s="243" t="s">
        <v>565</v>
      </c>
      <c r="J80" s="243"/>
      <c r="K80" s="254"/>
    </row>
    <row r="81" spans="2:11" ht="15" customHeight="1" x14ac:dyDescent="0.3">
      <c r="B81" s="263"/>
      <c r="C81" s="264" t="s">
        <v>566</v>
      </c>
      <c r="D81" s="264"/>
      <c r="E81" s="264"/>
      <c r="F81" s="265" t="s">
        <v>561</v>
      </c>
      <c r="G81" s="264"/>
      <c r="H81" s="264" t="s">
        <v>567</v>
      </c>
      <c r="I81" s="264" t="s">
        <v>557</v>
      </c>
      <c r="J81" s="264">
        <v>15</v>
      </c>
      <c r="K81" s="254"/>
    </row>
    <row r="82" spans="2:11" ht="15" customHeight="1" x14ac:dyDescent="0.3">
      <c r="B82" s="263"/>
      <c r="C82" s="264" t="s">
        <v>568</v>
      </c>
      <c r="D82" s="264"/>
      <c r="E82" s="264"/>
      <c r="F82" s="265" t="s">
        <v>561</v>
      </c>
      <c r="G82" s="264"/>
      <c r="H82" s="264" t="s">
        <v>569</v>
      </c>
      <c r="I82" s="264" t="s">
        <v>557</v>
      </c>
      <c r="J82" s="264">
        <v>15</v>
      </c>
      <c r="K82" s="254"/>
    </row>
    <row r="83" spans="2:11" ht="15" customHeight="1" x14ac:dyDescent="0.3">
      <c r="B83" s="263"/>
      <c r="C83" s="264" t="s">
        <v>570</v>
      </c>
      <c r="D83" s="264"/>
      <c r="E83" s="264"/>
      <c r="F83" s="265" t="s">
        <v>561</v>
      </c>
      <c r="G83" s="264"/>
      <c r="H83" s="264" t="s">
        <v>571</v>
      </c>
      <c r="I83" s="264" t="s">
        <v>557</v>
      </c>
      <c r="J83" s="264">
        <v>20</v>
      </c>
      <c r="K83" s="254"/>
    </row>
    <row r="84" spans="2:11" ht="15" customHeight="1" x14ac:dyDescent="0.3">
      <c r="B84" s="263"/>
      <c r="C84" s="264" t="s">
        <v>572</v>
      </c>
      <c r="D84" s="264"/>
      <c r="E84" s="264"/>
      <c r="F84" s="265" t="s">
        <v>561</v>
      </c>
      <c r="G84" s="264"/>
      <c r="H84" s="264" t="s">
        <v>573</v>
      </c>
      <c r="I84" s="264" t="s">
        <v>557</v>
      </c>
      <c r="J84" s="264">
        <v>20</v>
      </c>
      <c r="K84" s="254"/>
    </row>
    <row r="85" spans="2:11" ht="15" customHeight="1" x14ac:dyDescent="0.3">
      <c r="B85" s="263"/>
      <c r="C85" s="243" t="s">
        <v>574</v>
      </c>
      <c r="D85" s="243"/>
      <c r="E85" s="243"/>
      <c r="F85" s="262" t="s">
        <v>561</v>
      </c>
      <c r="G85" s="261"/>
      <c r="H85" s="243" t="s">
        <v>575</v>
      </c>
      <c r="I85" s="243" t="s">
        <v>557</v>
      </c>
      <c r="J85" s="243">
        <v>50</v>
      </c>
      <c r="K85" s="254"/>
    </row>
    <row r="86" spans="2:11" ht="15" customHeight="1" x14ac:dyDescent="0.3">
      <c r="B86" s="263"/>
      <c r="C86" s="243" t="s">
        <v>576</v>
      </c>
      <c r="D86" s="243"/>
      <c r="E86" s="243"/>
      <c r="F86" s="262" t="s">
        <v>561</v>
      </c>
      <c r="G86" s="261"/>
      <c r="H86" s="243" t="s">
        <v>577</v>
      </c>
      <c r="I86" s="243" t="s">
        <v>557</v>
      </c>
      <c r="J86" s="243">
        <v>20</v>
      </c>
      <c r="K86" s="254"/>
    </row>
    <row r="87" spans="2:11" ht="15" customHeight="1" x14ac:dyDescent="0.3">
      <c r="B87" s="263"/>
      <c r="C87" s="243" t="s">
        <v>578</v>
      </c>
      <c r="D87" s="243"/>
      <c r="E87" s="243"/>
      <c r="F87" s="262" t="s">
        <v>561</v>
      </c>
      <c r="G87" s="261"/>
      <c r="H87" s="243" t="s">
        <v>579</v>
      </c>
      <c r="I87" s="243" t="s">
        <v>557</v>
      </c>
      <c r="J87" s="243">
        <v>20</v>
      </c>
      <c r="K87" s="254"/>
    </row>
    <row r="88" spans="2:11" ht="15" customHeight="1" x14ac:dyDescent="0.3">
      <c r="B88" s="263"/>
      <c r="C88" s="243" t="s">
        <v>580</v>
      </c>
      <c r="D88" s="243"/>
      <c r="E88" s="243"/>
      <c r="F88" s="262" t="s">
        <v>561</v>
      </c>
      <c r="G88" s="261"/>
      <c r="H88" s="243" t="s">
        <v>581</v>
      </c>
      <c r="I88" s="243" t="s">
        <v>557</v>
      </c>
      <c r="J88" s="243">
        <v>50</v>
      </c>
      <c r="K88" s="254"/>
    </row>
    <row r="89" spans="2:11" ht="15" customHeight="1" x14ac:dyDescent="0.3">
      <c r="B89" s="263"/>
      <c r="C89" s="243" t="s">
        <v>582</v>
      </c>
      <c r="D89" s="243"/>
      <c r="E89" s="243"/>
      <c r="F89" s="262" t="s">
        <v>561</v>
      </c>
      <c r="G89" s="261"/>
      <c r="H89" s="243" t="s">
        <v>582</v>
      </c>
      <c r="I89" s="243" t="s">
        <v>557</v>
      </c>
      <c r="J89" s="243">
        <v>50</v>
      </c>
      <c r="K89" s="254"/>
    </row>
    <row r="90" spans="2:11" ht="15" customHeight="1" x14ac:dyDescent="0.3">
      <c r="B90" s="263"/>
      <c r="C90" s="243" t="s">
        <v>108</v>
      </c>
      <c r="D90" s="243"/>
      <c r="E90" s="243"/>
      <c r="F90" s="262" t="s">
        <v>561</v>
      </c>
      <c r="G90" s="261"/>
      <c r="H90" s="243" t="s">
        <v>583</v>
      </c>
      <c r="I90" s="243" t="s">
        <v>557</v>
      </c>
      <c r="J90" s="243">
        <v>255</v>
      </c>
      <c r="K90" s="254"/>
    </row>
    <row r="91" spans="2:11" ht="15" customHeight="1" x14ac:dyDescent="0.3">
      <c r="B91" s="263"/>
      <c r="C91" s="243" t="s">
        <v>584</v>
      </c>
      <c r="D91" s="243"/>
      <c r="E91" s="243"/>
      <c r="F91" s="262" t="s">
        <v>555</v>
      </c>
      <c r="G91" s="261"/>
      <c r="H91" s="243" t="s">
        <v>585</v>
      </c>
      <c r="I91" s="243" t="s">
        <v>586</v>
      </c>
      <c r="J91" s="243"/>
      <c r="K91" s="254"/>
    </row>
    <row r="92" spans="2:11" ht="15" customHeight="1" x14ac:dyDescent="0.3">
      <c r="B92" s="263"/>
      <c r="C92" s="243" t="s">
        <v>587</v>
      </c>
      <c r="D92" s="243"/>
      <c r="E92" s="243"/>
      <c r="F92" s="262" t="s">
        <v>555</v>
      </c>
      <c r="G92" s="261"/>
      <c r="H92" s="243" t="s">
        <v>588</v>
      </c>
      <c r="I92" s="243" t="s">
        <v>589</v>
      </c>
      <c r="J92" s="243"/>
      <c r="K92" s="254"/>
    </row>
    <row r="93" spans="2:11" ht="15" customHeight="1" x14ac:dyDescent="0.3">
      <c r="B93" s="263"/>
      <c r="C93" s="243" t="s">
        <v>590</v>
      </c>
      <c r="D93" s="243"/>
      <c r="E93" s="243"/>
      <c r="F93" s="262" t="s">
        <v>555</v>
      </c>
      <c r="G93" s="261"/>
      <c r="H93" s="243" t="s">
        <v>590</v>
      </c>
      <c r="I93" s="243" t="s">
        <v>589</v>
      </c>
      <c r="J93" s="243"/>
      <c r="K93" s="254"/>
    </row>
    <row r="94" spans="2:11" ht="15" customHeight="1" x14ac:dyDescent="0.3">
      <c r="B94" s="263"/>
      <c r="C94" s="243" t="s">
        <v>42</v>
      </c>
      <c r="D94" s="243"/>
      <c r="E94" s="243"/>
      <c r="F94" s="262" t="s">
        <v>555</v>
      </c>
      <c r="G94" s="261"/>
      <c r="H94" s="243" t="s">
        <v>591</v>
      </c>
      <c r="I94" s="243" t="s">
        <v>589</v>
      </c>
      <c r="J94" s="243"/>
      <c r="K94" s="254"/>
    </row>
    <row r="95" spans="2:11" ht="15" customHeight="1" x14ac:dyDescent="0.3">
      <c r="B95" s="263"/>
      <c r="C95" s="243" t="s">
        <v>52</v>
      </c>
      <c r="D95" s="243"/>
      <c r="E95" s="243"/>
      <c r="F95" s="262" t="s">
        <v>555</v>
      </c>
      <c r="G95" s="261"/>
      <c r="H95" s="243" t="s">
        <v>592</v>
      </c>
      <c r="I95" s="243" t="s">
        <v>589</v>
      </c>
      <c r="J95" s="243"/>
      <c r="K95" s="254"/>
    </row>
    <row r="96" spans="2:11" ht="15" customHeight="1" x14ac:dyDescent="0.3">
      <c r="B96" s="266"/>
      <c r="C96" s="267"/>
      <c r="D96" s="267"/>
      <c r="E96" s="267"/>
      <c r="F96" s="267"/>
      <c r="G96" s="267"/>
      <c r="H96" s="267"/>
      <c r="I96" s="267"/>
      <c r="J96" s="267"/>
      <c r="K96" s="268"/>
    </row>
    <row r="97" spans="2:11" ht="18.75" customHeight="1" x14ac:dyDescent="0.3">
      <c r="B97" s="269"/>
      <c r="C97" s="270"/>
      <c r="D97" s="270"/>
      <c r="E97" s="270"/>
      <c r="F97" s="270"/>
      <c r="G97" s="270"/>
      <c r="H97" s="270"/>
      <c r="I97" s="270"/>
      <c r="J97" s="270"/>
      <c r="K97" s="269"/>
    </row>
    <row r="98" spans="2:11" ht="18.75" customHeight="1" x14ac:dyDescent="0.3">
      <c r="B98" s="249"/>
      <c r="C98" s="249"/>
      <c r="D98" s="249"/>
      <c r="E98" s="249"/>
      <c r="F98" s="249"/>
      <c r="G98" s="249"/>
      <c r="H98" s="249"/>
      <c r="I98" s="249"/>
      <c r="J98" s="249"/>
      <c r="K98" s="249"/>
    </row>
    <row r="99" spans="2:11" ht="7.5" customHeight="1" x14ac:dyDescent="0.3">
      <c r="B99" s="250"/>
      <c r="C99" s="251"/>
      <c r="D99" s="251"/>
      <c r="E99" s="251"/>
      <c r="F99" s="251"/>
      <c r="G99" s="251"/>
      <c r="H99" s="251"/>
      <c r="I99" s="251"/>
      <c r="J99" s="251"/>
      <c r="K99" s="252"/>
    </row>
    <row r="100" spans="2:11" ht="45" customHeight="1" x14ac:dyDescent="0.3">
      <c r="B100" s="253"/>
      <c r="C100" s="357" t="s">
        <v>593</v>
      </c>
      <c r="D100" s="357"/>
      <c r="E100" s="357"/>
      <c r="F100" s="357"/>
      <c r="G100" s="357"/>
      <c r="H100" s="357"/>
      <c r="I100" s="357"/>
      <c r="J100" s="357"/>
      <c r="K100" s="254"/>
    </row>
    <row r="101" spans="2:11" ht="17.25" customHeight="1" x14ac:dyDescent="0.3">
      <c r="B101" s="253"/>
      <c r="C101" s="255" t="s">
        <v>549</v>
      </c>
      <c r="D101" s="255"/>
      <c r="E101" s="255"/>
      <c r="F101" s="255" t="s">
        <v>550</v>
      </c>
      <c r="G101" s="256"/>
      <c r="H101" s="255" t="s">
        <v>103</v>
      </c>
      <c r="I101" s="255" t="s">
        <v>61</v>
      </c>
      <c r="J101" s="255" t="s">
        <v>551</v>
      </c>
      <c r="K101" s="254"/>
    </row>
    <row r="102" spans="2:11" ht="17.25" customHeight="1" x14ac:dyDescent="0.3">
      <c r="B102" s="253"/>
      <c r="C102" s="257" t="s">
        <v>552</v>
      </c>
      <c r="D102" s="257"/>
      <c r="E102" s="257"/>
      <c r="F102" s="258" t="s">
        <v>553</v>
      </c>
      <c r="G102" s="259"/>
      <c r="H102" s="257"/>
      <c r="I102" s="257"/>
      <c r="J102" s="257" t="s">
        <v>554</v>
      </c>
      <c r="K102" s="254"/>
    </row>
    <row r="103" spans="2:11" ht="5.25" customHeight="1" x14ac:dyDescent="0.3">
      <c r="B103" s="253"/>
      <c r="C103" s="255"/>
      <c r="D103" s="255"/>
      <c r="E103" s="255"/>
      <c r="F103" s="255"/>
      <c r="G103" s="271"/>
      <c r="H103" s="255"/>
      <c r="I103" s="255"/>
      <c r="J103" s="255"/>
      <c r="K103" s="254"/>
    </row>
    <row r="104" spans="2:11" ht="15" customHeight="1" x14ac:dyDescent="0.3">
      <c r="B104" s="253"/>
      <c r="C104" s="243" t="s">
        <v>57</v>
      </c>
      <c r="D104" s="260"/>
      <c r="E104" s="260"/>
      <c r="F104" s="262" t="s">
        <v>555</v>
      </c>
      <c r="G104" s="271"/>
      <c r="H104" s="243" t="s">
        <v>594</v>
      </c>
      <c r="I104" s="243" t="s">
        <v>557</v>
      </c>
      <c r="J104" s="243">
        <v>20</v>
      </c>
      <c r="K104" s="254"/>
    </row>
    <row r="105" spans="2:11" ht="15" customHeight="1" x14ac:dyDescent="0.3">
      <c r="B105" s="253"/>
      <c r="C105" s="243" t="s">
        <v>558</v>
      </c>
      <c r="D105" s="243"/>
      <c r="E105" s="243"/>
      <c r="F105" s="262" t="s">
        <v>555</v>
      </c>
      <c r="G105" s="243"/>
      <c r="H105" s="243" t="s">
        <v>594</v>
      </c>
      <c r="I105" s="243" t="s">
        <v>557</v>
      </c>
      <c r="J105" s="243">
        <v>120</v>
      </c>
      <c r="K105" s="254"/>
    </row>
    <row r="106" spans="2:11" ht="15" customHeight="1" x14ac:dyDescent="0.3">
      <c r="B106" s="263"/>
      <c r="C106" s="243" t="s">
        <v>560</v>
      </c>
      <c r="D106" s="243"/>
      <c r="E106" s="243"/>
      <c r="F106" s="262" t="s">
        <v>561</v>
      </c>
      <c r="G106" s="243"/>
      <c r="H106" s="243" t="s">
        <v>594</v>
      </c>
      <c r="I106" s="243" t="s">
        <v>557</v>
      </c>
      <c r="J106" s="243">
        <v>50</v>
      </c>
      <c r="K106" s="254"/>
    </row>
    <row r="107" spans="2:11" ht="15" customHeight="1" x14ac:dyDescent="0.3">
      <c r="B107" s="263"/>
      <c r="C107" s="243" t="s">
        <v>563</v>
      </c>
      <c r="D107" s="243"/>
      <c r="E107" s="243"/>
      <c r="F107" s="262" t="s">
        <v>555</v>
      </c>
      <c r="G107" s="243"/>
      <c r="H107" s="243" t="s">
        <v>594</v>
      </c>
      <c r="I107" s="243" t="s">
        <v>565</v>
      </c>
      <c r="J107" s="243"/>
      <c r="K107" s="254"/>
    </row>
    <row r="108" spans="2:11" ht="15" customHeight="1" x14ac:dyDescent="0.3">
      <c r="B108" s="263"/>
      <c r="C108" s="243" t="s">
        <v>574</v>
      </c>
      <c r="D108" s="243"/>
      <c r="E108" s="243"/>
      <c r="F108" s="262" t="s">
        <v>561</v>
      </c>
      <c r="G108" s="243"/>
      <c r="H108" s="243" t="s">
        <v>594</v>
      </c>
      <c r="I108" s="243" t="s">
        <v>557</v>
      </c>
      <c r="J108" s="243">
        <v>50</v>
      </c>
      <c r="K108" s="254"/>
    </row>
    <row r="109" spans="2:11" ht="15" customHeight="1" x14ac:dyDescent="0.3">
      <c r="B109" s="263"/>
      <c r="C109" s="243" t="s">
        <v>582</v>
      </c>
      <c r="D109" s="243"/>
      <c r="E109" s="243"/>
      <c r="F109" s="262" t="s">
        <v>561</v>
      </c>
      <c r="G109" s="243"/>
      <c r="H109" s="243" t="s">
        <v>594</v>
      </c>
      <c r="I109" s="243" t="s">
        <v>557</v>
      </c>
      <c r="J109" s="243">
        <v>50</v>
      </c>
      <c r="K109" s="254"/>
    </row>
    <row r="110" spans="2:11" ht="15" customHeight="1" x14ac:dyDescent="0.3">
      <c r="B110" s="263"/>
      <c r="C110" s="243" t="s">
        <v>580</v>
      </c>
      <c r="D110" s="243"/>
      <c r="E110" s="243"/>
      <c r="F110" s="262" t="s">
        <v>561</v>
      </c>
      <c r="G110" s="243"/>
      <c r="H110" s="243" t="s">
        <v>594</v>
      </c>
      <c r="I110" s="243" t="s">
        <v>557</v>
      </c>
      <c r="J110" s="243">
        <v>50</v>
      </c>
      <c r="K110" s="254"/>
    </row>
    <row r="111" spans="2:11" ht="15" customHeight="1" x14ac:dyDescent="0.3">
      <c r="B111" s="263"/>
      <c r="C111" s="243" t="s">
        <v>57</v>
      </c>
      <c r="D111" s="243"/>
      <c r="E111" s="243"/>
      <c r="F111" s="262" t="s">
        <v>555</v>
      </c>
      <c r="G111" s="243"/>
      <c r="H111" s="243" t="s">
        <v>595</v>
      </c>
      <c r="I111" s="243" t="s">
        <v>557</v>
      </c>
      <c r="J111" s="243">
        <v>20</v>
      </c>
      <c r="K111" s="254"/>
    </row>
    <row r="112" spans="2:11" ht="15" customHeight="1" x14ac:dyDescent="0.3">
      <c r="B112" s="263"/>
      <c r="C112" s="243" t="s">
        <v>596</v>
      </c>
      <c r="D112" s="243"/>
      <c r="E112" s="243"/>
      <c r="F112" s="262" t="s">
        <v>555</v>
      </c>
      <c r="G112" s="243"/>
      <c r="H112" s="243" t="s">
        <v>597</v>
      </c>
      <c r="I112" s="243" t="s">
        <v>557</v>
      </c>
      <c r="J112" s="243">
        <v>120</v>
      </c>
      <c r="K112" s="254"/>
    </row>
    <row r="113" spans="2:11" ht="15" customHeight="1" x14ac:dyDescent="0.3">
      <c r="B113" s="263"/>
      <c r="C113" s="243" t="s">
        <v>42</v>
      </c>
      <c r="D113" s="243"/>
      <c r="E113" s="243"/>
      <c r="F113" s="262" t="s">
        <v>555</v>
      </c>
      <c r="G113" s="243"/>
      <c r="H113" s="243" t="s">
        <v>598</v>
      </c>
      <c r="I113" s="243" t="s">
        <v>589</v>
      </c>
      <c r="J113" s="243"/>
      <c r="K113" s="254"/>
    </row>
    <row r="114" spans="2:11" ht="15" customHeight="1" x14ac:dyDescent="0.3">
      <c r="B114" s="263"/>
      <c r="C114" s="243" t="s">
        <v>52</v>
      </c>
      <c r="D114" s="243"/>
      <c r="E114" s="243"/>
      <c r="F114" s="262" t="s">
        <v>555</v>
      </c>
      <c r="G114" s="243"/>
      <c r="H114" s="243" t="s">
        <v>599</v>
      </c>
      <c r="I114" s="243" t="s">
        <v>589</v>
      </c>
      <c r="J114" s="243"/>
      <c r="K114" s="254"/>
    </row>
    <row r="115" spans="2:11" ht="15" customHeight="1" x14ac:dyDescent="0.3">
      <c r="B115" s="263"/>
      <c r="C115" s="243" t="s">
        <v>61</v>
      </c>
      <c r="D115" s="243"/>
      <c r="E115" s="243"/>
      <c r="F115" s="262" t="s">
        <v>555</v>
      </c>
      <c r="G115" s="243"/>
      <c r="H115" s="243" t="s">
        <v>600</v>
      </c>
      <c r="I115" s="243" t="s">
        <v>601</v>
      </c>
      <c r="J115" s="243"/>
      <c r="K115" s="254"/>
    </row>
    <row r="116" spans="2:11" ht="15" customHeight="1" x14ac:dyDescent="0.3">
      <c r="B116" s="266"/>
      <c r="C116" s="272"/>
      <c r="D116" s="272"/>
      <c r="E116" s="272"/>
      <c r="F116" s="272"/>
      <c r="G116" s="272"/>
      <c r="H116" s="272"/>
      <c r="I116" s="272"/>
      <c r="J116" s="272"/>
      <c r="K116" s="268"/>
    </row>
    <row r="117" spans="2:11" ht="18.75" customHeight="1" x14ac:dyDescent="0.3">
      <c r="B117" s="273"/>
      <c r="C117" s="240"/>
      <c r="D117" s="240"/>
      <c r="E117" s="240"/>
      <c r="F117" s="274"/>
      <c r="G117" s="240"/>
      <c r="H117" s="240"/>
      <c r="I117" s="240"/>
      <c r="J117" s="240"/>
      <c r="K117" s="273"/>
    </row>
    <row r="118" spans="2:11" ht="18.75" customHeight="1" x14ac:dyDescent="0.3">
      <c r="B118" s="249"/>
      <c r="C118" s="249"/>
      <c r="D118" s="249"/>
      <c r="E118" s="249"/>
      <c r="F118" s="249"/>
      <c r="G118" s="249"/>
      <c r="H118" s="249"/>
      <c r="I118" s="249"/>
      <c r="J118" s="249"/>
      <c r="K118" s="249"/>
    </row>
    <row r="119" spans="2:11" ht="7.5" customHeight="1" x14ac:dyDescent="0.3">
      <c r="B119" s="275"/>
      <c r="C119" s="276"/>
      <c r="D119" s="276"/>
      <c r="E119" s="276"/>
      <c r="F119" s="276"/>
      <c r="G119" s="276"/>
      <c r="H119" s="276"/>
      <c r="I119" s="276"/>
      <c r="J119" s="276"/>
      <c r="K119" s="277"/>
    </row>
    <row r="120" spans="2:11" ht="45" customHeight="1" x14ac:dyDescent="0.3">
      <c r="B120" s="278"/>
      <c r="C120" s="354" t="s">
        <v>602</v>
      </c>
      <c r="D120" s="354"/>
      <c r="E120" s="354"/>
      <c r="F120" s="354"/>
      <c r="G120" s="354"/>
      <c r="H120" s="354"/>
      <c r="I120" s="354"/>
      <c r="J120" s="354"/>
      <c r="K120" s="279"/>
    </row>
    <row r="121" spans="2:11" ht="17.25" customHeight="1" x14ac:dyDescent="0.3">
      <c r="B121" s="280"/>
      <c r="C121" s="255" t="s">
        <v>549</v>
      </c>
      <c r="D121" s="255"/>
      <c r="E121" s="255"/>
      <c r="F121" s="255" t="s">
        <v>550</v>
      </c>
      <c r="G121" s="256"/>
      <c r="H121" s="255" t="s">
        <v>103</v>
      </c>
      <c r="I121" s="255" t="s">
        <v>61</v>
      </c>
      <c r="J121" s="255" t="s">
        <v>551</v>
      </c>
      <c r="K121" s="281"/>
    </row>
    <row r="122" spans="2:11" ht="17.25" customHeight="1" x14ac:dyDescent="0.3">
      <c r="B122" s="280"/>
      <c r="C122" s="257" t="s">
        <v>552</v>
      </c>
      <c r="D122" s="257"/>
      <c r="E122" s="257"/>
      <c r="F122" s="258" t="s">
        <v>553</v>
      </c>
      <c r="G122" s="259"/>
      <c r="H122" s="257"/>
      <c r="I122" s="257"/>
      <c r="J122" s="257" t="s">
        <v>554</v>
      </c>
      <c r="K122" s="281"/>
    </row>
    <row r="123" spans="2:11" ht="5.25" customHeight="1" x14ac:dyDescent="0.3">
      <c r="B123" s="282"/>
      <c r="C123" s="260"/>
      <c r="D123" s="260"/>
      <c r="E123" s="260"/>
      <c r="F123" s="260"/>
      <c r="G123" s="243"/>
      <c r="H123" s="260"/>
      <c r="I123" s="260"/>
      <c r="J123" s="260"/>
      <c r="K123" s="283"/>
    </row>
    <row r="124" spans="2:11" ht="15" customHeight="1" x14ac:dyDescent="0.3">
      <c r="B124" s="282"/>
      <c r="C124" s="243" t="s">
        <v>558</v>
      </c>
      <c r="D124" s="260"/>
      <c r="E124" s="260"/>
      <c r="F124" s="262" t="s">
        <v>555</v>
      </c>
      <c r="G124" s="243"/>
      <c r="H124" s="243" t="s">
        <v>594</v>
      </c>
      <c r="I124" s="243" t="s">
        <v>557</v>
      </c>
      <c r="J124" s="243">
        <v>120</v>
      </c>
      <c r="K124" s="284"/>
    </row>
    <row r="125" spans="2:11" ht="15" customHeight="1" x14ac:dyDescent="0.3">
      <c r="B125" s="282"/>
      <c r="C125" s="243" t="s">
        <v>603</v>
      </c>
      <c r="D125" s="243"/>
      <c r="E125" s="243"/>
      <c r="F125" s="262" t="s">
        <v>555</v>
      </c>
      <c r="G125" s="243"/>
      <c r="H125" s="243" t="s">
        <v>604</v>
      </c>
      <c r="I125" s="243" t="s">
        <v>557</v>
      </c>
      <c r="J125" s="243" t="s">
        <v>605</v>
      </c>
      <c r="K125" s="284"/>
    </row>
    <row r="126" spans="2:11" ht="15" customHeight="1" x14ac:dyDescent="0.3">
      <c r="B126" s="282"/>
      <c r="C126" s="243" t="s">
        <v>504</v>
      </c>
      <c r="D126" s="243"/>
      <c r="E126" s="243"/>
      <c r="F126" s="262" t="s">
        <v>555</v>
      </c>
      <c r="G126" s="243"/>
      <c r="H126" s="243" t="s">
        <v>606</v>
      </c>
      <c r="I126" s="243" t="s">
        <v>557</v>
      </c>
      <c r="J126" s="243" t="s">
        <v>605</v>
      </c>
      <c r="K126" s="284"/>
    </row>
    <row r="127" spans="2:11" ht="15" customHeight="1" x14ac:dyDescent="0.3">
      <c r="B127" s="282"/>
      <c r="C127" s="243" t="s">
        <v>566</v>
      </c>
      <c r="D127" s="243"/>
      <c r="E127" s="243"/>
      <c r="F127" s="262" t="s">
        <v>561</v>
      </c>
      <c r="G127" s="243"/>
      <c r="H127" s="243" t="s">
        <v>567</v>
      </c>
      <c r="I127" s="243" t="s">
        <v>557</v>
      </c>
      <c r="J127" s="243">
        <v>15</v>
      </c>
      <c r="K127" s="284"/>
    </row>
    <row r="128" spans="2:11" ht="15" customHeight="1" x14ac:dyDescent="0.3">
      <c r="B128" s="282"/>
      <c r="C128" s="264" t="s">
        <v>568</v>
      </c>
      <c r="D128" s="264"/>
      <c r="E128" s="264"/>
      <c r="F128" s="265" t="s">
        <v>561</v>
      </c>
      <c r="G128" s="264"/>
      <c r="H128" s="264" t="s">
        <v>569</v>
      </c>
      <c r="I128" s="264" t="s">
        <v>557</v>
      </c>
      <c r="J128" s="264">
        <v>15</v>
      </c>
      <c r="K128" s="284"/>
    </row>
    <row r="129" spans="2:11" ht="15" customHeight="1" x14ac:dyDescent="0.3">
      <c r="B129" s="282"/>
      <c r="C129" s="264" t="s">
        <v>570</v>
      </c>
      <c r="D129" s="264"/>
      <c r="E129" s="264"/>
      <c r="F129" s="265" t="s">
        <v>561</v>
      </c>
      <c r="G129" s="264"/>
      <c r="H129" s="264" t="s">
        <v>571</v>
      </c>
      <c r="I129" s="264" t="s">
        <v>557</v>
      </c>
      <c r="J129" s="264">
        <v>20</v>
      </c>
      <c r="K129" s="284"/>
    </row>
    <row r="130" spans="2:11" ht="15" customHeight="1" x14ac:dyDescent="0.3">
      <c r="B130" s="282"/>
      <c r="C130" s="264" t="s">
        <v>572</v>
      </c>
      <c r="D130" s="264"/>
      <c r="E130" s="264"/>
      <c r="F130" s="265" t="s">
        <v>561</v>
      </c>
      <c r="G130" s="264"/>
      <c r="H130" s="264" t="s">
        <v>573</v>
      </c>
      <c r="I130" s="264" t="s">
        <v>557</v>
      </c>
      <c r="J130" s="264">
        <v>20</v>
      </c>
      <c r="K130" s="284"/>
    </row>
    <row r="131" spans="2:11" ht="15" customHeight="1" x14ac:dyDescent="0.3">
      <c r="B131" s="282"/>
      <c r="C131" s="243" t="s">
        <v>560</v>
      </c>
      <c r="D131" s="243"/>
      <c r="E131" s="243"/>
      <c r="F131" s="262" t="s">
        <v>561</v>
      </c>
      <c r="G131" s="243"/>
      <c r="H131" s="243" t="s">
        <v>594</v>
      </c>
      <c r="I131" s="243" t="s">
        <v>557</v>
      </c>
      <c r="J131" s="243">
        <v>50</v>
      </c>
      <c r="K131" s="284"/>
    </row>
    <row r="132" spans="2:11" ht="15" customHeight="1" x14ac:dyDescent="0.3">
      <c r="B132" s="282"/>
      <c r="C132" s="243" t="s">
        <v>574</v>
      </c>
      <c r="D132" s="243"/>
      <c r="E132" s="243"/>
      <c r="F132" s="262" t="s">
        <v>561</v>
      </c>
      <c r="G132" s="243"/>
      <c r="H132" s="243" t="s">
        <v>594</v>
      </c>
      <c r="I132" s="243" t="s">
        <v>557</v>
      </c>
      <c r="J132" s="243">
        <v>50</v>
      </c>
      <c r="K132" s="284"/>
    </row>
    <row r="133" spans="2:11" ht="15" customHeight="1" x14ac:dyDescent="0.3">
      <c r="B133" s="282"/>
      <c r="C133" s="243" t="s">
        <v>580</v>
      </c>
      <c r="D133" s="243"/>
      <c r="E133" s="243"/>
      <c r="F133" s="262" t="s">
        <v>561</v>
      </c>
      <c r="G133" s="243"/>
      <c r="H133" s="243" t="s">
        <v>594</v>
      </c>
      <c r="I133" s="243" t="s">
        <v>557</v>
      </c>
      <c r="J133" s="243">
        <v>50</v>
      </c>
      <c r="K133" s="284"/>
    </row>
    <row r="134" spans="2:11" ht="15" customHeight="1" x14ac:dyDescent="0.3">
      <c r="B134" s="282"/>
      <c r="C134" s="243" t="s">
        <v>582</v>
      </c>
      <c r="D134" s="243"/>
      <c r="E134" s="243"/>
      <c r="F134" s="262" t="s">
        <v>561</v>
      </c>
      <c r="G134" s="243"/>
      <c r="H134" s="243" t="s">
        <v>594</v>
      </c>
      <c r="I134" s="243" t="s">
        <v>557</v>
      </c>
      <c r="J134" s="243">
        <v>50</v>
      </c>
      <c r="K134" s="284"/>
    </row>
    <row r="135" spans="2:11" ht="15" customHeight="1" x14ac:dyDescent="0.3">
      <c r="B135" s="282"/>
      <c r="C135" s="243" t="s">
        <v>108</v>
      </c>
      <c r="D135" s="243"/>
      <c r="E135" s="243"/>
      <c r="F135" s="262" t="s">
        <v>561</v>
      </c>
      <c r="G135" s="243"/>
      <c r="H135" s="243" t="s">
        <v>607</v>
      </c>
      <c r="I135" s="243" t="s">
        <v>557</v>
      </c>
      <c r="J135" s="243">
        <v>255</v>
      </c>
      <c r="K135" s="284"/>
    </row>
    <row r="136" spans="2:11" ht="15" customHeight="1" x14ac:dyDescent="0.3">
      <c r="B136" s="282"/>
      <c r="C136" s="243" t="s">
        <v>584</v>
      </c>
      <c r="D136" s="243"/>
      <c r="E136" s="243"/>
      <c r="F136" s="262" t="s">
        <v>555</v>
      </c>
      <c r="G136" s="243"/>
      <c r="H136" s="243" t="s">
        <v>608</v>
      </c>
      <c r="I136" s="243" t="s">
        <v>586</v>
      </c>
      <c r="J136" s="243"/>
      <c r="K136" s="284"/>
    </row>
    <row r="137" spans="2:11" ht="15" customHeight="1" x14ac:dyDescent="0.3">
      <c r="B137" s="282"/>
      <c r="C137" s="243" t="s">
        <v>587</v>
      </c>
      <c r="D137" s="243"/>
      <c r="E137" s="243"/>
      <c r="F137" s="262" t="s">
        <v>555</v>
      </c>
      <c r="G137" s="243"/>
      <c r="H137" s="243" t="s">
        <v>609</v>
      </c>
      <c r="I137" s="243" t="s">
        <v>589</v>
      </c>
      <c r="J137" s="243"/>
      <c r="K137" s="284"/>
    </row>
    <row r="138" spans="2:11" ht="15" customHeight="1" x14ac:dyDescent="0.3">
      <c r="B138" s="282"/>
      <c r="C138" s="243" t="s">
        <v>590</v>
      </c>
      <c r="D138" s="243"/>
      <c r="E138" s="243"/>
      <c r="F138" s="262" t="s">
        <v>555</v>
      </c>
      <c r="G138" s="243"/>
      <c r="H138" s="243" t="s">
        <v>590</v>
      </c>
      <c r="I138" s="243" t="s">
        <v>589</v>
      </c>
      <c r="J138" s="243"/>
      <c r="K138" s="284"/>
    </row>
    <row r="139" spans="2:11" ht="15" customHeight="1" x14ac:dyDescent="0.3">
      <c r="B139" s="282"/>
      <c r="C139" s="243" t="s">
        <v>42</v>
      </c>
      <c r="D139" s="243"/>
      <c r="E139" s="243"/>
      <c r="F139" s="262" t="s">
        <v>555</v>
      </c>
      <c r="G139" s="243"/>
      <c r="H139" s="243" t="s">
        <v>610</v>
      </c>
      <c r="I139" s="243" t="s">
        <v>589</v>
      </c>
      <c r="J139" s="243"/>
      <c r="K139" s="284"/>
    </row>
    <row r="140" spans="2:11" ht="15" customHeight="1" x14ac:dyDescent="0.3">
      <c r="B140" s="282"/>
      <c r="C140" s="243" t="s">
        <v>611</v>
      </c>
      <c r="D140" s="243"/>
      <c r="E140" s="243"/>
      <c r="F140" s="262" t="s">
        <v>555</v>
      </c>
      <c r="G140" s="243"/>
      <c r="H140" s="243" t="s">
        <v>612</v>
      </c>
      <c r="I140" s="243" t="s">
        <v>589</v>
      </c>
      <c r="J140" s="243"/>
      <c r="K140" s="284"/>
    </row>
    <row r="141" spans="2:11" ht="15" customHeight="1" x14ac:dyDescent="0.3">
      <c r="B141" s="285"/>
      <c r="C141" s="286"/>
      <c r="D141" s="286"/>
      <c r="E141" s="286"/>
      <c r="F141" s="286"/>
      <c r="G141" s="286"/>
      <c r="H141" s="286"/>
      <c r="I141" s="286"/>
      <c r="J141" s="286"/>
      <c r="K141" s="287"/>
    </row>
    <row r="142" spans="2:11" ht="18.75" customHeight="1" x14ac:dyDescent="0.3">
      <c r="B142" s="240"/>
      <c r="C142" s="240"/>
      <c r="D142" s="240"/>
      <c r="E142" s="240"/>
      <c r="F142" s="274"/>
      <c r="G142" s="240"/>
      <c r="H142" s="240"/>
      <c r="I142" s="240"/>
      <c r="J142" s="240"/>
      <c r="K142" s="240"/>
    </row>
    <row r="143" spans="2:11" ht="18.75" customHeight="1" x14ac:dyDescent="0.3">
      <c r="B143" s="249"/>
      <c r="C143" s="249"/>
      <c r="D143" s="249"/>
      <c r="E143" s="249"/>
      <c r="F143" s="249"/>
      <c r="G143" s="249"/>
      <c r="H143" s="249"/>
      <c r="I143" s="249"/>
      <c r="J143" s="249"/>
      <c r="K143" s="249"/>
    </row>
    <row r="144" spans="2:11" ht="7.5" customHeight="1" x14ac:dyDescent="0.3">
      <c r="B144" s="250"/>
      <c r="C144" s="251"/>
      <c r="D144" s="251"/>
      <c r="E144" s="251"/>
      <c r="F144" s="251"/>
      <c r="G144" s="251"/>
      <c r="H144" s="251"/>
      <c r="I144" s="251"/>
      <c r="J144" s="251"/>
      <c r="K144" s="252"/>
    </row>
    <row r="145" spans="2:11" ht="45" customHeight="1" x14ac:dyDescent="0.3">
      <c r="B145" s="253"/>
      <c r="C145" s="357" t="s">
        <v>613</v>
      </c>
      <c r="D145" s="357"/>
      <c r="E145" s="357"/>
      <c r="F145" s="357"/>
      <c r="G145" s="357"/>
      <c r="H145" s="357"/>
      <c r="I145" s="357"/>
      <c r="J145" s="357"/>
      <c r="K145" s="254"/>
    </row>
    <row r="146" spans="2:11" ht="17.25" customHeight="1" x14ac:dyDescent="0.3">
      <c r="B146" s="253"/>
      <c r="C146" s="255" t="s">
        <v>549</v>
      </c>
      <c r="D146" s="255"/>
      <c r="E146" s="255"/>
      <c r="F146" s="255" t="s">
        <v>550</v>
      </c>
      <c r="G146" s="256"/>
      <c r="H146" s="255" t="s">
        <v>103</v>
      </c>
      <c r="I146" s="255" t="s">
        <v>61</v>
      </c>
      <c r="J146" s="255" t="s">
        <v>551</v>
      </c>
      <c r="K146" s="254"/>
    </row>
    <row r="147" spans="2:11" ht="17.25" customHeight="1" x14ac:dyDescent="0.3">
      <c r="B147" s="253"/>
      <c r="C147" s="257" t="s">
        <v>552</v>
      </c>
      <c r="D147" s="257"/>
      <c r="E147" s="257"/>
      <c r="F147" s="258" t="s">
        <v>553</v>
      </c>
      <c r="G147" s="259"/>
      <c r="H147" s="257"/>
      <c r="I147" s="257"/>
      <c r="J147" s="257" t="s">
        <v>554</v>
      </c>
      <c r="K147" s="254"/>
    </row>
    <row r="148" spans="2:11" ht="5.25" customHeight="1" x14ac:dyDescent="0.3">
      <c r="B148" s="263"/>
      <c r="C148" s="260"/>
      <c r="D148" s="260"/>
      <c r="E148" s="260"/>
      <c r="F148" s="260"/>
      <c r="G148" s="261"/>
      <c r="H148" s="260"/>
      <c r="I148" s="260"/>
      <c r="J148" s="260"/>
      <c r="K148" s="284"/>
    </row>
    <row r="149" spans="2:11" ht="15" customHeight="1" x14ac:dyDescent="0.3">
      <c r="B149" s="263"/>
      <c r="C149" s="288" t="s">
        <v>558</v>
      </c>
      <c r="D149" s="243"/>
      <c r="E149" s="243"/>
      <c r="F149" s="289" t="s">
        <v>555</v>
      </c>
      <c r="G149" s="243"/>
      <c r="H149" s="288" t="s">
        <v>594</v>
      </c>
      <c r="I149" s="288" t="s">
        <v>557</v>
      </c>
      <c r="J149" s="288">
        <v>120</v>
      </c>
      <c r="K149" s="284"/>
    </row>
    <row r="150" spans="2:11" ht="15" customHeight="1" x14ac:dyDescent="0.3">
      <c r="B150" s="263"/>
      <c r="C150" s="288" t="s">
        <v>603</v>
      </c>
      <c r="D150" s="243"/>
      <c r="E150" s="243"/>
      <c r="F150" s="289" t="s">
        <v>555</v>
      </c>
      <c r="G150" s="243"/>
      <c r="H150" s="288" t="s">
        <v>614</v>
      </c>
      <c r="I150" s="288" t="s">
        <v>557</v>
      </c>
      <c r="J150" s="288" t="s">
        <v>605</v>
      </c>
      <c r="K150" s="284"/>
    </row>
    <row r="151" spans="2:11" ht="15" customHeight="1" x14ac:dyDescent="0.3">
      <c r="B151" s="263"/>
      <c r="C151" s="288" t="s">
        <v>504</v>
      </c>
      <c r="D151" s="243"/>
      <c r="E151" s="243"/>
      <c r="F151" s="289" t="s">
        <v>555</v>
      </c>
      <c r="G151" s="243"/>
      <c r="H151" s="288" t="s">
        <v>615</v>
      </c>
      <c r="I151" s="288" t="s">
        <v>557</v>
      </c>
      <c r="J151" s="288" t="s">
        <v>605</v>
      </c>
      <c r="K151" s="284"/>
    </row>
    <row r="152" spans="2:11" ht="15" customHeight="1" x14ac:dyDescent="0.3">
      <c r="B152" s="263"/>
      <c r="C152" s="288" t="s">
        <v>560</v>
      </c>
      <c r="D152" s="243"/>
      <c r="E152" s="243"/>
      <c r="F152" s="289" t="s">
        <v>561</v>
      </c>
      <c r="G152" s="243"/>
      <c r="H152" s="288" t="s">
        <v>594</v>
      </c>
      <c r="I152" s="288" t="s">
        <v>557</v>
      </c>
      <c r="J152" s="288">
        <v>50</v>
      </c>
      <c r="K152" s="284"/>
    </row>
    <row r="153" spans="2:11" ht="15" customHeight="1" x14ac:dyDescent="0.3">
      <c r="B153" s="263"/>
      <c r="C153" s="288" t="s">
        <v>563</v>
      </c>
      <c r="D153" s="243"/>
      <c r="E153" s="243"/>
      <c r="F153" s="289" t="s">
        <v>555</v>
      </c>
      <c r="G153" s="243"/>
      <c r="H153" s="288" t="s">
        <v>594</v>
      </c>
      <c r="I153" s="288" t="s">
        <v>565</v>
      </c>
      <c r="J153" s="288"/>
      <c r="K153" s="284"/>
    </row>
    <row r="154" spans="2:11" ht="15" customHeight="1" x14ac:dyDescent="0.3">
      <c r="B154" s="263"/>
      <c r="C154" s="288" t="s">
        <v>574</v>
      </c>
      <c r="D154" s="243"/>
      <c r="E154" s="243"/>
      <c r="F154" s="289" t="s">
        <v>561</v>
      </c>
      <c r="G154" s="243"/>
      <c r="H154" s="288" t="s">
        <v>594</v>
      </c>
      <c r="I154" s="288" t="s">
        <v>557</v>
      </c>
      <c r="J154" s="288">
        <v>50</v>
      </c>
      <c r="K154" s="284"/>
    </row>
    <row r="155" spans="2:11" ht="15" customHeight="1" x14ac:dyDescent="0.3">
      <c r="B155" s="263"/>
      <c r="C155" s="288" t="s">
        <v>582</v>
      </c>
      <c r="D155" s="243"/>
      <c r="E155" s="243"/>
      <c r="F155" s="289" t="s">
        <v>561</v>
      </c>
      <c r="G155" s="243"/>
      <c r="H155" s="288" t="s">
        <v>594</v>
      </c>
      <c r="I155" s="288" t="s">
        <v>557</v>
      </c>
      <c r="J155" s="288">
        <v>50</v>
      </c>
      <c r="K155" s="284"/>
    </row>
    <row r="156" spans="2:11" ht="15" customHeight="1" x14ac:dyDescent="0.3">
      <c r="B156" s="263"/>
      <c r="C156" s="288" t="s">
        <v>580</v>
      </c>
      <c r="D156" s="243"/>
      <c r="E156" s="243"/>
      <c r="F156" s="289" t="s">
        <v>561</v>
      </c>
      <c r="G156" s="243"/>
      <c r="H156" s="288" t="s">
        <v>594</v>
      </c>
      <c r="I156" s="288" t="s">
        <v>557</v>
      </c>
      <c r="J156" s="288">
        <v>50</v>
      </c>
      <c r="K156" s="284"/>
    </row>
    <row r="157" spans="2:11" ht="15" customHeight="1" x14ac:dyDescent="0.3">
      <c r="B157" s="263"/>
      <c r="C157" s="288" t="s">
        <v>90</v>
      </c>
      <c r="D157" s="243"/>
      <c r="E157" s="243"/>
      <c r="F157" s="289" t="s">
        <v>555</v>
      </c>
      <c r="G157" s="243"/>
      <c r="H157" s="288" t="s">
        <v>616</v>
      </c>
      <c r="I157" s="288" t="s">
        <v>557</v>
      </c>
      <c r="J157" s="288" t="s">
        <v>617</v>
      </c>
      <c r="K157" s="284"/>
    </row>
    <row r="158" spans="2:11" ht="15" customHeight="1" x14ac:dyDescent="0.3">
      <c r="B158" s="263"/>
      <c r="C158" s="288" t="s">
        <v>618</v>
      </c>
      <c r="D158" s="243"/>
      <c r="E158" s="243"/>
      <c r="F158" s="289" t="s">
        <v>555</v>
      </c>
      <c r="G158" s="243"/>
      <c r="H158" s="288" t="s">
        <v>619</v>
      </c>
      <c r="I158" s="288" t="s">
        <v>589</v>
      </c>
      <c r="J158" s="288"/>
      <c r="K158" s="284"/>
    </row>
    <row r="159" spans="2:11" ht="15" customHeight="1" x14ac:dyDescent="0.3">
      <c r="B159" s="290"/>
      <c r="C159" s="272"/>
      <c r="D159" s="272"/>
      <c r="E159" s="272"/>
      <c r="F159" s="272"/>
      <c r="G159" s="272"/>
      <c r="H159" s="272"/>
      <c r="I159" s="272"/>
      <c r="J159" s="272"/>
      <c r="K159" s="291"/>
    </row>
    <row r="160" spans="2:11" ht="18.75" customHeight="1" x14ac:dyDescent="0.3">
      <c r="B160" s="240"/>
      <c r="C160" s="243"/>
      <c r="D160" s="243"/>
      <c r="E160" s="243"/>
      <c r="F160" s="262"/>
      <c r="G160" s="243"/>
      <c r="H160" s="243"/>
      <c r="I160" s="243"/>
      <c r="J160" s="243"/>
      <c r="K160" s="240"/>
    </row>
    <row r="161" spans="2:11" ht="18.75" customHeight="1" x14ac:dyDescent="0.3">
      <c r="B161" s="249"/>
      <c r="C161" s="249"/>
      <c r="D161" s="249"/>
      <c r="E161" s="249"/>
      <c r="F161" s="249"/>
      <c r="G161" s="249"/>
      <c r="H161" s="249"/>
      <c r="I161" s="249"/>
      <c r="J161" s="249"/>
      <c r="K161" s="249"/>
    </row>
    <row r="162" spans="2:11" ht="7.5" customHeight="1" x14ac:dyDescent="0.3">
      <c r="B162" s="230"/>
      <c r="C162" s="231"/>
      <c r="D162" s="231"/>
      <c r="E162" s="231"/>
      <c r="F162" s="231"/>
      <c r="G162" s="231"/>
      <c r="H162" s="231"/>
      <c r="I162" s="231"/>
      <c r="J162" s="231"/>
      <c r="K162" s="232"/>
    </row>
    <row r="163" spans="2:11" ht="45" customHeight="1" x14ac:dyDescent="0.3">
      <c r="B163" s="233"/>
      <c r="C163" s="354" t="s">
        <v>620</v>
      </c>
      <c r="D163" s="354"/>
      <c r="E163" s="354"/>
      <c r="F163" s="354"/>
      <c r="G163" s="354"/>
      <c r="H163" s="354"/>
      <c r="I163" s="354"/>
      <c r="J163" s="354"/>
      <c r="K163" s="234"/>
    </row>
    <row r="164" spans="2:11" ht="17.25" customHeight="1" x14ac:dyDescent="0.3">
      <c r="B164" s="233"/>
      <c r="C164" s="255" t="s">
        <v>549</v>
      </c>
      <c r="D164" s="255"/>
      <c r="E164" s="255"/>
      <c r="F164" s="255" t="s">
        <v>550</v>
      </c>
      <c r="G164" s="292"/>
      <c r="H164" s="293" t="s">
        <v>103</v>
      </c>
      <c r="I164" s="293" t="s">
        <v>61</v>
      </c>
      <c r="J164" s="255" t="s">
        <v>551</v>
      </c>
      <c r="K164" s="234"/>
    </row>
    <row r="165" spans="2:11" ht="17.25" customHeight="1" x14ac:dyDescent="0.3">
      <c r="B165" s="236"/>
      <c r="C165" s="257" t="s">
        <v>552</v>
      </c>
      <c r="D165" s="257"/>
      <c r="E165" s="257"/>
      <c r="F165" s="258" t="s">
        <v>553</v>
      </c>
      <c r="G165" s="294"/>
      <c r="H165" s="295"/>
      <c r="I165" s="295"/>
      <c r="J165" s="257" t="s">
        <v>554</v>
      </c>
      <c r="K165" s="237"/>
    </row>
    <row r="166" spans="2:11" ht="5.25" customHeight="1" x14ac:dyDescent="0.3">
      <c r="B166" s="263"/>
      <c r="C166" s="260"/>
      <c r="D166" s="260"/>
      <c r="E166" s="260"/>
      <c r="F166" s="260"/>
      <c r="G166" s="261"/>
      <c r="H166" s="260"/>
      <c r="I166" s="260"/>
      <c r="J166" s="260"/>
      <c r="K166" s="284"/>
    </row>
    <row r="167" spans="2:11" ht="15" customHeight="1" x14ac:dyDescent="0.3">
      <c r="B167" s="263"/>
      <c r="C167" s="243" t="s">
        <v>558</v>
      </c>
      <c r="D167" s="243"/>
      <c r="E167" s="243"/>
      <c r="F167" s="262" t="s">
        <v>555</v>
      </c>
      <c r="G167" s="243"/>
      <c r="H167" s="243" t="s">
        <v>594</v>
      </c>
      <c r="I167" s="243" t="s">
        <v>557</v>
      </c>
      <c r="J167" s="243">
        <v>120</v>
      </c>
      <c r="K167" s="284"/>
    </row>
    <row r="168" spans="2:11" ht="15" customHeight="1" x14ac:dyDescent="0.3">
      <c r="B168" s="263"/>
      <c r="C168" s="243" t="s">
        <v>603</v>
      </c>
      <c r="D168" s="243"/>
      <c r="E168" s="243"/>
      <c r="F168" s="262" t="s">
        <v>555</v>
      </c>
      <c r="G168" s="243"/>
      <c r="H168" s="243" t="s">
        <v>604</v>
      </c>
      <c r="I168" s="243" t="s">
        <v>557</v>
      </c>
      <c r="J168" s="243" t="s">
        <v>605</v>
      </c>
      <c r="K168" s="284"/>
    </row>
    <row r="169" spans="2:11" ht="15" customHeight="1" x14ac:dyDescent="0.3">
      <c r="B169" s="263"/>
      <c r="C169" s="243" t="s">
        <v>504</v>
      </c>
      <c r="D169" s="243"/>
      <c r="E169" s="243"/>
      <c r="F169" s="262" t="s">
        <v>555</v>
      </c>
      <c r="G169" s="243"/>
      <c r="H169" s="243" t="s">
        <v>621</v>
      </c>
      <c r="I169" s="243" t="s">
        <v>557</v>
      </c>
      <c r="J169" s="243" t="s">
        <v>605</v>
      </c>
      <c r="K169" s="284"/>
    </row>
    <row r="170" spans="2:11" ht="15" customHeight="1" x14ac:dyDescent="0.3">
      <c r="B170" s="263"/>
      <c r="C170" s="243" t="s">
        <v>560</v>
      </c>
      <c r="D170" s="243"/>
      <c r="E170" s="243"/>
      <c r="F170" s="262" t="s">
        <v>561</v>
      </c>
      <c r="G170" s="243"/>
      <c r="H170" s="243" t="s">
        <v>621</v>
      </c>
      <c r="I170" s="243" t="s">
        <v>557</v>
      </c>
      <c r="J170" s="243">
        <v>50</v>
      </c>
      <c r="K170" s="284"/>
    </row>
    <row r="171" spans="2:11" ht="15" customHeight="1" x14ac:dyDescent="0.3">
      <c r="B171" s="263"/>
      <c r="C171" s="243" t="s">
        <v>563</v>
      </c>
      <c r="D171" s="243"/>
      <c r="E171" s="243"/>
      <c r="F171" s="262" t="s">
        <v>555</v>
      </c>
      <c r="G171" s="243"/>
      <c r="H171" s="243" t="s">
        <v>621</v>
      </c>
      <c r="I171" s="243" t="s">
        <v>565</v>
      </c>
      <c r="J171" s="243"/>
      <c r="K171" s="284"/>
    </row>
    <row r="172" spans="2:11" ht="15" customHeight="1" x14ac:dyDescent="0.3">
      <c r="B172" s="263"/>
      <c r="C172" s="243" t="s">
        <v>574</v>
      </c>
      <c r="D172" s="243"/>
      <c r="E172" s="243"/>
      <c r="F172" s="262" t="s">
        <v>561</v>
      </c>
      <c r="G172" s="243"/>
      <c r="H172" s="243" t="s">
        <v>621</v>
      </c>
      <c r="I172" s="243" t="s">
        <v>557</v>
      </c>
      <c r="J172" s="243">
        <v>50</v>
      </c>
      <c r="K172" s="284"/>
    </row>
    <row r="173" spans="2:11" ht="15" customHeight="1" x14ac:dyDescent="0.3">
      <c r="B173" s="263"/>
      <c r="C173" s="243" t="s">
        <v>582</v>
      </c>
      <c r="D173" s="243"/>
      <c r="E173" s="243"/>
      <c r="F173" s="262" t="s">
        <v>561</v>
      </c>
      <c r="G173" s="243"/>
      <c r="H173" s="243" t="s">
        <v>621</v>
      </c>
      <c r="I173" s="243" t="s">
        <v>557</v>
      </c>
      <c r="J173" s="243">
        <v>50</v>
      </c>
      <c r="K173" s="284"/>
    </row>
    <row r="174" spans="2:11" ht="15" customHeight="1" x14ac:dyDescent="0.3">
      <c r="B174" s="263"/>
      <c r="C174" s="243" t="s">
        <v>580</v>
      </c>
      <c r="D174" s="243"/>
      <c r="E174" s="243"/>
      <c r="F174" s="262" t="s">
        <v>561</v>
      </c>
      <c r="G174" s="243"/>
      <c r="H174" s="243" t="s">
        <v>621</v>
      </c>
      <c r="I174" s="243" t="s">
        <v>557</v>
      </c>
      <c r="J174" s="243">
        <v>50</v>
      </c>
      <c r="K174" s="284"/>
    </row>
    <row r="175" spans="2:11" ht="15" customHeight="1" x14ac:dyDescent="0.3">
      <c r="B175" s="263"/>
      <c r="C175" s="243" t="s">
        <v>102</v>
      </c>
      <c r="D175" s="243"/>
      <c r="E175" s="243"/>
      <c r="F175" s="262" t="s">
        <v>555</v>
      </c>
      <c r="G175" s="243"/>
      <c r="H175" s="243" t="s">
        <v>622</v>
      </c>
      <c r="I175" s="243" t="s">
        <v>623</v>
      </c>
      <c r="J175" s="243"/>
      <c r="K175" s="284"/>
    </row>
    <row r="176" spans="2:11" ht="15" customHeight="1" x14ac:dyDescent="0.3">
      <c r="B176" s="263"/>
      <c r="C176" s="243" t="s">
        <v>61</v>
      </c>
      <c r="D176" s="243"/>
      <c r="E176" s="243"/>
      <c r="F176" s="262" t="s">
        <v>555</v>
      </c>
      <c r="G176" s="243"/>
      <c r="H176" s="243" t="s">
        <v>624</v>
      </c>
      <c r="I176" s="243" t="s">
        <v>625</v>
      </c>
      <c r="J176" s="243">
        <v>1</v>
      </c>
      <c r="K176" s="284"/>
    </row>
    <row r="177" spans="2:11" ht="15" customHeight="1" x14ac:dyDescent="0.3">
      <c r="B177" s="263"/>
      <c r="C177" s="243" t="s">
        <v>57</v>
      </c>
      <c r="D177" s="243"/>
      <c r="E177" s="243"/>
      <c r="F177" s="262" t="s">
        <v>555</v>
      </c>
      <c r="G177" s="243"/>
      <c r="H177" s="243" t="s">
        <v>626</v>
      </c>
      <c r="I177" s="243" t="s">
        <v>557</v>
      </c>
      <c r="J177" s="243">
        <v>20</v>
      </c>
      <c r="K177" s="284"/>
    </row>
    <row r="178" spans="2:11" ht="15" customHeight="1" x14ac:dyDescent="0.3">
      <c r="B178" s="263"/>
      <c r="C178" s="243" t="s">
        <v>103</v>
      </c>
      <c r="D178" s="243"/>
      <c r="E178" s="243"/>
      <c r="F178" s="262" t="s">
        <v>555</v>
      </c>
      <c r="G178" s="243"/>
      <c r="H178" s="243" t="s">
        <v>627</v>
      </c>
      <c r="I178" s="243" t="s">
        <v>557</v>
      </c>
      <c r="J178" s="243">
        <v>255</v>
      </c>
      <c r="K178" s="284"/>
    </row>
    <row r="179" spans="2:11" ht="15" customHeight="1" x14ac:dyDescent="0.3">
      <c r="B179" s="263"/>
      <c r="C179" s="243" t="s">
        <v>104</v>
      </c>
      <c r="D179" s="243"/>
      <c r="E179" s="243"/>
      <c r="F179" s="262" t="s">
        <v>555</v>
      </c>
      <c r="G179" s="243"/>
      <c r="H179" s="243" t="s">
        <v>520</v>
      </c>
      <c r="I179" s="243" t="s">
        <v>557</v>
      </c>
      <c r="J179" s="243">
        <v>10</v>
      </c>
      <c r="K179" s="284"/>
    </row>
    <row r="180" spans="2:11" ht="15" customHeight="1" x14ac:dyDescent="0.3">
      <c r="B180" s="263"/>
      <c r="C180" s="243" t="s">
        <v>105</v>
      </c>
      <c r="D180" s="243"/>
      <c r="E180" s="243"/>
      <c r="F180" s="262" t="s">
        <v>555</v>
      </c>
      <c r="G180" s="243"/>
      <c r="H180" s="243" t="s">
        <v>628</v>
      </c>
      <c r="I180" s="243" t="s">
        <v>589</v>
      </c>
      <c r="J180" s="243"/>
      <c r="K180" s="284"/>
    </row>
    <row r="181" spans="2:11" ht="15" customHeight="1" x14ac:dyDescent="0.3">
      <c r="B181" s="263"/>
      <c r="C181" s="243" t="s">
        <v>629</v>
      </c>
      <c r="D181" s="243"/>
      <c r="E181" s="243"/>
      <c r="F181" s="262" t="s">
        <v>555</v>
      </c>
      <c r="G181" s="243"/>
      <c r="H181" s="243" t="s">
        <v>630</v>
      </c>
      <c r="I181" s="243" t="s">
        <v>589</v>
      </c>
      <c r="J181" s="243"/>
      <c r="K181" s="284"/>
    </row>
    <row r="182" spans="2:11" ht="15" customHeight="1" x14ac:dyDescent="0.3">
      <c r="B182" s="263"/>
      <c r="C182" s="243" t="s">
        <v>618</v>
      </c>
      <c r="D182" s="243"/>
      <c r="E182" s="243"/>
      <c r="F182" s="262" t="s">
        <v>555</v>
      </c>
      <c r="G182" s="243"/>
      <c r="H182" s="243" t="s">
        <v>631</v>
      </c>
      <c r="I182" s="243" t="s">
        <v>589</v>
      </c>
      <c r="J182" s="243"/>
      <c r="K182" s="284"/>
    </row>
    <row r="183" spans="2:11" ht="15" customHeight="1" x14ac:dyDescent="0.3">
      <c r="B183" s="263"/>
      <c r="C183" s="243" t="s">
        <v>107</v>
      </c>
      <c r="D183" s="243"/>
      <c r="E183" s="243"/>
      <c r="F183" s="262" t="s">
        <v>561</v>
      </c>
      <c r="G183" s="243"/>
      <c r="H183" s="243" t="s">
        <v>632</v>
      </c>
      <c r="I183" s="243" t="s">
        <v>557</v>
      </c>
      <c r="J183" s="243">
        <v>50</v>
      </c>
      <c r="K183" s="284"/>
    </row>
    <row r="184" spans="2:11" ht="15" customHeight="1" x14ac:dyDescent="0.3">
      <c r="B184" s="263"/>
      <c r="C184" s="243" t="s">
        <v>633</v>
      </c>
      <c r="D184" s="243"/>
      <c r="E184" s="243"/>
      <c r="F184" s="262" t="s">
        <v>561</v>
      </c>
      <c r="G184" s="243"/>
      <c r="H184" s="243" t="s">
        <v>634</v>
      </c>
      <c r="I184" s="243" t="s">
        <v>635</v>
      </c>
      <c r="J184" s="243"/>
      <c r="K184" s="284"/>
    </row>
    <row r="185" spans="2:11" ht="15" customHeight="1" x14ac:dyDescent="0.3">
      <c r="B185" s="263"/>
      <c r="C185" s="243" t="s">
        <v>636</v>
      </c>
      <c r="D185" s="243"/>
      <c r="E185" s="243"/>
      <c r="F185" s="262" t="s">
        <v>561</v>
      </c>
      <c r="G185" s="243"/>
      <c r="H185" s="243" t="s">
        <v>637</v>
      </c>
      <c r="I185" s="243" t="s">
        <v>635</v>
      </c>
      <c r="J185" s="243"/>
      <c r="K185" s="284"/>
    </row>
    <row r="186" spans="2:11" ht="15" customHeight="1" x14ac:dyDescent="0.3">
      <c r="B186" s="263"/>
      <c r="C186" s="243" t="s">
        <v>638</v>
      </c>
      <c r="D186" s="243"/>
      <c r="E186" s="243"/>
      <c r="F186" s="262" t="s">
        <v>561</v>
      </c>
      <c r="G186" s="243"/>
      <c r="H186" s="243" t="s">
        <v>639</v>
      </c>
      <c r="I186" s="243" t="s">
        <v>635</v>
      </c>
      <c r="J186" s="243"/>
      <c r="K186" s="284"/>
    </row>
    <row r="187" spans="2:11" ht="15" customHeight="1" x14ac:dyDescent="0.3">
      <c r="B187" s="263"/>
      <c r="C187" s="296" t="s">
        <v>640</v>
      </c>
      <c r="D187" s="243"/>
      <c r="E187" s="243"/>
      <c r="F187" s="262" t="s">
        <v>561</v>
      </c>
      <c r="G187" s="243"/>
      <c r="H187" s="243" t="s">
        <v>641</v>
      </c>
      <c r="I187" s="243" t="s">
        <v>642</v>
      </c>
      <c r="J187" s="297" t="s">
        <v>643</v>
      </c>
      <c r="K187" s="284"/>
    </row>
    <row r="188" spans="2:11" ht="15" customHeight="1" x14ac:dyDescent="0.3">
      <c r="B188" s="263"/>
      <c r="C188" s="248" t="s">
        <v>46</v>
      </c>
      <c r="D188" s="243"/>
      <c r="E188" s="243"/>
      <c r="F188" s="262" t="s">
        <v>555</v>
      </c>
      <c r="G188" s="243"/>
      <c r="H188" s="240" t="s">
        <v>644</v>
      </c>
      <c r="I188" s="243" t="s">
        <v>645</v>
      </c>
      <c r="J188" s="243"/>
      <c r="K188" s="284"/>
    </row>
    <row r="189" spans="2:11" ht="15" customHeight="1" x14ac:dyDescent="0.3">
      <c r="B189" s="263"/>
      <c r="C189" s="248" t="s">
        <v>646</v>
      </c>
      <c r="D189" s="243"/>
      <c r="E189" s="243"/>
      <c r="F189" s="262" t="s">
        <v>555</v>
      </c>
      <c r="G189" s="243"/>
      <c r="H189" s="243" t="s">
        <v>647</v>
      </c>
      <c r="I189" s="243" t="s">
        <v>589</v>
      </c>
      <c r="J189" s="243"/>
      <c r="K189" s="284"/>
    </row>
    <row r="190" spans="2:11" ht="15" customHeight="1" x14ac:dyDescent="0.3">
      <c r="B190" s="263"/>
      <c r="C190" s="248" t="s">
        <v>648</v>
      </c>
      <c r="D190" s="243"/>
      <c r="E190" s="243"/>
      <c r="F190" s="262" t="s">
        <v>555</v>
      </c>
      <c r="G190" s="243"/>
      <c r="H190" s="243" t="s">
        <v>649</v>
      </c>
      <c r="I190" s="243" t="s">
        <v>589</v>
      </c>
      <c r="J190" s="243"/>
      <c r="K190" s="284"/>
    </row>
    <row r="191" spans="2:11" ht="15" customHeight="1" x14ac:dyDescent="0.3">
      <c r="B191" s="263"/>
      <c r="C191" s="248" t="s">
        <v>650</v>
      </c>
      <c r="D191" s="243"/>
      <c r="E191" s="243"/>
      <c r="F191" s="262" t="s">
        <v>561</v>
      </c>
      <c r="G191" s="243"/>
      <c r="H191" s="243" t="s">
        <v>651</v>
      </c>
      <c r="I191" s="243" t="s">
        <v>589</v>
      </c>
      <c r="J191" s="243"/>
      <c r="K191" s="284"/>
    </row>
    <row r="192" spans="2:11" ht="15" customHeight="1" x14ac:dyDescent="0.3">
      <c r="B192" s="290"/>
      <c r="C192" s="298"/>
      <c r="D192" s="272"/>
      <c r="E192" s="272"/>
      <c r="F192" s="272"/>
      <c r="G192" s="272"/>
      <c r="H192" s="272"/>
      <c r="I192" s="272"/>
      <c r="J192" s="272"/>
      <c r="K192" s="291"/>
    </row>
    <row r="193" spans="2:11" ht="18.75" customHeight="1" x14ac:dyDescent="0.3">
      <c r="B193" s="240"/>
      <c r="C193" s="243"/>
      <c r="D193" s="243"/>
      <c r="E193" s="243"/>
      <c r="F193" s="262"/>
      <c r="G193" s="243"/>
      <c r="H193" s="243"/>
      <c r="I193" s="243"/>
      <c r="J193" s="243"/>
      <c r="K193" s="240"/>
    </row>
    <row r="194" spans="2:11" ht="18.75" customHeight="1" x14ac:dyDescent="0.3">
      <c r="B194" s="240"/>
      <c r="C194" s="243"/>
      <c r="D194" s="243"/>
      <c r="E194" s="243"/>
      <c r="F194" s="262"/>
      <c r="G194" s="243"/>
      <c r="H194" s="243"/>
      <c r="I194" s="243"/>
      <c r="J194" s="243"/>
      <c r="K194" s="240"/>
    </row>
    <row r="195" spans="2:11" ht="18.75" customHeight="1" x14ac:dyDescent="0.3">
      <c r="B195" s="249"/>
      <c r="C195" s="249"/>
      <c r="D195" s="249"/>
      <c r="E195" s="249"/>
      <c r="F195" s="249"/>
      <c r="G195" s="249"/>
      <c r="H195" s="249"/>
      <c r="I195" s="249"/>
      <c r="J195" s="249"/>
      <c r="K195" s="249"/>
    </row>
    <row r="196" spans="2:11" x14ac:dyDescent="0.3">
      <c r="B196" s="230"/>
      <c r="C196" s="231"/>
      <c r="D196" s="231"/>
      <c r="E196" s="231"/>
      <c r="F196" s="231"/>
      <c r="G196" s="231"/>
      <c r="H196" s="231"/>
      <c r="I196" s="231"/>
      <c r="J196" s="231"/>
      <c r="K196" s="232"/>
    </row>
    <row r="197" spans="2:11" ht="21" x14ac:dyDescent="0.3">
      <c r="B197" s="233"/>
      <c r="C197" s="354" t="s">
        <v>652</v>
      </c>
      <c r="D197" s="354"/>
      <c r="E197" s="354"/>
      <c r="F197" s="354"/>
      <c r="G197" s="354"/>
      <c r="H197" s="354"/>
      <c r="I197" s="354"/>
      <c r="J197" s="354"/>
      <c r="K197" s="234"/>
    </row>
    <row r="198" spans="2:11" ht="25.5" customHeight="1" x14ac:dyDescent="0.3">
      <c r="B198" s="233"/>
      <c r="C198" s="299" t="s">
        <v>653</v>
      </c>
      <c r="D198" s="299"/>
      <c r="E198" s="299"/>
      <c r="F198" s="299" t="s">
        <v>654</v>
      </c>
      <c r="G198" s="300"/>
      <c r="H198" s="355" t="s">
        <v>655</v>
      </c>
      <c r="I198" s="355"/>
      <c r="J198" s="355"/>
      <c r="K198" s="234"/>
    </row>
    <row r="199" spans="2:11" ht="5.25" customHeight="1" x14ac:dyDescent="0.3">
      <c r="B199" s="263"/>
      <c r="C199" s="260"/>
      <c r="D199" s="260"/>
      <c r="E199" s="260"/>
      <c r="F199" s="260"/>
      <c r="G199" s="243"/>
      <c r="H199" s="260"/>
      <c r="I199" s="260"/>
      <c r="J199" s="260"/>
      <c r="K199" s="284"/>
    </row>
    <row r="200" spans="2:11" ht="15" customHeight="1" x14ac:dyDescent="0.3">
      <c r="B200" s="263"/>
      <c r="C200" s="243" t="s">
        <v>645</v>
      </c>
      <c r="D200" s="243"/>
      <c r="E200" s="243"/>
      <c r="F200" s="262" t="s">
        <v>47</v>
      </c>
      <c r="G200" s="243"/>
      <c r="H200" s="353" t="s">
        <v>656</v>
      </c>
      <c r="I200" s="353"/>
      <c r="J200" s="353"/>
      <c r="K200" s="284"/>
    </row>
    <row r="201" spans="2:11" ht="15" customHeight="1" x14ac:dyDescent="0.3">
      <c r="B201" s="263"/>
      <c r="C201" s="269"/>
      <c r="D201" s="243"/>
      <c r="E201" s="243"/>
      <c r="F201" s="262" t="s">
        <v>48</v>
      </c>
      <c r="G201" s="243"/>
      <c r="H201" s="353" t="s">
        <v>657</v>
      </c>
      <c r="I201" s="353"/>
      <c r="J201" s="353"/>
      <c r="K201" s="284"/>
    </row>
    <row r="202" spans="2:11" ht="15" customHeight="1" x14ac:dyDescent="0.3">
      <c r="B202" s="263"/>
      <c r="C202" s="269"/>
      <c r="D202" s="243"/>
      <c r="E202" s="243"/>
      <c r="F202" s="262" t="s">
        <v>51</v>
      </c>
      <c r="G202" s="243"/>
      <c r="H202" s="353" t="s">
        <v>658</v>
      </c>
      <c r="I202" s="353"/>
      <c r="J202" s="353"/>
      <c r="K202" s="284"/>
    </row>
    <row r="203" spans="2:11" ht="15" customHeight="1" x14ac:dyDescent="0.3">
      <c r="B203" s="263"/>
      <c r="C203" s="243"/>
      <c r="D203" s="243"/>
      <c r="E203" s="243"/>
      <c r="F203" s="262" t="s">
        <v>49</v>
      </c>
      <c r="G203" s="243"/>
      <c r="H203" s="353" t="s">
        <v>659</v>
      </c>
      <c r="I203" s="353"/>
      <c r="J203" s="353"/>
      <c r="K203" s="284"/>
    </row>
    <row r="204" spans="2:11" ht="15" customHeight="1" x14ac:dyDescent="0.3">
      <c r="B204" s="263"/>
      <c r="C204" s="243"/>
      <c r="D204" s="243"/>
      <c r="E204" s="243"/>
      <c r="F204" s="262" t="s">
        <v>50</v>
      </c>
      <c r="G204" s="243"/>
      <c r="H204" s="353" t="s">
        <v>660</v>
      </c>
      <c r="I204" s="353"/>
      <c r="J204" s="353"/>
      <c r="K204" s="284"/>
    </row>
    <row r="205" spans="2:11" ht="15" customHeight="1" x14ac:dyDescent="0.3">
      <c r="B205" s="263"/>
      <c r="C205" s="243"/>
      <c r="D205" s="243"/>
      <c r="E205" s="243"/>
      <c r="F205" s="262"/>
      <c r="G205" s="243"/>
      <c r="H205" s="243"/>
      <c r="I205" s="243"/>
      <c r="J205" s="243"/>
      <c r="K205" s="284"/>
    </row>
    <row r="206" spans="2:11" ht="15" customHeight="1" x14ac:dyDescent="0.3">
      <c r="B206" s="263"/>
      <c r="C206" s="243" t="s">
        <v>601</v>
      </c>
      <c r="D206" s="243"/>
      <c r="E206" s="243"/>
      <c r="F206" s="262" t="s">
        <v>82</v>
      </c>
      <c r="G206" s="243"/>
      <c r="H206" s="353" t="s">
        <v>661</v>
      </c>
      <c r="I206" s="353"/>
      <c r="J206" s="353"/>
      <c r="K206" s="284"/>
    </row>
    <row r="207" spans="2:11" ht="15" customHeight="1" x14ac:dyDescent="0.3">
      <c r="B207" s="263"/>
      <c r="C207" s="269"/>
      <c r="D207" s="243"/>
      <c r="E207" s="243"/>
      <c r="F207" s="262" t="s">
        <v>498</v>
      </c>
      <c r="G207" s="243"/>
      <c r="H207" s="353" t="s">
        <v>499</v>
      </c>
      <c r="I207" s="353"/>
      <c r="J207" s="353"/>
      <c r="K207" s="284"/>
    </row>
    <row r="208" spans="2:11" ht="15" customHeight="1" x14ac:dyDescent="0.3">
      <c r="B208" s="263"/>
      <c r="C208" s="243"/>
      <c r="D208" s="243"/>
      <c r="E208" s="243"/>
      <c r="F208" s="262" t="s">
        <v>496</v>
      </c>
      <c r="G208" s="243"/>
      <c r="H208" s="353" t="s">
        <v>662</v>
      </c>
      <c r="I208" s="353"/>
      <c r="J208" s="353"/>
      <c r="K208" s="284"/>
    </row>
    <row r="209" spans="2:11" ht="15" customHeight="1" x14ac:dyDescent="0.3">
      <c r="B209" s="301"/>
      <c r="C209" s="269"/>
      <c r="D209" s="269"/>
      <c r="E209" s="269"/>
      <c r="F209" s="262" t="s">
        <v>500</v>
      </c>
      <c r="G209" s="248"/>
      <c r="H209" s="352" t="s">
        <v>501</v>
      </c>
      <c r="I209" s="352"/>
      <c r="J209" s="352"/>
      <c r="K209" s="302"/>
    </row>
    <row r="210" spans="2:11" ht="15" customHeight="1" x14ac:dyDescent="0.3">
      <c r="B210" s="301"/>
      <c r="C210" s="269"/>
      <c r="D210" s="269"/>
      <c r="E210" s="269"/>
      <c r="F210" s="262" t="s">
        <v>502</v>
      </c>
      <c r="G210" s="248"/>
      <c r="H210" s="352" t="s">
        <v>663</v>
      </c>
      <c r="I210" s="352"/>
      <c r="J210" s="352"/>
      <c r="K210" s="302"/>
    </row>
    <row r="211" spans="2:11" ht="15" customHeight="1" x14ac:dyDescent="0.3">
      <c r="B211" s="301"/>
      <c r="C211" s="269"/>
      <c r="D211" s="269"/>
      <c r="E211" s="269"/>
      <c r="F211" s="303"/>
      <c r="G211" s="248"/>
      <c r="H211" s="304"/>
      <c r="I211" s="304"/>
      <c r="J211" s="304"/>
      <c r="K211" s="302"/>
    </row>
    <row r="212" spans="2:11" ht="15" customHeight="1" x14ac:dyDescent="0.3">
      <c r="B212" s="301"/>
      <c r="C212" s="243" t="s">
        <v>625</v>
      </c>
      <c r="D212" s="269"/>
      <c r="E212" s="269"/>
      <c r="F212" s="262">
        <v>1</v>
      </c>
      <c r="G212" s="248"/>
      <c r="H212" s="352" t="s">
        <v>664</v>
      </c>
      <c r="I212" s="352"/>
      <c r="J212" s="352"/>
      <c r="K212" s="302"/>
    </row>
    <row r="213" spans="2:11" ht="15" customHeight="1" x14ac:dyDescent="0.3">
      <c r="B213" s="301"/>
      <c r="C213" s="269"/>
      <c r="D213" s="269"/>
      <c r="E213" s="269"/>
      <c r="F213" s="262">
        <v>2</v>
      </c>
      <c r="G213" s="248"/>
      <c r="H213" s="352" t="s">
        <v>665</v>
      </c>
      <c r="I213" s="352"/>
      <c r="J213" s="352"/>
      <c r="K213" s="302"/>
    </row>
    <row r="214" spans="2:11" ht="15" customHeight="1" x14ac:dyDescent="0.3">
      <c r="B214" s="301"/>
      <c r="C214" s="269"/>
      <c r="D214" s="269"/>
      <c r="E214" s="269"/>
      <c r="F214" s="262">
        <v>3</v>
      </c>
      <c r="G214" s="248"/>
      <c r="H214" s="352" t="s">
        <v>666</v>
      </c>
      <c r="I214" s="352"/>
      <c r="J214" s="352"/>
      <c r="K214" s="302"/>
    </row>
    <row r="215" spans="2:11" ht="15" customHeight="1" x14ac:dyDescent="0.3">
      <c r="B215" s="301"/>
      <c r="C215" s="269"/>
      <c r="D215" s="269"/>
      <c r="E215" s="269"/>
      <c r="F215" s="262">
        <v>4</v>
      </c>
      <c r="G215" s="248"/>
      <c r="H215" s="352" t="s">
        <v>667</v>
      </c>
      <c r="I215" s="352"/>
      <c r="J215" s="352"/>
      <c r="K215" s="302"/>
    </row>
    <row r="216" spans="2:11" ht="12.75" customHeight="1" x14ac:dyDescent="0.3">
      <c r="B216" s="305"/>
      <c r="C216" s="306"/>
      <c r="D216" s="306"/>
      <c r="E216" s="306"/>
      <c r="F216" s="306"/>
      <c r="G216" s="306"/>
      <c r="H216" s="306"/>
      <c r="I216" s="306"/>
      <c r="J216" s="306"/>
      <c r="K216" s="307"/>
    </row>
  </sheetData>
  <mergeCells count="77">
    <mergeCell ref="F17:J17"/>
    <mergeCell ref="C3:J3"/>
    <mergeCell ref="C4:J4"/>
    <mergeCell ref="C6:J6"/>
    <mergeCell ref="C7:J7"/>
    <mergeCell ref="C9:J9"/>
    <mergeCell ref="D10:J10"/>
    <mergeCell ref="D11:J11"/>
    <mergeCell ref="D13:J13"/>
    <mergeCell ref="D14:J14"/>
    <mergeCell ref="D15:J15"/>
    <mergeCell ref="F16:J16"/>
    <mergeCell ref="D32:J32"/>
    <mergeCell ref="F18:J18"/>
    <mergeCell ref="F19:J19"/>
    <mergeCell ref="F20:J20"/>
    <mergeCell ref="F21:J21"/>
    <mergeCell ref="C23:J23"/>
    <mergeCell ref="C24:J24"/>
    <mergeCell ref="D25:J25"/>
    <mergeCell ref="D26:J26"/>
    <mergeCell ref="D28:J28"/>
    <mergeCell ref="D29:J29"/>
    <mergeCell ref="D31:J31"/>
    <mergeCell ref="D45:J45"/>
    <mergeCell ref="D33:J33"/>
    <mergeCell ref="G34:J34"/>
    <mergeCell ref="G35:J35"/>
    <mergeCell ref="G36:J36"/>
    <mergeCell ref="G37:J37"/>
    <mergeCell ref="G38:J38"/>
    <mergeCell ref="G39:J39"/>
    <mergeCell ref="G40:J40"/>
    <mergeCell ref="G41:J41"/>
    <mergeCell ref="G42:J42"/>
    <mergeCell ref="G43:J43"/>
    <mergeCell ref="D59:J59"/>
    <mergeCell ref="E46:J46"/>
    <mergeCell ref="E47:J47"/>
    <mergeCell ref="E48:J48"/>
    <mergeCell ref="D49:J49"/>
    <mergeCell ref="C50:J50"/>
    <mergeCell ref="C52:J52"/>
    <mergeCell ref="C53:J53"/>
    <mergeCell ref="C55:J55"/>
    <mergeCell ref="D56:J56"/>
    <mergeCell ref="D57:J57"/>
    <mergeCell ref="D58:J58"/>
    <mergeCell ref="C145:J145"/>
    <mergeCell ref="D60:J60"/>
    <mergeCell ref="D61:J61"/>
    <mergeCell ref="D63:J63"/>
    <mergeCell ref="D64:J64"/>
    <mergeCell ref="D65:J65"/>
    <mergeCell ref="D66:J66"/>
    <mergeCell ref="D67:J67"/>
    <mergeCell ref="D68:J68"/>
    <mergeCell ref="C73:J73"/>
    <mergeCell ref="C100:J100"/>
    <mergeCell ref="C120:J120"/>
    <mergeCell ref="H209:J209"/>
    <mergeCell ref="C163:J163"/>
    <mergeCell ref="C197:J197"/>
    <mergeCell ref="H198:J198"/>
    <mergeCell ref="H200:J200"/>
    <mergeCell ref="H201:J201"/>
    <mergeCell ref="H202:J202"/>
    <mergeCell ref="H203:J203"/>
    <mergeCell ref="H204:J204"/>
    <mergeCell ref="H206:J206"/>
    <mergeCell ref="H207:J207"/>
    <mergeCell ref="H208:J208"/>
    <mergeCell ref="H210:J210"/>
    <mergeCell ref="H212:J212"/>
    <mergeCell ref="H213:J213"/>
    <mergeCell ref="H214:J214"/>
    <mergeCell ref="H215:J215"/>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D.1.4.1 - Zdravotně techn...</vt:lpstr>
      <vt:lpstr>Pokyny pro vyplnění</vt:lpstr>
      <vt:lpstr>'D.1.4.1 - Zdravotně techn...'!Názvy_tisku</vt:lpstr>
      <vt:lpstr>'Rekapitulace stavby'!Názvy_tisku</vt:lpstr>
      <vt:lpstr>'D.1.4.1 - Zdravotně techn...'!Oblast_tisku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Konigsmark</dc:creator>
  <cp:lastModifiedBy>Petr Königsmark</cp:lastModifiedBy>
  <cp:lastPrinted>2016-07-11T10:19:37Z</cp:lastPrinted>
  <dcterms:created xsi:type="dcterms:W3CDTF">2016-07-11T10:15:33Z</dcterms:created>
  <dcterms:modified xsi:type="dcterms:W3CDTF">2016-07-11T10:20:32Z</dcterms:modified>
</cp:coreProperties>
</file>