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<sst xmlns="http://schemas.openxmlformats.org/spreadsheetml/2006/main" count="101" uniqueCount="77">
  <si>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</si>
  <si>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</si>
  <si>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</si>
  <si>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</si>
  <si>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</si>
  <si>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</si>
  <si>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</si>
  <si>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</si>
  <si>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</si>
  <si>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</si>
  <si>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</si>
  <si>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</si>
  <si>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Poznámka:</t>
  </si>
  <si>
    <t>Objekt</t>
  </si>
  <si>
    <t>Kód</t>
  </si>
  <si>
    <t>11</t>
  </si>
  <si>
    <t>113151114R00</t>
  </si>
  <si>
    <t>57</t>
  </si>
  <si>
    <t>573231111R00</t>
  </si>
  <si>
    <t>572753111R00</t>
  </si>
  <si>
    <t>577132211R00</t>
  </si>
  <si>
    <t>93</t>
  </si>
  <si>
    <t>938909611R00</t>
  </si>
  <si>
    <t>Vyronávka, kryt ACO 11</t>
  </si>
  <si>
    <t>Zkrácený popis</t>
  </si>
  <si>
    <t>Rozměry</t>
  </si>
  <si>
    <t>Přípravné a přidružené práce</t>
  </si>
  <si>
    <t>Frézování krytu pl.do 500 m2,pruh do 75 cm,tl.5 cm</t>
  </si>
  <si>
    <t>Kryty štěrkových a živičných pozemních komunikací a zpevněných ploch</t>
  </si>
  <si>
    <t>Postřik živičný spojovací z emulze 0,5-0,7 kg/m2</t>
  </si>
  <si>
    <t>Vyrovnání povrchu krytů asfaltovým betonem</t>
  </si>
  <si>
    <t>Beton asfalt. ACO 8, nebo ACO 11+, nad 3 m, 4 cm</t>
  </si>
  <si>
    <t>Různé dokončovací konstrukce a práce inženýrských staveb</t>
  </si>
  <si>
    <t>Odstranění nánosu na krajnicích tl. do 10 cm, bez odvozu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</si>
  <si>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</si>
  <si>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</si>
  <si>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</si>
  <si>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</si>
  <si>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</si>
  <si>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</si>
  <si>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</si>
  <si>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</si>
  <si>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</si>
  <si>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</si>
  <si>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</si>
  <si>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</si>
  <si>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</si>
  <si>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</si>
  <si>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</si>
  <si>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</si>
  <si>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</si>
  <si>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</si>
  <si>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</si>
  <si>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</si>
  <si>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</si>
  <si>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</si>
  <si>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</si>
  <si>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</si>
  <si>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</si>
  <si>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</si>
  <si>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</si>
  <si>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</si>
  <si>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</si>
  <si>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</si>
  <si>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</si>
  <si>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</si>
  <si>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</si>
  <si>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57_</t>
  </si>
  <si>
    <t>93_</t>
  </si>
  <si>
    <t>1_</t>
  </si>
  <si>
    <t>5_</t>
  </si>
  <si>
    <t>9_</t>
  </si>
  <si>
    <t>_</t>
  </si>
  <si>
    <t>ks</t>
  </si>
  <si>
    <t>DIO + stanovení uzavírky</t>
  </si>
  <si>
    <t>Rudoltice-kř. Vílov</t>
  </si>
  <si>
    <t>Oprava krytu silnice III/1846 Rudoltice - x Vílov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</si>
</sst>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tabSelected="1" zoomScalePageLayoutView="0" workbookViewId="0" topLeftCell="A1">
      <selection activeCell="G31" sqref="G3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2.75">
      <c r="A2" s="38" t="s">
        <v>1</v>
      </c>
      <c r="B2" s="39"/>
      <c r="C2" s="39"/>
      <c r="D2" s="42" t="s">
        <v>76</v>
      </c>
      <c r="E2" s="44" t="s">
        <v>34</v>
      </c>
      <c r="F2" s="39"/>
      <c r="G2" s="44"/>
      <c r="H2" s="39"/>
      <c r="I2" s="45" t="s">
        <v>47</v>
      </c>
      <c r="J2" s="45"/>
      <c r="K2" s="39"/>
      <c r="L2" s="39"/>
      <c r="M2" s="46"/>
      <c r="N2" s="28"/>
    </row>
    <row r="3" spans="1:14" ht="12.75">
      <c r="A3" s="40"/>
      <c r="B3" s="41"/>
      <c r="C3" s="41"/>
      <c r="D3" s="43"/>
      <c r="E3" s="41"/>
      <c r="F3" s="41"/>
      <c r="G3" s="41"/>
      <c r="H3" s="41"/>
      <c r="I3" s="41"/>
      <c r="J3" s="41"/>
      <c r="K3" s="41"/>
      <c r="L3" s="41"/>
      <c r="M3" s="47"/>
      <c r="N3" s="28"/>
    </row>
    <row r="4" spans="1:14" ht="12.75">
      <c r="A4" s="48" t="s">
        <v>2</v>
      </c>
      <c r="B4" s="41"/>
      <c r="C4" s="41"/>
      <c r="D4" s="49" t="s">
        <v>23</v>
      </c>
      <c r="E4" s="50" t="s">
        <v>35</v>
      </c>
      <c r="F4" s="41"/>
      <c r="G4" s="51"/>
      <c r="H4" s="41"/>
      <c r="I4" s="49" t="s">
        <v>48</v>
      </c>
      <c r="J4" s="49"/>
      <c r="K4" s="41"/>
      <c r="L4" s="41"/>
      <c r="M4" s="47"/>
      <c r="N4" s="28"/>
    </row>
    <row r="5" spans="1:14" ht="12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7"/>
      <c r="N5" s="28"/>
    </row>
    <row r="6" spans="1:14" ht="12.75">
      <c r="A6" s="48" t="s">
        <v>3</v>
      </c>
      <c r="B6" s="41"/>
      <c r="C6" s="41"/>
      <c r="D6" s="49" t="s">
        <v>75</v>
      </c>
      <c r="E6" s="50" t="s">
        <v>36</v>
      </c>
      <c r="F6" s="41"/>
      <c r="G6" s="51"/>
      <c r="H6" s="41"/>
      <c r="I6" s="49" t="s">
        <v>49</v>
      </c>
      <c r="J6" s="49"/>
      <c r="K6" s="41"/>
      <c r="L6" s="41"/>
      <c r="M6" s="47"/>
      <c r="N6" s="28"/>
    </row>
    <row r="7" spans="1:14" ht="12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7"/>
      <c r="N7" s="28"/>
    </row>
    <row r="8" spans="1:14" ht="12.75">
      <c r="A8" s="48" t="s">
        <v>4</v>
      </c>
      <c r="B8" s="41"/>
      <c r="C8" s="41"/>
      <c r="D8" s="49"/>
      <c r="E8" s="50" t="s">
        <v>37</v>
      </c>
      <c r="F8" s="41"/>
      <c r="G8" s="51"/>
      <c r="H8" s="41"/>
      <c r="I8" s="49" t="s">
        <v>50</v>
      </c>
      <c r="J8" s="49"/>
      <c r="K8" s="41"/>
      <c r="L8" s="41"/>
      <c r="M8" s="47"/>
      <c r="N8" s="28"/>
    </row>
    <row r="9" spans="1:14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28"/>
    </row>
    <row r="10" spans="1:14" ht="12.75">
      <c r="A10" s="1" t="s">
        <v>5</v>
      </c>
      <c r="B10" s="9" t="s">
        <v>13</v>
      </c>
      <c r="C10" s="9" t="s">
        <v>14</v>
      </c>
      <c r="D10" s="9" t="s">
        <v>24</v>
      </c>
      <c r="E10" s="9" t="s">
        <v>38</v>
      </c>
      <c r="F10" s="14" t="s">
        <v>41</v>
      </c>
      <c r="G10" s="17" t="s">
        <v>42</v>
      </c>
      <c r="H10" s="55" t="s">
        <v>44</v>
      </c>
      <c r="I10" s="56"/>
      <c r="J10" s="57"/>
      <c r="K10" s="55" t="s">
        <v>53</v>
      </c>
      <c r="L10" s="57"/>
      <c r="M10" s="24" t="s">
        <v>54</v>
      </c>
      <c r="N10" s="29"/>
    </row>
    <row r="11" spans="1:24" ht="12.75">
      <c r="A11" s="2" t="s">
        <v>6</v>
      </c>
      <c r="B11" s="10" t="s">
        <v>6</v>
      </c>
      <c r="C11" s="10" t="s">
        <v>6</v>
      </c>
      <c r="D11" s="13" t="s">
        <v>25</v>
      </c>
      <c r="E11" s="10" t="s">
        <v>6</v>
      </c>
      <c r="F11" s="10" t="s">
        <v>6</v>
      </c>
      <c r="G11" s="18" t="s">
        <v>43</v>
      </c>
      <c r="H11" s="19" t="s">
        <v>45</v>
      </c>
      <c r="I11" s="20" t="s">
        <v>51</v>
      </c>
      <c r="J11" s="21" t="s">
        <v>52</v>
      </c>
      <c r="K11" s="19" t="s">
        <v>42</v>
      </c>
      <c r="L11" s="21" t="s">
        <v>52</v>
      </c>
      <c r="M11" s="25" t="s">
        <v>55</v>
      </c>
      <c r="N11" s="29"/>
      <c r="P11" s="23" t="s">
        <v>56</v>
      </c>
      <c r="Q11" s="23" t="s">
        <v>57</v>
      </c>
      <c r="R11" s="23" t="s">
        <v>59</v>
      </c>
      <c r="S11" s="23" t="s">
        <v>60</v>
      </c>
      <c r="T11" s="23" t="s">
        <v>61</v>
      </c>
      <c r="U11" s="23" t="s">
        <v>62</v>
      </c>
      <c r="V11" s="23" t="s">
        <v>63</v>
      </c>
      <c r="W11" s="23" t="s">
        <v>64</v>
      </c>
      <c r="X11" s="23" t="s">
        <v>65</v>
      </c>
    </row>
    <row r="12" spans="1:37" ht="12.75">
      <c r="A12" s="3"/>
      <c r="B12" s="11"/>
      <c r="C12" s="11" t="s">
        <v>15</v>
      </c>
      <c r="D12" s="58" t="s">
        <v>26</v>
      </c>
      <c r="E12" s="59"/>
      <c r="F12" s="59"/>
      <c r="G12" s="59"/>
      <c r="H12" s="32">
        <f>SUM(H13:H13)</f>
        <v>0</v>
      </c>
      <c r="I12" s="32">
        <f>SUM(I13:I13)</f>
        <v>0</v>
      </c>
      <c r="J12" s="32">
        <f>H12+I12</f>
        <v>0</v>
      </c>
      <c r="K12" s="22"/>
      <c r="L12" s="32"/>
      <c r="M12" s="22"/>
      <c r="P12" s="33">
        <f>IF(Q12="PR",J12,SUM(O13:O13))</f>
        <v>0</v>
      </c>
      <c r="Q12" s="23" t="s">
        <v>58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3"/>
      <c r="AI12" s="33">
        <f>SUM(Z13:Z13)</f>
        <v>0</v>
      </c>
      <c r="AJ12" s="33">
        <f>SUM(AA13:AA13)</f>
        <v>0</v>
      </c>
      <c r="AK12" s="33">
        <f>SUM(AB13:AB13)</f>
        <v>0</v>
      </c>
    </row>
    <row r="13" spans="1:43" ht="12.75">
      <c r="A13" s="4" t="s">
        <v>7</v>
      </c>
      <c r="B13" s="4"/>
      <c r="C13" s="4" t="s">
        <v>16</v>
      </c>
      <c r="D13" s="4" t="s">
        <v>27</v>
      </c>
      <c r="E13" s="4" t="s">
        <v>39</v>
      </c>
      <c r="F13" s="15">
        <v>200</v>
      </c>
      <c r="G13" s="15"/>
      <c r="H13" s="15">
        <f>ROUND(F13*AE13,2)</f>
        <v>0</v>
      </c>
      <c r="I13" s="15">
        <f>J13-H13</f>
        <v>0</v>
      </c>
      <c r="J13" s="15">
        <f>ROUND(F13*G13,2)</f>
        <v>0</v>
      </c>
      <c r="K13" s="15"/>
      <c r="L13" s="15"/>
      <c r="M13" s="26"/>
      <c r="N13" s="26" t="s">
        <v>7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21</v>
      </c>
      <c r="AE13" s="30">
        <f>G13*0</f>
        <v>0</v>
      </c>
      <c r="AF13" s="30">
        <f>G13*(1-0)</f>
        <v>0</v>
      </c>
      <c r="AM13" s="30">
        <f>F13*AE13</f>
        <v>0</v>
      </c>
      <c r="AN13" s="30">
        <f>F13*AF13</f>
        <v>0</v>
      </c>
      <c r="AO13" s="31" t="s">
        <v>66</v>
      </c>
      <c r="AP13" s="31" t="s">
        <v>69</v>
      </c>
      <c r="AQ13" s="23" t="s">
        <v>72</v>
      </c>
    </row>
    <row r="14" spans="1:37" ht="12.75">
      <c r="A14" s="5"/>
      <c r="B14" s="12"/>
      <c r="C14" s="12" t="s">
        <v>17</v>
      </c>
      <c r="D14" s="60" t="s">
        <v>28</v>
      </c>
      <c r="E14" s="61"/>
      <c r="F14" s="61"/>
      <c r="G14" s="61"/>
      <c r="H14" s="33">
        <f>SUM(H15:H17)</f>
        <v>0</v>
      </c>
      <c r="I14" s="33">
        <f>SUM(I15:I17)</f>
        <v>0</v>
      </c>
      <c r="J14" s="33">
        <f>H14+I14</f>
        <v>0</v>
      </c>
      <c r="K14" s="23"/>
      <c r="L14" s="33"/>
      <c r="M14" s="23"/>
      <c r="P14" s="33">
        <f>IF(Q14="PR",J14,SUM(O15:O17))</f>
        <v>0</v>
      </c>
      <c r="Q14" s="23" t="s">
        <v>58</v>
      </c>
      <c r="R14" s="33">
        <f>IF(Q14="HS",H14,0)</f>
        <v>0</v>
      </c>
      <c r="S14" s="33">
        <f>IF(Q14="HS",I14-P14,0)</f>
        <v>0</v>
      </c>
      <c r="T14" s="33">
        <f>IF(Q14="PS",H14,0)</f>
        <v>0</v>
      </c>
      <c r="U14" s="33">
        <f>IF(Q14="PS",I14-P14,0)</f>
        <v>0</v>
      </c>
      <c r="V14" s="33">
        <f>IF(Q14="MP",H14,0)</f>
        <v>0</v>
      </c>
      <c r="W14" s="33">
        <f>IF(Q14="MP",I14-P14,0)</f>
        <v>0</v>
      </c>
      <c r="X14" s="33">
        <f>IF(Q14="OM",H14,0)</f>
        <v>0</v>
      </c>
      <c r="Y14" s="23"/>
      <c r="AI14" s="33">
        <f>SUM(Z15:Z17)</f>
        <v>0</v>
      </c>
      <c r="AJ14" s="33">
        <f>SUM(AA15:AA17)</f>
        <v>0</v>
      </c>
      <c r="AK14" s="33">
        <f>SUM(AB15:AB17)</f>
        <v>0</v>
      </c>
    </row>
    <row r="15" spans="1:43" ht="12.75">
      <c r="A15" s="4" t="s">
        <v>8</v>
      </c>
      <c r="B15" s="4"/>
      <c r="C15" s="4" t="s">
        <v>18</v>
      </c>
      <c r="D15" s="4" t="s">
        <v>29</v>
      </c>
      <c r="E15" s="4" t="s">
        <v>39</v>
      </c>
      <c r="F15" s="15">
        <v>11177</v>
      </c>
      <c r="G15" s="15">
        <v>0</v>
      </c>
      <c r="H15" s="15">
        <f>ROUND(F15*AE15,2)</f>
        <v>0</v>
      </c>
      <c r="I15" s="15">
        <f>J15-H15</f>
        <v>0</v>
      </c>
      <c r="J15" s="15">
        <f>ROUND(F15*G15,2)</f>
        <v>0</v>
      </c>
      <c r="K15" s="15"/>
      <c r="L15" s="15"/>
      <c r="M15" s="26"/>
      <c r="N15" s="26" t="s">
        <v>7</v>
      </c>
      <c r="O15" s="15">
        <f>IF(N15="5",I15,0)</f>
        <v>0</v>
      </c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21</v>
      </c>
      <c r="AE15" s="30">
        <f>G15*0.899038461538461</f>
        <v>0</v>
      </c>
      <c r="AF15" s="30">
        <f>G15*(1-0.899038461538461)</f>
        <v>0</v>
      </c>
      <c r="AM15" s="30">
        <f>F15*AE15</f>
        <v>0</v>
      </c>
      <c r="AN15" s="30">
        <f>F15*AF15</f>
        <v>0</v>
      </c>
      <c r="AO15" s="31" t="s">
        <v>67</v>
      </c>
      <c r="AP15" s="31" t="s">
        <v>70</v>
      </c>
      <c r="AQ15" s="23" t="s">
        <v>72</v>
      </c>
    </row>
    <row r="16" spans="1:43" ht="12.75">
      <c r="A16" s="4" t="s">
        <v>9</v>
      </c>
      <c r="B16" s="4"/>
      <c r="C16" s="4" t="s">
        <v>19</v>
      </c>
      <c r="D16" s="4" t="s">
        <v>30</v>
      </c>
      <c r="E16" s="4" t="s">
        <v>40</v>
      </c>
      <c r="F16" s="15">
        <v>954</v>
      </c>
      <c r="G16" s="15">
        <v>0</v>
      </c>
      <c r="H16" s="15">
        <f>ROUND(F16*AE16,2)</f>
        <v>0</v>
      </c>
      <c r="I16" s="15">
        <f>J16-H16</f>
        <v>0</v>
      </c>
      <c r="J16" s="15">
        <f>ROUND(F16*G16,2)</f>
        <v>0</v>
      </c>
      <c r="K16" s="15"/>
      <c r="L16" s="15"/>
      <c r="M16" s="26"/>
      <c r="N16" s="26" t="s">
        <v>7</v>
      </c>
      <c r="O16" s="15">
        <f>IF(N16="5",I16,0)</f>
        <v>0</v>
      </c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30">
        <v>21</v>
      </c>
      <c r="AE16" s="30">
        <f>G16*0.898709408825978</f>
        <v>0</v>
      </c>
      <c r="AF16" s="30">
        <f>G16*(1-0.898709408825978)</f>
        <v>0</v>
      </c>
      <c r="AM16" s="30">
        <f>F16*AE16</f>
        <v>0</v>
      </c>
      <c r="AN16" s="30">
        <f>F16*AF16</f>
        <v>0</v>
      </c>
      <c r="AO16" s="31" t="s">
        <v>67</v>
      </c>
      <c r="AP16" s="31" t="s">
        <v>70</v>
      </c>
      <c r="AQ16" s="23" t="s">
        <v>72</v>
      </c>
    </row>
    <row r="17" spans="1:43" ht="12.75">
      <c r="A17" s="4" t="s">
        <v>10</v>
      </c>
      <c r="B17" s="4"/>
      <c r="C17" s="4" t="s">
        <v>20</v>
      </c>
      <c r="D17" s="4" t="s">
        <v>31</v>
      </c>
      <c r="E17" s="4" t="s">
        <v>39</v>
      </c>
      <c r="F17" s="15">
        <v>11177</v>
      </c>
      <c r="G17" s="15">
        <v>0</v>
      </c>
      <c r="H17" s="15">
        <f>ROUND(F17*AE17,2)</f>
        <v>0</v>
      </c>
      <c r="I17" s="15">
        <f>J17-H17</f>
        <v>0</v>
      </c>
      <c r="J17" s="15">
        <f>ROUND(F17*G17,2)</f>
        <v>0</v>
      </c>
      <c r="K17" s="15"/>
      <c r="L17" s="15"/>
      <c r="M17" s="26"/>
      <c r="N17" s="26" t="s">
        <v>7</v>
      </c>
      <c r="O17" s="15">
        <f>IF(N17="5",I17,0)</f>
        <v>0</v>
      </c>
      <c r="Z17" s="15">
        <f>IF(AD17=0,J17,0)</f>
        <v>0</v>
      </c>
      <c r="AA17" s="15">
        <f>IF(AD17=15,J17,0)</f>
        <v>0</v>
      </c>
      <c r="AB17" s="15">
        <f>IF(AD17=21,J17,0)</f>
        <v>0</v>
      </c>
      <c r="AD17" s="30">
        <v>21</v>
      </c>
      <c r="AE17" s="30">
        <f>G17*0.901717855283706</f>
        <v>0</v>
      </c>
      <c r="AF17" s="30">
        <f>G17*(1-0.901717855283706)</f>
        <v>0</v>
      </c>
      <c r="AM17" s="30">
        <f>F17*AE17</f>
        <v>0</v>
      </c>
      <c r="AN17" s="30">
        <f>F17*AF17</f>
        <v>0</v>
      </c>
      <c r="AO17" s="31" t="s">
        <v>67</v>
      </c>
      <c r="AP17" s="31" t="s">
        <v>70</v>
      </c>
      <c r="AQ17" s="23" t="s">
        <v>72</v>
      </c>
    </row>
    <row r="18" spans="1:37" ht="12.75">
      <c r="A18" s="5"/>
      <c r="B18" s="12"/>
      <c r="C18" s="12" t="s">
        <v>21</v>
      </c>
      <c r="D18" s="60" t="s">
        <v>32</v>
      </c>
      <c r="E18" s="61"/>
      <c r="F18" s="61"/>
      <c r="G18" s="61"/>
      <c r="H18" s="33">
        <f>SUM(H19:H19)</f>
        <v>0</v>
      </c>
      <c r="I18" s="33">
        <f>SUM(I19:I19)</f>
        <v>0</v>
      </c>
      <c r="J18" s="33">
        <f>H18+I18</f>
        <v>0</v>
      </c>
      <c r="K18" s="23"/>
      <c r="L18" s="33"/>
      <c r="M18" s="23"/>
      <c r="P18" s="33">
        <f>IF(Q18="PR",J18,SUM(O19:O19))</f>
        <v>0</v>
      </c>
      <c r="Q18" s="23" t="s">
        <v>58</v>
      </c>
      <c r="R18" s="33">
        <f>IF(Q18="HS",H18,0)</f>
        <v>0</v>
      </c>
      <c r="S18" s="33">
        <f>IF(Q18="HS",I18-P18,0)</f>
        <v>0</v>
      </c>
      <c r="T18" s="33">
        <f>IF(Q18="PS",H18,0)</f>
        <v>0</v>
      </c>
      <c r="U18" s="33">
        <f>IF(Q18="PS",I18-P18,0)</f>
        <v>0</v>
      </c>
      <c r="V18" s="33">
        <f>IF(Q18="MP",H18,0)</f>
        <v>0</v>
      </c>
      <c r="W18" s="33">
        <f>IF(Q18="MP",I18-P18,0)</f>
        <v>0</v>
      </c>
      <c r="X18" s="33">
        <f>IF(Q18="OM",H18,0)</f>
        <v>0</v>
      </c>
      <c r="Y18" s="23"/>
      <c r="AI18" s="33">
        <f>SUM(Z19:Z19)</f>
        <v>0</v>
      </c>
      <c r="AJ18" s="33">
        <f>SUM(AA19:AA19)</f>
        <v>0</v>
      </c>
      <c r="AK18" s="33">
        <f>SUM(AB19:AB19)</f>
        <v>0</v>
      </c>
    </row>
    <row r="19" spans="1:43" ht="12.75">
      <c r="A19" s="6" t="s">
        <v>11</v>
      </c>
      <c r="B19" s="6"/>
      <c r="C19" s="6" t="s">
        <v>22</v>
      </c>
      <c r="D19" s="6" t="s">
        <v>33</v>
      </c>
      <c r="E19" s="6" t="s">
        <v>39</v>
      </c>
      <c r="F19" s="16">
        <v>1130</v>
      </c>
      <c r="G19" s="16">
        <v>0</v>
      </c>
      <c r="H19" s="16">
        <f>ROUND(F19*AE19,2)</f>
        <v>0</v>
      </c>
      <c r="I19" s="16">
        <f>J19-H19</f>
        <v>0</v>
      </c>
      <c r="J19" s="16">
        <f>ROUND(F19*G19,2)</f>
        <v>0</v>
      </c>
      <c r="K19" s="16"/>
      <c r="L19" s="16"/>
      <c r="M19" s="27"/>
      <c r="N19" s="26" t="s">
        <v>7</v>
      </c>
      <c r="O19" s="15">
        <f>IF(N19="5",I19,0)</f>
        <v>0</v>
      </c>
      <c r="Z19" s="15">
        <f>IF(AD19=0,J19,0)</f>
        <v>0</v>
      </c>
      <c r="AA19" s="15">
        <f>IF(AD19=15,J19,0)</f>
        <v>0</v>
      </c>
      <c r="AB19" s="15">
        <f>IF(AD19=21,J19,0)</f>
        <v>0</v>
      </c>
      <c r="AD19" s="30">
        <v>21</v>
      </c>
      <c r="AE19" s="30">
        <f>G19*0</f>
        <v>0</v>
      </c>
      <c r="AF19" s="30">
        <f>G19*(1-0)</f>
        <v>0</v>
      </c>
      <c r="AM19" s="30">
        <f>F19*AE19</f>
        <v>0</v>
      </c>
      <c r="AN19" s="30">
        <f>F19*AF19</f>
        <v>0</v>
      </c>
      <c r="AO19" s="31" t="s">
        <v>68</v>
      </c>
      <c r="AP19" s="31" t="s">
        <v>71</v>
      </c>
      <c r="AQ19" s="23" t="s">
        <v>72</v>
      </c>
    </row>
    <row r="20" spans="1:43" ht="12.75">
      <c r="A20" s="4"/>
      <c r="B20" s="4"/>
      <c r="C20" s="4"/>
      <c r="D20" s="4" t="s">
        <v>74</v>
      </c>
      <c r="E20" s="4" t="s">
        <v>73</v>
      </c>
      <c r="F20" s="15">
        <v>1</v>
      </c>
      <c r="G20" s="15"/>
      <c r="H20" s="15"/>
      <c r="I20" s="15"/>
      <c r="J20" s="15"/>
      <c r="K20" s="15"/>
      <c r="L20" s="15"/>
      <c r="M20" s="26"/>
      <c r="N20" s="26"/>
      <c r="O20" s="15"/>
      <c r="Z20" s="15"/>
      <c r="AA20" s="15"/>
      <c r="AB20" s="15"/>
      <c r="AD20" s="30"/>
      <c r="AE20" s="30"/>
      <c r="AF20" s="30"/>
      <c r="AM20" s="30"/>
      <c r="AN20" s="30"/>
      <c r="AO20" s="31"/>
      <c r="AP20" s="31"/>
      <c r="AQ20" s="23"/>
    </row>
    <row r="21" spans="1:28" ht="12.75">
      <c r="A21" s="7"/>
      <c r="B21" s="7"/>
      <c r="C21" s="7"/>
      <c r="D21" s="7"/>
      <c r="E21" s="7"/>
      <c r="F21" s="7"/>
      <c r="G21" s="7"/>
      <c r="H21" s="62" t="s">
        <v>46</v>
      </c>
      <c r="I21" s="63"/>
      <c r="J21" s="34">
        <f>J12+J14+J18</f>
        <v>0</v>
      </c>
      <c r="K21" s="7"/>
      <c r="L21" s="7"/>
      <c r="M21" s="7"/>
      <c r="Z21" s="35">
        <f>SUM(Z13:Z19)</f>
        <v>0</v>
      </c>
      <c r="AA21" s="35">
        <f>SUM(AA13:AA19)</f>
        <v>0</v>
      </c>
      <c r="AB21" s="35">
        <f>SUM(AB13:AB19)</f>
        <v>0</v>
      </c>
    </row>
    <row r="22" ht="11.25" customHeight="1">
      <c r="A22" s="8" t="s">
        <v>12</v>
      </c>
    </row>
    <row r="23" spans="1:13" ht="409.5" customHeight="1" hidden="1">
      <c r="A23" s="4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</sheetData>
  <sheetProtection/>
  <mergeCells count="32">
    <mergeCell ref="A23:M23"/>
    <mergeCell ref="H10:J10"/>
    <mergeCell ref="K10:L10"/>
    <mergeCell ref="D12:G12"/>
    <mergeCell ref="D14:G14"/>
    <mergeCell ref="D18:G18"/>
    <mergeCell ref="H21:I2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Jan</dc:creator>
  <cp:keywords/>
  <dc:description/>
  <cp:lastModifiedBy>Sušický Miroslav</cp:lastModifiedBy>
  <dcterms:created xsi:type="dcterms:W3CDTF">2016-07-25T11:15:32Z</dcterms:created>
  <dcterms:modified xsi:type="dcterms:W3CDTF">2016-08-09T05:57:36Z</dcterms:modified>
  <cp:category/>
  <cp:version/>
  <cp:contentType/>
  <cp:contentStatus/>
</cp:coreProperties>
</file>