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Hala" sheetId="2" r:id="rId2"/>
    <sheet name="Pokyny pro vyplnění" sheetId="3" r:id="rId3"/>
  </sheets>
  <definedNames>
    <definedName name="_xlnm._FilterDatabase" localSheetId="1" hidden="1">'SO 01 - Hala'!$C$99:$K$99</definedName>
    <definedName name="_xlnm.Print_Titles" localSheetId="0">'Rekapitulace stavby'!$49:$49</definedName>
    <definedName name="_xlnm.Print_Titles" localSheetId="1">'SO 01 - Hala'!$99:$99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  <definedName name="_xlnm.Print_Area" localSheetId="1">'SO 01 - Hala'!$C$4:$J$36,'SO 01 - Hala'!$C$42:$J$81,'SO 01 - Hala'!$C$87:$K$570</definedName>
  </definedNames>
  <calcPr fullCalcOnLoad="1"/>
</workbook>
</file>

<file path=xl/sharedStrings.xml><?xml version="1.0" encoding="utf-8"?>
<sst xmlns="http://schemas.openxmlformats.org/spreadsheetml/2006/main" count="5113" uniqueCount="1113">
  <si>
    <t>Export VZ</t>
  </si>
  <si>
    <t>List obsahuje:</t>
  </si>
  <si>
    <t>3.0</t>
  </si>
  <si>
    <t>ZAMOK</t>
  </si>
  <si>
    <t>False</t>
  </si>
  <si>
    <t>{8a443d70-635c-4081-94a5-a79be3789cba}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</si>
  <si>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</si>
  <si>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</si>
  <si>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</si>
  <si>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</si>
  <si>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</si>
  <si>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</si>
  <si>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</si>
  <si>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</si>
  <si>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2016/21/V1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</si>
  <si>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</si>
  <si>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</si>
  <si>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Výstavba haly v areálu dílen SŠ Horažďovice</t>
  </si>
  <si>
    <t>0,1</t>
  </si>
  <si>
    <t>KSO:</t>
  </si>
  <si>
    <t/>
  </si>
  <si>
    <t>CC-CZ:</t>
  </si>
  <si>
    <t>1</t>
  </si>
  <si>
    <t>Místo:</t>
  </si>
  <si>
    <t>p.č. 1432/1, k.ú. Horažďovice</t>
  </si>
  <si>
    <t>Datum:</t>
  </si>
  <si>
    <t>25. 5. 2016</t>
  </si>
  <si>
    <t>10</t>
  </si>
  <si>
    <t>100</t>
  </si>
  <si>
    <t>Zadavatel:</t>
  </si>
  <si>
    <t>IČ:</t>
  </si>
  <si>
    <t>SŠ Horažďovice</t>
  </si>
  <si>
    <t>DIČ:</t>
  </si>
  <si>
    <t>Uchazeč:</t>
  </si>
  <si>
    <t>Vyplň údaj</t>
  </si>
  <si>
    <t>Projektant:</t>
  </si>
  <si>
    <t>ing. Martin Liška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</si>
  <si>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</si>
  <si>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</si>
  <si>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</si>
  <si>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</si>
  <si>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</si>
  <si>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</si>
  <si>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</si>
  <si>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</si>
  <si>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</si>
  <si>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</si>
  <si>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</si>
  <si>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</si>
  <si>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</si>
  <si>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</si>
  <si>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</si>
  <si>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</si>
  <si>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</si>
  <si>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</si>
  <si>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</si>
  <si>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</si>
  <si>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</si>
  <si>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</si>
  <si>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</si>
  <si>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</si>
  <si>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</si>
  <si>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</si>
  <si>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</si>
  <si>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</si>
  <si>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</si>
  <si>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</si>
  <si>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</si>
  <si>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</si>
  <si>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</si>
  <si>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</si>
  <si>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</si>
  <si>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</si>
  <si>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</si>
  <si>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</si>
  <si>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</si>
  <si>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</si>
  <si>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</si>
  <si>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Hala</t>
  </si>
  <si>
    <t>STA</t>
  </si>
  <si>
    <t>{1778916f-6ae1-4c64-993c-4e8a4a1d0aae}</t>
  </si>
  <si>
    <t>2</t>
  </si>
  <si>
    <t>Zpět na list:</t>
  </si>
  <si>
    <t>KRYCÍ LIST SOUPISU</t>
  </si>
  <si>
    <t>Objekt:</t>
  </si>
  <si>
    <t>SO 01 - Hala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</si>
  <si>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</si>
  <si>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</si>
  <si>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</si>
  <si>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</si>
  <si>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</si>
  <si>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</si>
  <si>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</si>
  <si>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</si>
  <si>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</si>
  <si>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</t>
  </si>
  <si>
    <t xml:space="preserve">    61 - Úprava povrchů vnitřních</t>
  </si>
  <si>
    <t xml:space="preserve">    62 - Úprava povrchů vnějších</t>
  </si>
  <si>
    <t xml:space="preserve">    63 - Podlahy a podlahové konstrukce</t>
  </si>
  <si>
    <t xml:space="preserve">    95 - Různé dokončovací konstrukce a práce pozemních staveb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</si>
  <si>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</si>
  <si>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</si>
  <si>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</si>
  <si>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</si>
  <si>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764 - Konstrukce klempířské</t>
  </si>
  <si>
    <t xml:space="preserve">    767 - Konstrukce zámečnické</t>
  </si>
  <si>
    <t xml:space="preserve">    781 - Dokončovací práce - obklady</t>
  </si>
  <si>
    <t xml:space="preserve">    783 - Dokončovací práce - nátěry</t>
  </si>
  <si>
    <t>M - Práce a dodávky M</t>
  </si>
  <si>
    <t xml:space="preserve">    21-M - Elektromontáže silnoproud</t>
  </si>
  <si>
    <t xml:space="preserve">    211-M - Elektromontáže silnoproud - venkovní rozvody</t>
  </si>
  <si>
    <t xml:space="preserve">    212-M - Uzemňovací a jímací soustava</t>
  </si>
  <si>
    <t xml:space="preserve">    22-M - Elektromontáže slaboproud</t>
  </si>
  <si>
    <t xml:space="preserve">    221-M - Elektromontáže slaboproud - venkovní rozvody</t>
  </si>
  <si>
    <t>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</si>
  <si>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</si>
  <si>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</si>
  <si>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</si>
  <si>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</si>
  <si>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</si>
  <si>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</si>
  <si>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</si>
  <si>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</si>
  <si>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</si>
  <si>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</si>
  <si>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</si>
  <si>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</si>
  <si>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</si>
  <si>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</si>
  <si>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</si>
  <si>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</si>
  <si>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</si>
  <si>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</si>
  <si>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69</t>
  </si>
  <si>
    <t>K</t>
  </si>
  <si>
    <t>001 101</t>
  </si>
  <si>
    <t>Dodávka humusové zeminy pro zřízení trávníku</t>
  </si>
  <si>
    <t>m3</t>
  </si>
  <si>
    <t>4</t>
  </si>
  <si>
    <t>1478475234</t>
  </si>
  <si>
    <t>PP</t>
  </si>
  <si>
    <t>VV</t>
  </si>
  <si>
    <t>"S3" 450,0*0,25</t>
  </si>
  <si>
    <t>Součet</t>
  </si>
  <si>
    <t>56</t>
  </si>
  <si>
    <t>119001202</t>
  </si>
  <si>
    <t>Úprava zemin vápnem tl vrstvy 300 mm</t>
  </si>
  <si>
    <t>m2</t>
  </si>
  <si>
    <t>CS ÚRS 2012 02</t>
  </si>
  <si>
    <t>-695561780</t>
  </si>
  <si>
    <t>Úprava zemin vápnem za účelem zlepšení mechanických vlastností, tl. vrstvy po zhutnění 300 mm</t>
  </si>
  <si>
    <t>"S2" (22,6*4,7)+(10,3+22,6+10,3)*1,0</t>
  </si>
  <si>
    <t>9</t>
  </si>
  <si>
    <t>130001101</t>
  </si>
  <si>
    <t>Příplatek za ztížení vykopávky v blízkosti pozemního vedení</t>
  </si>
  <si>
    <t>824293062</t>
  </si>
  <si>
    <t>Příplatek k cenám hloubených vykopávek za ztížení vykopávky v blízkosti podzemního vedení nebo výbušnin pro jakoukoliv třídu horniny</t>
  </si>
  <si>
    <t>"silnoproud" (0,35*0,7*35,0)</t>
  </si>
  <si>
    <t>131201102</t>
  </si>
  <si>
    <t>Hloubení jam nezapažených v hornině tř. 3 objemu do 1000 m3</t>
  </si>
  <si>
    <t>-575094717</t>
  </si>
  <si>
    <t>"HTÚ hala"  21,2*13,0*0,35</t>
  </si>
  <si>
    <t>"HTÚ S2" (22,6*4,7*0,5)+(10,3+22,6+10,3)*1,0*0,5</t>
  </si>
  <si>
    <t>131201109</t>
  </si>
  <si>
    <t>Příplatek za lepivost u hloubení jam nezapažených v hornině tř. 3</t>
  </si>
  <si>
    <t>549069448</t>
  </si>
  <si>
    <t>3</t>
  </si>
  <si>
    <t>132201101</t>
  </si>
  <si>
    <t>Hloubení rýh š do 600 mm v hornině tř. 3 objemu do 100 m3</t>
  </si>
  <si>
    <t>-1562415817</t>
  </si>
  <si>
    <t>Hloubení zapažených i nezapažených rýh šířky do 600 mm s urovnáním dna do předepsaného profilu a spádu v hornině tř. 3 do 100 m3</t>
  </si>
  <si>
    <t>"zákl. pasy" (3,6*0,35*0,7*8)+(2,3*0,35*0,7*6)</t>
  </si>
  <si>
    <t>"silnoproud" (0,35*0,7*200,0)+(0,35*0,7*35,0)</t>
  </si>
  <si>
    <t>"slaboproud" 0,35*0,7*180,0</t>
  </si>
  <si>
    <t>132201109</t>
  </si>
  <si>
    <t>Příplatek za lepivost k hloubení rýh š do 600 mm v hornině tř. 3</t>
  </si>
  <si>
    <t>633605641</t>
  </si>
  <si>
    <t>Hloubení zapažených i nezapažených rýh šířky do 600 mm s urovnáním dna do předepsaného profilu a spádu v hornině tř. 3 Příplatek k cenám za lepivost horniny tř. 3</t>
  </si>
  <si>
    <t>5</t>
  </si>
  <si>
    <t>133201101</t>
  </si>
  <si>
    <t>Hloubení šachet v hornině tř. 3 objemu do 100 m3</t>
  </si>
  <si>
    <t>-4392493</t>
  </si>
  <si>
    <t>Hloubení zapažených i nezapažených šachet s případným nutným přemístěním výkopku ve výkopišti v hornině tř. 3 do 100 m3</t>
  </si>
  <si>
    <t>"patky" (1,4*2,2*1,3*10)+(1,0*1,6*1,3*4)</t>
  </si>
  <si>
    <t>"pilíř" 0,5*1,0*0,4</t>
  </si>
  <si>
    <t>6</t>
  </si>
  <si>
    <t>133201102</t>
  </si>
  <si>
    <t>Hloubení šachet v hornině tř. 3 objemu přes 100 m3</t>
  </si>
  <si>
    <t>659681602</t>
  </si>
  <si>
    <t>Hloubení zapažených i nezapažených šachet s případným nutným přemístěním výkopku ve výkopišti v hornině tř. 3 přes 100 m3</t>
  </si>
  <si>
    <t>7</t>
  </si>
  <si>
    <t>162701105</t>
  </si>
  <si>
    <t>Vodorovné přemístění do 10000 m výkopku/sypaniny z horniny tř. 1 až 4</t>
  </si>
  <si>
    <t>-1358170653</t>
  </si>
  <si>
    <t>Vodorovné přemístění výkopku nebo sypaniny po suchu na obvyklém dopravním prostředku, bez naložení výkopku, avšak se složením bez rozhrnutí z horniny tř. 1 až 4 na vzdálenost přes 9 000 do 10 000 m</t>
  </si>
  <si>
    <t>171,17+110,621+48,56-81,725</t>
  </si>
  <si>
    <t>8</t>
  </si>
  <si>
    <t>162701109</t>
  </si>
  <si>
    <t>Příplatek k vodorovnému přemístění výkopku/sypaniny z horniny tř. 1 až 4 ZKD 1000 m přes 10000 m</t>
  </si>
  <si>
    <t>-856453296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</si>
  <si>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</si>
  <si>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248,626*7</t>
  </si>
  <si>
    <t>168</t>
  </si>
  <si>
    <t>174101101</t>
  </si>
  <si>
    <t>Zásyp jam, šachet rýh nebo kolem objektů sypaninou se zhutněním</t>
  </si>
  <si>
    <t>1970715132</t>
  </si>
  <si>
    <t>Zásyp sypaninou z jakékoliv horniny s uložením výkopku ve vrstvách se zhutněním jam, šachet, rýh nebo kolem objektů v těchto vykopávkách</t>
  </si>
  <si>
    <t>"silnoproud" (0,35*0,55*200,0)+(0,35*0,7*35,0)</t>
  </si>
  <si>
    <t>"slaboproud" 0,35*0,55*180,0</t>
  </si>
  <si>
    <t>169</t>
  </si>
  <si>
    <t>175101101</t>
  </si>
  <si>
    <t>Obsypání potrubí bez prohození sypaniny z hornin tř. 1 až 4 uloženým do 3 m od kraje výkopu</t>
  </si>
  <si>
    <t>-1660306343</t>
  </si>
  <si>
    <t>Obsypání potrubí sypaninou z vhodných hornin tř. 1 až 4 nebo materiálem připraveným podél výkopu ve vzdálenosti do 3 m od jeho kraje, pro jakoukoliv hloubku výkopu a míru zhutnění bez prohození sypaniny</t>
  </si>
  <si>
    <t>"slaboproud" 0,35*0,15*180</t>
  </si>
  <si>
    <t>170</t>
  </si>
  <si>
    <t>M</t>
  </si>
  <si>
    <t>581533040</t>
  </si>
  <si>
    <t>písek technický tříděný KP 04</t>
  </si>
  <si>
    <t>t</t>
  </si>
  <si>
    <t>-791768644</t>
  </si>
  <si>
    <t>19,95*1,5</t>
  </si>
  <si>
    <t>66</t>
  </si>
  <si>
    <t>180404111</t>
  </si>
  <si>
    <t>Založení hřišťového trávníku výsevem na vrstvě ornice</t>
  </si>
  <si>
    <t>-1603998639</t>
  </si>
  <si>
    <t>"S3" 450,0</t>
  </si>
  <si>
    <t>67</t>
  </si>
  <si>
    <t>005724400</t>
  </si>
  <si>
    <t>osivo směs travní hřištní</t>
  </si>
  <si>
    <t>kg</t>
  </si>
  <si>
    <t>112599579</t>
  </si>
  <si>
    <t>"S3" 450,0*0,03</t>
  </si>
  <si>
    <t>68</t>
  </si>
  <si>
    <t>181301104</t>
  </si>
  <si>
    <t>Rozprostření ornice tl vrstvy do 250 mm pl do 500 m2 v rovině nebo ve svahu do 1:5</t>
  </si>
  <si>
    <t>498837342</t>
  </si>
  <si>
    <t>Zakládání</t>
  </si>
  <si>
    <t>25</t>
  </si>
  <si>
    <t>002 101</t>
  </si>
  <si>
    <t>Kotvení nového zdiva ke stávajícímu pomocí ocelových trnů R20 dl. 300 mm vlepených do vrtů mezi patky a pasy</t>
  </si>
  <si>
    <t>ks</t>
  </si>
  <si>
    <t>-1996318287</t>
  </si>
  <si>
    <t>3*28</t>
  </si>
  <si>
    <t>26</t>
  </si>
  <si>
    <t>215901101</t>
  </si>
  <si>
    <t>Zhutnění podloží z hornin soudržných do 92% PS nebo nesoudržných sypkých I(d) do 0,8</t>
  </si>
  <si>
    <t>-524152090</t>
  </si>
  <si>
    <t>Zhutnění podloží pod násypy z rostlé horniny tř. 1 až 4 z hornin soudružných do 92 % PS a nesoudržných sypkých relativní ulehlosti I(d) do 0,8</t>
  </si>
  <si>
    <t>"S1" 19,6*10,0</t>
  </si>
  <si>
    <t>20</t>
  </si>
  <si>
    <t>271532213</t>
  </si>
  <si>
    <t>Násyp pod základové konstrukce se zhutněním z hrubého kameniva frakce 4 až 8 mm</t>
  </si>
  <si>
    <t>824839028</t>
  </si>
  <si>
    <t>Násyp pod základové konstrukce se zhutněním a urovnáním povrchu z kameniva hrubého, frakce 8 - 16 mm</t>
  </si>
  <si>
    <t>"pasy" (3,6*0,35*0,05*8)+(2,3*0,35*0,05*6)</t>
  </si>
  <si>
    <t>"patky" (1,4*2,2*0,05*10)+(1,0*1,6*0,05*4)</t>
  </si>
  <si>
    <t>18</t>
  </si>
  <si>
    <t>274313611</t>
  </si>
  <si>
    <t>Základové pásy z betonu tř. C 16/20</t>
  </si>
  <si>
    <t>629928273</t>
  </si>
  <si>
    <t>Základy z betonu prostého pasy betonu kamenem neprokládaného tř. C 16/20</t>
  </si>
  <si>
    <t>274322611</t>
  </si>
  <si>
    <t>Základové pasy ze ŽB odolného proti agresivnímu prostředí tř. C 30/37 XA</t>
  </si>
  <si>
    <t>-4965790</t>
  </si>
  <si>
    <t>Základy z betonu železového (bez výztuže) pasy z betonu odolného proti agresivnímu prostředí (XA) tř. C 30/37</t>
  </si>
  <si>
    <t>"zákl. pasy" (3,6*0,35*1,0*8)+(2,3*0,35*1,0*6)</t>
  </si>
  <si>
    <t>14</t>
  </si>
  <si>
    <t>274351215</t>
  </si>
  <si>
    <t>Zřízení bednění stěn základových pasů</t>
  </si>
  <si>
    <t>-1623773383</t>
  </si>
  <si>
    <t>Bednění základových stěn pasů svislé nebo šikmé (odkloněné), půdorysně přímé nebo zalomené ve volných nebo zapažených jámách, rýhách, šachtách, včetně případných vzpěr zřízení</t>
  </si>
  <si>
    <t>"zákl. pasy" (3,6*2*1,0*8)+(2,3*2*1,0*6)</t>
  </si>
  <si>
    <t>274351216</t>
  </si>
  <si>
    <t>Odstranění bednění stěn základových pasů</t>
  </si>
  <si>
    <t>-2015526268</t>
  </si>
  <si>
    <t>Bednění základových stěn pasů svislé nebo šikmé (odkloněné), půdorysně přímé nebo zalomené ve volných nebo zapažených jámách, rýhách, šachtách, včetně případných vzpěr odstranění</t>
  </si>
  <si>
    <t>12</t>
  </si>
  <si>
    <t>274361821</t>
  </si>
  <si>
    <t>Výztuž základových pásů betonářskou ocelí 10 505 (R)</t>
  </si>
  <si>
    <t>-942751613</t>
  </si>
  <si>
    <t>Výztuž základů pasů z betonářské oceli 10 505 (R) nebo BSt 500</t>
  </si>
  <si>
    <t>14,91*0,12</t>
  </si>
  <si>
    <t>19</t>
  </si>
  <si>
    <t>275313611</t>
  </si>
  <si>
    <t>Základové patky z betonu tř. C 16/20</t>
  </si>
  <si>
    <t>923856069</t>
  </si>
  <si>
    <t>Základy z betonu prostého patky a bloky z betonu kamenem neprokládaného tř. C 16/20</t>
  </si>
  <si>
    <t>11</t>
  </si>
  <si>
    <t>275321611</t>
  </si>
  <si>
    <t>Základové patky ze ŽB tř. C 30/37</t>
  </si>
  <si>
    <t>1558530100</t>
  </si>
  <si>
    <t>Základy z betonu železového (bez výztuže) patky z betonu bez zvláštních nároků na vliv prostředí (X0, XC) tř. C 30/37</t>
  </si>
  <si>
    <t>"patky" (1,4*2,2*1,5*10)+(1,0*1,6*1,5*4)</t>
  </si>
  <si>
    <t>16</t>
  </si>
  <si>
    <t>275351215</t>
  </si>
  <si>
    <t>Zřízení bednění stěn základových patek</t>
  </si>
  <si>
    <t>-345272481</t>
  </si>
  <si>
    <t>Bednění základových stěn patek svislé nebo šikmé (odkloněné), půdorysně přímé nebo zalomené ve volných nebo zapažených jámách, rýhách, šachtách, včetně případných vzpěr zřízení</t>
  </si>
  <si>
    <t>"patky" (1,4+2,2)*2*1,5*10+(1,0+1,6)*2*1,5*4</t>
  </si>
  <si>
    <t>17</t>
  </si>
  <si>
    <t>275351216</t>
  </si>
  <si>
    <t>Odstranění bednění stěn základových patek</t>
  </si>
  <si>
    <t>2107912924</t>
  </si>
  <si>
    <t>Bednění základových stěn patek svislé nebo šikmé (odkloněné), půdorysně přímé nebo zalomené ve volných nebo zapažených jámách, rýhách, šachtách, včetně případných vzpěr odstranění</t>
  </si>
  <si>
    <t>13</t>
  </si>
  <si>
    <t>275361821</t>
  </si>
  <si>
    <t>Výztuž základových patek betonářskou ocelí 10 505 (R)</t>
  </si>
  <si>
    <t>276493955</t>
  </si>
  <si>
    <t>Výztuž základů patek z betonářské oceli 10 505 (R)</t>
  </si>
  <si>
    <t>55,8*0,12</t>
  </si>
  <si>
    <t>Svislé a kompletní konstrukce</t>
  </si>
  <si>
    <t>33</t>
  </si>
  <si>
    <t>311238112</t>
  </si>
  <si>
    <t>Zdivo nosné vnitřní tl 175 mm pevnosti P 10 na MVC</t>
  </si>
  <si>
    <t>1040899852</t>
  </si>
  <si>
    <t>Zdivo nosné jednovrstvé z cihel děrovaných vnitřní klasické, spojené na pero a drážku na maltu MVC, pevnost cihel P10, tl. zdiva 175 mm</t>
  </si>
  <si>
    <t>(20,4+10,4)*2*1,7-(3,5*1,7*4)</t>
  </si>
  <si>
    <t>Komunikace</t>
  </si>
  <si>
    <t>57</t>
  </si>
  <si>
    <t>564861111</t>
  </si>
  <si>
    <t>Podklad ze štěrkodrtě ŠD tl 200 mm</t>
  </si>
  <si>
    <t>-1683328630</t>
  </si>
  <si>
    <t>Podklad ze štěrkodrti ŠD s rozprostřením a zhutněním, po zhutnění tl. 200 mm</t>
  </si>
  <si>
    <t>"S2" (22,6*6,0)+(10,3+22,6+10,3)*1,0</t>
  </si>
  <si>
    <t>59</t>
  </si>
  <si>
    <t>565135111</t>
  </si>
  <si>
    <t>Asfaltový beton vrstva podkladní ACP 16 (obalované kamenivo OKS) tl 50 mm š do 3 m</t>
  </si>
  <si>
    <t>683279718</t>
  </si>
  <si>
    <t>Asfaltový beton vrstva podkladní ACP 16 (obalované kamenivo střednězrnné - OKS) s rozprostřením a zhutněním v pruhu šířky do 3 m, po zhutnění tl. 50 mm</t>
  </si>
  <si>
    <t>58</t>
  </si>
  <si>
    <t>567122111</t>
  </si>
  <si>
    <t>Podklad z kameniva zpevněného cementem KSC I tl 120 mm</t>
  </si>
  <si>
    <t>-1426388350</t>
  </si>
  <si>
    <t>Podklad z kameniva zpevněného cementem bez dilatačních spár, s rozprostřením a zhutněním KSC I, po zhutnění tl. 120 mm</t>
  </si>
  <si>
    <t>60</t>
  </si>
  <si>
    <t>577144131</t>
  </si>
  <si>
    <t>Asfaltový beton vrstva obrusná ACO 11 (ABS) tř. I tl 50 mm š do 3 m z modifikovaného asfaltu</t>
  </si>
  <si>
    <t>232627369</t>
  </si>
  <si>
    <t>Asfaltový beton vrstva obrusná ACO 11 (ABS) s rozprostřením a se zhutněním z modifikovaného asfaltu v pruhu šířky do 3 m, po zhutnění tl. 50 mm</t>
  </si>
  <si>
    <t>63</t>
  </si>
  <si>
    <t>915491211</t>
  </si>
  <si>
    <t>Osazení vodícího proužku z betonových desek do betonového lože tl do 100 mm š proužku 250 mm</t>
  </si>
  <si>
    <t>m</t>
  </si>
  <si>
    <t>-1921453599</t>
  </si>
  <si>
    <t>Osazení vodicího proužku z betonových prefabrikovaných desek tl. do 120 mm do lože z cementové malty tl. 20 mm, s vyplněním a zatřením spár cementovou maltou s podkladní vrstvou z betonu prostého tř. C 12/15 tl. 50 až 100 mm šířka proužku 250 mm</t>
  </si>
  <si>
    <t>(20,0+10,0)*2+(22,6+17,6+1,0)*2</t>
  </si>
  <si>
    <t>64</t>
  </si>
  <si>
    <t>592452100</t>
  </si>
  <si>
    <t>Přídlažba přírodní</t>
  </si>
  <si>
    <t>kus</t>
  </si>
  <si>
    <t>128</t>
  </si>
  <si>
    <t>1044113952</t>
  </si>
  <si>
    <t>přídlažba 50x25x8 cm přírodní</t>
  </si>
  <si>
    <t>P</t>
  </si>
  <si>
    <t>Poznámka k položce:
spotřeba: 2 kus/m</t>
  </si>
  <si>
    <t>143*2*1,01</t>
  </si>
  <si>
    <t>61</t>
  </si>
  <si>
    <t>916231212</t>
  </si>
  <si>
    <t>Osazení chodníkového obrubníku betonového stojatého bez boční opěry do lože z betonu prostého</t>
  </si>
  <si>
    <t>-1031200349</t>
  </si>
  <si>
    <t>Osazení chodníkového obrubníku betonového se zřízením lože, s vyplněním a zatřením spár cementovou maltou stojatého bez boční opěry, do lože z betonu prostého</t>
  </si>
  <si>
    <t>62</t>
  </si>
  <si>
    <t>592174650</t>
  </si>
  <si>
    <t>obrubník betonový silniční Standard 100x15x25 cm</t>
  </si>
  <si>
    <t>714767195</t>
  </si>
  <si>
    <t>143,0*1,01</t>
  </si>
  <si>
    <t>65</t>
  </si>
  <si>
    <t>916991121</t>
  </si>
  <si>
    <t>Lože pod obrubníky, krajníky nebo obruby z dlažebních kostek z betonu prostého</t>
  </si>
  <si>
    <t>-338670137</t>
  </si>
  <si>
    <t>Lože pod obrubníky, krajníky nebo obruby z dlažebních kostek z betonu prostého tř. C 12/15</t>
  </si>
  <si>
    <t>142,4*0,3*0,3</t>
  </si>
  <si>
    <t>Úprava povrchů vnitřních</t>
  </si>
  <si>
    <t>34</t>
  </si>
  <si>
    <t>612331121</t>
  </si>
  <si>
    <t>Cementová omítka hladká jednovrstvá vnitřních stěn nanášená ručně</t>
  </si>
  <si>
    <t>900634408</t>
  </si>
  <si>
    <t>(20,4+10,4)*2*1,5-(3,5*1,5*4)</t>
  </si>
  <si>
    <t>35</t>
  </si>
  <si>
    <t>613142001</t>
  </si>
  <si>
    <t>Potažení vnitřních pilířů nebo sloupů sklovláknitým pletivem vtlačeným do tenkovrstvé hmoty</t>
  </si>
  <si>
    <t>-577567460</t>
  </si>
  <si>
    <t>Potažení vnitřních ploch pletivem v ploše nebo pruzích, na plném podkladu sklovláknitým vtlačením do tmelu pilířů nebo sloupů</t>
  </si>
  <si>
    <t>1,5*1,0*14</t>
  </si>
  <si>
    <t>Úprava povrchů vnějších</t>
  </si>
  <si>
    <t>37</t>
  </si>
  <si>
    <t>622331141</t>
  </si>
  <si>
    <t>Cementová omítka štuková dvouvrstvá vnějších stěn nanášená ručně</t>
  </si>
  <si>
    <t>-424599065</t>
  </si>
  <si>
    <t>36</t>
  </si>
  <si>
    <t>623142001</t>
  </si>
  <si>
    <t>Potažení vnějších pilířů nebo sloupů sklovláknitým pletivem vtlačeným do tenkovrstvé hmoty</t>
  </si>
  <si>
    <t>-1761342978</t>
  </si>
  <si>
    <t>Potažení vnějších ploch pletivem v ploše nebo pruzích, na plném podkladu sklovláknitým vtlačením do tmelu pilířů nebo sloupů</t>
  </si>
  <si>
    <t>Podlahy a podlahové konstrukce</t>
  </si>
  <si>
    <t>42</t>
  </si>
  <si>
    <t>063 101</t>
  </si>
  <si>
    <t>Povrchová úprava podlahy minerálním vsypem - přesná spc. viz. PD - materiálová specifikace</t>
  </si>
  <si>
    <t>-274943954</t>
  </si>
  <si>
    <t>27</t>
  </si>
  <si>
    <t>063 102</t>
  </si>
  <si>
    <t>Výplň dilatačních spár š do 5 mm v mazaninách MS polymerovým tmelem</t>
  </si>
  <si>
    <t>1456386119</t>
  </si>
  <si>
    <t>(4*10,0)+19,6</t>
  </si>
  <si>
    <t>631311135</t>
  </si>
  <si>
    <t>Mazanina tl do 240 mm z betonu prostého tř. C 20/25</t>
  </si>
  <si>
    <t>1718390605</t>
  </si>
  <si>
    <t>Mazanina z betonu prostého tl. přes 120 do 240 mm tř. C 20/25</t>
  </si>
  <si>
    <t>"S1" 19,6*10,0*0,2</t>
  </si>
  <si>
    <t>22</t>
  </si>
  <si>
    <t>631319203</t>
  </si>
  <si>
    <t>Příplatek k mazaninám za přidání ocelových vláken (drátkobeton) pro objemové vyztužení 25 kg/m3</t>
  </si>
  <si>
    <t>742453864</t>
  </si>
  <si>
    <t>Příplatek k cenám betonových mazanin za vyztužení ocelovými vlákny (drátkobeton) objemové vyztužení 25 kg/m3</t>
  </si>
  <si>
    <t>28</t>
  </si>
  <si>
    <t>634911114</t>
  </si>
  <si>
    <t>Řezání dilatačních spár š 5 mm hl do 80 mm v čerstvé betonové mazanině</t>
  </si>
  <si>
    <t>-1586753502</t>
  </si>
  <si>
    <t>23</t>
  </si>
  <si>
    <t>635111232</t>
  </si>
  <si>
    <t>Násyp pod podlahy z drobného kameniva 0-4 se zhutněním</t>
  </si>
  <si>
    <t>-607455753</t>
  </si>
  <si>
    <t>Násyp ze štěrkopísku, písku nebo kameniva pod podlahy se zhutněním z kameniva drobného 0-4</t>
  </si>
  <si>
    <t>"S1" 19,6*10,0*0,05</t>
  </si>
  <si>
    <t>24</t>
  </si>
  <si>
    <t>635111242</t>
  </si>
  <si>
    <t>Násyp pod podlahy z hrubého kameniva 0-63 se zhutněním</t>
  </si>
  <si>
    <t>154338556</t>
  </si>
  <si>
    <t>Násyp ze štěrkopísku, písku nebo kameniva pod podlahy se zhutněním z kameniva hrubého 16-32</t>
  </si>
  <si>
    <t>"S1" 19,6*10,0*0,45</t>
  </si>
  <si>
    <t>95</t>
  </si>
  <si>
    <t>Různé dokončovací konstrukce a práce pozemních staveb</t>
  </si>
  <si>
    <t>29</t>
  </si>
  <si>
    <t>095 101</t>
  </si>
  <si>
    <t>Dodávka a montáž přenosných hasicích přístrojů - přesná spc. viz. PBŘ stavby</t>
  </si>
  <si>
    <t>1386767569</t>
  </si>
  <si>
    <t>30</t>
  </si>
  <si>
    <t>919726122</t>
  </si>
  <si>
    <t>Geotextilie pro ochranu, separaci a filtraci netkaná měrná hmotnost do 300 g/m2</t>
  </si>
  <si>
    <t>-2060899297</t>
  </si>
  <si>
    <t>Geotextilie netkaná pro ochranu, separaci nebo filtraci měrná hmotnost přes 200 do 300 g/m2</t>
  </si>
  <si>
    <t>31</t>
  </si>
  <si>
    <t>919726123</t>
  </si>
  <si>
    <t>Geotextilie pro ochranu, separaci a filtraci netkaná měrná hmotnost do 500 g/m2</t>
  </si>
  <si>
    <t>1444687990</t>
  </si>
  <si>
    <t>Geotextilie netkaná pro ochranu, separaci nebo filtraci měrná hmotnost přes 300 do 500 g/m2</t>
  </si>
  <si>
    <t>(20,4+10,4)*2*1,2</t>
  </si>
  <si>
    <t>32</t>
  </si>
  <si>
    <t>952901114</t>
  </si>
  <si>
    <t>Vyčištění budov bytové a občanské výstavby při výšce podlaží přes 4 m</t>
  </si>
  <si>
    <t>-1851145773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</si>
  <si>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přes 4 m</t>
  </si>
  <si>
    <t>10,0*20,0</t>
  </si>
  <si>
    <t>998</t>
  </si>
  <si>
    <t>Přesun hmot</t>
  </si>
  <si>
    <t>70</t>
  </si>
  <si>
    <t>998011001</t>
  </si>
  <si>
    <t>Přesun hmot pro budovy zděné v do 6 m</t>
  </si>
  <si>
    <t>-679289535</t>
  </si>
  <si>
    <t>Přesun hmot pro budovy občanské výstavby, bydlení, výrobu a služby s nosnou svislou konstrukcí zděnou z cihel nebo tvárnic vodorovná dopravní vzdálenost do 100 m pro budovy výšky do 6 m</t>
  </si>
  <si>
    <t>PSV</t>
  </si>
  <si>
    <t>Práce a dodávky PSV</t>
  </si>
  <si>
    <t>711</t>
  </si>
  <si>
    <t>Izolace proti vodě, vlhkosti a plynům</t>
  </si>
  <si>
    <t>38</t>
  </si>
  <si>
    <t>711 101</t>
  </si>
  <si>
    <t>Dodávka a montáž hydroizolační fólie PVC PE tl. 1,0 mm</t>
  </si>
  <si>
    <t>538571569</t>
  </si>
  <si>
    <t>"S1" 20,0*10,0</t>
  </si>
  <si>
    <t>48</t>
  </si>
  <si>
    <t>711161306</t>
  </si>
  <si>
    <t>Izolace proti zemní vlhkosti stěn foliemi nopovými pro běžné podmínky tl. 0,5 mm šířky 1,0 m</t>
  </si>
  <si>
    <t>-1767793142</t>
  </si>
  <si>
    <t>Izolace proti zemní vlhkosti nopovými foliemi FONDALINE základů nebo stěn pro běžné podmínky tloušťky 0,5 mm, šířky 1,0 m</t>
  </si>
  <si>
    <t>71</t>
  </si>
  <si>
    <t>998711201</t>
  </si>
  <si>
    <t>Přesun hmot procentní pro izolace proti vodě, vlhkosti a plynům v objektech v do 6 m</t>
  </si>
  <si>
    <t>%</t>
  </si>
  <si>
    <t>573974335</t>
  </si>
  <si>
    <t>Přesun hmot pro izolace proti vodě, vlhkosti a plynům stanovený procentní sazbou z ceny vodorovná dopravní vzdálenost do 50 m v objektech výšky do 6 m</t>
  </si>
  <si>
    <t>713</t>
  </si>
  <si>
    <t>Izolace tepelné</t>
  </si>
  <si>
    <t>39</t>
  </si>
  <si>
    <t>713121211</t>
  </si>
  <si>
    <t>Montáž izolace tepelné podlah volně kladenými okrajovými pásky</t>
  </si>
  <si>
    <t>1108760162</t>
  </si>
  <si>
    <t>Montáž tepelné izolace podlah okrajovými pásky kladenými volně</t>
  </si>
  <si>
    <t>(20,4+10,4)*2</t>
  </si>
  <si>
    <t>40</t>
  </si>
  <si>
    <t>590421300</t>
  </si>
  <si>
    <t>páska 80x5 mm</t>
  </si>
  <si>
    <t>-788940686</t>
  </si>
  <si>
    <t>61,6*1,02</t>
  </si>
  <si>
    <t>43</t>
  </si>
  <si>
    <t>713131141</t>
  </si>
  <si>
    <t>Montáž izolace tepelné stěn a základů lepením celoplošně rohoží, pásů, dílců, desek</t>
  </si>
  <si>
    <t>133662124</t>
  </si>
  <si>
    <t>44</t>
  </si>
  <si>
    <t>283764210</t>
  </si>
  <si>
    <t>deska z extrudovaného polystyrénu XPS 30 SF 80 mm</t>
  </si>
  <si>
    <t>60879032</t>
  </si>
  <si>
    <t>73,92*1,02</t>
  </si>
  <si>
    <t>41</t>
  </si>
  <si>
    <t>713191131</t>
  </si>
  <si>
    <t>Izolace tepelné podlah, stropů vrchem a střech překrytí PE fólií tl. 0,2 mm</t>
  </si>
  <si>
    <t>-1962653385</t>
  </si>
  <si>
    <t>Izolace tepelné běžných stavebních konstrukcí - doplňky a konstrukční součásti podlah, stropů vrchem nebo střech překrytím celé plochy izolace se slepením přesahů a vyvedením na stěny do výše 100 mm (materiál v ceně) fólií PE tl. 0,2 mm</t>
  </si>
  <si>
    <t>72</t>
  </si>
  <si>
    <t>998713201</t>
  </si>
  <si>
    <t>Přesun hmot procentní pro izolace tepelné v objektech v do 6 m</t>
  </si>
  <si>
    <t>109732857</t>
  </si>
  <si>
    <t>Přesun hmot pro izolace tepelné stanovený procentní sazbou z ceny vodorovná dopravní vzdálenost do 50 m v objektech výšky do 6 m</t>
  </si>
  <si>
    <t>764</t>
  </si>
  <si>
    <t>Konstrukce klempířské</t>
  </si>
  <si>
    <t>53</t>
  </si>
  <si>
    <t>764233520</t>
  </si>
  <si>
    <t>Lemování TiZn plech zdí plochá střecha rš 250 mm</t>
  </si>
  <si>
    <t>-1481944769</t>
  </si>
  <si>
    <t>Lemování z titanzinkového TiZn plechu zdí na plochých střechách včetně rohů, spojů, lišt a dilatací rš 250 mm</t>
  </si>
  <si>
    <t>(20,4+10,4)*2-(3,5*4)</t>
  </si>
  <si>
    <t>54</t>
  </si>
  <si>
    <t>764296520</t>
  </si>
  <si>
    <t>Střešní prvky TiZn - připojovací dilatační lišta rš 150 mm</t>
  </si>
  <si>
    <t>590113024</t>
  </si>
  <si>
    <t>Ostatní prvky střešní z titanzinkového TiZn plechu připojovací lišta dilatační rš 80 mm</t>
  </si>
  <si>
    <t>73</t>
  </si>
  <si>
    <t>998764201</t>
  </si>
  <si>
    <t>Přesun hmot procentní pro konstrukce klempířské v objektech v do 6 m</t>
  </si>
  <si>
    <t>-637464764</t>
  </si>
  <si>
    <t>Přesun hmot pro konstrukce klempířské stanovený procentní sazbou z ceny vodorovná dopravní vzdálenost do 50 m v objektech výšky do 6 m</t>
  </si>
  <si>
    <t>767</t>
  </si>
  <si>
    <t>Konstrukce zámečnické</t>
  </si>
  <si>
    <t>45</t>
  </si>
  <si>
    <t>767 101</t>
  </si>
  <si>
    <t>Dodávka a montáž ocelové konstrukce haly vč. opláštění stěn a střechy, sekčních vrat, vstupních dveří, odvodnění a souvisejícího klempířkého a jiného materiálu</t>
  </si>
  <si>
    <t>kpl</t>
  </si>
  <si>
    <t>-390127878</t>
  </si>
  <si>
    <t>55</t>
  </si>
  <si>
    <t>767 102</t>
  </si>
  <si>
    <t>Dodávka a montáž protidešťové žaluzie 1400/1000 mm s ef. účinnou plochou 1,21 m2, okapním nosem a ochranným sítem</t>
  </si>
  <si>
    <t>-2108633160</t>
  </si>
  <si>
    <t>781</t>
  </si>
  <si>
    <t>Dokončovací práce - obklady</t>
  </si>
  <si>
    <t>49</t>
  </si>
  <si>
    <t>781671113</t>
  </si>
  <si>
    <t>Montáž obkladů parapetů šířky přes 150 mm z dlaždic keramických kladených do malty</t>
  </si>
  <si>
    <t>-815879899</t>
  </si>
  <si>
    <t>Montáž obkladů parapetů z dlaždic keramických kladených do malty, šířky parapetu přes 150 do 200 mm</t>
  </si>
  <si>
    <t>46</t>
  </si>
  <si>
    <t>771 101</t>
  </si>
  <si>
    <t>Keramický obklad vč.všech tvarovek - přesná spc. viz. PD - materiálová specifikace</t>
  </si>
  <si>
    <t>-1570225084</t>
  </si>
  <si>
    <t>(20,4+10,4)*2*0,3*1,02-(3,5*0,3*4*1,02)</t>
  </si>
  <si>
    <t>74</t>
  </si>
  <si>
    <t>998781201</t>
  </si>
  <si>
    <t>Přesun hmot procentní pro obklady keramické v objektech v do 6 m</t>
  </si>
  <si>
    <t>1126455391</t>
  </si>
  <si>
    <t>Přesun hmot pro obklady keramické stanovený procentní sazbou z ceny vodorovná dopravní vzdálenost do 50 m v objektech výšky do 6 m</t>
  </si>
  <si>
    <t>783</t>
  </si>
  <si>
    <t>Dokončovací práce - nátěry</t>
  </si>
  <si>
    <t>52</t>
  </si>
  <si>
    <t>783 101</t>
  </si>
  <si>
    <t>Omyvatelný nátěr stěn - přesná spc. viz. PD - materiálová specifikace</t>
  </si>
  <si>
    <t>-1620661753</t>
  </si>
  <si>
    <t>Práce a dodávky M</t>
  </si>
  <si>
    <t>21-M</t>
  </si>
  <si>
    <t>Elektromontáže silnoproud</t>
  </si>
  <si>
    <t>79</t>
  </si>
  <si>
    <t>21 101</t>
  </si>
  <si>
    <t>Spínač sérioý (ř. 5), vč. rámečku a krytu</t>
  </si>
  <si>
    <t>-758059225</t>
  </si>
  <si>
    <t>80</t>
  </si>
  <si>
    <t>21 102</t>
  </si>
  <si>
    <t>Elektroinstalační trubka - stř. mech. namáh. pr. 16</t>
  </si>
  <si>
    <t>-1423499062</t>
  </si>
  <si>
    <t>81</t>
  </si>
  <si>
    <t>21 103</t>
  </si>
  <si>
    <t>Příchytka el. tr. - stř. mech. namáh. pr. 16</t>
  </si>
  <si>
    <t>-448589490</t>
  </si>
  <si>
    <t>82</t>
  </si>
  <si>
    <t>21 104</t>
  </si>
  <si>
    <t>Spojka el. tr. - stř. mech. namáh. pr. 16</t>
  </si>
  <si>
    <t>1538649581</t>
  </si>
  <si>
    <t>83</t>
  </si>
  <si>
    <t>21 105</t>
  </si>
  <si>
    <t>Elektroinstalační trubka - stř. mech. namáh. pr. 20</t>
  </si>
  <si>
    <t>-674293395</t>
  </si>
  <si>
    <t>84</t>
  </si>
  <si>
    <t>21 106</t>
  </si>
  <si>
    <t>Příchytka el. tr. - stř. mech. namáh. pr. 20</t>
  </si>
  <si>
    <t>2090927987</t>
  </si>
  <si>
    <t>85</t>
  </si>
  <si>
    <t>21 107</t>
  </si>
  <si>
    <t>Spojka el. tr. - stř. mech. namáh. pr. 20</t>
  </si>
  <si>
    <t>855438385</t>
  </si>
  <si>
    <t>86</t>
  </si>
  <si>
    <t>21 108</t>
  </si>
  <si>
    <t>Elektroinstalační trubka - stř. mech. namáh. pr. 32</t>
  </si>
  <si>
    <t>516422973</t>
  </si>
  <si>
    <t>87</t>
  </si>
  <si>
    <t>21 109</t>
  </si>
  <si>
    <t>Příchytka el. tr. - stř. mech. namáh. pr. 32</t>
  </si>
  <si>
    <t>-774242752</t>
  </si>
  <si>
    <t>88</t>
  </si>
  <si>
    <t>21 110</t>
  </si>
  <si>
    <t>Spojka el. tr. - stř. mech. namáh. pr. 32</t>
  </si>
  <si>
    <t>1290466194</t>
  </si>
  <si>
    <t>89</t>
  </si>
  <si>
    <t>21 111</t>
  </si>
  <si>
    <t>Elektroinstalační trubka pro instalaci do omítky nebo pod omítku, nízká mechanická odolnost (320 N), pr. 16</t>
  </si>
  <si>
    <t>1198576373</t>
  </si>
  <si>
    <t>90</t>
  </si>
  <si>
    <t>21 112</t>
  </si>
  <si>
    <t>Elektroinstalační trubka pro instalaci do omítky nebo pod omítku, nízká mechanická odolnost (320 N), pr. 23</t>
  </si>
  <si>
    <t>-1209185707</t>
  </si>
  <si>
    <t>91</t>
  </si>
  <si>
    <t>21 113</t>
  </si>
  <si>
    <t>Drátěný kabelový žlab 50x50 mm, vč. ohybů 90°, T-kusů, spojek a držáků</t>
  </si>
  <si>
    <t>-326806877</t>
  </si>
  <si>
    <t>92</t>
  </si>
  <si>
    <t>21 114</t>
  </si>
  <si>
    <t>Drátěný kabelový žlab 150x100 mm, vč. ohybů 90°, T-kusů, spojek a držáků</t>
  </si>
  <si>
    <t>1365281280</t>
  </si>
  <si>
    <t>93</t>
  </si>
  <si>
    <t>21 115</t>
  </si>
  <si>
    <t>Rozvaděč RH</t>
  </si>
  <si>
    <t>1650186111</t>
  </si>
  <si>
    <t>94</t>
  </si>
  <si>
    <t>21 116</t>
  </si>
  <si>
    <t>Zásuvkový rozvaděč 260x360x130 mm,  2x 16 A, 230 V (3p) / 2x 16 A, 400 V (5p), IP 44, chráničové provedení</t>
  </si>
  <si>
    <t>522458050</t>
  </si>
  <si>
    <t>21 117</t>
  </si>
  <si>
    <t>Přípojková skříň pro smyčkové připojení do 240 mm2 obsahující tři sady pojistkových spodků 00 do 160 A</t>
  </si>
  <si>
    <t>-1065507373</t>
  </si>
  <si>
    <t>96</t>
  </si>
  <si>
    <t>21 118</t>
  </si>
  <si>
    <t>Přípojková skříň (kompaktní pilíř) pro smyčkové připojení do 240 mm2 obsahující dvě sady pojistkových spodků 00 do 160 A</t>
  </si>
  <si>
    <t>1967225508</t>
  </si>
  <si>
    <t>97</t>
  </si>
  <si>
    <t>21 119</t>
  </si>
  <si>
    <t>Instalační kabel CYKY 2-O 1.5</t>
  </si>
  <si>
    <t>883503439</t>
  </si>
  <si>
    <t>98</t>
  </si>
  <si>
    <t>21 120</t>
  </si>
  <si>
    <t>Instalační kabel CYKY 3-J 1.5</t>
  </si>
  <si>
    <t>-1876547280</t>
  </si>
  <si>
    <t>99</t>
  </si>
  <si>
    <t>21 121</t>
  </si>
  <si>
    <t>Instalační kabel CYKY 4-J 16</t>
  </si>
  <si>
    <t>-1048899915</t>
  </si>
  <si>
    <t>21 122</t>
  </si>
  <si>
    <t>Instalační kabel CYKY 4-J 25</t>
  </si>
  <si>
    <t>-1416994554</t>
  </si>
  <si>
    <t>101</t>
  </si>
  <si>
    <t>21 123</t>
  </si>
  <si>
    <t>Instalační kabel CYKY 3-J 35 + 25</t>
  </si>
  <si>
    <t>-343703758</t>
  </si>
  <si>
    <t>102</t>
  </si>
  <si>
    <t>21 124</t>
  </si>
  <si>
    <t>Instalační kabel CYKY 5-J 1.5</t>
  </si>
  <si>
    <t>821810507</t>
  </si>
  <si>
    <t>103</t>
  </si>
  <si>
    <t>21 125</t>
  </si>
  <si>
    <t>Instalační kabel CYKY 5-J 2.5</t>
  </si>
  <si>
    <t>-1427327930</t>
  </si>
  <si>
    <t>104</t>
  </si>
  <si>
    <t>21 126</t>
  </si>
  <si>
    <t>Instalační kabel CYKY 5-J 16</t>
  </si>
  <si>
    <t>-46876733</t>
  </si>
  <si>
    <t>105</t>
  </si>
  <si>
    <t>21 127</t>
  </si>
  <si>
    <t>Pryžový kabel H05RR-F 3-G 2.5 (CGSG)</t>
  </si>
  <si>
    <t>1553153750</t>
  </si>
  <si>
    <t>106</t>
  </si>
  <si>
    <t>21 128</t>
  </si>
  <si>
    <t>Silový izolovaný vodič H07V-U 4 zž (CY)</t>
  </si>
  <si>
    <t>313969735</t>
  </si>
  <si>
    <t>107</t>
  </si>
  <si>
    <t>21 129</t>
  </si>
  <si>
    <t>Silový izolovaný vodič H07V-U 6 zž (CY)</t>
  </si>
  <si>
    <t>800405484</t>
  </si>
  <si>
    <t>108</t>
  </si>
  <si>
    <t>21 130</t>
  </si>
  <si>
    <t>Silový izolovaný vodič H07V-U 10 zž (CY)</t>
  </si>
  <si>
    <t>2026361452</t>
  </si>
  <si>
    <t>109</t>
  </si>
  <si>
    <t>21 131</t>
  </si>
  <si>
    <t>Instalační krabice pod omítku pr.73 x 42</t>
  </si>
  <si>
    <t>783108196</t>
  </si>
  <si>
    <t>110</t>
  </si>
  <si>
    <t>21 132</t>
  </si>
  <si>
    <t>Instalační krabice na povrch IP 54 (95 x 95 x 50 mm)</t>
  </si>
  <si>
    <t>-770342466</t>
  </si>
  <si>
    <t>111</t>
  </si>
  <si>
    <t>21 133</t>
  </si>
  <si>
    <t>Instalační krabice na povrch se svorkovnicí IP 54 (95 x 95 x 50 mm)</t>
  </si>
  <si>
    <t>-1142956028</t>
  </si>
  <si>
    <t>112</t>
  </si>
  <si>
    <t>21 134</t>
  </si>
  <si>
    <t>Instalační krabice na povrch se svorkovnicí IP 40 (72 x 72 x 42 mm)</t>
  </si>
  <si>
    <t>1569524174</t>
  </si>
  <si>
    <t>113</t>
  </si>
  <si>
    <t>21 135</t>
  </si>
  <si>
    <t>Axiální ventilátor IP 65, 1415 ot.min-1, 3450 m3/h, 230 V / 168 W</t>
  </si>
  <si>
    <t>-668132990</t>
  </si>
  <si>
    <t>114</t>
  </si>
  <si>
    <t>21 136</t>
  </si>
  <si>
    <t>Jednofázový regulátor otáček 1.5 A, se silovým 5-stupňovým přepínačem</t>
  </si>
  <si>
    <t>1414705412</t>
  </si>
  <si>
    <t>115</t>
  </si>
  <si>
    <t>21 137</t>
  </si>
  <si>
    <t>*A - svítidlo průmyslové stropní zářivkové zavěšené, 230 V / 2x 49 W (2x T5), IP 65, tělo - polyester plněný skelným vláknem, difuzor - PMMA, reflektor - hliníkový leštěný, včetně závěsů</t>
  </si>
  <si>
    <t>290582919</t>
  </si>
  <si>
    <t>*A - svítidlo průmyslové stropní zářivkové zavěšené, 230 V / 2x 35 W (2x T5), IP xx, tělo - polyester plněný skelným vláknem, difuzor - PMMA, reflektor - hliníkový leštěný, včetně závěsů</t>
  </si>
  <si>
    <t>116</t>
  </si>
  <si>
    <t>21 138</t>
  </si>
  <si>
    <t>Montáž - připojení el. zařízení (ventilátory, doběhová relé, regulátory…)</t>
  </si>
  <si>
    <t>23362962</t>
  </si>
  <si>
    <t>117</t>
  </si>
  <si>
    <t>21 139</t>
  </si>
  <si>
    <t>Upevňovací materiál</t>
  </si>
  <si>
    <t>624121611</t>
  </si>
  <si>
    <t>118</t>
  </si>
  <si>
    <t>21 140</t>
  </si>
  <si>
    <t>Pomocné konstrukce</t>
  </si>
  <si>
    <t>-977183338</t>
  </si>
  <si>
    <t>119</t>
  </si>
  <si>
    <t>21 141</t>
  </si>
  <si>
    <t>Stavební přípomoce (vysekání drážek, prostupů…)</t>
  </si>
  <si>
    <t>1928839666</t>
  </si>
  <si>
    <t>120</t>
  </si>
  <si>
    <t>21 142</t>
  </si>
  <si>
    <t>Výchozí revize el. zařízení</t>
  </si>
  <si>
    <t>hod</t>
  </si>
  <si>
    <t>-1628226411</t>
  </si>
  <si>
    <t>211-M</t>
  </si>
  <si>
    <t>Elektromontáže silnoproud - venkovní rozvody</t>
  </si>
  <si>
    <t>121</t>
  </si>
  <si>
    <t>211 101</t>
  </si>
  <si>
    <t>Kabelový žlab betonový s víkem 170x170x1000 mm</t>
  </si>
  <si>
    <t>-1177727897</t>
  </si>
  <si>
    <t>122</t>
  </si>
  <si>
    <t>211 102</t>
  </si>
  <si>
    <t>Korugovaná dvouplášťová chránička vnější pr. 50 mm (vnitřní pr. 41 mm)</t>
  </si>
  <si>
    <t>1672200380</t>
  </si>
  <si>
    <t>123</t>
  </si>
  <si>
    <t>211 103</t>
  </si>
  <si>
    <t>Vytýčení trasy kabelového vedení</t>
  </si>
  <si>
    <t>-552322953</t>
  </si>
  <si>
    <t>124</t>
  </si>
  <si>
    <t>211 104</t>
  </si>
  <si>
    <t>Výstražná folie šíře 220 mm pro krytí</t>
  </si>
  <si>
    <t>-1620475036</t>
  </si>
  <si>
    <t>125</t>
  </si>
  <si>
    <t>211 105</t>
  </si>
  <si>
    <t>Úprava povrchů na původní stav (zádlažba, asfalt …)</t>
  </si>
  <si>
    <t>669199786</t>
  </si>
  <si>
    <t>126</t>
  </si>
  <si>
    <t>211 106</t>
  </si>
  <si>
    <t>Geodetické zaměření vedení</t>
  </si>
  <si>
    <t>-1634869734</t>
  </si>
  <si>
    <t>212-M</t>
  </si>
  <si>
    <t>Uzemňovací a jímací soustava</t>
  </si>
  <si>
    <t>127</t>
  </si>
  <si>
    <t>212 101</t>
  </si>
  <si>
    <t>FeZn30x4 (0,95 kg/m), pevně</t>
  </si>
  <si>
    <t>1653805382</t>
  </si>
  <si>
    <t>212 102</t>
  </si>
  <si>
    <t>Vodič FeZn Rd 10/13 s izolací</t>
  </si>
  <si>
    <t>-1981890026</t>
  </si>
  <si>
    <t>129</t>
  </si>
  <si>
    <t>212 103</t>
  </si>
  <si>
    <t>Svorka páska-páska 30x4mm M6</t>
  </si>
  <si>
    <t>-1959733585</t>
  </si>
  <si>
    <t>130</t>
  </si>
  <si>
    <t>212 104</t>
  </si>
  <si>
    <t>Svorka páska-drát + mezideska</t>
  </si>
  <si>
    <t>805921278</t>
  </si>
  <si>
    <t>131</t>
  </si>
  <si>
    <t>212 105</t>
  </si>
  <si>
    <t>Zkušební svorka + ochranný úhelník + 3x držák ochranného úhelníku</t>
  </si>
  <si>
    <t>1594984141</t>
  </si>
  <si>
    <t>132</t>
  </si>
  <si>
    <t>212 106</t>
  </si>
  <si>
    <t>Číselné štítky č. 1 až č. 6</t>
  </si>
  <si>
    <t>262435316</t>
  </si>
  <si>
    <t>133</t>
  </si>
  <si>
    <t>212 107</t>
  </si>
  <si>
    <t>Antikorozní ochrana – asfaltový sprej</t>
  </si>
  <si>
    <t>741456579</t>
  </si>
  <si>
    <t>134</t>
  </si>
  <si>
    <t>212 108</t>
  </si>
  <si>
    <t>Vodič AlMgSi pr. 8 měkký s držáky na  střechu</t>
  </si>
  <si>
    <t>1240075476</t>
  </si>
  <si>
    <t>135</t>
  </si>
  <si>
    <t>212 109</t>
  </si>
  <si>
    <t>Vodič AlMgSi pr. 8 měkký s držáky na stěnu</t>
  </si>
  <si>
    <t>-313979378</t>
  </si>
  <si>
    <t>136</t>
  </si>
  <si>
    <t>212 110</t>
  </si>
  <si>
    <t>Držáky, úchyty, podpěry - ostatní</t>
  </si>
  <si>
    <t>-1273654829</t>
  </si>
  <si>
    <t>137</t>
  </si>
  <si>
    <t>212 111</t>
  </si>
  <si>
    <t>Svorka spojovací</t>
  </si>
  <si>
    <t>-283636848</t>
  </si>
  <si>
    <t>138</t>
  </si>
  <si>
    <t>212 112</t>
  </si>
  <si>
    <t>Svorka univerzální</t>
  </si>
  <si>
    <t>-1847940378</t>
  </si>
  <si>
    <t>139</t>
  </si>
  <si>
    <t>212 113</t>
  </si>
  <si>
    <t>Jímací tyč 1500 mm, pr. 16 mm AlMgSi s uchycením</t>
  </si>
  <si>
    <t>741741129</t>
  </si>
  <si>
    <t>140</t>
  </si>
  <si>
    <t>212 114</t>
  </si>
  <si>
    <t>Instalační materiál</t>
  </si>
  <si>
    <t>1871057876</t>
  </si>
  <si>
    <t>141</t>
  </si>
  <si>
    <t>212 115</t>
  </si>
  <si>
    <t>Revize jímací a uzemňovací soustavy</t>
  </si>
  <si>
    <t>-1620603007</t>
  </si>
  <si>
    <t>22-M</t>
  </si>
  <si>
    <t>Elektromontáže slaboproud</t>
  </si>
  <si>
    <t>142</t>
  </si>
  <si>
    <t>22 101</t>
  </si>
  <si>
    <t>Modul izolátoru sběrnice</t>
  </si>
  <si>
    <t>352560890</t>
  </si>
  <si>
    <t>143</t>
  </si>
  <si>
    <t>22 102</t>
  </si>
  <si>
    <t>Rozbočovač sběrnice</t>
  </si>
  <si>
    <t>1466882690</t>
  </si>
  <si>
    <t>144</t>
  </si>
  <si>
    <t>22 103</t>
  </si>
  <si>
    <t>Sběrnicový přístupový modul s klávesnicí a RFID</t>
  </si>
  <si>
    <t>-1219845150</t>
  </si>
  <si>
    <t>145</t>
  </si>
  <si>
    <t>22 104</t>
  </si>
  <si>
    <t>Sběrnicový PIR detektor pohybu</t>
  </si>
  <si>
    <t>-1475213662</t>
  </si>
  <si>
    <t>146</t>
  </si>
  <si>
    <t>22 105</t>
  </si>
  <si>
    <t>Zvířecí čočka - alternativní čočka k PIR detektorům</t>
  </si>
  <si>
    <t>1788736797</t>
  </si>
  <si>
    <t>147</t>
  </si>
  <si>
    <t>22 106</t>
  </si>
  <si>
    <t>Víceúčelová instalační krabice pro jednotlivé moduly systému JA-100, 90x90x34 mm, IP 44</t>
  </si>
  <si>
    <t>97433559</t>
  </si>
  <si>
    <t>148</t>
  </si>
  <si>
    <t>22 107</t>
  </si>
  <si>
    <t>846809334</t>
  </si>
  <si>
    <t>149</t>
  </si>
  <si>
    <t>22 108</t>
  </si>
  <si>
    <t>594511288</t>
  </si>
  <si>
    <t>150</t>
  </si>
  <si>
    <t>22 109</t>
  </si>
  <si>
    <t>2039823654</t>
  </si>
  <si>
    <t>151</t>
  </si>
  <si>
    <t>22 110</t>
  </si>
  <si>
    <t>-651650005</t>
  </si>
  <si>
    <t>152</t>
  </si>
  <si>
    <t>22 111</t>
  </si>
  <si>
    <t>-1674134697</t>
  </si>
  <si>
    <t>153</t>
  </si>
  <si>
    <t>22 112</t>
  </si>
  <si>
    <t>-807004097</t>
  </si>
  <si>
    <t>154</t>
  </si>
  <si>
    <t>22 113</t>
  </si>
  <si>
    <t>1719440941</t>
  </si>
  <si>
    <t>155</t>
  </si>
  <si>
    <t>22 114</t>
  </si>
  <si>
    <t>Instalační kabel 2x0.8 + 2x0.5</t>
  </si>
  <si>
    <t>957200566</t>
  </si>
  <si>
    <t>156</t>
  </si>
  <si>
    <t>22 115</t>
  </si>
  <si>
    <t>Instalační kabel 4x0.5</t>
  </si>
  <si>
    <t>895712179</t>
  </si>
  <si>
    <t>157</t>
  </si>
  <si>
    <t>22 116</t>
  </si>
  <si>
    <t>Instalační kabel cat 5e FTP</t>
  </si>
  <si>
    <t>1221481080</t>
  </si>
  <si>
    <t>158</t>
  </si>
  <si>
    <t>22 117</t>
  </si>
  <si>
    <t>Montáž (rozšíření) EZS, seřízení, naprogramování, zkušební provoz, revize</t>
  </si>
  <si>
    <t>-1473657015</t>
  </si>
  <si>
    <t>159</t>
  </si>
  <si>
    <t>22 118</t>
  </si>
  <si>
    <t>Ukončení kabelu FTP (kancelář, el. pilíř u vrat)</t>
  </si>
  <si>
    <t>493787026</t>
  </si>
  <si>
    <t>160</t>
  </si>
  <si>
    <t>22 119</t>
  </si>
  <si>
    <t>968538334</t>
  </si>
  <si>
    <t>161</t>
  </si>
  <si>
    <t>22 120</t>
  </si>
  <si>
    <t>948123144</t>
  </si>
  <si>
    <t>162</t>
  </si>
  <si>
    <t>22 121</t>
  </si>
  <si>
    <t>-1841388062</t>
  </si>
  <si>
    <t>221-M</t>
  </si>
  <si>
    <t>Elektromontáže slaboproud - venkovní rozvody</t>
  </si>
  <si>
    <t>163</t>
  </si>
  <si>
    <t>221 101</t>
  </si>
  <si>
    <t>1451607536</t>
  </si>
  <si>
    <t>164</t>
  </si>
  <si>
    <t>221 102</t>
  </si>
  <si>
    <t>1364595248</t>
  </si>
  <si>
    <t>165</t>
  </si>
  <si>
    <t>221 103</t>
  </si>
  <si>
    <t>-179937455</t>
  </si>
  <si>
    <t>166</t>
  </si>
  <si>
    <t>221 104</t>
  </si>
  <si>
    <t>-1805435731</t>
  </si>
  <si>
    <t>167</t>
  </si>
  <si>
    <t>221 105</t>
  </si>
  <si>
    <t>-1776481638</t>
  </si>
  <si>
    <t>VRN</t>
  </si>
  <si>
    <t>Vedlejší rozpočtové náklady</t>
  </si>
  <si>
    <t>75</t>
  </si>
  <si>
    <t>VRN 101</t>
  </si>
  <si>
    <t>Zařízení staveniště</t>
  </si>
  <si>
    <t>-1279722954</t>
  </si>
  <si>
    <t>77</t>
  </si>
  <si>
    <t>VRN 104</t>
  </si>
  <si>
    <t>Dílenská dokumentace</t>
  </si>
  <si>
    <t>-1244801039</t>
  </si>
  <si>
    <t>78</t>
  </si>
  <si>
    <t>VRN 105</t>
  </si>
  <si>
    <t>Dokumentace skutečného provedení</t>
  </si>
  <si>
    <t>-1360907179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</si>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</sst>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Segoe UI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b/>
      <sz val="8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170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171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4" fillId="0" borderId="0" applyAlignment="0">
      <protection locked="0"/>
    </xf>
    <xf numFmtId="0" fontId="72" fillId="0" borderId="0" applyNumberFormat="0" applyFill="0" applyBorder="0" applyAlignment="0" applyProtection="0"/>
    <xf numFmtId="0" fontId="61" fillId="23" borderId="6" applyNumberFormat="0" applyFont="0" applyAlignment="0" applyProtection="0"/>
    <xf numFmtId="9" fontId="61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60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87" fillId="0" borderId="0" xfId="0" applyFont="1" applyAlignment="1">
      <alignment horizontal="left" vertical="center"/>
    </xf>
    <xf numFmtId="0" fontId="88" fillId="0" borderId="0" xfId="0" applyFont="1" applyAlignment="1">
      <alignment horizontal="left" vertical="center"/>
    </xf>
    <xf numFmtId="0" fontId="89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89" fillId="0" borderId="0" xfId="0" applyFont="1" applyBorder="1" applyAlignment="1">
      <alignment horizontal="left" vertical="center"/>
    </xf>
    <xf numFmtId="0" fontId="5" fillId="23" borderId="0" xfId="0" applyFont="1" applyFill="1" applyBorder="1" applyAlignment="1" applyProtection="1">
      <alignment horizontal="left" vertical="center"/>
      <protection locked="0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0" fillId="0" borderId="0" xfId="0" applyFont="1" applyBorder="1" applyAlignment="1">
      <alignment horizontal="right"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0" fontId="80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89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5" fillId="35" borderId="26" xfId="0" applyFont="1" applyFill="1" applyBorder="1" applyAlignment="1">
      <alignment horizontal="center" vertical="center"/>
    </xf>
    <xf numFmtId="0" fontId="89" fillId="0" borderId="27" xfId="0" applyFont="1" applyBorder="1" applyAlignment="1">
      <alignment horizontal="center" vertical="center" wrapText="1"/>
    </xf>
    <xf numFmtId="0" fontId="89" fillId="0" borderId="28" xfId="0" applyFont="1" applyBorder="1" applyAlignment="1">
      <alignment horizontal="center" vertical="center" wrapText="1"/>
    </xf>
    <xf numFmtId="0" fontId="89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90" fillId="0" borderId="0" xfId="0" applyFont="1" applyAlignment="1">
      <alignment horizontal="left" vertical="center"/>
    </xf>
    <xf numFmtId="0" fontId="9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91" fillId="0" borderId="24" xfId="0" applyNumberFormat="1" applyFont="1" applyBorder="1" applyAlignment="1">
      <alignment vertical="center"/>
    </xf>
    <xf numFmtId="4" fontId="91" fillId="0" borderId="0" xfId="0" applyNumberFormat="1" applyFont="1" applyBorder="1" applyAlignment="1">
      <alignment vertical="center"/>
    </xf>
    <xf numFmtId="174" fontId="91" fillId="0" borderId="0" xfId="0" applyNumberFormat="1" applyFont="1" applyBorder="1" applyAlignment="1">
      <alignment vertical="center"/>
    </xf>
    <xf numFmtId="4" fontId="91" fillId="0" borderId="25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94" fillId="0" borderId="31" xfId="0" applyNumberFormat="1" applyFont="1" applyBorder="1" applyAlignment="1">
      <alignment vertical="center"/>
    </xf>
    <xf numFmtId="4" fontId="94" fillId="0" borderId="32" xfId="0" applyNumberFormat="1" applyFont="1" applyBorder="1" applyAlignment="1">
      <alignment vertical="center"/>
    </xf>
    <xf numFmtId="174" fontId="94" fillId="0" borderId="32" xfId="0" applyNumberFormat="1" applyFont="1" applyBorder="1" applyAlignment="1">
      <alignment vertical="center"/>
    </xf>
    <xf numFmtId="4" fontId="94" fillId="0" borderId="33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89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90" fillId="0" borderId="0" xfId="0" applyNumberFormat="1" applyFont="1" applyBorder="1" applyAlignment="1">
      <alignment vertical="center"/>
    </xf>
    <xf numFmtId="0" fontId="80" fillId="0" borderId="0" xfId="0" applyFont="1" applyBorder="1" applyAlignment="1" applyProtection="1">
      <alignment horizontal="right" vertical="center"/>
      <protection locked="0"/>
    </xf>
    <xf numFmtId="4" fontId="80" fillId="0" borderId="0" xfId="0" applyNumberFormat="1" applyFont="1" applyBorder="1" applyAlignment="1">
      <alignment vertical="center"/>
    </xf>
    <xf numFmtId="172" fontId="80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6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95" fillId="0" borderId="0" xfId="0" applyFont="1" applyBorder="1" applyAlignment="1">
      <alignment horizontal="left"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32" xfId="0" applyFont="1" applyBorder="1" applyAlignment="1">
      <alignment horizontal="left" vertical="center"/>
    </xf>
    <xf numFmtId="0" fontId="81" fillId="0" borderId="32" xfId="0" applyFont="1" applyBorder="1" applyAlignment="1">
      <alignment vertical="center"/>
    </xf>
    <xf numFmtId="0" fontId="81" fillId="0" borderId="32" xfId="0" applyFont="1" applyBorder="1" applyAlignment="1" applyProtection="1">
      <alignment vertical="center"/>
      <protection locked="0"/>
    </xf>
    <xf numFmtId="4" fontId="81" fillId="0" borderId="32" xfId="0" applyNumberFormat="1" applyFont="1" applyBorder="1" applyAlignment="1">
      <alignment vertical="center"/>
    </xf>
    <xf numFmtId="0" fontId="81" fillId="0" borderId="14" xfId="0" applyFont="1" applyBorder="1" applyAlignment="1">
      <alignment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32" xfId="0" applyFont="1" applyBorder="1" applyAlignment="1">
      <alignment horizontal="left" vertical="center"/>
    </xf>
    <xf numFmtId="0" fontId="82" fillId="0" borderId="32" xfId="0" applyFont="1" applyBorder="1" applyAlignment="1">
      <alignment vertical="center"/>
    </xf>
    <xf numFmtId="0" fontId="82" fillId="0" borderId="32" xfId="0" applyFont="1" applyBorder="1" applyAlignment="1" applyProtection="1">
      <alignment vertical="center"/>
      <protection locked="0"/>
    </xf>
    <xf numFmtId="4" fontId="82" fillId="0" borderId="32" xfId="0" applyNumberFormat="1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89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96" fillId="35" borderId="28" xfId="0" applyFont="1" applyFill="1" applyBorder="1" applyAlignment="1" applyProtection="1">
      <alignment horizontal="center" vertical="center" wrapText="1"/>
      <protection locked="0"/>
    </xf>
    <xf numFmtId="0" fontId="5" fillId="35" borderId="29" xfId="0" applyFont="1" applyFill="1" applyBorder="1" applyAlignment="1">
      <alignment horizontal="center" vertical="center" wrapText="1"/>
    </xf>
    <xf numFmtId="4" fontId="90" fillId="0" borderId="0" xfId="0" applyNumberFormat="1" applyFont="1" applyAlignment="1">
      <alignment/>
    </xf>
    <xf numFmtId="174" fontId="97" fillId="0" borderId="22" xfId="0" applyNumberFormat="1" applyFont="1" applyBorder="1" applyAlignment="1">
      <alignment/>
    </xf>
    <xf numFmtId="174" fontId="97" fillId="0" borderId="23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83" fillId="0" borderId="13" xfId="0" applyFont="1" applyBorder="1" applyAlignment="1">
      <alignment/>
    </xf>
    <xf numFmtId="0" fontId="83" fillId="0" borderId="0" xfId="0" applyFont="1" applyAlignment="1">
      <alignment horizontal="left"/>
    </xf>
    <xf numFmtId="0" fontId="81" fillId="0" borderId="0" xfId="0" applyFont="1" applyAlignment="1">
      <alignment horizontal="left"/>
    </xf>
    <xf numFmtId="0" fontId="83" fillId="0" borderId="0" xfId="0" applyFont="1" applyAlignment="1" applyProtection="1">
      <alignment/>
      <protection locked="0"/>
    </xf>
    <xf numFmtId="4" fontId="81" fillId="0" borderId="0" xfId="0" applyNumberFormat="1" applyFont="1" applyAlignment="1">
      <alignment/>
    </xf>
    <xf numFmtId="0" fontId="83" fillId="0" borderId="24" xfId="0" applyFont="1" applyBorder="1" applyAlignment="1">
      <alignment/>
    </xf>
    <xf numFmtId="0" fontId="83" fillId="0" borderId="0" xfId="0" applyFont="1" applyBorder="1" applyAlignment="1">
      <alignment/>
    </xf>
    <xf numFmtId="174" fontId="83" fillId="0" borderId="0" xfId="0" applyNumberFormat="1" applyFont="1" applyBorder="1" applyAlignment="1">
      <alignment/>
    </xf>
    <xf numFmtId="174" fontId="83" fillId="0" borderId="25" xfId="0" applyNumberFormat="1" applyFont="1" applyBorder="1" applyAlignment="1">
      <alignment/>
    </xf>
    <xf numFmtId="0" fontId="83" fillId="0" borderId="0" xfId="0" applyFont="1" applyAlignment="1">
      <alignment horizontal="center"/>
    </xf>
    <xf numFmtId="4" fontId="83" fillId="0" borderId="0" xfId="0" applyNumberFormat="1" applyFont="1" applyAlignment="1">
      <alignment vertical="center"/>
    </xf>
    <xf numFmtId="0" fontId="83" fillId="0" borderId="0" xfId="0" applyFont="1" applyBorder="1" applyAlignment="1">
      <alignment horizontal="left"/>
    </xf>
    <xf numFmtId="0" fontId="82" fillId="0" borderId="0" xfId="0" applyFont="1" applyBorder="1" applyAlignment="1">
      <alignment horizontal="left"/>
    </xf>
    <xf numFmtId="4" fontId="82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175" fontId="4" fillId="0" borderId="36" xfId="0" applyNumberFormat="1" applyFont="1" applyBorder="1" applyAlignment="1" applyProtection="1">
      <alignment vertical="center"/>
      <protection/>
    </xf>
    <xf numFmtId="4" fontId="4" fillId="23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/>
    </xf>
    <xf numFmtId="0" fontId="80" fillId="23" borderId="36" xfId="0" applyFont="1" applyFill="1" applyBorder="1" applyAlignment="1" applyProtection="1">
      <alignment horizontal="left" vertical="center"/>
      <protection locked="0"/>
    </xf>
    <xf numFmtId="0" fontId="80" fillId="0" borderId="0" xfId="0" applyFont="1" applyBorder="1" applyAlignment="1">
      <alignment horizontal="center" vertical="center"/>
    </xf>
    <xf numFmtId="174" fontId="80" fillId="0" borderId="0" xfId="0" applyNumberFormat="1" applyFont="1" applyBorder="1" applyAlignment="1">
      <alignment vertical="center"/>
    </xf>
    <xf numFmtId="174" fontId="80" fillId="0" borderId="25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9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84" fillId="0" borderId="13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 wrapText="1"/>
    </xf>
    <xf numFmtId="175" fontId="84" fillId="0" borderId="0" xfId="0" applyNumberFormat="1" applyFont="1" applyAlignment="1">
      <alignment vertical="center"/>
    </xf>
    <xf numFmtId="0" fontId="84" fillId="0" borderId="0" xfId="0" applyFont="1" applyAlignment="1" applyProtection="1">
      <alignment vertical="center"/>
      <protection locked="0"/>
    </xf>
    <xf numFmtId="0" fontId="84" fillId="0" borderId="24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25" xfId="0" applyFont="1" applyBorder="1" applyAlignment="1">
      <alignment vertical="center"/>
    </xf>
    <xf numFmtId="0" fontId="85" fillId="0" borderId="13" xfId="0" applyFont="1" applyBorder="1" applyAlignment="1">
      <alignment vertical="center"/>
    </xf>
    <xf numFmtId="0" fontId="98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 wrapText="1"/>
    </xf>
    <xf numFmtId="175" fontId="85" fillId="0" borderId="0" xfId="0" applyNumberFormat="1" applyFont="1" applyBorder="1" applyAlignment="1">
      <alignment vertical="center"/>
    </xf>
    <xf numFmtId="0" fontId="85" fillId="0" borderId="0" xfId="0" applyFont="1" applyAlignment="1" applyProtection="1">
      <alignment vertical="center"/>
      <protection locked="0"/>
    </xf>
    <xf numFmtId="0" fontId="85" fillId="0" borderId="24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25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99" fillId="0" borderId="36" xfId="0" applyFont="1" applyBorder="1" applyAlignment="1" applyProtection="1">
      <alignment horizontal="center" vertical="center"/>
      <protection/>
    </xf>
    <xf numFmtId="49" fontId="99" fillId="0" borderId="36" xfId="0" applyNumberFormat="1" applyFont="1" applyBorder="1" applyAlignment="1" applyProtection="1">
      <alignment horizontal="left" vertical="center" wrapText="1"/>
      <protection/>
    </xf>
    <xf numFmtId="0" fontId="99" fillId="0" borderId="36" xfId="0" applyFont="1" applyBorder="1" applyAlignment="1" applyProtection="1">
      <alignment horizontal="left" vertical="center" wrapText="1"/>
      <protection/>
    </xf>
    <xf numFmtId="0" fontId="99" fillId="0" borderId="36" xfId="0" applyFont="1" applyBorder="1" applyAlignment="1" applyProtection="1">
      <alignment horizontal="center" vertical="center" wrapText="1"/>
      <protection/>
    </xf>
    <xf numFmtId="175" fontId="99" fillId="0" borderId="36" xfId="0" applyNumberFormat="1" applyFont="1" applyBorder="1" applyAlignment="1" applyProtection="1">
      <alignment vertical="center"/>
      <protection/>
    </xf>
    <xf numFmtId="4" fontId="99" fillId="23" borderId="36" xfId="0" applyNumberFormat="1" applyFont="1" applyFill="1" applyBorder="1" applyAlignment="1" applyProtection="1">
      <alignment vertical="center"/>
      <protection locked="0"/>
    </xf>
    <xf numFmtId="4" fontId="99" fillId="0" borderId="36" xfId="0" applyNumberFormat="1" applyFont="1" applyBorder="1" applyAlignment="1" applyProtection="1">
      <alignment vertical="center"/>
      <protection/>
    </xf>
    <xf numFmtId="0" fontId="99" fillId="0" borderId="13" xfId="0" applyFont="1" applyBorder="1" applyAlignment="1">
      <alignment vertical="center"/>
    </xf>
    <xf numFmtId="0" fontId="99" fillId="23" borderId="36" xfId="0" applyFont="1" applyFill="1" applyBorder="1" applyAlignment="1" applyProtection="1">
      <alignment horizontal="left" vertical="center"/>
      <protection locked="0"/>
    </xf>
    <xf numFmtId="0" fontId="99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horizontal="left" vertical="center" wrapText="1"/>
    </xf>
    <xf numFmtId="175" fontId="84" fillId="0" borderId="0" xfId="0" applyNumberFormat="1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 wrapText="1"/>
    </xf>
    <xf numFmtId="175" fontId="85" fillId="0" borderId="0" xfId="0" applyNumberFormat="1" applyFont="1" applyAlignment="1">
      <alignment vertical="center"/>
    </xf>
    <xf numFmtId="0" fontId="100" fillId="0" borderId="0" xfId="0" applyFont="1" applyAlignment="1">
      <alignment vertical="center" wrapText="1"/>
    </xf>
    <xf numFmtId="175" fontId="4" fillId="23" borderId="36" xfId="0" applyNumberFormat="1" applyFont="1" applyFill="1" applyBorder="1" applyAlignment="1" applyProtection="1">
      <alignment vertical="center"/>
      <protection locked="0"/>
    </xf>
    <xf numFmtId="0" fontId="81" fillId="0" borderId="0" xfId="0" applyFont="1" applyBorder="1" applyAlignment="1">
      <alignment horizontal="left"/>
    </xf>
    <xf numFmtId="4" fontId="81" fillId="0" borderId="0" xfId="0" applyNumberFormat="1" applyFont="1" applyBorder="1" applyAlignment="1">
      <alignment/>
    </xf>
    <xf numFmtId="175" fontId="99" fillId="23" borderId="36" xfId="0" applyNumberFormat="1" applyFont="1" applyFill="1" applyBorder="1" applyAlignment="1" applyProtection="1">
      <alignment vertical="center"/>
      <protection locked="0"/>
    </xf>
    <xf numFmtId="0" fontId="99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74" fontId="80" fillId="0" borderId="32" xfId="0" applyNumberFormat="1" applyFont="1" applyBorder="1" applyAlignment="1">
      <alignment vertical="center"/>
    </xf>
    <xf numFmtId="174" fontId="80" fillId="0" borderId="33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101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2" fontId="80" fillId="0" borderId="0" xfId="0" applyNumberFormat="1" applyFont="1" applyBorder="1" applyAlignment="1">
      <alignment horizontal="center" vertical="center"/>
    </xf>
    <xf numFmtId="0" fontId="80" fillId="0" borderId="0" xfId="0" applyFont="1" applyBorder="1" applyAlignment="1">
      <alignment vertical="center"/>
    </xf>
    <xf numFmtId="4" fontId="101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91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/>
    </xf>
    <xf numFmtId="4" fontId="93" fillId="0" borderId="0" xfId="0" applyNumberFormat="1" applyFont="1" applyAlignment="1">
      <alignment vertical="center"/>
    </xf>
    <xf numFmtId="0" fontId="93" fillId="0" borderId="0" xfId="0" applyFont="1" applyAlignment="1">
      <alignment vertical="center"/>
    </xf>
    <xf numFmtId="0" fontId="92" fillId="0" borderId="0" xfId="0" applyFont="1" applyAlignment="1">
      <alignment horizontal="left" vertical="center" wrapText="1"/>
    </xf>
    <xf numFmtId="4" fontId="90" fillId="0" borderId="0" xfId="0" applyNumberFormat="1" applyFont="1" applyAlignment="1">
      <alignment horizontal="right" vertical="center"/>
    </xf>
    <xf numFmtId="4" fontId="90" fillId="0" borderId="0" xfId="0" applyNumberFormat="1" applyFont="1" applyAlignment="1">
      <alignment vertical="center"/>
    </xf>
    <xf numFmtId="0" fontId="89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89" fillId="0" borderId="0" xfId="0" applyFont="1" applyAlignment="1">
      <alignment horizontal="left" vertical="center" wrapText="1"/>
    </xf>
    <xf numFmtId="0" fontId="64" fillId="33" borderId="0" xfId="36" applyFill="1" applyAlignment="1">
      <alignment/>
    </xf>
    <xf numFmtId="0" fontId="102" fillId="0" borderId="0" xfId="36" applyFont="1" applyAlignment="1">
      <alignment horizontal="center" vertical="center"/>
    </xf>
    <xf numFmtId="0" fontId="103" fillId="33" borderId="0" xfId="0" applyFont="1" applyFill="1" applyAlignment="1">
      <alignment horizontal="left" vertical="center"/>
    </xf>
    <xf numFmtId="0" fontId="57" fillId="33" borderId="0" xfId="0" applyFont="1" applyFill="1" applyAlignment="1">
      <alignment vertical="center"/>
    </xf>
    <xf numFmtId="0" fontId="104" fillId="33" borderId="0" xfId="36" applyFont="1" applyFill="1" applyAlignment="1">
      <alignment vertical="center"/>
    </xf>
    <xf numFmtId="0" fontId="86" fillId="33" borderId="0" xfId="0" applyFont="1" applyFill="1" applyAlignment="1" applyProtection="1">
      <alignment horizontal="left" vertical="center"/>
      <protection/>
    </xf>
    <xf numFmtId="0" fontId="57" fillId="33" borderId="0" xfId="0" applyFont="1" applyFill="1" applyAlignment="1" applyProtection="1">
      <alignment vertical="center"/>
      <protection/>
    </xf>
    <xf numFmtId="0" fontId="103" fillId="33" borderId="0" xfId="0" applyFont="1" applyFill="1" applyAlignment="1" applyProtection="1">
      <alignment horizontal="left" vertical="center"/>
      <protection/>
    </xf>
    <xf numFmtId="0" fontId="104" fillId="33" borderId="0" xfId="36" applyFont="1" applyFill="1" applyAlignment="1" applyProtection="1">
      <alignment vertical="center"/>
      <protection/>
    </xf>
    <xf numFmtId="0" fontId="104" fillId="33" borderId="0" xfId="36" applyFont="1" applyFill="1" applyAlignment="1">
      <alignment vertical="center"/>
    </xf>
    <xf numFmtId="0" fontId="57" fillId="33" borderId="0" xfId="0" applyFont="1" applyFill="1" applyAlignment="1" applyProtection="1">
      <alignment vertical="center"/>
      <protection locked="0"/>
    </xf>
    <xf numFmtId="0" fontId="4" fillId="0" borderId="0" xfId="47" applyAlignment="1">
      <alignment vertical="top"/>
      <protection locked="0"/>
    </xf>
    <xf numFmtId="0" fontId="4" fillId="0" borderId="37" xfId="47" applyFont="1" applyBorder="1" applyAlignment="1">
      <alignment vertical="center" wrapText="1"/>
      <protection locked="0"/>
    </xf>
    <xf numFmtId="0" fontId="4" fillId="0" borderId="38" xfId="47" applyFont="1" applyBorder="1" applyAlignment="1">
      <alignment vertical="center" wrapText="1"/>
      <protection locked="0"/>
    </xf>
    <xf numFmtId="0" fontId="4" fillId="0" borderId="39" xfId="47" applyFont="1" applyBorder="1" applyAlignment="1">
      <alignment vertical="center" wrapText="1"/>
      <protection locked="0"/>
    </xf>
    <xf numFmtId="0" fontId="4" fillId="0" borderId="40" xfId="47" applyFont="1" applyBorder="1" applyAlignment="1">
      <alignment horizontal="center" vertical="center" wrapText="1"/>
      <protection locked="0"/>
    </xf>
    <xf numFmtId="0" fontId="8" fillId="0" borderId="0" xfId="47" applyFont="1" applyBorder="1" applyAlignment="1">
      <alignment horizontal="center" vertical="center" wrapText="1"/>
      <protection locked="0"/>
    </xf>
    <xf numFmtId="0" fontId="4" fillId="0" borderId="41" xfId="47" applyFont="1" applyBorder="1" applyAlignment="1">
      <alignment horizontal="center" vertical="center" wrapText="1"/>
      <protection locked="0"/>
    </xf>
    <xf numFmtId="0" fontId="4" fillId="0" borderId="0" xfId="47" applyAlignment="1">
      <alignment horizontal="center" vertical="center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12" fillId="0" borderId="42" xfId="47" applyFont="1" applyBorder="1" applyAlignment="1">
      <alignment horizontal="left" wrapText="1"/>
      <protection locked="0"/>
    </xf>
    <xf numFmtId="0" fontId="4" fillId="0" borderId="41" xfId="47" applyFont="1" applyBorder="1" applyAlignment="1">
      <alignment vertical="center" wrapText="1"/>
      <protection locked="0"/>
    </xf>
    <xf numFmtId="0" fontId="12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/>
      <protection locked="0"/>
    </xf>
    <xf numFmtId="0" fontId="5" fillId="0" borderId="0" xfId="47" applyFont="1" applyBorder="1" applyAlignment="1">
      <alignment horizontal="left" vertical="center"/>
      <protection locked="0"/>
    </xf>
    <xf numFmtId="49" fontId="5" fillId="0" borderId="0" xfId="47" applyNumberFormat="1" applyFont="1" applyBorder="1" applyAlignment="1">
      <alignment horizontal="left" vertical="center" wrapText="1"/>
      <protection locked="0"/>
    </xf>
    <xf numFmtId="49" fontId="5" fillId="0" borderId="0" xfId="47" applyNumberFormat="1" applyFont="1" applyBorder="1" applyAlignment="1">
      <alignment vertical="center" wrapText="1"/>
      <protection locked="0"/>
    </xf>
    <xf numFmtId="0" fontId="4" fillId="0" borderId="43" xfId="47" applyFont="1" applyBorder="1" applyAlignment="1">
      <alignment vertical="center" wrapText="1"/>
      <protection locked="0"/>
    </xf>
    <xf numFmtId="0" fontId="57" fillId="0" borderId="42" xfId="47" applyFont="1" applyBorder="1" applyAlignment="1">
      <alignment vertical="center" wrapText="1"/>
      <protection locked="0"/>
    </xf>
    <xf numFmtId="0" fontId="4" fillId="0" borderId="44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top"/>
      <protection locked="0"/>
    </xf>
    <xf numFmtId="0" fontId="4" fillId="0" borderId="0" xfId="47" applyFont="1" applyAlignment="1">
      <alignment vertical="top"/>
      <protection locked="0"/>
    </xf>
    <xf numFmtId="0" fontId="4" fillId="0" borderId="37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9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8" fillId="0" borderId="0" xfId="47" applyFont="1" applyBorder="1" applyAlignment="1">
      <alignment horizontal="center" vertical="center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12" fillId="0" borderId="0" xfId="47" applyFont="1" applyBorder="1" applyAlignment="1">
      <alignment horizontal="left" vertical="center"/>
      <protection locked="0"/>
    </xf>
    <xf numFmtId="0" fontId="7" fillId="0" borderId="0" xfId="47" applyFont="1" applyAlignment="1">
      <alignment horizontal="left" vertical="center"/>
      <protection locked="0"/>
    </xf>
    <xf numFmtId="0" fontId="12" fillId="0" borderId="42" xfId="47" applyFont="1" applyBorder="1" applyAlignment="1">
      <alignment horizontal="left" vertical="center"/>
      <protection locked="0"/>
    </xf>
    <xf numFmtId="0" fontId="12" fillId="0" borderId="42" xfId="47" applyFont="1" applyBorder="1" applyAlignment="1">
      <alignment horizontal="center" vertical="center"/>
      <protection locked="0"/>
    </xf>
    <xf numFmtId="0" fontId="7" fillId="0" borderId="42" xfId="47" applyFont="1" applyBorder="1" applyAlignment="1">
      <alignment horizontal="left" vertical="center"/>
      <protection locked="0"/>
    </xf>
    <xf numFmtId="0" fontId="10" fillId="0" borderId="0" xfId="47" applyFont="1" applyBorder="1" applyAlignment="1">
      <alignment horizontal="left" vertical="center"/>
      <protection locked="0"/>
    </xf>
    <xf numFmtId="0" fontId="5" fillId="0" borderId="0" xfId="47" applyFont="1" applyAlignment="1">
      <alignment horizontal="left" vertical="center"/>
      <protection locked="0"/>
    </xf>
    <xf numFmtId="0" fontId="5" fillId="0" borderId="0" xfId="47" applyFont="1" applyBorder="1" applyAlignment="1">
      <alignment horizontal="center" vertical="center"/>
      <protection locked="0"/>
    </xf>
    <xf numFmtId="0" fontId="5" fillId="0" borderId="40" xfId="47" applyFont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center" vertical="center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57" fillId="0" borderId="42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57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left" vertical="center"/>
      <protection locked="0"/>
    </xf>
    <xf numFmtId="0" fontId="5" fillId="0" borderId="42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center" vertical="center" wrapText="1"/>
      <protection locked="0"/>
    </xf>
    <xf numFmtId="0" fontId="4" fillId="0" borderId="37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9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7" fillId="0" borderId="40" xfId="47" applyFont="1" applyBorder="1" applyAlignment="1">
      <alignment horizontal="left" vertical="center" wrapText="1"/>
      <protection locked="0"/>
    </xf>
    <xf numFmtId="0" fontId="7" fillId="0" borderId="41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/>
      <protection locked="0"/>
    </xf>
    <xf numFmtId="0" fontId="5" fillId="0" borderId="43" xfId="47" applyFont="1" applyBorder="1" applyAlignment="1">
      <alignment horizontal="left" vertical="center" wrapText="1"/>
      <protection locked="0"/>
    </xf>
    <xf numFmtId="0" fontId="5" fillId="0" borderId="42" xfId="47" applyFont="1" applyBorder="1" applyAlignment="1">
      <alignment horizontal="left" vertical="center" wrapText="1"/>
      <protection locked="0"/>
    </xf>
    <xf numFmtId="0" fontId="5" fillId="0" borderId="44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5" fillId="0" borderId="0" xfId="47" applyFont="1" applyBorder="1" applyAlignment="1">
      <alignment horizontal="center" vertical="top"/>
      <protection locked="0"/>
    </xf>
    <xf numFmtId="0" fontId="5" fillId="0" borderId="43" xfId="47" applyFont="1" applyBorder="1" applyAlignment="1">
      <alignment horizontal="left" vertical="center"/>
      <protection locked="0"/>
    </xf>
    <xf numFmtId="0" fontId="5" fillId="0" borderId="44" xfId="47" applyFont="1" applyBorder="1" applyAlignment="1">
      <alignment horizontal="left" vertical="center"/>
      <protection locked="0"/>
    </xf>
    <xf numFmtId="0" fontId="7" fillId="0" borderId="0" xfId="47" applyFont="1" applyAlignment="1">
      <alignment vertical="center"/>
      <protection locked="0"/>
    </xf>
    <xf numFmtId="0" fontId="12" fillId="0" borderId="0" xfId="47" applyFont="1" applyBorder="1" applyAlignment="1">
      <alignment vertical="center"/>
      <protection locked="0"/>
    </xf>
    <xf numFmtId="0" fontId="7" fillId="0" borderId="42" xfId="47" applyFont="1" applyBorder="1" applyAlignment="1">
      <alignment vertical="center"/>
      <protection locked="0"/>
    </xf>
    <xf numFmtId="0" fontId="12" fillId="0" borderId="42" xfId="47" applyFont="1" applyBorder="1" applyAlignment="1">
      <alignment vertical="center"/>
      <protection locked="0"/>
    </xf>
    <xf numFmtId="0" fontId="4" fillId="0" borderId="0" xfId="47" applyBorder="1" applyAlignment="1">
      <alignment vertical="top"/>
      <protection locked="0"/>
    </xf>
    <xf numFmtId="49" fontId="5" fillId="0" borderId="0" xfId="47" applyNumberFormat="1" applyFont="1" applyBorder="1" applyAlignment="1">
      <alignment horizontal="left" vertical="center"/>
      <protection locked="0"/>
    </xf>
    <xf numFmtId="0" fontId="4" fillId="0" borderId="42" xfId="47" applyBorder="1" applyAlignment="1">
      <alignment vertical="top"/>
      <protection locked="0"/>
    </xf>
    <xf numFmtId="0" fontId="5" fillId="0" borderId="38" xfId="47" applyFont="1" applyBorder="1" applyAlignment="1">
      <alignment horizontal="left" vertical="center" wrapText="1"/>
      <protection locked="0"/>
    </xf>
    <xf numFmtId="0" fontId="5" fillId="0" borderId="38" xfId="47" applyFont="1" applyBorder="1" applyAlignment="1">
      <alignment horizontal="left" vertical="center"/>
      <protection locked="0"/>
    </xf>
    <xf numFmtId="0" fontId="5" fillId="0" borderId="38" xfId="47" applyFont="1" applyBorder="1" applyAlignment="1">
      <alignment horizontal="center" vertical="center"/>
      <protection locked="0"/>
    </xf>
    <xf numFmtId="0" fontId="12" fillId="0" borderId="42" xfId="47" applyFont="1" applyBorder="1" applyAlignment="1">
      <alignment horizontal="left"/>
      <protection locked="0"/>
    </xf>
    <xf numFmtId="0" fontId="7" fillId="0" borderId="42" xfId="47" applyFont="1" applyBorder="1" applyAlignment="1">
      <alignment/>
      <protection locked="0"/>
    </xf>
    <xf numFmtId="0" fontId="12" fillId="0" borderId="42" xfId="47" applyFont="1" applyBorder="1" applyAlignment="1">
      <alignment horizontal="left"/>
      <protection locked="0"/>
    </xf>
    <xf numFmtId="0" fontId="5" fillId="0" borderId="0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vertical="top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4" fillId="0" borderId="41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43" xfId="47" applyFont="1" applyBorder="1" applyAlignment="1">
      <alignment vertical="top"/>
      <protection locked="0"/>
    </xf>
    <xf numFmtId="0" fontId="4" fillId="0" borderId="42" xfId="47" applyFont="1" applyBorder="1" applyAlignment="1">
      <alignment vertical="top"/>
      <protection locked="0"/>
    </xf>
    <xf numFmtId="0" fontId="4" fillId="0" borderId="44" xfId="47" applyFont="1" applyBorder="1" applyAlignment="1">
      <alignment vertical="top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1A90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E576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</cols>
  <sheetData>
    <row r="1" spans="1:74" ht="21" customHeight="1">
      <c r="A1" s="264" t="s">
        <v>0</v>
      </c>
      <c r="B1" s="265"/>
      <c r="C1" s="265"/>
      <c r="D1" s="266" t="s">
        <v>1</v>
      </c>
      <c r="E1" s="265"/>
      <c r="F1" s="265"/>
      <c r="G1" s="265"/>
      <c r="H1" s="265"/>
      <c r="I1" s="265"/>
      <c r="J1" s="265"/>
      <c r="K1" s="267" t="s">
        <v>930</v>
      </c>
      <c r="L1" s="267"/>
      <c r="M1" s="267"/>
      <c r="N1" s="267"/>
      <c r="O1" s="267"/>
      <c r="P1" s="267"/>
      <c r="Q1" s="267"/>
      <c r="R1" s="267"/>
      <c r="S1" s="267"/>
      <c r="T1" s="265"/>
      <c r="U1" s="265"/>
      <c r="V1" s="265"/>
      <c r="W1" s="267" t="s">
        <v>931</v>
      </c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59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  <c r="BV1" s="15" t="s">
        <v>5</v>
      </c>
    </row>
    <row r="2" spans="3:72" ht="36.75" customHeight="1"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S2" s="16" t="s">
        <v>6</v>
      </c>
      <c r="BT2" s="16" t="s">
        <v>7</v>
      </c>
    </row>
    <row r="3" spans="2:72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6</v>
      </c>
      <c r="BT3" s="16" t="s">
        <v>8</v>
      </c>
    </row>
    <row r="4" spans="2:71" ht="36.7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10</v>
      </c>
      <c r="BE4" s="25" t="s">
        <v>11</v>
      </c>
      <c r="BS4" s="16" t="s">
        <v>12</v>
      </c>
    </row>
    <row r="5" spans="2:71" ht="14.25" customHeight="1">
      <c r="B5" s="20"/>
      <c r="C5" s="21"/>
      <c r="D5" s="26" t="s">
        <v>13</v>
      </c>
      <c r="E5" s="21"/>
      <c r="F5" s="21"/>
      <c r="G5" s="21"/>
      <c r="H5" s="21"/>
      <c r="I5" s="21"/>
      <c r="J5" s="21"/>
      <c r="K5" s="223" t="s">
        <v>14</v>
      </c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1"/>
      <c r="AQ5" s="23"/>
      <c r="BE5" s="219" t="s">
        <v>15</v>
      </c>
      <c r="BS5" s="16" t="s">
        <v>6</v>
      </c>
    </row>
    <row r="6" spans="2:71" ht="36.7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25" t="s">
        <v>17</v>
      </c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1"/>
      <c r="AQ6" s="23"/>
      <c r="BE6" s="220"/>
      <c r="BS6" s="16" t="s">
        <v>18</v>
      </c>
    </row>
    <row r="7" spans="2:71" ht="14.25" customHeight="1">
      <c r="B7" s="20"/>
      <c r="C7" s="21"/>
      <c r="D7" s="29" t="s">
        <v>19</v>
      </c>
      <c r="E7" s="21"/>
      <c r="F7" s="21"/>
      <c r="G7" s="21"/>
      <c r="H7" s="21"/>
      <c r="I7" s="21"/>
      <c r="J7" s="21"/>
      <c r="K7" s="27" t="s">
        <v>20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9" t="s">
        <v>21</v>
      </c>
      <c r="AL7" s="21"/>
      <c r="AM7" s="21"/>
      <c r="AN7" s="27" t="s">
        <v>20</v>
      </c>
      <c r="AO7" s="21"/>
      <c r="AP7" s="21"/>
      <c r="AQ7" s="23"/>
      <c r="BE7" s="220"/>
      <c r="BS7" s="16" t="s">
        <v>22</v>
      </c>
    </row>
    <row r="8" spans="2:71" ht="14.25" customHeight="1">
      <c r="B8" s="20"/>
      <c r="C8" s="21"/>
      <c r="D8" s="29" t="s">
        <v>23</v>
      </c>
      <c r="E8" s="21"/>
      <c r="F8" s="21"/>
      <c r="G8" s="21"/>
      <c r="H8" s="21"/>
      <c r="I8" s="21"/>
      <c r="J8" s="21"/>
      <c r="K8" s="27" t="s">
        <v>24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" t="s">
        <v>25</v>
      </c>
      <c r="AL8" s="21"/>
      <c r="AM8" s="21"/>
      <c r="AN8" s="30" t="s">
        <v>26</v>
      </c>
      <c r="AO8" s="21"/>
      <c r="AP8" s="21"/>
      <c r="AQ8" s="23"/>
      <c r="BE8" s="220"/>
      <c r="BS8" s="16" t="s">
        <v>27</v>
      </c>
    </row>
    <row r="9" spans="2:71" ht="14.2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3"/>
      <c r="BE9" s="220"/>
      <c r="BS9" s="16" t="s">
        <v>28</v>
      </c>
    </row>
    <row r="10" spans="2:71" ht="14.25" customHeight="1">
      <c r="B10" s="20"/>
      <c r="C10" s="21"/>
      <c r="D10" s="29" t="s">
        <v>29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9" t="s">
        <v>30</v>
      </c>
      <c r="AL10" s="21"/>
      <c r="AM10" s="21"/>
      <c r="AN10" s="27" t="s">
        <v>20</v>
      </c>
      <c r="AO10" s="21"/>
      <c r="AP10" s="21"/>
      <c r="AQ10" s="23"/>
      <c r="BE10" s="220"/>
      <c r="BS10" s="16" t="s">
        <v>18</v>
      </c>
    </row>
    <row r="11" spans="2:71" ht="18" customHeight="1">
      <c r="B11" s="20"/>
      <c r="C11" s="21"/>
      <c r="D11" s="21"/>
      <c r="E11" s="27" t="s">
        <v>31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9" t="s">
        <v>32</v>
      </c>
      <c r="AL11" s="21"/>
      <c r="AM11" s="21"/>
      <c r="AN11" s="27" t="s">
        <v>20</v>
      </c>
      <c r="AO11" s="21"/>
      <c r="AP11" s="21"/>
      <c r="AQ11" s="23"/>
      <c r="BE11" s="220"/>
      <c r="BS11" s="16" t="s">
        <v>18</v>
      </c>
    </row>
    <row r="12" spans="2:71" ht="6.7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E12" s="220"/>
      <c r="BS12" s="16" t="s">
        <v>18</v>
      </c>
    </row>
    <row r="13" spans="2:71" ht="14.25" customHeight="1">
      <c r="B13" s="20"/>
      <c r="C13" s="21"/>
      <c r="D13" s="29" t="s">
        <v>33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9" t="s">
        <v>30</v>
      </c>
      <c r="AL13" s="21"/>
      <c r="AM13" s="21"/>
      <c r="AN13" s="31" t="s">
        <v>34</v>
      </c>
      <c r="AO13" s="21"/>
      <c r="AP13" s="21"/>
      <c r="AQ13" s="23"/>
      <c r="BE13" s="220"/>
      <c r="BS13" s="16" t="s">
        <v>18</v>
      </c>
    </row>
    <row r="14" spans="2:71" ht="15">
      <c r="B14" s="20"/>
      <c r="C14" s="21"/>
      <c r="D14" s="21"/>
      <c r="E14" s="226" t="s">
        <v>34</v>
      </c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9" t="s">
        <v>32</v>
      </c>
      <c r="AL14" s="21"/>
      <c r="AM14" s="21"/>
      <c r="AN14" s="31" t="s">
        <v>34</v>
      </c>
      <c r="AO14" s="21"/>
      <c r="AP14" s="21"/>
      <c r="AQ14" s="23"/>
      <c r="BE14" s="220"/>
      <c r="BS14" s="16" t="s">
        <v>18</v>
      </c>
    </row>
    <row r="15" spans="2:71" ht="6.7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E15" s="220"/>
      <c r="BS15" s="16" t="s">
        <v>4</v>
      </c>
    </row>
    <row r="16" spans="2:71" ht="14.25" customHeight="1">
      <c r="B16" s="20"/>
      <c r="C16" s="21"/>
      <c r="D16" s="29" t="s">
        <v>35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9" t="s">
        <v>30</v>
      </c>
      <c r="AL16" s="21"/>
      <c r="AM16" s="21"/>
      <c r="AN16" s="27" t="s">
        <v>20</v>
      </c>
      <c r="AO16" s="21"/>
      <c r="AP16" s="21"/>
      <c r="AQ16" s="23"/>
      <c r="BE16" s="220"/>
      <c r="BS16" s="16" t="s">
        <v>4</v>
      </c>
    </row>
    <row r="17" spans="2:71" ht="18" customHeight="1">
      <c r="B17" s="20"/>
      <c r="C17" s="21"/>
      <c r="D17" s="21"/>
      <c r="E17" s="27" t="s">
        <v>36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9" t="s">
        <v>32</v>
      </c>
      <c r="AL17" s="21"/>
      <c r="AM17" s="21"/>
      <c r="AN17" s="27" t="s">
        <v>20</v>
      </c>
      <c r="AO17" s="21"/>
      <c r="AP17" s="21"/>
      <c r="AQ17" s="23"/>
      <c r="BE17" s="220"/>
      <c r="BS17" s="16" t="s">
        <v>37</v>
      </c>
    </row>
    <row r="18" spans="2:71" ht="6.7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E18" s="220"/>
      <c r="BS18" s="16" t="s">
        <v>6</v>
      </c>
    </row>
    <row r="19" spans="2:71" ht="14.25" customHeight="1">
      <c r="B19" s="20"/>
      <c r="C19" s="21"/>
      <c r="D19" s="29" t="s">
        <v>38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E19" s="220"/>
      <c r="BS19" s="16" t="s">
        <v>6</v>
      </c>
    </row>
    <row r="20" spans="2:71" ht="22.5" customHeight="1">
      <c r="B20" s="20"/>
      <c r="C20" s="21"/>
      <c r="D20" s="21"/>
      <c r="E20" s="227" t="s">
        <v>20</v>
      </c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1"/>
      <c r="AP20" s="21"/>
      <c r="AQ20" s="23"/>
      <c r="BE20" s="220"/>
      <c r="BS20" s="16" t="s">
        <v>4</v>
      </c>
    </row>
    <row r="21" spans="2:57" ht="6.7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  <c r="BE21" s="220"/>
    </row>
    <row r="22" spans="2:57" ht="6.75" customHeight="1">
      <c r="B22" s="20"/>
      <c r="C22" s="2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1"/>
      <c r="AQ22" s="23"/>
      <c r="BE22" s="220"/>
    </row>
    <row r="23" spans="2:57" s="1" customFormat="1" ht="25.5" customHeight="1">
      <c r="B23" s="33"/>
      <c r="C23" s="34"/>
      <c r="D23" s="35" t="s">
        <v>39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228">
        <f>ROUND(AG51,2)</f>
        <v>0</v>
      </c>
      <c r="AL23" s="229"/>
      <c r="AM23" s="229"/>
      <c r="AN23" s="229"/>
      <c r="AO23" s="229"/>
      <c r="AP23" s="34"/>
      <c r="AQ23" s="37"/>
      <c r="BE23" s="221"/>
    </row>
    <row r="24" spans="2:57" s="1" customFormat="1" ht="6.7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  <c r="BE24" s="221"/>
    </row>
    <row r="25" spans="2:57" s="1" customFormat="1" ht="13.5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230" t="s">
        <v>40</v>
      </c>
      <c r="M25" s="231"/>
      <c r="N25" s="231"/>
      <c r="O25" s="231"/>
      <c r="P25" s="34"/>
      <c r="Q25" s="34"/>
      <c r="R25" s="34"/>
      <c r="S25" s="34"/>
      <c r="T25" s="34"/>
      <c r="U25" s="34"/>
      <c r="V25" s="34"/>
      <c r="W25" s="230" t="s">
        <v>41</v>
      </c>
      <c r="X25" s="231"/>
      <c r="Y25" s="231"/>
      <c r="Z25" s="231"/>
      <c r="AA25" s="231"/>
      <c r="AB25" s="231"/>
      <c r="AC25" s="231"/>
      <c r="AD25" s="231"/>
      <c r="AE25" s="231"/>
      <c r="AF25" s="34"/>
      <c r="AG25" s="34"/>
      <c r="AH25" s="34"/>
      <c r="AI25" s="34"/>
      <c r="AJ25" s="34"/>
      <c r="AK25" s="230" t="s">
        <v>42</v>
      </c>
      <c r="AL25" s="231"/>
      <c r="AM25" s="231"/>
      <c r="AN25" s="231"/>
      <c r="AO25" s="231"/>
      <c r="AP25" s="34"/>
      <c r="AQ25" s="37"/>
      <c r="BE25" s="221"/>
    </row>
    <row r="26" spans="2:57" s="2" customFormat="1" ht="14.25" customHeight="1">
      <c r="B26" s="39"/>
      <c r="C26" s="40"/>
      <c r="D26" s="41" t="s">
        <v>43</v>
      </c>
      <c r="E26" s="40"/>
      <c r="F26" s="41" t="s">
        <v>44</v>
      </c>
      <c r="G26" s="40"/>
      <c r="H26" s="40"/>
      <c r="I26" s="40"/>
      <c r="J26" s="40"/>
      <c r="K26" s="40"/>
      <c r="L26" s="232">
        <v>0.21</v>
      </c>
      <c r="M26" s="233"/>
      <c r="N26" s="233"/>
      <c r="O26" s="233"/>
      <c r="P26" s="40"/>
      <c r="Q26" s="40"/>
      <c r="R26" s="40"/>
      <c r="S26" s="40"/>
      <c r="T26" s="40"/>
      <c r="U26" s="40"/>
      <c r="V26" s="40"/>
      <c r="W26" s="234">
        <f>ROUND(AZ51,2)</f>
        <v>0</v>
      </c>
      <c r="X26" s="233"/>
      <c r="Y26" s="233"/>
      <c r="Z26" s="233"/>
      <c r="AA26" s="233"/>
      <c r="AB26" s="233"/>
      <c r="AC26" s="233"/>
      <c r="AD26" s="233"/>
      <c r="AE26" s="233"/>
      <c r="AF26" s="40"/>
      <c r="AG26" s="40"/>
      <c r="AH26" s="40"/>
      <c r="AI26" s="40"/>
      <c r="AJ26" s="40"/>
      <c r="AK26" s="234">
        <f>ROUND(AV51,2)</f>
        <v>0</v>
      </c>
      <c r="AL26" s="233"/>
      <c r="AM26" s="233"/>
      <c r="AN26" s="233"/>
      <c r="AO26" s="233"/>
      <c r="AP26" s="40"/>
      <c r="AQ26" s="42"/>
      <c r="BE26" s="222"/>
    </row>
    <row r="27" spans="2:57" s="2" customFormat="1" ht="14.25" customHeight="1">
      <c r="B27" s="39"/>
      <c r="C27" s="40"/>
      <c r="D27" s="40"/>
      <c r="E27" s="40"/>
      <c r="F27" s="41" t="s">
        <v>45</v>
      </c>
      <c r="G27" s="40"/>
      <c r="H27" s="40"/>
      <c r="I27" s="40"/>
      <c r="J27" s="40"/>
      <c r="K27" s="40"/>
      <c r="L27" s="232">
        <v>0.15</v>
      </c>
      <c r="M27" s="233"/>
      <c r="N27" s="233"/>
      <c r="O27" s="233"/>
      <c r="P27" s="40"/>
      <c r="Q27" s="40"/>
      <c r="R27" s="40"/>
      <c r="S27" s="40"/>
      <c r="T27" s="40"/>
      <c r="U27" s="40"/>
      <c r="V27" s="40"/>
      <c r="W27" s="234">
        <f>ROUND(BA51,2)</f>
        <v>0</v>
      </c>
      <c r="X27" s="233"/>
      <c r="Y27" s="233"/>
      <c r="Z27" s="233"/>
      <c r="AA27" s="233"/>
      <c r="AB27" s="233"/>
      <c r="AC27" s="233"/>
      <c r="AD27" s="233"/>
      <c r="AE27" s="233"/>
      <c r="AF27" s="40"/>
      <c r="AG27" s="40"/>
      <c r="AH27" s="40"/>
      <c r="AI27" s="40"/>
      <c r="AJ27" s="40"/>
      <c r="AK27" s="234">
        <f>ROUND(AW51,2)</f>
        <v>0</v>
      </c>
      <c r="AL27" s="233"/>
      <c r="AM27" s="233"/>
      <c r="AN27" s="233"/>
      <c r="AO27" s="233"/>
      <c r="AP27" s="40"/>
      <c r="AQ27" s="42"/>
      <c r="BE27" s="222"/>
    </row>
    <row r="28" spans="2:57" s="2" customFormat="1" ht="14.25" customHeight="1" hidden="1">
      <c r="B28" s="39"/>
      <c r="C28" s="40"/>
      <c r="D28" s="40"/>
      <c r="E28" s="40"/>
      <c r="F28" s="41" t="s">
        <v>46</v>
      </c>
      <c r="G28" s="40"/>
      <c r="H28" s="40"/>
      <c r="I28" s="40"/>
      <c r="J28" s="40"/>
      <c r="K28" s="40"/>
      <c r="L28" s="232">
        <v>0.21</v>
      </c>
      <c r="M28" s="233"/>
      <c r="N28" s="233"/>
      <c r="O28" s="233"/>
      <c r="P28" s="40"/>
      <c r="Q28" s="40"/>
      <c r="R28" s="40"/>
      <c r="S28" s="40"/>
      <c r="T28" s="40"/>
      <c r="U28" s="40"/>
      <c r="V28" s="40"/>
      <c r="W28" s="234">
        <f>ROUND(BB51,2)</f>
        <v>0</v>
      </c>
      <c r="X28" s="233"/>
      <c r="Y28" s="233"/>
      <c r="Z28" s="233"/>
      <c r="AA28" s="233"/>
      <c r="AB28" s="233"/>
      <c r="AC28" s="233"/>
      <c r="AD28" s="233"/>
      <c r="AE28" s="233"/>
      <c r="AF28" s="40"/>
      <c r="AG28" s="40"/>
      <c r="AH28" s="40"/>
      <c r="AI28" s="40"/>
      <c r="AJ28" s="40"/>
      <c r="AK28" s="234">
        <v>0</v>
      </c>
      <c r="AL28" s="233"/>
      <c r="AM28" s="233"/>
      <c r="AN28" s="233"/>
      <c r="AO28" s="233"/>
      <c r="AP28" s="40"/>
      <c r="AQ28" s="42"/>
      <c r="BE28" s="222"/>
    </row>
    <row r="29" spans="2:57" s="2" customFormat="1" ht="14.25" customHeight="1" hidden="1">
      <c r="B29" s="39"/>
      <c r="C29" s="40"/>
      <c r="D29" s="40"/>
      <c r="E29" s="40"/>
      <c r="F29" s="41" t="s">
        <v>47</v>
      </c>
      <c r="G29" s="40"/>
      <c r="H29" s="40"/>
      <c r="I29" s="40"/>
      <c r="J29" s="40"/>
      <c r="K29" s="40"/>
      <c r="L29" s="232">
        <v>0.15</v>
      </c>
      <c r="M29" s="233"/>
      <c r="N29" s="233"/>
      <c r="O29" s="233"/>
      <c r="P29" s="40"/>
      <c r="Q29" s="40"/>
      <c r="R29" s="40"/>
      <c r="S29" s="40"/>
      <c r="T29" s="40"/>
      <c r="U29" s="40"/>
      <c r="V29" s="40"/>
      <c r="W29" s="234">
        <f>ROUND(BC51,2)</f>
        <v>0</v>
      </c>
      <c r="X29" s="233"/>
      <c r="Y29" s="233"/>
      <c r="Z29" s="233"/>
      <c r="AA29" s="233"/>
      <c r="AB29" s="233"/>
      <c r="AC29" s="233"/>
      <c r="AD29" s="233"/>
      <c r="AE29" s="233"/>
      <c r="AF29" s="40"/>
      <c r="AG29" s="40"/>
      <c r="AH29" s="40"/>
      <c r="AI29" s="40"/>
      <c r="AJ29" s="40"/>
      <c r="AK29" s="234">
        <v>0</v>
      </c>
      <c r="AL29" s="233"/>
      <c r="AM29" s="233"/>
      <c r="AN29" s="233"/>
      <c r="AO29" s="233"/>
      <c r="AP29" s="40"/>
      <c r="AQ29" s="42"/>
      <c r="BE29" s="222"/>
    </row>
    <row r="30" spans="2:57" s="2" customFormat="1" ht="14.25" customHeight="1" hidden="1">
      <c r="B30" s="39"/>
      <c r="C30" s="40"/>
      <c r="D30" s="40"/>
      <c r="E30" s="40"/>
      <c r="F30" s="41" t="s">
        <v>48</v>
      </c>
      <c r="G30" s="40"/>
      <c r="H30" s="40"/>
      <c r="I30" s="40"/>
      <c r="J30" s="40"/>
      <c r="K30" s="40"/>
      <c r="L30" s="232">
        <v>0</v>
      </c>
      <c r="M30" s="233"/>
      <c r="N30" s="233"/>
      <c r="O30" s="233"/>
      <c r="P30" s="40"/>
      <c r="Q30" s="40"/>
      <c r="R30" s="40"/>
      <c r="S30" s="40"/>
      <c r="T30" s="40"/>
      <c r="U30" s="40"/>
      <c r="V30" s="40"/>
      <c r="W30" s="234">
        <f>ROUND(BD51,2)</f>
        <v>0</v>
      </c>
      <c r="X30" s="233"/>
      <c r="Y30" s="233"/>
      <c r="Z30" s="233"/>
      <c r="AA30" s="233"/>
      <c r="AB30" s="233"/>
      <c r="AC30" s="233"/>
      <c r="AD30" s="233"/>
      <c r="AE30" s="233"/>
      <c r="AF30" s="40"/>
      <c r="AG30" s="40"/>
      <c r="AH30" s="40"/>
      <c r="AI30" s="40"/>
      <c r="AJ30" s="40"/>
      <c r="AK30" s="234">
        <v>0</v>
      </c>
      <c r="AL30" s="233"/>
      <c r="AM30" s="233"/>
      <c r="AN30" s="233"/>
      <c r="AO30" s="233"/>
      <c r="AP30" s="40"/>
      <c r="AQ30" s="42"/>
      <c r="BE30" s="222"/>
    </row>
    <row r="31" spans="2:57" s="1" customFormat="1" ht="6.75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  <c r="BE31" s="221"/>
    </row>
    <row r="32" spans="2:57" s="1" customFormat="1" ht="25.5" customHeight="1">
      <c r="B32" s="33"/>
      <c r="C32" s="43"/>
      <c r="D32" s="44" t="s">
        <v>49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50</v>
      </c>
      <c r="U32" s="45"/>
      <c r="V32" s="45"/>
      <c r="W32" s="45"/>
      <c r="X32" s="235" t="s">
        <v>51</v>
      </c>
      <c r="Y32" s="236"/>
      <c r="Z32" s="236"/>
      <c r="AA32" s="236"/>
      <c r="AB32" s="236"/>
      <c r="AC32" s="45"/>
      <c r="AD32" s="45"/>
      <c r="AE32" s="45"/>
      <c r="AF32" s="45"/>
      <c r="AG32" s="45"/>
      <c r="AH32" s="45"/>
      <c r="AI32" s="45"/>
      <c r="AJ32" s="45"/>
      <c r="AK32" s="237">
        <f>SUM(AK23:AK30)</f>
        <v>0</v>
      </c>
      <c r="AL32" s="236"/>
      <c r="AM32" s="236"/>
      <c r="AN32" s="236"/>
      <c r="AO32" s="238"/>
      <c r="AP32" s="43"/>
      <c r="AQ32" s="47"/>
      <c r="BE32" s="221"/>
    </row>
    <row r="33" spans="2:43" s="1" customFormat="1" ht="6.7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43" s="1" customFormat="1" ht="6.7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7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33"/>
    </row>
    <row r="39" spans="2:44" s="1" customFormat="1" ht="36.75" customHeight="1">
      <c r="B39" s="33"/>
      <c r="C39" s="53" t="s">
        <v>52</v>
      </c>
      <c r="AR39" s="33"/>
    </row>
    <row r="40" spans="2:44" s="1" customFormat="1" ht="6.75" customHeight="1">
      <c r="B40" s="33"/>
      <c r="AR40" s="33"/>
    </row>
    <row r="41" spans="2:44" s="3" customFormat="1" ht="14.25" customHeight="1">
      <c r="B41" s="54"/>
      <c r="C41" s="55" t="s">
        <v>13</v>
      </c>
      <c r="L41" s="3" t="str">
        <f>K5</f>
        <v>2016/21/V1</v>
      </c>
      <c r="AR41" s="54"/>
    </row>
    <row r="42" spans="2:44" s="4" customFormat="1" ht="36.75" customHeight="1">
      <c r="B42" s="56"/>
      <c r="C42" s="57" t="s">
        <v>16</v>
      </c>
      <c r="L42" s="239" t="str">
        <f>K6</f>
        <v>Výstavba haly v areálu dílen SŠ Horažďovice</v>
      </c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R42" s="56"/>
    </row>
    <row r="43" spans="2:44" s="1" customFormat="1" ht="6.75" customHeight="1">
      <c r="B43" s="33"/>
      <c r="AR43" s="33"/>
    </row>
    <row r="44" spans="2:44" s="1" customFormat="1" ht="15">
      <c r="B44" s="33"/>
      <c r="C44" s="55" t="s">
        <v>23</v>
      </c>
      <c r="L44" s="58" t="str">
        <f>IF(K8="","",K8)</f>
        <v>p.č. 1432/1, k.ú. Horažďovice</v>
      </c>
      <c r="AI44" s="55" t="s">
        <v>25</v>
      </c>
      <c r="AM44" s="241" t="str">
        <f>IF(AN8="","",AN8)</f>
        <v>25. 5. 2016</v>
      </c>
      <c r="AN44" s="221"/>
      <c r="AR44" s="33"/>
    </row>
    <row r="45" spans="2:44" s="1" customFormat="1" ht="6.75" customHeight="1">
      <c r="B45" s="33"/>
      <c r="AR45" s="33"/>
    </row>
    <row r="46" spans="2:56" s="1" customFormat="1" ht="15">
      <c r="B46" s="33"/>
      <c r="C46" s="55" t="s">
        <v>29</v>
      </c>
      <c r="L46" s="3" t="str">
        <f>IF(E11="","",E11)</f>
        <v>SŠ Horažďovice</v>
      </c>
      <c r="AI46" s="55" t="s">
        <v>35</v>
      </c>
      <c r="AM46" s="242" t="str">
        <f>IF(E17="","",E17)</f>
        <v>ing. Martin Liška</v>
      </c>
      <c r="AN46" s="221"/>
      <c r="AO46" s="221"/>
      <c r="AP46" s="221"/>
      <c r="AR46" s="33"/>
      <c r="AS46" s="243" t="s">
        <v>53</v>
      </c>
      <c r="AT46" s="244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1" customFormat="1" ht="15">
      <c r="B47" s="33"/>
      <c r="C47" s="55" t="s">
        <v>33</v>
      </c>
      <c r="L47" s="3">
        <f>IF(E14="Vyplň údaj","",E14)</f>
      </c>
      <c r="AR47" s="33"/>
      <c r="AS47" s="245"/>
      <c r="AT47" s="231"/>
      <c r="AU47" s="34"/>
      <c r="AV47" s="34"/>
      <c r="AW47" s="34"/>
      <c r="AX47" s="34"/>
      <c r="AY47" s="34"/>
      <c r="AZ47" s="34"/>
      <c r="BA47" s="34"/>
      <c r="BB47" s="34"/>
      <c r="BC47" s="34"/>
      <c r="BD47" s="63"/>
    </row>
    <row r="48" spans="2:56" s="1" customFormat="1" ht="10.5" customHeight="1">
      <c r="B48" s="33"/>
      <c r="AR48" s="33"/>
      <c r="AS48" s="245"/>
      <c r="AT48" s="231"/>
      <c r="AU48" s="34"/>
      <c r="AV48" s="34"/>
      <c r="AW48" s="34"/>
      <c r="AX48" s="34"/>
      <c r="AY48" s="34"/>
      <c r="AZ48" s="34"/>
      <c r="BA48" s="34"/>
      <c r="BB48" s="34"/>
      <c r="BC48" s="34"/>
      <c r="BD48" s="63"/>
    </row>
    <row r="49" spans="2:56" s="1" customFormat="1" ht="29.25" customHeight="1">
      <c r="B49" s="33"/>
      <c r="C49" s="246" t="s">
        <v>54</v>
      </c>
      <c r="D49" s="247"/>
      <c r="E49" s="247"/>
      <c r="F49" s="247"/>
      <c r="G49" s="247"/>
      <c r="H49" s="64"/>
      <c r="I49" s="248" t="s">
        <v>55</v>
      </c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9" t="s">
        <v>56</v>
      </c>
      <c r="AH49" s="247"/>
      <c r="AI49" s="247"/>
      <c r="AJ49" s="247"/>
      <c r="AK49" s="247"/>
      <c r="AL49" s="247"/>
      <c r="AM49" s="247"/>
      <c r="AN49" s="248" t="s">
        <v>57</v>
      </c>
      <c r="AO49" s="247"/>
      <c r="AP49" s="247"/>
      <c r="AQ49" s="65" t="s">
        <v>58</v>
      </c>
      <c r="AR49" s="33"/>
      <c r="AS49" s="66" t="s">
        <v>59</v>
      </c>
      <c r="AT49" s="67" t="s">
        <v>60</v>
      </c>
      <c r="AU49" s="67" t="s">
        <v>61</v>
      </c>
      <c r="AV49" s="67" t="s">
        <v>62</v>
      </c>
      <c r="AW49" s="67" t="s">
        <v>63</v>
      </c>
      <c r="AX49" s="67" t="s">
        <v>64</v>
      </c>
      <c r="AY49" s="67" t="s">
        <v>65</v>
      </c>
      <c r="AZ49" s="67" t="s">
        <v>66</v>
      </c>
      <c r="BA49" s="67" t="s">
        <v>67</v>
      </c>
      <c r="BB49" s="67" t="s">
        <v>68</v>
      </c>
      <c r="BC49" s="67" t="s">
        <v>69</v>
      </c>
      <c r="BD49" s="68" t="s">
        <v>70</v>
      </c>
    </row>
    <row r="50" spans="2:56" s="1" customFormat="1" ht="10.5" customHeight="1">
      <c r="B50" s="33"/>
      <c r="AR50" s="33"/>
      <c r="AS50" s="69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2:90" s="4" customFormat="1" ht="32.25" customHeight="1">
      <c r="B51" s="56"/>
      <c r="C51" s="70" t="s">
        <v>71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253">
        <f>ROUND(AG52,2)</f>
        <v>0</v>
      </c>
      <c r="AH51" s="253"/>
      <c r="AI51" s="253"/>
      <c r="AJ51" s="253"/>
      <c r="AK51" s="253"/>
      <c r="AL51" s="253"/>
      <c r="AM51" s="253"/>
      <c r="AN51" s="254">
        <f>SUM(AG51,AT51)</f>
        <v>0</v>
      </c>
      <c r="AO51" s="254"/>
      <c r="AP51" s="254"/>
      <c r="AQ51" s="72" t="s">
        <v>20</v>
      </c>
      <c r="AR51" s="56"/>
      <c r="AS51" s="73">
        <f>ROUND(AS52,2)</f>
        <v>0</v>
      </c>
      <c r="AT51" s="74">
        <f>ROUND(SUM(AV51:AW51),2)</f>
        <v>0</v>
      </c>
      <c r="AU51" s="75">
        <f>ROUND(AU52,5)</f>
        <v>0</v>
      </c>
      <c r="AV51" s="74">
        <f>ROUND(AZ51*L26,2)</f>
        <v>0</v>
      </c>
      <c r="AW51" s="74">
        <f>ROUND(BA51*L27,2)</f>
        <v>0</v>
      </c>
      <c r="AX51" s="74">
        <f>ROUND(BB51*L26,2)</f>
        <v>0</v>
      </c>
      <c r="AY51" s="74">
        <f>ROUND(BC51*L27,2)</f>
        <v>0</v>
      </c>
      <c r="AZ51" s="74">
        <f>ROUND(AZ52,2)</f>
        <v>0</v>
      </c>
      <c r="BA51" s="74">
        <f>ROUND(BA52,2)</f>
        <v>0</v>
      </c>
      <c r="BB51" s="74">
        <f>ROUND(BB52,2)</f>
        <v>0</v>
      </c>
      <c r="BC51" s="74">
        <f>ROUND(BC52,2)</f>
        <v>0</v>
      </c>
      <c r="BD51" s="76">
        <f>ROUND(BD52,2)</f>
        <v>0</v>
      </c>
      <c r="BS51" s="57" t="s">
        <v>72</v>
      </c>
      <c r="BT51" s="57" t="s">
        <v>73</v>
      </c>
      <c r="BU51" s="77" t="s">
        <v>74</v>
      </c>
      <c r="BV51" s="57" t="s">
        <v>75</v>
      </c>
      <c r="BW51" s="57" t="s">
        <v>5</v>
      </c>
      <c r="BX51" s="57" t="s">
        <v>76</v>
      </c>
      <c r="CL51" s="57" t="s">
        <v>20</v>
      </c>
    </row>
    <row r="52" spans="1:91" s="5" customFormat="1" ht="27" customHeight="1">
      <c r="A52" s="260" t="s">
        <v>932</v>
      </c>
      <c r="B52" s="78"/>
      <c r="C52" s="79"/>
      <c r="D52" s="252" t="s">
        <v>77</v>
      </c>
      <c r="E52" s="251"/>
      <c r="F52" s="251"/>
      <c r="G52" s="251"/>
      <c r="H52" s="251"/>
      <c r="I52" s="80"/>
      <c r="J52" s="252" t="s">
        <v>78</v>
      </c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0">
        <f>'SO 01 - Hala'!J27</f>
        <v>0</v>
      </c>
      <c r="AH52" s="251"/>
      <c r="AI52" s="251"/>
      <c r="AJ52" s="251"/>
      <c r="AK52" s="251"/>
      <c r="AL52" s="251"/>
      <c r="AM52" s="251"/>
      <c r="AN52" s="250">
        <f>SUM(AG52,AT52)</f>
        <v>0</v>
      </c>
      <c r="AO52" s="251"/>
      <c r="AP52" s="251"/>
      <c r="AQ52" s="81" t="s">
        <v>79</v>
      </c>
      <c r="AR52" s="78"/>
      <c r="AS52" s="82">
        <v>0</v>
      </c>
      <c r="AT52" s="83">
        <f>ROUND(SUM(AV52:AW52),2)</f>
        <v>0</v>
      </c>
      <c r="AU52" s="84">
        <f>'SO 01 - Hala'!P100</f>
        <v>0</v>
      </c>
      <c r="AV52" s="83">
        <f>'SO 01 - Hala'!J30</f>
        <v>0</v>
      </c>
      <c r="AW52" s="83">
        <f>'SO 01 - Hala'!J31</f>
        <v>0</v>
      </c>
      <c r="AX52" s="83">
        <f>'SO 01 - Hala'!J32</f>
        <v>0</v>
      </c>
      <c r="AY52" s="83">
        <f>'SO 01 - Hala'!J33</f>
        <v>0</v>
      </c>
      <c r="AZ52" s="83">
        <f>'SO 01 - Hala'!F30</f>
        <v>0</v>
      </c>
      <c r="BA52" s="83">
        <f>'SO 01 - Hala'!F31</f>
        <v>0</v>
      </c>
      <c r="BB52" s="83">
        <f>'SO 01 - Hala'!F32</f>
        <v>0</v>
      </c>
      <c r="BC52" s="83">
        <f>'SO 01 - Hala'!F33</f>
        <v>0</v>
      </c>
      <c r="BD52" s="85">
        <f>'SO 01 - Hala'!F34</f>
        <v>0</v>
      </c>
      <c r="BT52" s="86" t="s">
        <v>22</v>
      </c>
      <c r="BV52" s="86" t="s">
        <v>75</v>
      </c>
      <c r="BW52" s="86" t="s">
        <v>80</v>
      </c>
      <c r="BX52" s="86" t="s">
        <v>5</v>
      </c>
      <c r="CL52" s="86" t="s">
        <v>20</v>
      </c>
      <c r="CM52" s="86" t="s">
        <v>81</v>
      </c>
    </row>
    <row r="53" spans="2:44" s="1" customFormat="1" ht="30" customHeight="1">
      <c r="B53" s="33"/>
      <c r="AR53" s="33"/>
    </row>
    <row r="54" spans="2:44" s="1" customFormat="1" ht="6.75" customHeight="1"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33"/>
    </row>
  </sheetData>
  <sheetProtection password="CC35" sheet="1" objects="1" scenarios="1" formatColumns="0" formatRows="0" sort="0" autoFilter="0"/>
  <mergeCells count="41"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 01 - Hala'!C2" tooltip="SO 01 - Hala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7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87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4"/>
      <c r="B1" s="262"/>
      <c r="C1" s="262"/>
      <c r="D1" s="261" t="s">
        <v>1</v>
      </c>
      <c r="E1" s="262"/>
      <c r="F1" s="263" t="s">
        <v>933</v>
      </c>
      <c r="G1" s="268" t="s">
        <v>934</v>
      </c>
      <c r="H1" s="268"/>
      <c r="I1" s="269"/>
      <c r="J1" s="263" t="s">
        <v>935</v>
      </c>
      <c r="K1" s="261" t="s">
        <v>82</v>
      </c>
      <c r="L1" s="263" t="s">
        <v>936</v>
      </c>
      <c r="M1" s="263"/>
      <c r="N1" s="263"/>
      <c r="O1" s="263"/>
      <c r="P1" s="263"/>
      <c r="Q1" s="263"/>
      <c r="R1" s="263"/>
      <c r="S1" s="263"/>
      <c r="T1" s="263"/>
      <c r="U1" s="259"/>
      <c r="V1" s="25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6" t="s">
        <v>80</v>
      </c>
    </row>
    <row r="3" spans="2:46" ht="6.75" customHeight="1">
      <c r="B3" s="17"/>
      <c r="C3" s="18"/>
      <c r="D3" s="18"/>
      <c r="E3" s="18"/>
      <c r="F3" s="18"/>
      <c r="G3" s="18"/>
      <c r="H3" s="18"/>
      <c r="I3" s="88"/>
      <c r="J3" s="18"/>
      <c r="K3" s="19"/>
      <c r="AT3" s="16" t="s">
        <v>81</v>
      </c>
    </row>
    <row r="4" spans="2:46" ht="36.75" customHeight="1">
      <c r="B4" s="20"/>
      <c r="C4" s="21"/>
      <c r="D4" s="22" t="s">
        <v>83</v>
      </c>
      <c r="E4" s="21"/>
      <c r="F4" s="21"/>
      <c r="G4" s="21"/>
      <c r="H4" s="21"/>
      <c r="I4" s="89"/>
      <c r="J4" s="21"/>
      <c r="K4" s="23"/>
      <c r="M4" s="24" t="s">
        <v>10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89"/>
      <c r="J5" s="21"/>
      <c r="K5" s="23"/>
    </row>
    <row r="6" spans="2:11" ht="15">
      <c r="B6" s="20"/>
      <c r="C6" s="21"/>
      <c r="D6" s="29" t="s">
        <v>16</v>
      </c>
      <c r="E6" s="21"/>
      <c r="F6" s="21"/>
      <c r="G6" s="21"/>
      <c r="H6" s="21"/>
      <c r="I6" s="89"/>
      <c r="J6" s="21"/>
      <c r="K6" s="23"/>
    </row>
    <row r="7" spans="2:11" ht="22.5" customHeight="1">
      <c r="B7" s="20"/>
      <c r="C7" s="21"/>
      <c r="D7" s="21"/>
      <c r="E7" s="255" t="str">
        <f>'Rekapitulace stavby'!K6</f>
        <v>Výstavba haly v areálu dílen SŠ Horažďovice</v>
      </c>
      <c r="F7" s="224"/>
      <c r="G7" s="224"/>
      <c r="H7" s="224"/>
      <c r="I7" s="89"/>
      <c r="J7" s="21"/>
      <c r="K7" s="23"/>
    </row>
    <row r="8" spans="2:11" s="1" customFormat="1" ht="15">
      <c r="B8" s="33"/>
      <c r="C8" s="34"/>
      <c r="D8" s="29" t="s">
        <v>84</v>
      </c>
      <c r="E8" s="34"/>
      <c r="F8" s="34"/>
      <c r="G8" s="34"/>
      <c r="H8" s="34"/>
      <c r="I8" s="90"/>
      <c r="J8" s="34"/>
      <c r="K8" s="37"/>
    </row>
    <row r="9" spans="2:11" s="1" customFormat="1" ht="36.75" customHeight="1">
      <c r="B9" s="33"/>
      <c r="C9" s="34"/>
      <c r="D9" s="34"/>
      <c r="E9" s="256" t="s">
        <v>85</v>
      </c>
      <c r="F9" s="231"/>
      <c r="G9" s="231"/>
      <c r="H9" s="231"/>
      <c r="I9" s="90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90"/>
      <c r="J10" s="34"/>
      <c r="K10" s="37"/>
    </row>
    <row r="11" spans="2:11" s="1" customFormat="1" ht="14.25" customHeight="1">
      <c r="B11" s="33"/>
      <c r="C11" s="34"/>
      <c r="D11" s="29" t="s">
        <v>19</v>
      </c>
      <c r="E11" s="34"/>
      <c r="F11" s="27" t="s">
        <v>20</v>
      </c>
      <c r="G11" s="34"/>
      <c r="H11" s="34"/>
      <c r="I11" s="91" t="s">
        <v>21</v>
      </c>
      <c r="J11" s="27" t="s">
        <v>20</v>
      </c>
      <c r="K11" s="37"/>
    </row>
    <row r="12" spans="2:11" s="1" customFormat="1" ht="14.25" customHeight="1">
      <c r="B12" s="33"/>
      <c r="C12" s="34"/>
      <c r="D12" s="29" t="s">
        <v>23</v>
      </c>
      <c r="E12" s="34"/>
      <c r="F12" s="27" t="s">
        <v>24</v>
      </c>
      <c r="G12" s="34"/>
      <c r="H12" s="34"/>
      <c r="I12" s="91" t="s">
        <v>25</v>
      </c>
      <c r="J12" s="92" t="str">
        <f>'Rekapitulace stavby'!AN8</f>
        <v>25. 5. 2016</v>
      </c>
      <c r="K12" s="37"/>
    </row>
    <row r="13" spans="2:11" s="1" customFormat="1" ht="10.5" customHeight="1">
      <c r="B13" s="33"/>
      <c r="C13" s="34"/>
      <c r="D13" s="34"/>
      <c r="E13" s="34"/>
      <c r="F13" s="34"/>
      <c r="G13" s="34"/>
      <c r="H13" s="34"/>
      <c r="I13" s="90"/>
      <c r="J13" s="34"/>
      <c r="K13" s="37"/>
    </row>
    <row r="14" spans="2:11" s="1" customFormat="1" ht="14.25" customHeight="1">
      <c r="B14" s="33"/>
      <c r="C14" s="34"/>
      <c r="D14" s="29" t="s">
        <v>29</v>
      </c>
      <c r="E14" s="34"/>
      <c r="F14" s="34"/>
      <c r="G14" s="34"/>
      <c r="H14" s="34"/>
      <c r="I14" s="91" t="s">
        <v>30</v>
      </c>
      <c r="J14" s="27" t="s">
        <v>20</v>
      </c>
      <c r="K14" s="37"/>
    </row>
    <row r="15" spans="2:11" s="1" customFormat="1" ht="18" customHeight="1">
      <c r="B15" s="33"/>
      <c r="C15" s="34"/>
      <c r="D15" s="34"/>
      <c r="E15" s="27" t="s">
        <v>31</v>
      </c>
      <c r="F15" s="34"/>
      <c r="G15" s="34"/>
      <c r="H15" s="34"/>
      <c r="I15" s="91" t="s">
        <v>32</v>
      </c>
      <c r="J15" s="27" t="s">
        <v>20</v>
      </c>
      <c r="K15" s="37"/>
    </row>
    <row r="16" spans="2:11" s="1" customFormat="1" ht="6.75" customHeight="1">
      <c r="B16" s="33"/>
      <c r="C16" s="34"/>
      <c r="D16" s="34"/>
      <c r="E16" s="34"/>
      <c r="F16" s="34"/>
      <c r="G16" s="34"/>
      <c r="H16" s="34"/>
      <c r="I16" s="90"/>
      <c r="J16" s="34"/>
      <c r="K16" s="37"/>
    </row>
    <row r="17" spans="2:11" s="1" customFormat="1" ht="14.25" customHeight="1">
      <c r="B17" s="33"/>
      <c r="C17" s="34"/>
      <c r="D17" s="29" t="s">
        <v>33</v>
      </c>
      <c r="E17" s="34"/>
      <c r="F17" s="34"/>
      <c r="G17" s="34"/>
      <c r="H17" s="34"/>
      <c r="I17" s="91" t="s">
        <v>30</v>
      </c>
      <c r="J17" s="27">
        <f>IF('Rekapitulace stavby'!AN13="Vyplň údaj","",IF('Rekapitulace stavby'!AN13="","",'Rekapitulace stavby'!AN13))</f>
      </c>
      <c r="K17" s="37"/>
    </row>
    <row r="18" spans="2:11" s="1" customFormat="1" ht="18" customHeight="1">
      <c r="B18" s="33"/>
      <c r="C18" s="34"/>
      <c r="D18" s="34"/>
      <c r="E18" s="27">
        <f>IF('Rekapitulace stavby'!E14="Vyplň údaj","",IF('Rekapitulace stavby'!E14="","",'Rekapitulace stavby'!E14))</f>
      </c>
      <c r="F18" s="34"/>
      <c r="G18" s="34"/>
      <c r="H18" s="34"/>
      <c r="I18" s="91" t="s">
        <v>32</v>
      </c>
      <c r="J18" s="27">
        <f>IF('Rekapitulace stavby'!AN14="Vyplň údaj","",IF('Rekapitulace stavby'!AN14="","",'Rekapitulace stavby'!AN14))</f>
      </c>
      <c r="K18" s="37"/>
    </row>
    <row r="19" spans="2:11" s="1" customFormat="1" ht="6.75" customHeight="1">
      <c r="B19" s="33"/>
      <c r="C19" s="34"/>
      <c r="D19" s="34"/>
      <c r="E19" s="34"/>
      <c r="F19" s="34"/>
      <c r="G19" s="34"/>
      <c r="H19" s="34"/>
      <c r="I19" s="90"/>
      <c r="J19" s="34"/>
      <c r="K19" s="37"/>
    </row>
    <row r="20" spans="2:11" s="1" customFormat="1" ht="14.25" customHeight="1">
      <c r="B20" s="33"/>
      <c r="C20" s="34"/>
      <c r="D20" s="29" t="s">
        <v>35</v>
      </c>
      <c r="E20" s="34"/>
      <c r="F20" s="34"/>
      <c r="G20" s="34"/>
      <c r="H20" s="34"/>
      <c r="I20" s="91" t="s">
        <v>30</v>
      </c>
      <c r="J20" s="27" t="s">
        <v>20</v>
      </c>
      <c r="K20" s="37"/>
    </row>
    <row r="21" spans="2:11" s="1" customFormat="1" ht="18" customHeight="1">
      <c r="B21" s="33"/>
      <c r="C21" s="34"/>
      <c r="D21" s="34"/>
      <c r="E21" s="27" t="s">
        <v>36</v>
      </c>
      <c r="F21" s="34"/>
      <c r="G21" s="34"/>
      <c r="H21" s="34"/>
      <c r="I21" s="91" t="s">
        <v>32</v>
      </c>
      <c r="J21" s="27" t="s">
        <v>20</v>
      </c>
      <c r="K21" s="37"/>
    </row>
    <row r="22" spans="2:11" s="1" customFormat="1" ht="6.75" customHeight="1">
      <c r="B22" s="33"/>
      <c r="C22" s="34"/>
      <c r="D22" s="34"/>
      <c r="E22" s="34"/>
      <c r="F22" s="34"/>
      <c r="G22" s="34"/>
      <c r="H22" s="34"/>
      <c r="I22" s="90"/>
      <c r="J22" s="34"/>
      <c r="K22" s="37"/>
    </row>
    <row r="23" spans="2:11" s="1" customFormat="1" ht="14.25" customHeight="1">
      <c r="B23" s="33"/>
      <c r="C23" s="34"/>
      <c r="D23" s="29" t="s">
        <v>38</v>
      </c>
      <c r="E23" s="34"/>
      <c r="F23" s="34"/>
      <c r="G23" s="34"/>
      <c r="H23" s="34"/>
      <c r="I23" s="90"/>
      <c r="J23" s="34"/>
      <c r="K23" s="37"/>
    </row>
    <row r="24" spans="2:11" s="6" customFormat="1" ht="22.5" customHeight="1">
      <c r="B24" s="93"/>
      <c r="C24" s="94"/>
      <c r="D24" s="94"/>
      <c r="E24" s="227" t="s">
        <v>20</v>
      </c>
      <c r="F24" s="257"/>
      <c r="G24" s="257"/>
      <c r="H24" s="257"/>
      <c r="I24" s="95"/>
      <c r="J24" s="94"/>
      <c r="K24" s="96"/>
    </row>
    <row r="25" spans="2:11" s="1" customFormat="1" ht="6.75" customHeight="1">
      <c r="B25" s="33"/>
      <c r="C25" s="34"/>
      <c r="D25" s="34"/>
      <c r="E25" s="34"/>
      <c r="F25" s="34"/>
      <c r="G25" s="34"/>
      <c r="H25" s="34"/>
      <c r="I25" s="90"/>
      <c r="J25" s="34"/>
      <c r="K25" s="37"/>
    </row>
    <row r="26" spans="2:11" s="1" customFormat="1" ht="6.75" customHeight="1">
      <c r="B26" s="33"/>
      <c r="C26" s="34"/>
      <c r="D26" s="60"/>
      <c r="E26" s="60"/>
      <c r="F26" s="60"/>
      <c r="G26" s="60"/>
      <c r="H26" s="60"/>
      <c r="I26" s="97"/>
      <c r="J26" s="60"/>
      <c r="K26" s="98"/>
    </row>
    <row r="27" spans="2:11" s="1" customFormat="1" ht="24.75" customHeight="1">
      <c r="B27" s="33"/>
      <c r="C27" s="34"/>
      <c r="D27" s="99" t="s">
        <v>39</v>
      </c>
      <c r="E27" s="34"/>
      <c r="F27" s="34"/>
      <c r="G27" s="34"/>
      <c r="H27" s="34"/>
      <c r="I27" s="90"/>
      <c r="J27" s="100">
        <f>ROUND(J100,2)</f>
        <v>0</v>
      </c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97"/>
      <c r="J28" s="60"/>
      <c r="K28" s="98"/>
    </row>
    <row r="29" spans="2:11" s="1" customFormat="1" ht="14.25" customHeight="1">
      <c r="B29" s="33"/>
      <c r="C29" s="34"/>
      <c r="D29" s="34"/>
      <c r="E29" s="34"/>
      <c r="F29" s="38" t="s">
        <v>41</v>
      </c>
      <c r="G29" s="34"/>
      <c r="H29" s="34"/>
      <c r="I29" s="101" t="s">
        <v>40</v>
      </c>
      <c r="J29" s="38" t="s">
        <v>42</v>
      </c>
      <c r="K29" s="37"/>
    </row>
    <row r="30" spans="2:11" s="1" customFormat="1" ht="14.25" customHeight="1">
      <c r="B30" s="33"/>
      <c r="C30" s="34"/>
      <c r="D30" s="41" t="s">
        <v>43</v>
      </c>
      <c r="E30" s="41" t="s">
        <v>44</v>
      </c>
      <c r="F30" s="102">
        <f>ROUND(SUM(BE100:BE570),2)</f>
        <v>0</v>
      </c>
      <c r="G30" s="34"/>
      <c r="H30" s="34"/>
      <c r="I30" s="103">
        <v>0.21</v>
      </c>
      <c r="J30" s="102">
        <f>ROUND(ROUND((SUM(BE100:BE570)),2)*I30,2)</f>
        <v>0</v>
      </c>
      <c r="K30" s="37"/>
    </row>
    <row r="31" spans="2:11" s="1" customFormat="1" ht="14.25" customHeight="1">
      <c r="B31" s="33"/>
      <c r="C31" s="34"/>
      <c r="D31" s="34"/>
      <c r="E31" s="41" t="s">
        <v>45</v>
      </c>
      <c r="F31" s="102">
        <f>ROUND(SUM(BF100:BF570),2)</f>
        <v>0</v>
      </c>
      <c r="G31" s="34"/>
      <c r="H31" s="34"/>
      <c r="I31" s="103">
        <v>0.15</v>
      </c>
      <c r="J31" s="102">
        <f>ROUND(ROUND((SUM(BF100:BF570)),2)*I31,2)</f>
        <v>0</v>
      </c>
      <c r="K31" s="37"/>
    </row>
    <row r="32" spans="2:11" s="1" customFormat="1" ht="14.25" customHeight="1" hidden="1">
      <c r="B32" s="33"/>
      <c r="C32" s="34"/>
      <c r="D32" s="34"/>
      <c r="E32" s="41" t="s">
        <v>46</v>
      </c>
      <c r="F32" s="102">
        <f>ROUND(SUM(BG100:BG570),2)</f>
        <v>0</v>
      </c>
      <c r="G32" s="34"/>
      <c r="H32" s="34"/>
      <c r="I32" s="103">
        <v>0.21</v>
      </c>
      <c r="J32" s="102">
        <v>0</v>
      </c>
      <c r="K32" s="37"/>
    </row>
    <row r="33" spans="2:11" s="1" customFormat="1" ht="14.25" customHeight="1" hidden="1">
      <c r="B33" s="33"/>
      <c r="C33" s="34"/>
      <c r="D33" s="34"/>
      <c r="E33" s="41" t="s">
        <v>47</v>
      </c>
      <c r="F33" s="102">
        <f>ROUND(SUM(BH100:BH570),2)</f>
        <v>0</v>
      </c>
      <c r="G33" s="34"/>
      <c r="H33" s="34"/>
      <c r="I33" s="103">
        <v>0.15</v>
      </c>
      <c r="J33" s="102">
        <v>0</v>
      </c>
      <c r="K33" s="37"/>
    </row>
    <row r="34" spans="2:11" s="1" customFormat="1" ht="14.25" customHeight="1" hidden="1">
      <c r="B34" s="33"/>
      <c r="C34" s="34"/>
      <c r="D34" s="34"/>
      <c r="E34" s="41" t="s">
        <v>48</v>
      </c>
      <c r="F34" s="102">
        <f>ROUND(SUM(BI100:BI570),2)</f>
        <v>0</v>
      </c>
      <c r="G34" s="34"/>
      <c r="H34" s="34"/>
      <c r="I34" s="103">
        <v>0</v>
      </c>
      <c r="J34" s="102">
        <v>0</v>
      </c>
      <c r="K34" s="37"/>
    </row>
    <row r="35" spans="2:11" s="1" customFormat="1" ht="6.75" customHeight="1">
      <c r="B35" s="33"/>
      <c r="C35" s="34"/>
      <c r="D35" s="34"/>
      <c r="E35" s="34"/>
      <c r="F35" s="34"/>
      <c r="G35" s="34"/>
      <c r="H35" s="34"/>
      <c r="I35" s="90"/>
      <c r="J35" s="34"/>
      <c r="K35" s="37"/>
    </row>
    <row r="36" spans="2:11" s="1" customFormat="1" ht="24.75" customHeight="1">
      <c r="B36" s="33"/>
      <c r="C36" s="104"/>
      <c r="D36" s="105" t="s">
        <v>49</v>
      </c>
      <c r="E36" s="64"/>
      <c r="F36" s="64"/>
      <c r="G36" s="106" t="s">
        <v>50</v>
      </c>
      <c r="H36" s="107" t="s">
        <v>51</v>
      </c>
      <c r="I36" s="108"/>
      <c r="J36" s="109">
        <f>SUM(J27:J34)</f>
        <v>0</v>
      </c>
      <c r="K36" s="110"/>
    </row>
    <row r="37" spans="2:11" s="1" customFormat="1" ht="14.25" customHeight="1">
      <c r="B37" s="48"/>
      <c r="C37" s="49"/>
      <c r="D37" s="49"/>
      <c r="E37" s="49"/>
      <c r="F37" s="49"/>
      <c r="G37" s="49"/>
      <c r="H37" s="49"/>
      <c r="I37" s="111"/>
      <c r="J37" s="49"/>
      <c r="K37" s="50"/>
    </row>
    <row r="41" spans="2:11" s="1" customFormat="1" ht="6.75" customHeight="1">
      <c r="B41" s="51"/>
      <c r="C41" s="52"/>
      <c r="D41" s="52"/>
      <c r="E41" s="52"/>
      <c r="F41" s="52"/>
      <c r="G41" s="52"/>
      <c r="H41" s="52"/>
      <c r="I41" s="112"/>
      <c r="J41" s="52"/>
      <c r="K41" s="113"/>
    </row>
    <row r="42" spans="2:11" s="1" customFormat="1" ht="36.75" customHeight="1">
      <c r="B42" s="33"/>
      <c r="C42" s="22" t="s">
        <v>86</v>
      </c>
      <c r="D42" s="34"/>
      <c r="E42" s="34"/>
      <c r="F42" s="34"/>
      <c r="G42" s="34"/>
      <c r="H42" s="34"/>
      <c r="I42" s="90"/>
      <c r="J42" s="34"/>
      <c r="K42" s="37"/>
    </row>
    <row r="43" spans="2:11" s="1" customFormat="1" ht="6.75" customHeight="1">
      <c r="B43" s="33"/>
      <c r="C43" s="34"/>
      <c r="D43" s="34"/>
      <c r="E43" s="34"/>
      <c r="F43" s="34"/>
      <c r="G43" s="34"/>
      <c r="H43" s="34"/>
      <c r="I43" s="90"/>
      <c r="J43" s="34"/>
      <c r="K43" s="37"/>
    </row>
    <row r="44" spans="2:11" s="1" customFormat="1" ht="14.25" customHeight="1">
      <c r="B44" s="33"/>
      <c r="C44" s="29" t="s">
        <v>16</v>
      </c>
      <c r="D44" s="34"/>
      <c r="E44" s="34"/>
      <c r="F44" s="34"/>
      <c r="G44" s="34"/>
      <c r="H44" s="34"/>
      <c r="I44" s="90"/>
      <c r="J44" s="34"/>
      <c r="K44" s="37"/>
    </row>
    <row r="45" spans="2:11" s="1" customFormat="1" ht="22.5" customHeight="1">
      <c r="B45" s="33"/>
      <c r="C45" s="34"/>
      <c r="D45" s="34"/>
      <c r="E45" s="255" t="str">
        <f>E7</f>
        <v>Výstavba haly v areálu dílen SŠ Horažďovice</v>
      </c>
      <c r="F45" s="231"/>
      <c r="G45" s="231"/>
      <c r="H45" s="231"/>
      <c r="I45" s="90"/>
      <c r="J45" s="34"/>
      <c r="K45" s="37"/>
    </row>
    <row r="46" spans="2:11" s="1" customFormat="1" ht="14.25" customHeight="1">
      <c r="B46" s="33"/>
      <c r="C46" s="29" t="s">
        <v>84</v>
      </c>
      <c r="D46" s="34"/>
      <c r="E46" s="34"/>
      <c r="F46" s="34"/>
      <c r="G46" s="34"/>
      <c r="H46" s="34"/>
      <c r="I46" s="90"/>
      <c r="J46" s="34"/>
      <c r="K46" s="37"/>
    </row>
    <row r="47" spans="2:11" s="1" customFormat="1" ht="23.25" customHeight="1">
      <c r="B47" s="33"/>
      <c r="C47" s="34"/>
      <c r="D47" s="34"/>
      <c r="E47" s="256" t="str">
        <f>E9</f>
        <v>SO 01 - Hala</v>
      </c>
      <c r="F47" s="231"/>
      <c r="G47" s="231"/>
      <c r="H47" s="231"/>
      <c r="I47" s="90"/>
      <c r="J47" s="34"/>
      <c r="K47" s="37"/>
    </row>
    <row r="48" spans="2:11" s="1" customFormat="1" ht="6.75" customHeight="1">
      <c r="B48" s="33"/>
      <c r="C48" s="34"/>
      <c r="D48" s="34"/>
      <c r="E48" s="34"/>
      <c r="F48" s="34"/>
      <c r="G48" s="34"/>
      <c r="H48" s="34"/>
      <c r="I48" s="90"/>
      <c r="J48" s="34"/>
      <c r="K48" s="37"/>
    </row>
    <row r="49" spans="2:11" s="1" customFormat="1" ht="18" customHeight="1">
      <c r="B49" s="33"/>
      <c r="C49" s="29" t="s">
        <v>23</v>
      </c>
      <c r="D49" s="34"/>
      <c r="E49" s="34"/>
      <c r="F49" s="27" t="str">
        <f>F12</f>
        <v>p.č. 1432/1, k.ú. Horažďovice</v>
      </c>
      <c r="G49" s="34"/>
      <c r="H49" s="34"/>
      <c r="I49" s="91" t="s">
        <v>25</v>
      </c>
      <c r="J49" s="92" t="str">
        <f>IF(J12="","",J12)</f>
        <v>25. 5. 2016</v>
      </c>
      <c r="K49" s="37"/>
    </row>
    <row r="50" spans="2:11" s="1" customFormat="1" ht="6.75" customHeight="1">
      <c r="B50" s="33"/>
      <c r="C50" s="34"/>
      <c r="D50" s="34"/>
      <c r="E50" s="34"/>
      <c r="F50" s="34"/>
      <c r="G50" s="34"/>
      <c r="H50" s="34"/>
      <c r="I50" s="90"/>
      <c r="J50" s="34"/>
      <c r="K50" s="37"/>
    </row>
    <row r="51" spans="2:11" s="1" customFormat="1" ht="15">
      <c r="B51" s="33"/>
      <c r="C51" s="29" t="s">
        <v>29</v>
      </c>
      <c r="D51" s="34"/>
      <c r="E51" s="34"/>
      <c r="F51" s="27" t="str">
        <f>E15</f>
        <v>SŠ Horažďovice</v>
      </c>
      <c r="G51" s="34"/>
      <c r="H51" s="34"/>
      <c r="I51" s="91" t="s">
        <v>35</v>
      </c>
      <c r="J51" s="27" t="str">
        <f>E21</f>
        <v>ing. Martin Liška</v>
      </c>
      <c r="K51" s="37"/>
    </row>
    <row r="52" spans="2:11" s="1" customFormat="1" ht="14.25" customHeight="1">
      <c r="B52" s="33"/>
      <c r="C52" s="29" t="s">
        <v>33</v>
      </c>
      <c r="D52" s="34"/>
      <c r="E52" s="34"/>
      <c r="F52" s="27">
        <f>IF(E18="","",E18)</f>
      </c>
      <c r="G52" s="34"/>
      <c r="H52" s="34"/>
      <c r="I52" s="90"/>
      <c r="J52" s="34"/>
      <c r="K52" s="37"/>
    </row>
    <row r="53" spans="2:11" s="1" customFormat="1" ht="9.75" customHeight="1">
      <c r="B53" s="33"/>
      <c r="C53" s="34"/>
      <c r="D53" s="34"/>
      <c r="E53" s="34"/>
      <c r="F53" s="34"/>
      <c r="G53" s="34"/>
      <c r="H53" s="34"/>
      <c r="I53" s="90"/>
      <c r="J53" s="34"/>
      <c r="K53" s="37"/>
    </row>
    <row r="54" spans="2:11" s="1" customFormat="1" ht="29.25" customHeight="1">
      <c r="B54" s="33"/>
      <c r="C54" s="114" t="s">
        <v>87</v>
      </c>
      <c r="D54" s="104"/>
      <c r="E54" s="104"/>
      <c r="F54" s="104"/>
      <c r="G54" s="104"/>
      <c r="H54" s="104"/>
      <c r="I54" s="115"/>
      <c r="J54" s="116" t="s">
        <v>88</v>
      </c>
      <c r="K54" s="117"/>
    </row>
    <row r="55" spans="2:11" s="1" customFormat="1" ht="9.75" customHeight="1">
      <c r="B55" s="33"/>
      <c r="C55" s="34"/>
      <c r="D55" s="34"/>
      <c r="E55" s="34"/>
      <c r="F55" s="34"/>
      <c r="G55" s="34"/>
      <c r="H55" s="34"/>
      <c r="I55" s="90"/>
      <c r="J55" s="34"/>
      <c r="K55" s="37"/>
    </row>
    <row r="56" spans="2:47" s="1" customFormat="1" ht="29.25" customHeight="1">
      <c r="B56" s="33"/>
      <c r="C56" s="118" t="s">
        <v>89</v>
      </c>
      <c r="D56" s="34"/>
      <c r="E56" s="34"/>
      <c r="F56" s="34"/>
      <c r="G56" s="34"/>
      <c r="H56" s="34"/>
      <c r="I56" s="90"/>
      <c r="J56" s="100">
        <f>J100</f>
        <v>0</v>
      </c>
      <c r="K56" s="37"/>
      <c r="AU56" s="16" t="s">
        <v>90</v>
      </c>
    </row>
    <row r="57" spans="2:11" s="7" customFormat="1" ht="24.75" customHeight="1">
      <c r="B57" s="119"/>
      <c r="C57" s="120"/>
      <c r="D57" s="121" t="s">
        <v>91</v>
      </c>
      <c r="E57" s="122"/>
      <c r="F57" s="122"/>
      <c r="G57" s="122"/>
      <c r="H57" s="122"/>
      <c r="I57" s="123"/>
      <c r="J57" s="124">
        <f>J101</f>
        <v>0</v>
      </c>
      <c r="K57" s="125"/>
    </row>
    <row r="58" spans="2:11" s="8" customFormat="1" ht="19.5" customHeight="1">
      <c r="B58" s="126"/>
      <c r="C58" s="127"/>
      <c r="D58" s="128" t="s">
        <v>92</v>
      </c>
      <c r="E58" s="129"/>
      <c r="F58" s="129"/>
      <c r="G58" s="129"/>
      <c r="H58" s="129"/>
      <c r="I58" s="130"/>
      <c r="J58" s="131">
        <f>J102</f>
        <v>0</v>
      </c>
      <c r="K58" s="132"/>
    </row>
    <row r="59" spans="2:11" s="8" customFormat="1" ht="19.5" customHeight="1">
      <c r="B59" s="126"/>
      <c r="C59" s="127"/>
      <c r="D59" s="128" t="s">
        <v>93</v>
      </c>
      <c r="E59" s="129"/>
      <c r="F59" s="129"/>
      <c r="G59" s="129"/>
      <c r="H59" s="129"/>
      <c r="I59" s="130"/>
      <c r="J59" s="131">
        <f>J164</f>
        <v>0</v>
      </c>
      <c r="K59" s="132"/>
    </row>
    <row r="60" spans="2:11" s="8" customFormat="1" ht="19.5" customHeight="1">
      <c r="B60" s="126"/>
      <c r="C60" s="127"/>
      <c r="D60" s="128" t="s">
        <v>94</v>
      </c>
      <c r="E60" s="129"/>
      <c r="F60" s="129"/>
      <c r="G60" s="129"/>
      <c r="H60" s="129"/>
      <c r="I60" s="130"/>
      <c r="J60" s="131">
        <f>J214</f>
        <v>0</v>
      </c>
      <c r="K60" s="132"/>
    </row>
    <row r="61" spans="2:11" s="8" customFormat="1" ht="19.5" customHeight="1">
      <c r="B61" s="126"/>
      <c r="C61" s="127"/>
      <c r="D61" s="128" t="s">
        <v>95</v>
      </c>
      <c r="E61" s="129"/>
      <c r="F61" s="129"/>
      <c r="G61" s="129"/>
      <c r="H61" s="129"/>
      <c r="I61" s="130"/>
      <c r="J61" s="131">
        <f>J219</f>
        <v>0</v>
      </c>
      <c r="K61" s="132"/>
    </row>
    <row r="62" spans="2:11" s="8" customFormat="1" ht="19.5" customHeight="1">
      <c r="B62" s="126"/>
      <c r="C62" s="127"/>
      <c r="D62" s="128" t="s">
        <v>96</v>
      </c>
      <c r="E62" s="129"/>
      <c r="F62" s="129"/>
      <c r="G62" s="129"/>
      <c r="H62" s="129"/>
      <c r="I62" s="130"/>
      <c r="J62" s="131">
        <f>J257</f>
        <v>0</v>
      </c>
      <c r="K62" s="132"/>
    </row>
    <row r="63" spans="2:11" s="8" customFormat="1" ht="19.5" customHeight="1">
      <c r="B63" s="126"/>
      <c r="C63" s="127"/>
      <c r="D63" s="128" t="s">
        <v>97</v>
      </c>
      <c r="E63" s="129"/>
      <c r="F63" s="129"/>
      <c r="G63" s="129"/>
      <c r="H63" s="129"/>
      <c r="I63" s="130"/>
      <c r="J63" s="131">
        <f>J265</f>
        <v>0</v>
      </c>
      <c r="K63" s="132"/>
    </row>
    <row r="64" spans="2:11" s="8" customFormat="1" ht="19.5" customHeight="1">
      <c r="B64" s="126"/>
      <c r="C64" s="127"/>
      <c r="D64" s="128" t="s">
        <v>98</v>
      </c>
      <c r="E64" s="129"/>
      <c r="F64" s="129"/>
      <c r="G64" s="129"/>
      <c r="H64" s="129"/>
      <c r="I64" s="130"/>
      <c r="J64" s="131">
        <f>J273</f>
        <v>0</v>
      </c>
      <c r="K64" s="132"/>
    </row>
    <row r="65" spans="2:11" s="8" customFormat="1" ht="19.5" customHeight="1">
      <c r="B65" s="126"/>
      <c r="C65" s="127"/>
      <c r="D65" s="128" t="s">
        <v>99</v>
      </c>
      <c r="E65" s="129"/>
      <c r="F65" s="129"/>
      <c r="G65" s="129"/>
      <c r="H65" s="129"/>
      <c r="I65" s="130"/>
      <c r="J65" s="131">
        <f>J300</f>
        <v>0</v>
      </c>
      <c r="K65" s="132"/>
    </row>
    <row r="66" spans="2:11" s="8" customFormat="1" ht="19.5" customHeight="1">
      <c r="B66" s="126"/>
      <c r="C66" s="127"/>
      <c r="D66" s="128" t="s">
        <v>100</v>
      </c>
      <c r="E66" s="129"/>
      <c r="F66" s="129"/>
      <c r="G66" s="129"/>
      <c r="H66" s="129"/>
      <c r="I66" s="130"/>
      <c r="J66" s="131">
        <f>J317</f>
        <v>0</v>
      </c>
      <c r="K66" s="132"/>
    </row>
    <row r="67" spans="2:11" s="7" customFormat="1" ht="24.75" customHeight="1">
      <c r="B67" s="119"/>
      <c r="C67" s="120"/>
      <c r="D67" s="121" t="s">
        <v>101</v>
      </c>
      <c r="E67" s="122"/>
      <c r="F67" s="122"/>
      <c r="G67" s="122"/>
      <c r="H67" s="122"/>
      <c r="I67" s="123"/>
      <c r="J67" s="124">
        <f>J320</f>
        <v>0</v>
      </c>
      <c r="K67" s="125"/>
    </row>
    <row r="68" spans="2:11" s="8" customFormat="1" ht="19.5" customHeight="1">
      <c r="B68" s="126"/>
      <c r="C68" s="127"/>
      <c r="D68" s="128" t="s">
        <v>102</v>
      </c>
      <c r="E68" s="129"/>
      <c r="F68" s="129"/>
      <c r="G68" s="129"/>
      <c r="H68" s="129"/>
      <c r="I68" s="130"/>
      <c r="J68" s="131">
        <f>J321</f>
        <v>0</v>
      </c>
      <c r="K68" s="132"/>
    </row>
    <row r="69" spans="2:11" s="8" customFormat="1" ht="19.5" customHeight="1">
      <c r="B69" s="126"/>
      <c r="C69" s="127"/>
      <c r="D69" s="128" t="s">
        <v>103</v>
      </c>
      <c r="E69" s="129"/>
      <c r="F69" s="129"/>
      <c r="G69" s="129"/>
      <c r="H69" s="129"/>
      <c r="I69" s="130"/>
      <c r="J69" s="131">
        <f>J332</f>
        <v>0</v>
      </c>
      <c r="K69" s="132"/>
    </row>
    <row r="70" spans="2:11" s="8" customFormat="1" ht="19.5" customHeight="1">
      <c r="B70" s="126"/>
      <c r="C70" s="127"/>
      <c r="D70" s="128" t="s">
        <v>104</v>
      </c>
      <c r="E70" s="129"/>
      <c r="F70" s="129"/>
      <c r="G70" s="129"/>
      <c r="H70" s="129"/>
      <c r="I70" s="130"/>
      <c r="J70" s="131">
        <f>J353</f>
        <v>0</v>
      </c>
      <c r="K70" s="132"/>
    </row>
    <row r="71" spans="2:11" s="8" customFormat="1" ht="19.5" customHeight="1">
      <c r="B71" s="126"/>
      <c r="C71" s="127"/>
      <c r="D71" s="128" t="s">
        <v>105</v>
      </c>
      <c r="E71" s="129"/>
      <c r="F71" s="129"/>
      <c r="G71" s="129"/>
      <c r="H71" s="129"/>
      <c r="I71" s="130"/>
      <c r="J71" s="131">
        <f>J364</f>
        <v>0</v>
      </c>
      <c r="K71" s="132"/>
    </row>
    <row r="72" spans="2:11" s="8" customFormat="1" ht="19.5" customHeight="1">
      <c r="B72" s="126"/>
      <c r="C72" s="127"/>
      <c r="D72" s="128" t="s">
        <v>106</v>
      </c>
      <c r="E72" s="129"/>
      <c r="F72" s="129"/>
      <c r="G72" s="129"/>
      <c r="H72" s="129"/>
      <c r="I72" s="130"/>
      <c r="J72" s="131">
        <f>J369</f>
        <v>0</v>
      </c>
      <c r="K72" s="132"/>
    </row>
    <row r="73" spans="2:11" s="8" customFormat="1" ht="19.5" customHeight="1">
      <c r="B73" s="126"/>
      <c r="C73" s="127"/>
      <c r="D73" s="128" t="s">
        <v>107</v>
      </c>
      <c r="E73" s="129"/>
      <c r="F73" s="129"/>
      <c r="G73" s="129"/>
      <c r="H73" s="129"/>
      <c r="I73" s="130"/>
      <c r="J73" s="131">
        <f>J379</f>
        <v>0</v>
      </c>
      <c r="K73" s="132"/>
    </row>
    <row r="74" spans="2:11" s="7" customFormat="1" ht="24.75" customHeight="1">
      <c r="B74" s="119"/>
      <c r="C74" s="120"/>
      <c r="D74" s="121" t="s">
        <v>108</v>
      </c>
      <c r="E74" s="122"/>
      <c r="F74" s="122"/>
      <c r="G74" s="122"/>
      <c r="H74" s="122"/>
      <c r="I74" s="123"/>
      <c r="J74" s="124">
        <f>J385</f>
        <v>0</v>
      </c>
      <c r="K74" s="125"/>
    </row>
    <row r="75" spans="2:11" s="8" customFormat="1" ht="19.5" customHeight="1">
      <c r="B75" s="126"/>
      <c r="C75" s="127"/>
      <c r="D75" s="128" t="s">
        <v>109</v>
      </c>
      <c r="E75" s="129"/>
      <c r="F75" s="129"/>
      <c r="G75" s="129"/>
      <c r="H75" s="129"/>
      <c r="I75" s="130"/>
      <c r="J75" s="131">
        <f>J386</f>
        <v>0</v>
      </c>
      <c r="K75" s="132"/>
    </row>
    <row r="76" spans="2:11" s="8" customFormat="1" ht="19.5" customHeight="1">
      <c r="B76" s="126"/>
      <c r="C76" s="127"/>
      <c r="D76" s="128" t="s">
        <v>110</v>
      </c>
      <c r="E76" s="129"/>
      <c r="F76" s="129"/>
      <c r="G76" s="129"/>
      <c r="H76" s="129"/>
      <c r="I76" s="130"/>
      <c r="J76" s="131">
        <f>J471</f>
        <v>0</v>
      </c>
      <c r="K76" s="132"/>
    </row>
    <row r="77" spans="2:11" s="8" customFormat="1" ht="19.5" customHeight="1">
      <c r="B77" s="126"/>
      <c r="C77" s="127"/>
      <c r="D77" s="128" t="s">
        <v>111</v>
      </c>
      <c r="E77" s="129"/>
      <c r="F77" s="129"/>
      <c r="G77" s="129"/>
      <c r="H77" s="129"/>
      <c r="I77" s="130"/>
      <c r="J77" s="131">
        <f>J483</f>
        <v>0</v>
      </c>
      <c r="K77" s="132"/>
    </row>
    <row r="78" spans="2:11" s="8" customFormat="1" ht="19.5" customHeight="1">
      <c r="B78" s="126"/>
      <c r="C78" s="127"/>
      <c r="D78" s="128" t="s">
        <v>112</v>
      </c>
      <c r="E78" s="129"/>
      <c r="F78" s="129"/>
      <c r="G78" s="129"/>
      <c r="H78" s="129"/>
      <c r="I78" s="130"/>
      <c r="J78" s="131">
        <f>J514</f>
        <v>0</v>
      </c>
      <c r="K78" s="132"/>
    </row>
    <row r="79" spans="2:11" s="8" customFormat="1" ht="19.5" customHeight="1">
      <c r="B79" s="126"/>
      <c r="C79" s="127"/>
      <c r="D79" s="128" t="s">
        <v>113</v>
      </c>
      <c r="E79" s="129"/>
      <c r="F79" s="129"/>
      <c r="G79" s="129"/>
      <c r="H79" s="129"/>
      <c r="I79" s="130"/>
      <c r="J79" s="131">
        <f>J557</f>
        <v>0</v>
      </c>
      <c r="K79" s="132"/>
    </row>
    <row r="80" spans="2:11" s="7" customFormat="1" ht="24.75" customHeight="1">
      <c r="B80" s="119"/>
      <c r="C80" s="120"/>
      <c r="D80" s="121" t="s">
        <v>114</v>
      </c>
      <c r="E80" s="122"/>
      <c r="F80" s="122"/>
      <c r="G80" s="122"/>
      <c r="H80" s="122"/>
      <c r="I80" s="123"/>
      <c r="J80" s="124">
        <f>J567</f>
        <v>0</v>
      </c>
      <c r="K80" s="125"/>
    </row>
    <row r="81" spans="2:11" s="1" customFormat="1" ht="21.75" customHeight="1">
      <c r="B81" s="33"/>
      <c r="C81" s="34"/>
      <c r="D81" s="34"/>
      <c r="E81" s="34"/>
      <c r="F81" s="34"/>
      <c r="G81" s="34"/>
      <c r="H81" s="34"/>
      <c r="I81" s="90"/>
      <c r="J81" s="34"/>
      <c r="K81" s="37"/>
    </row>
    <row r="82" spans="2:11" s="1" customFormat="1" ht="6.75" customHeight="1">
      <c r="B82" s="48"/>
      <c r="C82" s="49"/>
      <c r="D82" s="49"/>
      <c r="E82" s="49"/>
      <c r="F82" s="49"/>
      <c r="G82" s="49"/>
      <c r="H82" s="49"/>
      <c r="I82" s="111"/>
      <c r="J82" s="49"/>
      <c r="K82" s="50"/>
    </row>
    <row r="86" spans="2:12" s="1" customFormat="1" ht="6.75" customHeight="1">
      <c r="B86" s="51"/>
      <c r="C86" s="52"/>
      <c r="D86" s="52"/>
      <c r="E86" s="52"/>
      <c r="F86" s="52"/>
      <c r="G86" s="52"/>
      <c r="H86" s="52"/>
      <c r="I86" s="112"/>
      <c r="J86" s="52"/>
      <c r="K86" s="52"/>
      <c r="L86" s="33"/>
    </row>
    <row r="87" spans="2:12" s="1" customFormat="1" ht="36.75" customHeight="1">
      <c r="B87" s="33"/>
      <c r="C87" s="53" t="s">
        <v>115</v>
      </c>
      <c r="I87" s="133"/>
      <c r="L87" s="33"/>
    </row>
    <row r="88" spans="2:12" s="1" customFormat="1" ht="6.75" customHeight="1">
      <c r="B88" s="33"/>
      <c r="I88" s="133"/>
      <c r="L88" s="33"/>
    </row>
    <row r="89" spans="2:12" s="1" customFormat="1" ht="14.25" customHeight="1">
      <c r="B89" s="33"/>
      <c r="C89" s="55" t="s">
        <v>16</v>
      </c>
      <c r="I89" s="133"/>
      <c r="L89" s="33"/>
    </row>
    <row r="90" spans="2:12" s="1" customFormat="1" ht="22.5" customHeight="1">
      <c r="B90" s="33"/>
      <c r="E90" s="258" t="str">
        <f>E7</f>
        <v>Výstavba haly v areálu dílen SŠ Horažďovice</v>
      </c>
      <c r="F90" s="221"/>
      <c r="G90" s="221"/>
      <c r="H90" s="221"/>
      <c r="I90" s="133"/>
      <c r="L90" s="33"/>
    </row>
    <row r="91" spans="2:12" s="1" customFormat="1" ht="14.25" customHeight="1">
      <c r="B91" s="33"/>
      <c r="C91" s="55" t="s">
        <v>84</v>
      </c>
      <c r="I91" s="133"/>
      <c r="L91" s="33"/>
    </row>
    <row r="92" spans="2:12" s="1" customFormat="1" ht="23.25" customHeight="1">
      <c r="B92" s="33"/>
      <c r="E92" s="239" t="str">
        <f>E9</f>
        <v>SO 01 - Hala</v>
      </c>
      <c r="F92" s="221"/>
      <c r="G92" s="221"/>
      <c r="H92" s="221"/>
      <c r="I92" s="133"/>
      <c r="L92" s="33"/>
    </row>
    <row r="93" spans="2:12" s="1" customFormat="1" ht="6.75" customHeight="1">
      <c r="B93" s="33"/>
      <c r="I93" s="133"/>
      <c r="L93" s="33"/>
    </row>
    <row r="94" spans="2:12" s="1" customFormat="1" ht="18" customHeight="1">
      <c r="B94" s="33"/>
      <c r="C94" s="55" t="s">
        <v>23</v>
      </c>
      <c r="F94" s="134" t="str">
        <f>F12</f>
        <v>p.č. 1432/1, k.ú. Horažďovice</v>
      </c>
      <c r="I94" s="135" t="s">
        <v>25</v>
      </c>
      <c r="J94" s="59" t="str">
        <f>IF(J12="","",J12)</f>
        <v>25. 5. 2016</v>
      </c>
      <c r="L94" s="33"/>
    </row>
    <row r="95" spans="2:12" s="1" customFormat="1" ht="6.75" customHeight="1">
      <c r="B95" s="33"/>
      <c r="I95" s="133"/>
      <c r="L95" s="33"/>
    </row>
    <row r="96" spans="2:12" s="1" customFormat="1" ht="15">
      <c r="B96" s="33"/>
      <c r="C96" s="55" t="s">
        <v>29</v>
      </c>
      <c r="F96" s="134" t="str">
        <f>E15</f>
        <v>SŠ Horažďovice</v>
      </c>
      <c r="I96" s="135" t="s">
        <v>35</v>
      </c>
      <c r="J96" s="134" t="str">
        <f>E21</f>
        <v>ing. Martin Liška</v>
      </c>
      <c r="L96" s="33"/>
    </row>
    <row r="97" spans="2:12" s="1" customFormat="1" ht="14.25" customHeight="1">
      <c r="B97" s="33"/>
      <c r="C97" s="55" t="s">
        <v>33</v>
      </c>
      <c r="F97" s="134">
        <f>IF(E18="","",E18)</f>
      </c>
      <c r="I97" s="133"/>
      <c r="L97" s="33"/>
    </row>
    <row r="98" spans="2:12" s="1" customFormat="1" ht="9.75" customHeight="1">
      <c r="B98" s="33"/>
      <c r="I98" s="133"/>
      <c r="L98" s="33"/>
    </row>
    <row r="99" spans="2:20" s="9" customFormat="1" ht="29.25" customHeight="1">
      <c r="B99" s="136"/>
      <c r="C99" s="137" t="s">
        <v>116</v>
      </c>
      <c r="D99" s="138" t="s">
        <v>58</v>
      </c>
      <c r="E99" s="138" t="s">
        <v>54</v>
      </c>
      <c r="F99" s="138" t="s">
        <v>117</v>
      </c>
      <c r="G99" s="138" t="s">
        <v>118</v>
      </c>
      <c r="H99" s="138" t="s">
        <v>119</v>
      </c>
      <c r="I99" s="139" t="s">
        <v>120</v>
      </c>
      <c r="J99" s="138" t="s">
        <v>88</v>
      </c>
      <c r="K99" s="140" t="s">
        <v>121</v>
      </c>
      <c r="L99" s="136"/>
      <c r="M99" s="66" t="s">
        <v>122</v>
      </c>
      <c r="N99" s="67" t="s">
        <v>43</v>
      </c>
      <c r="O99" s="67" t="s">
        <v>123</v>
      </c>
      <c r="P99" s="67" t="s">
        <v>124</v>
      </c>
      <c r="Q99" s="67" t="s">
        <v>125</v>
      </c>
      <c r="R99" s="67" t="s">
        <v>126</v>
      </c>
      <c r="S99" s="67" t="s">
        <v>127</v>
      </c>
      <c r="T99" s="68" t="s">
        <v>128</v>
      </c>
    </row>
    <row r="100" spans="2:63" s="1" customFormat="1" ht="29.25" customHeight="1">
      <c r="B100" s="33"/>
      <c r="C100" s="70" t="s">
        <v>89</v>
      </c>
      <c r="I100" s="133"/>
      <c r="J100" s="141">
        <f>BK100</f>
        <v>0</v>
      </c>
      <c r="L100" s="33"/>
      <c r="M100" s="69"/>
      <c r="N100" s="60"/>
      <c r="O100" s="60"/>
      <c r="P100" s="142">
        <f>P101+P320+P385+P567</f>
        <v>0</v>
      </c>
      <c r="Q100" s="60"/>
      <c r="R100" s="142">
        <f>R101+R320+R385+R567</f>
        <v>623.4395187499999</v>
      </c>
      <c r="S100" s="60"/>
      <c r="T100" s="143">
        <f>T101+T320+T385+T567</f>
        <v>0</v>
      </c>
      <c r="AT100" s="16" t="s">
        <v>72</v>
      </c>
      <c r="AU100" s="16" t="s">
        <v>90</v>
      </c>
      <c r="BK100" s="144">
        <f>BK101+BK320+BK385+BK567</f>
        <v>0</v>
      </c>
    </row>
    <row r="101" spans="2:63" s="10" customFormat="1" ht="36.75" customHeight="1">
      <c r="B101" s="145"/>
      <c r="D101" s="146" t="s">
        <v>72</v>
      </c>
      <c r="E101" s="147" t="s">
        <v>129</v>
      </c>
      <c r="F101" s="147" t="s">
        <v>130</v>
      </c>
      <c r="I101" s="148"/>
      <c r="J101" s="149">
        <f>BK101</f>
        <v>0</v>
      </c>
      <c r="L101" s="145"/>
      <c r="M101" s="150"/>
      <c r="N101" s="151"/>
      <c r="O101" s="151"/>
      <c r="P101" s="152">
        <f>P102+P164+P214+P219+P257+P265+P273+P300+P317</f>
        <v>0</v>
      </c>
      <c r="Q101" s="151"/>
      <c r="R101" s="152">
        <f>R102+R164+R214+R219+R257+R265+R273+R300+R317</f>
        <v>622.30077203</v>
      </c>
      <c r="S101" s="151"/>
      <c r="T101" s="153">
        <f>T102+T164+T214+T219+T257+T265+T273+T300+T317</f>
        <v>0</v>
      </c>
      <c r="AR101" s="146" t="s">
        <v>22</v>
      </c>
      <c r="AT101" s="154" t="s">
        <v>72</v>
      </c>
      <c r="AU101" s="154" t="s">
        <v>73</v>
      </c>
      <c r="AY101" s="146" t="s">
        <v>131</v>
      </c>
      <c r="BK101" s="155">
        <f>BK102+BK164+BK214+BK219+BK257+BK265+BK273+BK300+BK317</f>
        <v>0</v>
      </c>
    </row>
    <row r="102" spans="2:63" s="10" customFormat="1" ht="19.5" customHeight="1">
      <c r="B102" s="145"/>
      <c r="D102" s="156" t="s">
        <v>72</v>
      </c>
      <c r="E102" s="157" t="s">
        <v>22</v>
      </c>
      <c r="F102" s="157" t="s">
        <v>132</v>
      </c>
      <c r="I102" s="148"/>
      <c r="J102" s="158">
        <f>BK102</f>
        <v>0</v>
      </c>
      <c r="L102" s="145"/>
      <c r="M102" s="150"/>
      <c r="N102" s="151"/>
      <c r="O102" s="151"/>
      <c r="P102" s="152">
        <f>SUM(P103:P163)</f>
        <v>0</v>
      </c>
      <c r="Q102" s="151"/>
      <c r="R102" s="152">
        <f>SUM(R103:R163)</f>
        <v>29.9385</v>
      </c>
      <c r="S102" s="151"/>
      <c r="T102" s="153">
        <f>SUM(T103:T163)</f>
        <v>0</v>
      </c>
      <c r="AR102" s="146" t="s">
        <v>22</v>
      </c>
      <c r="AT102" s="154" t="s">
        <v>72</v>
      </c>
      <c r="AU102" s="154" t="s">
        <v>22</v>
      </c>
      <c r="AY102" s="146" t="s">
        <v>131</v>
      </c>
      <c r="BK102" s="155">
        <f>SUM(BK103:BK163)</f>
        <v>0</v>
      </c>
    </row>
    <row r="103" spans="2:65" s="1" customFormat="1" ht="22.5" customHeight="1">
      <c r="B103" s="159"/>
      <c r="C103" s="160" t="s">
        <v>133</v>
      </c>
      <c r="D103" s="160" t="s">
        <v>134</v>
      </c>
      <c r="E103" s="161" t="s">
        <v>135</v>
      </c>
      <c r="F103" s="162" t="s">
        <v>136</v>
      </c>
      <c r="G103" s="163" t="s">
        <v>137</v>
      </c>
      <c r="H103" s="164">
        <v>112.5</v>
      </c>
      <c r="I103" s="165"/>
      <c r="J103" s="166">
        <f>ROUND(I103*H103,2)</f>
        <v>0</v>
      </c>
      <c r="K103" s="162" t="s">
        <v>20</v>
      </c>
      <c r="L103" s="33"/>
      <c r="M103" s="167" t="s">
        <v>20</v>
      </c>
      <c r="N103" s="168" t="s">
        <v>44</v>
      </c>
      <c r="O103" s="34"/>
      <c r="P103" s="169">
        <f>O103*H103</f>
        <v>0</v>
      </c>
      <c r="Q103" s="169">
        <v>0</v>
      </c>
      <c r="R103" s="169">
        <f>Q103*H103</f>
        <v>0</v>
      </c>
      <c r="S103" s="169">
        <v>0</v>
      </c>
      <c r="T103" s="170">
        <f>S103*H103</f>
        <v>0</v>
      </c>
      <c r="AR103" s="16" t="s">
        <v>138</v>
      </c>
      <c r="AT103" s="16" t="s">
        <v>134</v>
      </c>
      <c r="AU103" s="16" t="s">
        <v>81</v>
      </c>
      <c r="AY103" s="16" t="s">
        <v>131</v>
      </c>
      <c r="BE103" s="171">
        <f>IF(N103="základní",J103,0)</f>
        <v>0</v>
      </c>
      <c r="BF103" s="171">
        <f>IF(N103="snížená",J103,0)</f>
        <v>0</v>
      </c>
      <c r="BG103" s="171">
        <f>IF(N103="zákl. přenesená",J103,0)</f>
        <v>0</v>
      </c>
      <c r="BH103" s="171">
        <f>IF(N103="sníž. přenesená",J103,0)</f>
        <v>0</v>
      </c>
      <c r="BI103" s="171">
        <f>IF(N103="nulová",J103,0)</f>
        <v>0</v>
      </c>
      <c r="BJ103" s="16" t="s">
        <v>22</v>
      </c>
      <c r="BK103" s="171">
        <f>ROUND(I103*H103,2)</f>
        <v>0</v>
      </c>
      <c r="BL103" s="16" t="s">
        <v>138</v>
      </c>
      <c r="BM103" s="16" t="s">
        <v>139</v>
      </c>
    </row>
    <row r="104" spans="2:47" s="1" customFormat="1" ht="22.5" customHeight="1">
      <c r="B104" s="33"/>
      <c r="D104" s="172" t="s">
        <v>140</v>
      </c>
      <c r="F104" s="173" t="s">
        <v>136</v>
      </c>
      <c r="I104" s="133"/>
      <c r="L104" s="33"/>
      <c r="M104" s="62"/>
      <c r="N104" s="34"/>
      <c r="O104" s="34"/>
      <c r="P104" s="34"/>
      <c r="Q104" s="34"/>
      <c r="R104" s="34"/>
      <c r="S104" s="34"/>
      <c r="T104" s="63"/>
      <c r="AT104" s="16" t="s">
        <v>140</v>
      </c>
      <c r="AU104" s="16" t="s">
        <v>81</v>
      </c>
    </row>
    <row r="105" spans="2:51" s="11" customFormat="1" ht="22.5" customHeight="1">
      <c r="B105" s="174"/>
      <c r="D105" s="172" t="s">
        <v>141</v>
      </c>
      <c r="E105" s="175" t="s">
        <v>20</v>
      </c>
      <c r="F105" s="176" t="s">
        <v>142</v>
      </c>
      <c r="H105" s="177">
        <v>112.5</v>
      </c>
      <c r="I105" s="178"/>
      <c r="L105" s="174"/>
      <c r="M105" s="179"/>
      <c r="N105" s="180"/>
      <c r="O105" s="180"/>
      <c r="P105" s="180"/>
      <c r="Q105" s="180"/>
      <c r="R105" s="180"/>
      <c r="S105" s="180"/>
      <c r="T105" s="181"/>
      <c r="AT105" s="175" t="s">
        <v>141</v>
      </c>
      <c r="AU105" s="175" t="s">
        <v>81</v>
      </c>
      <c r="AV105" s="11" t="s">
        <v>81</v>
      </c>
      <c r="AW105" s="11" t="s">
        <v>37</v>
      </c>
      <c r="AX105" s="11" t="s">
        <v>73</v>
      </c>
      <c r="AY105" s="175" t="s">
        <v>131</v>
      </c>
    </row>
    <row r="106" spans="2:51" s="12" customFormat="1" ht="22.5" customHeight="1">
      <c r="B106" s="182"/>
      <c r="D106" s="183" t="s">
        <v>141</v>
      </c>
      <c r="E106" s="184" t="s">
        <v>20</v>
      </c>
      <c r="F106" s="185" t="s">
        <v>143</v>
      </c>
      <c r="H106" s="186">
        <v>112.5</v>
      </c>
      <c r="I106" s="187"/>
      <c r="L106" s="182"/>
      <c r="M106" s="188"/>
      <c r="N106" s="189"/>
      <c r="O106" s="189"/>
      <c r="P106" s="189"/>
      <c r="Q106" s="189"/>
      <c r="R106" s="189"/>
      <c r="S106" s="189"/>
      <c r="T106" s="190"/>
      <c r="AT106" s="191" t="s">
        <v>141</v>
      </c>
      <c r="AU106" s="191" t="s">
        <v>81</v>
      </c>
      <c r="AV106" s="12" t="s">
        <v>138</v>
      </c>
      <c r="AW106" s="12" t="s">
        <v>37</v>
      </c>
      <c r="AX106" s="12" t="s">
        <v>22</v>
      </c>
      <c r="AY106" s="191" t="s">
        <v>131</v>
      </c>
    </row>
    <row r="107" spans="2:65" s="1" customFormat="1" ht="22.5" customHeight="1">
      <c r="B107" s="159"/>
      <c r="C107" s="160" t="s">
        <v>144</v>
      </c>
      <c r="D107" s="160" t="s">
        <v>134</v>
      </c>
      <c r="E107" s="161" t="s">
        <v>145</v>
      </c>
      <c r="F107" s="162" t="s">
        <v>146</v>
      </c>
      <c r="G107" s="163" t="s">
        <v>147</v>
      </c>
      <c r="H107" s="164">
        <v>149.42</v>
      </c>
      <c r="I107" s="165"/>
      <c r="J107" s="166">
        <f>ROUND(I107*H107,2)</f>
        <v>0</v>
      </c>
      <c r="K107" s="162" t="s">
        <v>148</v>
      </c>
      <c r="L107" s="33"/>
      <c r="M107" s="167" t="s">
        <v>20</v>
      </c>
      <c r="N107" s="168" t="s">
        <v>44</v>
      </c>
      <c r="O107" s="34"/>
      <c r="P107" s="169">
        <f>O107*H107</f>
        <v>0</v>
      </c>
      <c r="Q107" s="169">
        <v>0</v>
      </c>
      <c r="R107" s="169">
        <f>Q107*H107</f>
        <v>0</v>
      </c>
      <c r="S107" s="169">
        <v>0</v>
      </c>
      <c r="T107" s="170">
        <f>S107*H107</f>
        <v>0</v>
      </c>
      <c r="AR107" s="16" t="s">
        <v>138</v>
      </c>
      <c r="AT107" s="16" t="s">
        <v>134</v>
      </c>
      <c r="AU107" s="16" t="s">
        <v>81</v>
      </c>
      <c r="AY107" s="16" t="s">
        <v>131</v>
      </c>
      <c r="BE107" s="171">
        <f>IF(N107="základní",J107,0)</f>
        <v>0</v>
      </c>
      <c r="BF107" s="171">
        <f>IF(N107="snížená",J107,0)</f>
        <v>0</v>
      </c>
      <c r="BG107" s="171">
        <f>IF(N107="zákl. přenesená",J107,0)</f>
        <v>0</v>
      </c>
      <c r="BH107" s="171">
        <f>IF(N107="sníž. přenesená",J107,0)</f>
        <v>0</v>
      </c>
      <c r="BI107" s="171">
        <f>IF(N107="nulová",J107,0)</f>
        <v>0</v>
      </c>
      <c r="BJ107" s="16" t="s">
        <v>22</v>
      </c>
      <c r="BK107" s="171">
        <f>ROUND(I107*H107,2)</f>
        <v>0</v>
      </c>
      <c r="BL107" s="16" t="s">
        <v>138</v>
      </c>
      <c r="BM107" s="16" t="s">
        <v>149</v>
      </c>
    </row>
    <row r="108" spans="2:47" s="1" customFormat="1" ht="22.5" customHeight="1">
      <c r="B108" s="33"/>
      <c r="D108" s="172" t="s">
        <v>140</v>
      </c>
      <c r="F108" s="173" t="s">
        <v>150</v>
      </c>
      <c r="I108" s="133"/>
      <c r="L108" s="33"/>
      <c r="M108" s="62"/>
      <c r="N108" s="34"/>
      <c r="O108" s="34"/>
      <c r="P108" s="34"/>
      <c r="Q108" s="34"/>
      <c r="R108" s="34"/>
      <c r="S108" s="34"/>
      <c r="T108" s="63"/>
      <c r="AT108" s="16" t="s">
        <v>140</v>
      </c>
      <c r="AU108" s="16" t="s">
        <v>81</v>
      </c>
    </row>
    <row r="109" spans="2:51" s="11" customFormat="1" ht="22.5" customHeight="1">
      <c r="B109" s="174"/>
      <c r="D109" s="172" t="s">
        <v>141</v>
      </c>
      <c r="E109" s="175" t="s">
        <v>20</v>
      </c>
      <c r="F109" s="176" t="s">
        <v>151</v>
      </c>
      <c r="H109" s="177">
        <v>149.42</v>
      </c>
      <c r="I109" s="178"/>
      <c r="L109" s="174"/>
      <c r="M109" s="179"/>
      <c r="N109" s="180"/>
      <c r="O109" s="180"/>
      <c r="P109" s="180"/>
      <c r="Q109" s="180"/>
      <c r="R109" s="180"/>
      <c r="S109" s="180"/>
      <c r="T109" s="181"/>
      <c r="AT109" s="175" t="s">
        <v>141</v>
      </c>
      <c r="AU109" s="175" t="s">
        <v>81</v>
      </c>
      <c r="AV109" s="11" t="s">
        <v>81</v>
      </c>
      <c r="AW109" s="11" t="s">
        <v>37</v>
      </c>
      <c r="AX109" s="11" t="s">
        <v>73</v>
      </c>
      <c r="AY109" s="175" t="s">
        <v>131</v>
      </c>
    </row>
    <row r="110" spans="2:51" s="12" customFormat="1" ht="22.5" customHeight="1">
      <c r="B110" s="182"/>
      <c r="D110" s="183" t="s">
        <v>141</v>
      </c>
      <c r="E110" s="184" t="s">
        <v>20</v>
      </c>
      <c r="F110" s="185" t="s">
        <v>143</v>
      </c>
      <c r="H110" s="186">
        <v>149.42</v>
      </c>
      <c r="I110" s="187"/>
      <c r="L110" s="182"/>
      <c r="M110" s="188"/>
      <c r="N110" s="189"/>
      <c r="O110" s="189"/>
      <c r="P110" s="189"/>
      <c r="Q110" s="189"/>
      <c r="R110" s="189"/>
      <c r="S110" s="189"/>
      <c r="T110" s="190"/>
      <c r="AT110" s="191" t="s">
        <v>141</v>
      </c>
      <c r="AU110" s="191" t="s">
        <v>81</v>
      </c>
      <c r="AV110" s="12" t="s">
        <v>138</v>
      </c>
      <c r="AW110" s="12" t="s">
        <v>37</v>
      </c>
      <c r="AX110" s="12" t="s">
        <v>22</v>
      </c>
      <c r="AY110" s="191" t="s">
        <v>131</v>
      </c>
    </row>
    <row r="111" spans="2:65" s="1" customFormat="1" ht="22.5" customHeight="1">
      <c r="B111" s="159"/>
      <c r="C111" s="160" t="s">
        <v>152</v>
      </c>
      <c r="D111" s="160" t="s">
        <v>134</v>
      </c>
      <c r="E111" s="161" t="s">
        <v>153</v>
      </c>
      <c r="F111" s="162" t="s">
        <v>154</v>
      </c>
      <c r="G111" s="163" t="s">
        <v>137</v>
      </c>
      <c r="H111" s="164">
        <v>8.575</v>
      </c>
      <c r="I111" s="165"/>
      <c r="J111" s="166">
        <f>ROUND(I111*H111,2)</f>
        <v>0</v>
      </c>
      <c r="K111" s="162" t="s">
        <v>148</v>
      </c>
      <c r="L111" s="33"/>
      <c r="M111" s="167" t="s">
        <v>20</v>
      </c>
      <c r="N111" s="168" t="s">
        <v>44</v>
      </c>
      <c r="O111" s="34"/>
      <c r="P111" s="169">
        <f>O111*H111</f>
        <v>0</v>
      </c>
      <c r="Q111" s="169">
        <v>0</v>
      </c>
      <c r="R111" s="169">
        <f>Q111*H111</f>
        <v>0</v>
      </c>
      <c r="S111" s="169">
        <v>0</v>
      </c>
      <c r="T111" s="170">
        <f>S111*H111</f>
        <v>0</v>
      </c>
      <c r="AR111" s="16" t="s">
        <v>138</v>
      </c>
      <c r="AT111" s="16" t="s">
        <v>134</v>
      </c>
      <c r="AU111" s="16" t="s">
        <v>81</v>
      </c>
      <c r="AY111" s="16" t="s">
        <v>131</v>
      </c>
      <c r="BE111" s="171">
        <f>IF(N111="základní",J111,0)</f>
        <v>0</v>
      </c>
      <c r="BF111" s="171">
        <f>IF(N111="snížená",J111,0)</f>
        <v>0</v>
      </c>
      <c r="BG111" s="171">
        <f>IF(N111="zákl. přenesená",J111,0)</f>
        <v>0</v>
      </c>
      <c r="BH111" s="171">
        <f>IF(N111="sníž. přenesená",J111,0)</f>
        <v>0</v>
      </c>
      <c r="BI111" s="171">
        <f>IF(N111="nulová",J111,0)</f>
        <v>0</v>
      </c>
      <c r="BJ111" s="16" t="s">
        <v>22</v>
      </c>
      <c r="BK111" s="171">
        <f>ROUND(I111*H111,2)</f>
        <v>0</v>
      </c>
      <c r="BL111" s="16" t="s">
        <v>138</v>
      </c>
      <c r="BM111" s="16" t="s">
        <v>155</v>
      </c>
    </row>
    <row r="112" spans="2:47" s="1" customFormat="1" ht="30" customHeight="1">
      <c r="B112" s="33"/>
      <c r="D112" s="172" t="s">
        <v>140</v>
      </c>
      <c r="F112" s="173" t="s">
        <v>156</v>
      </c>
      <c r="I112" s="133"/>
      <c r="L112" s="33"/>
      <c r="M112" s="62"/>
      <c r="N112" s="34"/>
      <c r="O112" s="34"/>
      <c r="P112" s="34"/>
      <c r="Q112" s="34"/>
      <c r="R112" s="34"/>
      <c r="S112" s="34"/>
      <c r="T112" s="63"/>
      <c r="AT112" s="16" t="s">
        <v>140</v>
      </c>
      <c r="AU112" s="16" t="s">
        <v>81</v>
      </c>
    </row>
    <row r="113" spans="2:51" s="11" customFormat="1" ht="22.5" customHeight="1">
      <c r="B113" s="174"/>
      <c r="D113" s="172" t="s">
        <v>141</v>
      </c>
      <c r="E113" s="175" t="s">
        <v>20</v>
      </c>
      <c r="F113" s="176" t="s">
        <v>157</v>
      </c>
      <c r="H113" s="177">
        <v>8.575</v>
      </c>
      <c r="I113" s="178"/>
      <c r="L113" s="174"/>
      <c r="M113" s="179"/>
      <c r="N113" s="180"/>
      <c r="O113" s="180"/>
      <c r="P113" s="180"/>
      <c r="Q113" s="180"/>
      <c r="R113" s="180"/>
      <c r="S113" s="180"/>
      <c r="T113" s="181"/>
      <c r="AT113" s="175" t="s">
        <v>141</v>
      </c>
      <c r="AU113" s="175" t="s">
        <v>81</v>
      </c>
      <c r="AV113" s="11" t="s">
        <v>81</v>
      </c>
      <c r="AW113" s="11" t="s">
        <v>37</v>
      </c>
      <c r="AX113" s="11" t="s">
        <v>73</v>
      </c>
      <c r="AY113" s="175" t="s">
        <v>131</v>
      </c>
    </row>
    <row r="114" spans="2:51" s="12" customFormat="1" ht="22.5" customHeight="1">
      <c r="B114" s="182"/>
      <c r="D114" s="183" t="s">
        <v>141</v>
      </c>
      <c r="E114" s="184" t="s">
        <v>20</v>
      </c>
      <c r="F114" s="185" t="s">
        <v>143</v>
      </c>
      <c r="H114" s="186">
        <v>8.575</v>
      </c>
      <c r="I114" s="187"/>
      <c r="L114" s="182"/>
      <c r="M114" s="188"/>
      <c r="N114" s="189"/>
      <c r="O114" s="189"/>
      <c r="P114" s="189"/>
      <c r="Q114" s="189"/>
      <c r="R114" s="189"/>
      <c r="S114" s="189"/>
      <c r="T114" s="190"/>
      <c r="AT114" s="191" t="s">
        <v>141</v>
      </c>
      <c r="AU114" s="191" t="s">
        <v>81</v>
      </c>
      <c r="AV114" s="12" t="s">
        <v>138</v>
      </c>
      <c r="AW114" s="12" t="s">
        <v>37</v>
      </c>
      <c r="AX114" s="12" t="s">
        <v>22</v>
      </c>
      <c r="AY114" s="191" t="s">
        <v>131</v>
      </c>
    </row>
    <row r="115" spans="2:65" s="1" customFormat="1" ht="22.5" customHeight="1">
      <c r="B115" s="159"/>
      <c r="C115" s="160" t="s">
        <v>22</v>
      </c>
      <c r="D115" s="160" t="s">
        <v>134</v>
      </c>
      <c r="E115" s="161" t="s">
        <v>158</v>
      </c>
      <c r="F115" s="162" t="s">
        <v>159</v>
      </c>
      <c r="G115" s="163" t="s">
        <v>137</v>
      </c>
      <c r="H115" s="164">
        <v>171.17</v>
      </c>
      <c r="I115" s="165"/>
      <c r="J115" s="166">
        <f>ROUND(I115*H115,2)</f>
        <v>0</v>
      </c>
      <c r="K115" s="162" t="s">
        <v>148</v>
      </c>
      <c r="L115" s="33"/>
      <c r="M115" s="167" t="s">
        <v>20</v>
      </c>
      <c r="N115" s="168" t="s">
        <v>44</v>
      </c>
      <c r="O115" s="34"/>
      <c r="P115" s="169">
        <f>O115*H115</f>
        <v>0</v>
      </c>
      <c r="Q115" s="169">
        <v>0</v>
      </c>
      <c r="R115" s="169">
        <f>Q115*H115</f>
        <v>0</v>
      </c>
      <c r="S115" s="169">
        <v>0</v>
      </c>
      <c r="T115" s="170">
        <f>S115*H115</f>
        <v>0</v>
      </c>
      <c r="AR115" s="16" t="s">
        <v>138</v>
      </c>
      <c r="AT115" s="16" t="s">
        <v>134</v>
      </c>
      <c r="AU115" s="16" t="s">
        <v>81</v>
      </c>
      <c r="AY115" s="16" t="s">
        <v>131</v>
      </c>
      <c r="BE115" s="171">
        <f>IF(N115="základní",J115,0)</f>
        <v>0</v>
      </c>
      <c r="BF115" s="171">
        <f>IF(N115="snížená",J115,0)</f>
        <v>0</v>
      </c>
      <c r="BG115" s="171">
        <f>IF(N115="zákl. přenesená",J115,0)</f>
        <v>0</v>
      </c>
      <c r="BH115" s="171">
        <f>IF(N115="sníž. přenesená",J115,0)</f>
        <v>0</v>
      </c>
      <c r="BI115" s="171">
        <f>IF(N115="nulová",J115,0)</f>
        <v>0</v>
      </c>
      <c r="BJ115" s="16" t="s">
        <v>22</v>
      </c>
      <c r="BK115" s="171">
        <f>ROUND(I115*H115,2)</f>
        <v>0</v>
      </c>
      <c r="BL115" s="16" t="s">
        <v>138</v>
      </c>
      <c r="BM115" s="16" t="s">
        <v>160</v>
      </c>
    </row>
    <row r="116" spans="2:51" s="11" customFormat="1" ht="22.5" customHeight="1">
      <c r="B116" s="174"/>
      <c r="D116" s="172" t="s">
        <v>141</v>
      </c>
      <c r="E116" s="175" t="s">
        <v>20</v>
      </c>
      <c r="F116" s="176" t="s">
        <v>161</v>
      </c>
      <c r="H116" s="177">
        <v>96.46</v>
      </c>
      <c r="I116" s="178"/>
      <c r="L116" s="174"/>
      <c r="M116" s="179"/>
      <c r="N116" s="180"/>
      <c r="O116" s="180"/>
      <c r="P116" s="180"/>
      <c r="Q116" s="180"/>
      <c r="R116" s="180"/>
      <c r="S116" s="180"/>
      <c r="T116" s="181"/>
      <c r="AT116" s="175" t="s">
        <v>141</v>
      </c>
      <c r="AU116" s="175" t="s">
        <v>81</v>
      </c>
      <c r="AV116" s="11" t="s">
        <v>81</v>
      </c>
      <c r="AW116" s="11" t="s">
        <v>37</v>
      </c>
      <c r="AX116" s="11" t="s">
        <v>73</v>
      </c>
      <c r="AY116" s="175" t="s">
        <v>131</v>
      </c>
    </row>
    <row r="117" spans="2:51" s="11" customFormat="1" ht="22.5" customHeight="1">
      <c r="B117" s="174"/>
      <c r="D117" s="172" t="s">
        <v>141</v>
      </c>
      <c r="E117" s="175" t="s">
        <v>20</v>
      </c>
      <c r="F117" s="176" t="s">
        <v>162</v>
      </c>
      <c r="H117" s="177">
        <v>74.71</v>
      </c>
      <c r="I117" s="178"/>
      <c r="L117" s="174"/>
      <c r="M117" s="179"/>
      <c r="N117" s="180"/>
      <c r="O117" s="180"/>
      <c r="P117" s="180"/>
      <c r="Q117" s="180"/>
      <c r="R117" s="180"/>
      <c r="S117" s="180"/>
      <c r="T117" s="181"/>
      <c r="AT117" s="175" t="s">
        <v>141</v>
      </c>
      <c r="AU117" s="175" t="s">
        <v>81</v>
      </c>
      <c r="AV117" s="11" t="s">
        <v>81</v>
      </c>
      <c r="AW117" s="11" t="s">
        <v>37</v>
      </c>
      <c r="AX117" s="11" t="s">
        <v>73</v>
      </c>
      <c r="AY117" s="175" t="s">
        <v>131</v>
      </c>
    </row>
    <row r="118" spans="2:51" s="12" customFormat="1" ht="22.5" customHeight="1">
      <c r="B118" s="182"/>
      <c r="D118" s="183" t="s">
        <v>141</v>
      </c>
      <c r="E118" s="184" t="s">
        <v>20</v>
      </c>
      <c r="F118" s="185" t="s">
        <v>143</v>
      </c>
      <c r="H118" s="186">
        <v>171.17</v>
      </c>
      <c r="I118" s="187"/>
      <c r="L118" s="182"/>
      <c r="M118" s="188"/>
      <c r="N118" s="189"/>
      <c r="O118" s="189"/>
      <c r="P118" s="189"/>
      <c r="Q118" s="189"/>
      <c r="R118" s="189"/>
      <c r="S118" s="189"/>
      <c r="T118" s="190"/>
      <c r="AT118" s="191" t="s">
        <v>141</v>
      </c>
      <c r="AU118" s="191" t="s">
        <v>81</v>
      </c>
      <c r="AV118" s="12" t="s">
        <v>138</v>
      </c>
      <c r="AW118" s="12" t="s">
        <v>37</v>
      </c>
      <c r="AX118" s="12" t="s">
        <v>22</v>
      </c>
      <c r="AY118" s="191" t="s">
        <v>131</v>
      </c>
    </row>
    <row r="119" spans="2:65" s="1" customFormat="1" ht="22.5" customHeight="1">
      <c r="B119" s="159"/>
      <c r="C119" s="160" t="s">
        <v>81</v>
      </c>
      <c r="D119" s="160" t="s">
        <v>134</v>
      </c>
      <c r="E119" s="161" t="s">
        <v>163</v>
      </c>
      <c r="F119" s="162" t="s">
        <v>164</v>
      </c>
      <c r="G119" s="163" t="s">
        <v>137</v>
      </c>
      <c r="H119" s="164">
        <v>171.17</v>
      </c>
      <c r="I119" s="165"/>
      <c r="J119" s="166">
        <f>ROUND(I119*H119,2)</f>
        <v>0</v>
      </c>
      <c r="K119" s="162" t="s">
        <v>148</v>
      </c>
      <c r="L119" s="33"/>
      <c r="M119" s="167" t="s">
        <v>20</v>
      </c>
      <c r="N119" s="168" t="s">
        <v>44</v>
      </c>
      <c r="O119" s="34"/>
      <c r="P119" s="169">
        <f>O119*H119</f>
        <v>0</v>
      </c>
      <c r="Q119" s="169">
        <v>0</v>
      </c>
      <c r="R119" s="169">
        <f>Q119*H119</f>
        <v>0</v>
      </c>
      <c r="S119" s="169">
        <v>0</v>
      </c>
      <c r="T119" s="170">
        <f>S119*H119</f>
        <v>0</v>
      </c>
      <c r="AR119" s="16" t="s">
        <v>138</v>
      </c>
      <c r="AT119" s="16" t="s">
        <v>134</v>
      </c>
      <c r="AU119" s="16" t="s">
        <v>81</v>
      </c>
      <c r="AY119" s="16" t="s">
        <v>131</v>
      </c>
      <c r="BE119" s="171">
        <f>IF(N119="základní",J119,0)</f>
        <v>0</v>
      </c>
      <c r="BF119" s="171">
        <f>IF(N119="snížená",J119,0)</f>
        <v>0</v>
      </c>
      <c r="BG119" s="171">
        <f>IF(N119="zákl. přenesená",J119,0)</f>
        <v>0</v>
      </c>
      <c r="BH119" s="171">
        <f>IF(N119="sníž. přenesená",J119,0)</f>
        <v>0</v>
      </c>
      <c r="BI119" s="171">
        <f>IF(N119="nulová",J119,0)</f>
        <v>0</v>
      </c>
      <c r="BJ119" s="16" t="s">
        <v>22</v>
      </c>
      <c r="BK119" s="171">
        <f>ROUND(I119*H119,2)</f>
        <v>0</v>
      </c>
      <c r="BL119" s="16" t="s">
        <v>138</v>
      </c>
      <c r="BM119" s="16" t="s">
        <v>165</v>
      </c>
    </row>
    <row r="120" spans="2:65" s="1" customFormat="1" ht="22.5" customHeight="1">
      <c r="B120" s="159"/>
      <c r="C120" s="160" t="s">
        <v>166</v>
      </c>
      <c r="D120" s="160" t="s">
        <v>134</v>
      </c>
      <c r="E120" s="161" t="s">
        <v>167</v>
      </c>
      <c r="F120" s="162" t="s">
        <v>168</v>
      </c>
      <c r="G120" s="163" t="s">
        <v>137</v>
      </c>
      <c r="H120" s="164">
        <v>112.112</v>
      </c>
      <c r="I120" s="165"/>
      <c r="J120" s="166">
        <f>ROUND(I120*H120,2)</f>
        <v>0</v>
      </c>
      <c r="K120" s="162" t="s">
        <v>148</v>
      </c>
      <c r="L120" s="33"/>
      <c r="M120" s="167" t="s">
        <v>20</v>
      </c>
      <c r="N120" s="168" t="s">
        <v>44</v>
      </c>
      <c r="O120" s="34"/>
      <c r="P120" s="169">
        <f>O120*H120</f>
        <v>0</v>
      </c>
      <c r="Q120" s="169">
        <v>0</v>
      </c>
      <c r="R120" s="169">
        <f>Q120*H120</f>
        <v>0</v>
      </c>
      <c r="S120" s="169">
        <v>0</v>
      </c>
      <c r="T120" s="170">
        <f>S120*H120</f>
        <v>0</v>
      </c>
      <c r="AR120" s="16" t="s">
        <v>138</v>
      </c>
      <c r="AT120" s="16" t="s">
        <v>134</v>
      </c>
      <c r="AU120" s="16" t="s">
        <v>81</v>
      </c>
      <c r="AY120" s="16" t="s">
        <v>131</v>
      </c>
      <c r="BE120" s="171">
        <f>IF(N120="základní",J120,0)</f>
        <v>0</v>
      </c>
      <c r="BF120" s="171">
        <f>IF(N120="snížená",J120,0)</f>
        <v>0</v>
      </c>
      <c r="BG120" s="171">
        <f>IF(N120="zákl. přenesená",J120,0)</f>
        <v>0</v>
      </c>
      <c r="BH120" s="171">
        <f>IF(N120="sníž. přenesená",J120,0)</f>
        <v>0</v>
      </c>
      <c r="BI120" s="171">
        <f>IF(N120="nulová",J120,0)</f>
        <v>0</v>
      </c>
      <c r="BJ120" s="16" t="s">
        <v>22</v>
      </c>
      <c r="BK120" s="171">
        <f>ROUND(I120*H120,2)</f>
        <v>0</v>
      </c>
      <c r="BL120" s="16" t="s">
        <v>138</v>
      </c>
      <c r="BM120" s="16" t="s">
        <v>169</v>
      </c>
    </row>
    <row r="121" spans="2:47" s="1" customFormat="1" ht="30" customHeight="1">
      <c r="B121" s="33"/>
      <c r="D121" s="172" t="s">
        <v>140</v>
      </c>
      <c r="F121" s="173" t="s">
        <v>170</v>
      </c>
      <c r="I121" s="133"/>
      <c r="L121" s="33"/>
      <c r="M121" s="62"/>
      <c r="N121" s="34"/>
      <c r="O121" s="34"/>
      <c r="P121" s="34"/>
      <c r="Q121" s="34"/>
      <c r="R121" s="34"/>
      <c r="S121" s="34"/>
      <c r="T121" s="63"/>
      <c r="AT121" s="16" t="s">
        <v>140</v>
      </c>
      <c r="AU121" s="16" t="s">
        <v>81</v>
      </c>
    </row>
    <row r="122" spans="2:51" s="11" customFormat="1" ht="22.5" customHeight="1">
      <c r="B122" s="174"/>
      <c r="D122" s="172" t="s">
        <v>141</v>
      </c>
      <c r="E122" s="175" t="s">
        <v>20</v>
      </c>
      <c r="F122" s="176" t="s">
        <v>171</v>
      </c>
      <c r="H122" s="177">
        <v>10.437</v>
      </c>
      <c r="I122" s="178"/>
      <c r="L122" s="174"/>
      <c r="M122" s="179"/>
      <c r="N122" s="180"/>
      <c r="O122" s="180"/>
      <c r="P122" s="180"/>
      <c r="Q122" s="180"/>
      <c r="R122" s="180"/>
      <c r="S122" s="180"/>
      <c r="T122" s="181"/>
      <c r="AT122" s="175" t="s">
        <v>141</v>
      </c>
      <c r="AU122" s="175" t="s">
        <v>81</v>
      </c>
      <c r="AV122" s="11" t="s">
        <v>81</v>
      </c>
      <c r="AW122" s="11" t="s">
        <v>37</v>
      </c>
      <c r="AX122" s="11" t="s">
        <v>73</v>
      </c>
      <c r="AY122" s="175" t="s">
        <v>131</v>
      </c>
    </row>
    <row r="123" spans="2:51" s="11" customFormat="1" ht="22.5" customHeight="1">
      <c r="B123" s="174"/>
      <c r="D123" s="172" t="s">
        <v>141</v>
      </c>
      <c r="E123" s="175" t="s">
        <v>20</v>
      </c>
      <c r="F123" s="176" t="s">
        <v>172</v>
      </c>
      <c r="H123" s="177">
        <v>57.575</v>
      </c>
      <c r="I123" s="178"/>
      <c r="L123" s="174"/>
      <c r="M123" s="179"/>
      <c r="N123" s="180"/>
      <c r="O123" s="180"/>
      <c r="P123" s="180"/>
      <c r="Q123" s="180"/>
      <c r="R123" s="180"/>
      <c r="S123" s="180"/>
      <c r="T123" s="181"/>
      <c r="AT123" s="175" t="s">
        <v>141</v>
      </c>
      <c r="AU123" s="175" t="s">
        <v>81</v>
      </c>
      <c r="AV123" s="11" t="s">
        <v>81</v>
      </c>
      <c r="AW123" s="11" t="s">
        <v>37</v>
      </c>
      <c r="AX123" s="11" t="s">
        <v>73</v>
      </c>
      <c r="AY123" s="175" t="s">
        <v>131</v>
      </c>
    </row>
    <row r="124" spans="2:51" s="11" customFormat="1" ht="22.5" customHeight="1">
      <c r="B124" s="174"/>
      <c r="D124" s="172" t="s">
        <v>141</v>
      </c>
      <c r="E124" s="175" t="s">
        <v>20</v>
      </c>
      <c r="F124" s="176" t="s">
        <v>173</v>
      </c>
      <c r="H124" s="177">
        <v>44.1</v>
      </c>
      <c r="I124" s="178"/>
      <c r="L124" s="174"/>
      <c r="M124" s="179"/>
      <c r="N124" s="180"/>
      <c r="O124" s="180"/>
      <c r="P124" s="180"/>
      <c r="Q124" s="180"/>
      <c r="R124" s="180"/>
      <c r="S124" s="180"/>
      <c r="T124" s="181"/>
      <c r="AT124" s="175" t="s">
        <v>141</v>
      </c>
      <c r="AU124" s="175" t="s">
        <v>81</v>
      </c>
      <c r="AV124" s="11" t="s">
        <v>81</v>
      </c>
      <c r="AW124" s="11" t="s">
        <v>37</v>
      </c>
      <c r="AX124" s="11" t="s">
        <v>73</v>
      </c>
      <c r="AY124" s="175" t="s">
        <v>131</v>
      </c>
    </row>
    <row r="125" spans="2:51" s="12" customFormat="1" ht="22.5" customHeight="1">
      <c r="B125" s="182"/>
      <c r="D125" s="183" t="s">
        <v>141</v>
      </c>
      <c r="E125" s="184" t="s">
        <v>20</v>
      </c>
      <c r="F125" s="185" t="s">
        <v>143</v>
      </c>
      <c r="H125" s="186">
        <v>112.112</v>
      </c>
      <c r="I125" s="187"/>
      <c r="L125" s="182"/>
      <c r="M125" s="188"/>
      <c r="N125" s="189"/>
      <c r="O125" s="189"/>
      <c r="P125" s="189"/>
      <c r="Q125" s="189"/>
      <c r="R125" s="189"/>
      <c r="S125" s="189"/>
      <c r="T125" s="190"/>
      <c r="AT125" s="191" t="s">
        <v>141</v>
      </c>
      <c r="AU125" s="191" t="s">
        <v>81</v>
      </c>
      <c r="AV125" s="12" t="s">
        <v>138</v>
      </c>
      <c r="AW125" s="12" t="s">
        <v>37</v>
      </c>
      <c r="AX125" s="12" t="s">
        <v>22</v>
      </c>
      <c r="AY125" s="191" t="s">
        <v>131</v>
      </c>
    </row>
    <row r="126" spans="2:65" s="1" customFormat="1" ht="22.5" customHeight="1">
      <c r="B126" s="159"/>
      <c r="C126" s="160" t="s">
        <v>138</v>
      </c>
      <c r="D126" s="160" t="s">
        <v>134</v>
      </c>
      <c r="E126" s="161" t="s">
        <v>174</v>
      </c>
      <c r="F126" s="162" t="s">
        <v>175</v>
      </c>
      <c r="G126" s="163" t="s">
        <v>137</v>
      </c>
      <c r="H126" s="164">
        <v>112.112</v>
      </c>
      <c r="I126" s="165"/>
      <c r="J126" s="166">
        <f>ROUND(I126*H126,2)</f>
        <v>0</v>
      </c>
      <c r="K126" s="162" t="s">
        <v>148</v>
      </c>
      <c r="L126" s="33"/>
      <c r="M126" s="167" t="s">
        <v>20</v>
      </c>
      <c r="N126" s="168" t="s">
        <v>44</v>
      </c>
      <c r="O126" s="34"/>
      <c r="P126" s="169">
        <f>O126*H126</f>
        <v>0</v>
      </c>
      <c r="Q126" s="169">
        <v>0</v>
      </c>
      <c r="R126" s="169">
        <f>Q126*H126</f>
        <v>0</v>
      </c>
      <c r="S126" s="169">
        <v>0</v>
      </c>
      <c r="T126" s="170">
        <f>S126*H126</f>
        <v>0</v>
      </c>
      <c r="AR126" s="16" t="s">
        <v>138</v>
      </c>
      <c r="AT126" s="16" t="s">
        <v>134</v>
      </c>
      <c r="AU126" s="16" t="s">
        <v>81</v>
      </c>
      <c r="AY126" s="16" t="s">
        <v>131</v>
      </c>
      <c r="BE126" s="171">
        <f>IF(N126="základní",J126,0)</f>
        <v>0</v>
      </c>
      <c r="BF126" s="171">
        <f>IF(N126="snížená",J126,0)</f>
        <v>0</v>
      </c>
      <c r="BG126" s="171">
        <f>IF(N126="zákl. přenesená",J126,0)</f>
        <v>0</v>
      </c>
      <c r="BH126" s="171">
        <f>IF(N126="sníž. přenesená",J126,0)</f>
        <v>0</v>
      </c>
      <c r="BI126" s="171">
        <f>IF(N126="nulová",J126,0)</f>
        <v>0</v>
      </c>
      <c r="BJ126" s="16" t="s">
        <v>22</v>
      </c>
      <c r="BK126" s="171">
        <f>ROUND(I126*H126,2)</f>
        <v>0</v>
      </c>
      <c r="BL126" s="16" t="s">
        <v>138</v>
      </c>
      <c r="BM126" s="16" t="s">
        <v>176</v>
      </c>
    </row>
    <row r="127" spans="2:47" s="1" customFormat="1" ht="30" customHeight="1">
      <c r="B127" s="33"/>
      <c r="D127" s="183" t="s">
        <v>140</v>
      </c>
      <c r="F127" s="192" t="s">
        <v>177</v>
      </c>
      <c r="I127" s="133"/>
      <c r="L127" s="33"/>
      <c r="M127" s="62"/>
      <c r="N127" s="34"/>
      <c r="O127" s="34"/>
      <c r="P127" s="34"/>
      <c r="Q127" s="34"/>
      <c r="R127" s="34"/>
      <c r="S127" s="34"/>
      <c r="T127" s="63"/>
      <c r="AT127" s="16" t="s">
        <v>140</v>
      </c>
      <c r="AU127" s="16" t="s">
        <v>81</v>
      </c>
    </row>
    <row r="128" spans="2:65" s="1" customFormat="1" ht="22.5" customHeight="1">
      <c r="B128" s="159"/>
      <c r="C128" s="160" t="s">
        <v>178</v>
      </c>
      <c r="D128" s="160" t="s">
        <v>134</v>
      </c>
      <c r="E128" s="161" t="s">
        <v>179</v>
      </c>
      <c r="F128" s="162" t="s">
        <v>180</v>
      </c>
      <c r="G128" s="163" t="s">
        <v>137</v>
      </c>
      <c r="H128" s="164">
        <v>48.56</v>
      </c>
      <c r="I128" s="165"/>
      <c r="J128" s="166">
        <f>ROUND(I128*H128,2)</f>
        <v>0</v>
      </c>
      <c r="K128" s="162" t="s">
        <v>148</v>
      </c>
      <c r="L128" s="33"/>
      <c r="M128" s="167" t="s">
        <v>20</v>
      </c>
      <c r="N128" s="168" t="s">
        <v>44</v>
      </c>
      <c r="O128" s="34"/>
      <c r="P128" s="169">
        <f>O128*H128</f>
        <v>0</v>
      </c>
      <c r="Q128" s="169">
        <v>0</v>
      </c>
      <c r="R128" s="169">
        <f>Q128*H128</f>
        <v>0</v>
      </c>
      <c r="S128" s="169">
        <v>0</v>
      </c>
      <c r="T128" s="170">
        <f>S128*H128</f>
        <v>0</v>
      </c>
      <c r="AR128" s="16" t="s">
        <v>138</v>
      </c>
      <c r="AT128" s="16" t="s">
        <v>134</v>
      </c>
      <c r="AU128" s="16" t="s">
        <v>81</v>
      </c>
      <c r="AY128" s="16" t="s">
        <v>131</v>
      </c>
      <c r="BE128" s="171">
        <f>IF(N128="základní",J128,0)</f>
        <v>0</v>
      </c>
      <c r="BF128" s="171">
        <f>IF(N128="snížená",J128,0)</f>
        <v>0</v>
      </c>
      <c r="BG128" s="171">
        <f>IF(N128="zákl. přenesená",J128,0)</f>
        <v>0</v>
      </c>
      <c r="BH128" s="171">
        <f>IF(N128="sníž. přenesená",J128,0)</f>
        <v>0</v>
      </c>
      <c r="BI128" s="171">
        <f>IF(N128="nulová",J128,0)</f>
        <v>0</v>
      </c>
      <c r="BJ128" s="16" t="s">
        <v>22</v>
      </c>
      <c r="BK128" s="171">
        <f>ROUND(I128*H128,2)</f>
        <v>0</v>
      </c>
      <c r="BL128" s="16" t="s">
        <v>138</v>
      </c>
      <c r="BM128" s="16" t="s">
        <v>181</v>
      </c>
    </row>
    <row r="129" spans="2:47" s="1" customFormat="1" ht="30" customHeight="1">
      <c r="B129" s="33"/>
      <c r="D129" s="172" t="s">
        <v>140</v>
      </c>
      <c r="F129" s="173" t="s">
        <v>182</v>
      </c>
      <c r="I129" s="133"/>
      <c r="L129" s="33"/>
      <c r="M129" s="62"/>
      <c r="N129" s="34"/>
      <c r="O129" s="34"/>
      <c r="P129" s="34"/>
      <c r="Q129" s="34"/>
      <c r="R129" s="34"/>
      <c r="S129" s="34"/>
      <c r="T129" s="63"/>
      <c r="AT129" s="16" t="s">
        <v>140</v>
      </c>
      <c r="AU129" s="16" t="s">
        <v>81</v>
      </c>
    </row>
    <row r="130" spans="2:51" s="11" customFormat="1" ht="22.5" customHeight="1">
      <c r="B130" s="174"/>
      <c r="D130" s="172" t="s">
        <v>141</v>
      </c>
      <c r="E130" s="175" t="s">
        <v>20</v>
      </c>
      <c r="F130" s="176" t="s">
        <v>183</v>
      </c>
      <c r="H130" s="177">
        <v>48.36</v>
      </c>
      <c r="I130" s="178"/>
      <c r="L130" s="174"/>
      <c r="M130" s="179"/>
      <c r="N130" s="180"/>
      <c r="O130" s="180"/>
      <c r="P130" s="180"/>
      <c r="Q130" s="180"/>
      <c r="R130" s="180"/>
      <c r="S130" s="180"/>
      <c r="T130" s="181"/>
      <c r="AT130" s="175" t="s">
        <v>141</v>
      </c>
      <c r="AU130" s="175" t="s">
        <v>81</v>
      </c>
      <c r="AV130" s="11" t="s">
        <v>81</v>
      </c>
      <c r="AW130" s="11" t="s">
        <v>37</v>
      </c>
      <c r="AX130" s="11" t="s">
        <v>73</v>
      </c>
      <c r="AY130" s="175" t="s">
        <v>131</v>
      </c>
    </row>
    <row r="131" spans="2:51" s="11" customFormat="1" ht="22.5" customHeight="1">
      <c r="B131" s="174"/>
      <c r="D131" s="172" t="s">
        <v>141</v>
      </c>
      <c r="E131" s="175" t="s">
        <v>20</v>
      </c>
      <c r="F131" s="176" t="s">
        <v>184</v>
      </c>
      <c r="H131" s="177">
        <v>0.2</v>
      </c>
      <c r="I131" s="178"/>
      <c r="L131" s="174"/>
      <c r="M131" s="179"/>
      <c r="N131" s="180"/>
      <c r="O131" s="180"/>
      <c r="P131" s="180"/>
      <c r="Q131" s="180"/>
      <c r="R131" s="180"/>
      <c r="S131" s="180"/>
      <c r="T131" s="181"/>
      <c r="AT131" s="175" t="s">
        <v>141</v>
      </c>
      <c r="AU131" s="175" t="s">
        <v>81</v>
      </c>
      <c r="AV131" s="11" t="s">
        <v>81</v>
      </c>
      <c r="AW131" s="11" t="s">
        <v>37</v>
      </c>
      <c r="AX131" s="11" t="s">
        <v>73</v>
      </c>
      <c r="AY131" s="175" t="s">
        <v>131</v>
      </c>
    </row>
    <row r="132" spans="2:51" s="12" customFormat="1" ht="22.5" customHeight="1">
      <c r="B132" s="182"/>
      <c r="D132" s="183" t="s">
        <v>141</v>
      </c>
      <c r="E132" s="184" t="s">
        <v>20</v>
      </c>
      <c r="F132" s="185" t="s">
        <v>143</v>
      </c>
      <c r="H132" s="186">
        <v>48.56</v>
      </c>
      <c r="I132" s="187"/>
      <c r="L132" s="182"/>
      <c r="M132" s="188"/>
      <c r="N132" s="189"/>
      <c r="O132" s="189"/>
      <c r="P132" s="189"/>
      <c r="Q132" s="189"/>
      <c r="R132" s="189"/>
      <c r="S132" s="189"/>
      <c r="T132" s="190"/>
      <c r="AT132" s="191" t="s">
        <v>141</v>
      </c>
      <c r="AU132" s="191" t="s">
        <v>81</v>
      </c>
      <c r="AV132" s="12" t="s">
        <v>138</v>
      </c>
      <c r="AW132" s="12" t="s">
        <v>37</v>
      </c>
      <c r="AX132" s="12" t="s">
        <v>22</v>
      </c>
      <c r="AY132" s="191" t="s">
        <v>131</v>
      </c>
    </row>
    <row r="133" spans="2:65" s="1" customFormat="1" ht="22.5" customHeight="1">
      <c r="B133" s="159"/>
      <c r="C133" s="160" t="s">
        <v>185</v>
      </c>
      <c r="D133" s="160" t="s">
        <v>134</v>
      </c>
      <c r="E133" s="161" t="s">
        <v>186</v>
      </c>
      <c r="F133" s="162" t="s">
        <v>187</v>
      </c>
      <c r="G133" s="163" t="s">
        <v>137</v>
      </c>
      <c r="H133" s="164">
        <v>48.56</v>
      </c>
      <c r="I133" s="165"/>
      <c r="J133" s="166">
        <f>ROUND(I133*H133,2)</f>
        <v>0</v>
      </c>
      <c r="K133" s="162" t="s">
        <v>148</v>
      </c>
      <c r="L133" s="33"/>
      <c r="M133" s="167" t="s">
        <v>20</v>
      </c>
      <c r="N133" s="168" t="s">
        <v>44</v>
      </c>
      <c r="O133" s="34"/>
      <c r="P133" s="169">
        <f>O133*H133</f>
        <v>0</v>
      </c>
      <c r="Q133" s="169">
        <v>0</v>
      </c>
      <c r="R133" s="169">
        <f>Q133*H133</f>
        <v>0</v>
      </c>
      <c r="S133" s="169">
        <v>0</v>
      </c>
      <c r="T133" s="170">
        <f>S133*H133</f>
        <v>0</v>
      </c>
      <c r="AR133" s="16" t="s">
        <v>138</v>
      </c>
      <c r="AT133" s="16" t="s">
        <v>134</v>
      </c>
      <c r="AU133" s="16" t="s">
        <v>81</v>
      </c>
      <c r="AY133" s="16" t="s">
        <v>131</v>
      </c>
      <c r="BE133" s="171">
        <f>IF(N133="základní",J133,0)</f>
        <v>0</v>
      </c>
      <c r="BF133" s="171">
        <f>IF(N133="snížená",J133,0)</f>
        <v>0</v>
      </c>
      <c r="BG133" s="171">
        <f>IF(N133="zákl. přenesená",J133,0)</f>
        <v>0</v>
      </c>
      <c r="BH133" s="171">
        <f>IF(N133="sníž. přenesená",J133,0)</f>
        <v>0</v>
      </c>
      <c r="BI133" s="171">
        <f>IF(N133="nulová",J133,0)</f>
        <v>0</v>
      </c>
      <c r="BJ133" s="16" t="s">
        <v>22</v>
      </c>
      <c r="BK133" s="171">
        <f>ROUND(I133*H133,2)</f>
        <v>0</v>
      </c>
      <c r="BL133" s="16" t="s">
        <v>138</v>
      </c>
      <c r="BM133" s="16" t="s">
        <v>188</v>
      </c>
    </row>
    <row r="134" spans="2:47" s="1" customFormat="1" ht="30" customHeight="1">
      <c r="B134" s="33"/>
      <c r="D134" s="183" t="s">
        <v>140</v>
      </c>
      <c r="F134" s="192" t="s">
        <v>189</v>
      </c>
      <c r="I134" s="133"/>
      <c r="L134" s="33"/>
      <c r="M134" s="62"/>
      <c r="N134" s="34"/>
      <c r="O134" s="34"/>
      <c r="P134" s="34"/>
      <c r="Q134" s="34"/>
      <c r="R134" s="34"/>
      <c r="S134" s="34"/>
      <c r="T134" s="63"/>
      <c r="AT134" s="16" t="s">
        <v>140</v>
      </c>
      <c r="AU134" s="16" t="s">
        <v>81</v>
      </c>
    </row>
    <row r="135" spans="2:65" s="1" customFormat="1" ht="22.5" customHeight="1">
      <c r="B135" s="159"/>
      <c r="C135" s="160" t="s">
        <v>190</v>
      </c>
      <c r="D135" s="160" t="s">
        <v>134</v>
      </c>
      <c r="E135" s="161" t="s">
        <v>191</v>
      </c>
      <c r="F135" s="162" t="s">
        <v>192</v>
      </c>
      <c r="G135" s="163" t="s">
        <v>137</v>
      </c>
      <c r="H135" s="164">
        <v>248.626</v>
      </c>
      <c r="I135" s="165"/>
      <c r="J135" s="166">
        <f>ROUND(I135*H135,2)</f>
        <v>0</v>
      </c>
      <c r="K135" s="162" t="s">
        <v>148</v>
      </c>
      <c r="L135" s="33"/>
      <c r="M135" s="167" t="s">
        <v>20</v>
      </c>
      <c r="N135" s="168" t="s">
        <v>44</v>
      </c>
      <c r="O135" s="34"/>
      <c r="P135" s="169">
        <f>O135*H135</f>
        <v>0</v>
      </c>
      <c r="Q135" s="169">
        <v>0</v>
      </c>
      <c r="R135" s="169">
        <f>Q135*H135</f>
        <v>0</v>
      </c>
      <c r="S135" s="169">
        <v>0</v>
      </c>
      <c r="T135" s="170">
        <f>S135*H135</f>
        <v>0</v>
      </c>
      <c r="AR135" s="16" t="s">
        <v>138</v>
      </c>
      <c r="AT135" s="16" t="s">
        <v>134</v>
      </c>
      <c r="AU135" s="16" t="s">
        <v>81</v>
      </c>
      <c r="AY135" s="16" t="s">
        <v>131</v>
      </c>
      <c r="BE135" s="171">
        <f>IF(N135="základní",J135,0)</f>
        <v>0</v>
      </c>
      <c r="BF135" s="171">
        <f>IF(N135="snížená",J135,0)</f>
        <v>0</v>
      </c>
      <c r="BG135" s="171">
        <f>IF(N135="zákl. přenesená",J135,0)</f>
        <v>0</v>
      </c>
      <c r="BH135" s="171">
        <f>IF(N135="sníž. přenesená",J135,0)</f>
        <v>0</v>
      </c>
      <c r="BI135" s="171">
        <f>IF(N135="nulová",J135,0)</f>
        <v>0</v>
      </c>
      <c r="BJ135" s="16" t="s">
        <v>22</v>
      </c>
      <c r="BK135" s="171">
        <f>ROUND(I135*H135,2)</f>
        <v>0</v>
      </c>
      <c r="BL135" s="16" t="s">
        <v>138</v>
      </c>
      <c r="BM135" s="16" t="s">
        <v>193</v>
      </c>
    </row>
    <row r="136" spans="2:47" s="1" customFormat="1" ht="42" customHeight="1">
      <c r="B136" s="33"/>
      <c r="D136" s="172" t="s">
        <v>140</v>
      </c>
      <c r="F136" s="173" t="s">
        <v>194</v>
      </c>
      <c r="I136" s="133"/>
      <c r="L136" s="33"/>
      <c r="M136" s="62"/>
      <c r="N136" s="34"/>
      <c r="O136" s="34"/>
      <c r="P136" s="34"/>
      <c r="Q136" s="34"/>
      <c r="R136" s="34"/>
      <c r="S136" s="34"/>
      <c r="T136" s="63"/>
      <c r="AT136" s="16" t="s">
        <v>140</v>
      </c>
      <c r="AU136" s="16" t="s">
        <v>81</v>
      </c>
    </row>
    <row r="137" spans="2:51" s="11" customFormat="1" ht="22.5" customHeight="1">
      <c r="B137" s="174"/>
      <c r="D137" s="172" t="s">
        <v>141</v>
      </c>
      <c r="E137" s="175" t="s">
        <v>20</v>
      </c>
      <c r="F137" s="176" t="s">
        <v>195</v>
      </c>
      <c r="H137" s="177">
        <v>248.626</v>
      </c>
      <c r="I137" s="178"/>
      <c r="L137" s="174"/>
      <c r="M137" s="179"/>
      <c r="N137" s="180"/>
      <c r="O137" s="180"/>
      <c r="P137" s="180"/>
      <c r="Q137" s="180"/>
      <c r="R137" s="180"/>
      <c r="S137" s="180"/>
      <c r="T137" s="181"/>
      <c r="AT137" s="175" t="s">
        <v>141</v>
      </c>
      <c r="AU137" s="175" t="s">
        <v>81</v>
      </c>
      <c r="AV137" s="11" t="s">
        <v>81</v>
      </c>
      <c r="AW137" s="11" t="s">
        <v>37</v>
      </c>
      <c r="AX137" s="11" t="s">
        <v>73</v>
      </c>
      <c r="AY137" s="175" t="s">
        <v>131</v>
      </c>
    </row>
    <row r="138" spans="2:51" s="12" customFormat="1" ht="22.5" customHeight="1">
      <c r="B138" s="182"/>
      <c r="D138" s="183" t="s">
        <v>141</v>
      </c>
      <c r="E138" s="184" t="s">
        <v>20</v>
      </c>
      <c r="F138" s="185" t="s">
        <v>143</v>
      </c>
      <c r="H138" s="186">
        <v>248.626</v>
      </c>
      <c r="I138" s="187"/>
      <c r="L138" s="182"/>
      <c r="M138" s="188"/>
      <c r="N138" s="189"/>
      <c r="O138" s="189"/>
      <c r="P138" s="189"/>
      <c r="Q138" s="189"/>
      <c r="R138" s="189"/>
      <c r="S138" s="189"/>
      <c r="T138" s="190"/>
      <c r="AT138" s="191" t="s">
        <v>141</v>
      </c>
      <c r="AU138" s="191" t="s">
        <v>81</v>
      </c>
      <c r="AV138" s="12" t="s">
        <v>138</v>
      </c>
      <c r="AW138" s="12" t="s">
        <v>37</v>
      </c>
      <c r="AX138" s="12" t="s">
        <v>22</v>
      </c>
      <c r="AY138" s="191" t="s">
        <v>131</v>
      </c>
    </row>
    <row r="139" spans="2:65" s="1" customFormat="1" ht="31.5" customHeight="1">
      <c r="B139" s="159"/>
      <c r="C139" s="160" t="s">
        <v>196</v>
      </c>
      <c r="D139" s="160" t="s">
        <v>134</v>
      </c>
      <c r="E139" s="161" t="s">
        <v>197</v>
      </c>
      <c r="F139" s="162" t="s">
        <v>198</v>
      </c>
      <c r="G139" s="163" t="s">
        <v>137</v>
      </c>
      <c r="H139" s="164">
        <v>1740.382</v>
      </c>
      <c r="I139" s="165"/>
      <c r="J139" s="166">
        <f>ROUND(I139*H139,2)</f>
        <v>0</v>
      </c>
      <c r="K139" s="162" t="s">
        <v>148</v>
      </c>
      <c r="L139" s="33"/>
      <c r="M139" s="167" t="s">
        <v>20</v>
      </c>
      <c r="N139" s="168" t="s">
        <v>44</v>
      </c>
      <c r="O139" s="34"/>
      <c r="P139" s="169">
        <f>O139*H139</f>
        <v>0</v>
      </c>
      <c r="Q139" s="169">
        <v>0</v>
      </c>
      <c r="R139" s="169">
        <f>Q139*H139</f>
        <v>0</v>
      </c>
      <c r="S139" s="169">
        <v>0</v>
      </c>
      <c r="T139" s="170">
        <f>S139*H139</f>
        <v>0</v>
      </c>
      <c r="AR139" s="16" t="s">
        <v>138</v>
      </c>
      <c r="AT139" s="16" t="s">
        <v>134</v>
      </c>
      <c r="AU139" s="16" t="s">
        <v>81</v>
      </c>
      <c r="AY139" s="16" t="s">
        <v>131</v>
      </c>
      <c r="BE139" s="171">
        <f>IF(N139="základní",J139,0)</f>
        <v>0</v>
      </c>
      <c r="BF139" s="171">
        <f>IF(N139="snížená",J139,0)</f>
        <v>0</v>
      </c>
      <c r="BG139" s="171">
        <f>IF(N139="zákl. přenesená",J139,0)</f>
        <v>0</v>
      </c>
      <c r="BH139" s="171">
        <f>IF(N139="sníž. přenesená",J139,0)</f>
        <v>0</v>
      </c>
      <c r="BI139" s="171">
        <f>IF(N139="nulová",J139,0)</f>
        <v>0</v>
      </c>
      <c r="BJ139" s="16" t="s">
        <v>22</v>
      </c>
      <c r="BK139" s="171">
        <f>ROUND(I139*H139,2)</f>
        <v>0</v>
      </c>
      <c r="BL139" s="16" t="s">
        <v>138</v>
      </c>
      <c r="BM139" s="16" t="s">
        <v>199</v>
      </c>
    </row>
    <row r="140" spans="2:47" s="1" customFormat="1" ht="42" customHeight="1">
      <c r="B140" s="33"/>
      <c r="D140" s="172" t="s">
        <v>140</v>
      </c>
      <c r="F140" s="173" t="s">
        <v>200</v>
      </c>
      <c r="I140" s="133"/>
      <c r="L140" s="33"/>
      <c r="M140" s="62"/>
      <c r="N140" s="34"/>
      <c r="O140" s="34"/>
      <c r="P140" s="34"/>
      <c r="Q140" s="34"/>
      <c r="R140" s="34"/>
      <c r="S140" s="34"/>
      <c r="T140" s="63"/>
      <c r="AT140" s="16" t="s">
        <v>140</v>
      </c>
      <c r="AU140" s="16" t="s">
        <v>81</v>
      </c>
    </row>
    <row r="141" spans="2:51" s="11" customFormat="1" ht="22.5" customHeight="1">
      <c r="B141" s="174"/>
      <c r="D141" s="172" t="s">
        <v>141</v>
      </c>
      <c r="E141" s="175" t="s">
        <v>20</v>
      </c>
      <c r="F141" s="176" t="s">
        <v>201</v>
      </c>
      <c r="H141" s="177">
        <v>1740.382</v>
      </c>
      <c r="I141" s="178"/>
      <c r="L141" s="174"/>
      <c r="M141" s="179"/>
      <c r="N141" s="180"/>
      <c r="O141" s="180"/>
      <c r="P141" s="180"/>
      <c r="Q141" s="180"/>
      <c r="R141" s="180"/>
      <c r="S141" s="180"/>
      <c r="T141" s="181"/>
      <c r="AT141" s="175" t="s">
        <v>141</v>
      </c>
      <c r="AU141" s="175" t="s">
        <v>81</v>
      </c>
      <c r="AV141" s="11" t="s">
        <v>81</v>
      </c>
      <c r="AW141" s="11" t="s">
        <v>37</v>
      </c>
      <c r="AX141" s="11" t="s">
        <v>73</v>
      </c>
      <c r="AY141" s="175" t="s">
        <v>131</v>
      </c>
    </row>
    <row r="142" spans="2:51" s="12" customFormat="1" ht="22.5" customHeight="1">
      <c r="B142" s="182"/>
      <c r="D142" s="183" t="s">
        <v>141</v>
      </c>
      <c r="E142" s="184" t="s">
        <v>20</v>
      </c>
      <c r="F142" s="185" t="s">
        <v>143</v>
      </c>
      <c r="H142" s="186">
        <v>1740.382</v>
      </c>
      <c r="I142" s="187"/>
      <c r="L142" s="182"/>
      <c r="M142" s="188"/>
      <c r="N142" s="189"/>
      <c r="O142" s="189"/>
      <c r="P142" s="189"/>
      <c r="Q142" s="189"/>
      <c r="R142" s="189"/>
      <c r="S142" s="189"/>
      <c r="T142" s="190"/>
      <c r="AT142" s="191" t="s">
        <v>141</v>
      </c>
      <c r="AU142" s="191" t="s">
        <v>81</v>
      </c>
      <c r="AV142" s="12" t="s">
        <v>138</v>
      </c>
      <c r="AW142" s="12" t="s">
        <v>37</v>
      </c>
      <c r="AX142" s="12" t="s">
        <v>22</v>
      </c>
      <c r="AY142" s="191" t="s">
        <v>131</v>
      </c>
    </row>
    <row r="143" spans="2:65" s="1" customFormat="1" ht="22.5" customHeight="1">
      <c r="B143" s="159"/>
      <c r="C143" s="160" t="s">
        <v>202</v>
      </c>
      <c r="D143" s="160" t="s">
        <v>134</v>
      </c>
      <c r="E143" s="161" t="s">
        <v>203</v>
      </c>
      <c r="F143" s="162" t="s">
        <v>204</v>
      </c>
      <c r="G143" s="163" t="s">
        <v>137</v>
      </c>
      <c r="H143" s="164">
        <v>81.725</v>
      </c>
      <c r="I143" s="165"/>
      <c r="J143" s="166">
        <f>ROUND(I143*H143,2)</f>
        <v>0</v>
      </c>
      <c r="K143" s="162" t="s">
        <v>148</v>
      </c>
      <c r="L143" s="33"/>
      <c r="M143" s="167" t="s">
        <v>20</v>
      </c>
      <c r="N143" s="168" t="s">
        <v>44</v>
      </c>
      <c r="O143" s="34"/>
      <c r="P143" s="169">
        <f>O143*H143</f>
        <v>0</v>
      </c>
      <c r="Q143" s="169">
        <v>0</v>
      </c>
      <c r="R143" s="169">
        <f>Q143*H143</f>
        <v>0</v>
      </c>
      <c r="S143" s="169">
        <v>0</v>
      </c>
      <c r="T143" s="170">
        <f>S143*H143</f>
        <v>0</v>
      </c>
      <c r="AR143" s="16" t="s">
        <v>138</v>
      </c>
      <c r="AT143" s="16" t="s">
        <v>134</v>
      </c>
      <c r="AU143" s="16" t="s">
        <v>81</v>
      </c>
      <c r="AY143" s="16" t="s">
        <v>131</v>
      </c>
      <c r="BE143" s="171">
        <f>IF(N143="základní",J143,0)</f>
        <v>0</v>
      </c>
      <c r="BF143" s="171">
        <f>IF(N143="snížená",J143,0)</f>
        <v>0</v>
      </c>
      <c r="BG143" s="171">
        <f>IF(N143="zákl. přenesená",J143,0)</f>
        <v>0</v>
      </c>
      <c r="BH143" s="171">
        <f>IF(N143="sníž. přenesená",J143,0)</f>
        <v>0</v>
      </c>
      <c r="BI143" s="171">
        <f>IF(N143="nulová",J143,0)</f>
        <v>0</v>
      </c>
      <c r="BJ143" s="16" t="s">
        <v>22</v>
      </c>
      <c r="BK143" s="171">
        <f>ROUND(I143*H143,2)</f>
        <v>0</v>
      </c>
      <c r="BL143" s="16" t="s">
        <v>138</v>
      </c>
      <c r="BM143" s="16" t="s">
        <v>205</v>
      </c>
    </row>
    <row r="144" spans="2:47" s="1" customFormat="1" ht="30" customHeight="1">
      <c r="B144" s="33"/>
      <c r="D144" s="172" t="s">
        <v>140</v>
      </c>
      <c r="F144" s="173" t="s">
        <v>206</v>
      </c>
      <c r="I144" s="133"/>
      <c r="L144" s="33"/>
      <c r="M144" s="62"/>
      <c r="N144" s="34"/>
      <c r="O144" s="34"/>
      <c r="P144" s="34"/>
      <c r="Q144" s="34"/>
      <c r="R144" s="34"/>
      <c r="S144" s="34"/>
      <c r="T144" s="63"/>
      <c r="AT144" s="16" t="s">
        <v>140</v>
      </c>
      <c r="AU144" s="16" t="s">
        <v>81</v>
      </c>
    </row>
    <row r="145" spans="2:51" s="11" customFormat="1" ht="22.5" customHeight="1">
      <c r="B145" s="174"/>
      <c r="D145" s="172" t="s">
        <v>141</v>
      </c>
      <c r="E145" s="175" t="s">
        <v>20</v>
      </c>
      <c r="F145" s="176" t="s">
        <v>207</v>
      </c>
      <c r="H145" s="177">
        <v>47.075</v>
      </c>
      <c r="I145" s="178"/>
      <c r="L145" s="174"/>
      <c r="M145" s="179"/>
      <c r="N145" s="180"/>
      <c r="O145" s="180"/>
      <c r="P145" s="180"/>
      <c r="Q145" s="180"/>
      <c r="R145" s="180"/>
      <c r="S145" s="180"/>
      <c r="T145" s="181"/>
      <c r="AT145" s="175" t="s">
        <v>141</v>
      </c>
      <c r="AU145" s="175" t="s">
        <v>81</v>
      </c>
      <c r="AV145" s="11" t="s">
        <v>81</v>
      </c>
      <c r="AW145" s="11" t="s">
        <v>37</v>
      </c>
      <c r="AX145" s="11" t="s">
        <v>73</v>
      </c>
      <c r="AY145" s="175" t="s">
        <v>131</v>
      </c>
    </row>
    <row r="146" spans="2:51" s="11" customFormat="1" ht="22.5" customHeight="1">
      <c r="B146" s="174"/>
      <c r="D146" s="172" t="s">
        <v>141</v>
      </c>
      <c r="E146" s="175" t="s">
        <v>20</v>
      </c>
      <c r="F146" s="176" t="s">
        <v>208</v>
      </c>
      <c r="H146" s="177">
        <v>34.65</v>
      </c>
      <c r="I146" s="178"/>
      <c r="L146" s="174"/>
      <c r="M146" s="179"/>
      <c r="N146" s="180"/>
      <c r="O146" s="180"/>
      <c r="P146" s="180"/>
      <c r="Q146" s="180"/>
      <c r="R146" s="180"/>
      <c r="S146" s="180"/>
      <c r="T146" s="181"/>
      <c r="AT146" s="175" t="s">
        <v>141</v>
      </c>
      <c r="AU146" s="175" t="s">
        <v>81</v>
      </c>
      <c r="AV146" s="11" t="s">
        <v>81</v>
      </c>
      <c r="AW146" s="11" t="s">
        <v>37</v>
      </c>
      <c r="AX146" s="11" t="s">
        <v>73</v>
      </c>
      <c r="AY146" s="175" t="s">
        <v>131</v>
      </c>
    </row>
    <row r="147" spans="2:51" s="12" customFormat="1" ht="22.5" customHeight="1">
      <c r="B147" s="182"/>
      <c r="D147" s="183" t="s">
        <v>141</v>
      </c>
      <c r="E147" s="184" t="s">
        <v>20</v>
      </c>
      <c r="F147" s="185" t="s">
        <v>143</v>
      </c>
      <c r="H147" s="186">
        <v>81.725</v>
      </c>
      <c r="I147" s="187"/>
      <c r="L147" s="182"/>
      <c r="M147" s="188"/>
      <c r="N147" s="189"/>
      <c r="O147" s="189"/>
      <c r="P147" s="189"/>
      <c r="Q147" s="189"/>
      <c r="R147" s="189"/>
      <c r="S147" s="189"/>
      <c r="T147" s="190"/>
      <c r="AT147" s="191" t="s">
        <v>141</v>
      </c>
      <c r="AU147" s="191" t="s">
        <v>81</v>
      </c>
      <c r="AV147" s="12" t="s">
        <v>138</v>
      </c>
      <c r="AW147" s="12" t="s">
        <v>37</v>
      </c>
      <c r="AX147" s="12" t="s">
        <v>22</v>
      </c>
      <c r="AY147" s="191" t="s">
        <v>131</v>
      </c>
    </row>
    <row r="148" spans="2:65" s="1" customFormat="1" ht="31.5" customHeight="1">
      <c r="B148" s="159"/>
      <c r="C148" s="160" t="s">
        <v>209</v>
      </c>
      <c r="D148" s="160" t="s">
        <v>134</v>
      </c>
      <c r="E148" s="161" t="s">
        <v>210</v>
      </c>
      <c r="F148" s="162" t="s">
        <v>211</v>
      </c>
      <c r="G148" s="163" t="s">
        <v>137</v>
      </c>
      <c r="H148" s="164">
        <v>67.025</v>
      </c>
      <c r="I148" s="165"/>
      <c r="J148" s="166">
        <f>ROUND(I148*H148,2)</f>
        <v>0</v>
      </c>
      <c r="K148" s="162" t="s">
        <v>148</v>
      </c>
      <c r="L148" s="33"/>
      <c r="M148" s="167" t="s">
        <v>20</v>
      </c>
      <c r="N148" s="168" t="s">
        <v>44</v>
      </c>
      <c r="O148" s="34"/>
      <c r="P148" s="169">
        <f>O148*H148</f>
        <v>0</v>
      </c>
      <c r="Q148" s="169">
        <v>0</v>
      </c>
      <c r="R148" s="169">
        <f>Q148*H148</f>
        <v>0</v>
      </c>
      <c r="S148" s="169">
        <v>0</v>
      </c>
      <c r="T148" s="170">
        <f>S148*H148</f>
        <v>0</v>
      </c>
      <c r="AR148" s="16" t="s">
        <v>138</v>
      </c>
      <c r="AT148" s="16" t="s">
        <v>134</v>
      </c>
      <c r="AU148" s="16" t="s">
        <v>81</v>
      </c>
      <c r="AY148" s="16" t="s">
        <v>131</v>
      </c>
      <c r="BE148" s="171">
        <f>IF(N148="základní",J148,0)</f>
        <v>0</v>
      </c>
      <c r="BF148" s="171">
        <f>IF(N148="snížená",J148,0)</f>
        <v>0</v>
      </c>
      <c r="BG148" s="171">
        <f>IF(N148="zákl. přenesená",J148,0)</f>
        <v>0</v>
      </c>
      <c r="BH148" s="171">
        <f>IF(N148="sníž. přenesená",J148,0)</f>
        <v>0</v>
      </c>
      <c r="BI148" s="171">
        <f>IF(N148="nulová",J148,0)</f>
        <v>0</v>
      </c>
      <c r="BJ148" s="16" t="s">
        <v>22</v>
      </c>
      <c r="BK148" s="171">
        <f>ROUND(I148*H148,2)</f>
        <v>0</v>
      </c>
      <c r="BL148" s="16" t="s">
        <v>138</v>
      </c>
      <c r="BM148" s="16" t="s">
        <v>212</v>
      </c>
    </row>
    <row r="149" spans="2:47" s="1" customFormat="1" ht="42" customHeight="1">
      <c r="B149" s="33"/>
      <c r="D149" s="172" t="s">
        <v>140</v>
      </c>
      <c r="F149" s="173" t="s">
        <v>213</v>
      </c>
      <c r="I149" s="133"/>
      <c r="L149" s="33"/>
      <c r="M149" s="62"/>
      <c r="N149" s="34"/>
      <c r="O149" s="34"/>
      <c r="P149" s="34"/>
      <c r="Q149" s="34"/>
      <c r="R149" s="34"/>
      <c r="S149" s="34"/>
      <c r="T149" s="63"/>
      <c r="AT149" s="16" t="s">
        <v>140</v>
      </c>
      <c r="AU149" s="16" t="s">
        <v>81</v>
      </c>
    </row>
    <row r="150" spans="2:51" s="11" customFormat="1" ht="22.5" customHeight="1">
      <c r="B150" s="174"/>
      <c r="D150" s="172" t="s">
        <v>141</v>
      </c>
      <c r="E150" s="175" t="s">
        <v>20</v>
      </c>
      <c r="F150" s="176" t="s">
        <v>172</v>
      </c>
      <c r="H150" s="177">
        <v>57.575</v>
      </c>
      <c r="I150" s="178"/>
      <c r="L150" s="174"/>
      <c r="M150" s="179"/>
      <c r="N150" s="180"/>
      <c r="O150" s="180"/>
      <c r="P150" s="180"/>
      <c r="Q150" s="180"/>
      <c r="R150" s="180"/>
      <c r="S150" s="180"/>
      <c r="T150" s="181"/>
      <c r="AT150" s="175" t="s">
        <v>141</v>
      </c>
      <c r="AU150" s="175" t="s">
        <v>81</v>
      </c>
      <c r="AV150" s="11" t="s">
        <v>81</v>
      </c>
      <c r="AW150" s="11" t="s">
        <v>37</v>
      </c>
      <c r="AX150" s="11" t="s">
        <v>73</v>
      </c>
      <c r="AY150" s="175" t="s">
        <v>131</v>
      </c>
    </row>
    <row r="151" spans="2:51" s="11" customFormat="1" ht="22.5" customHeight="1">
      <c r="B151" s="174"/>
      <c r="D151" s="172" t="s">
        <v>141</v>
      </c>
      <c r="E151" s="175" t="s">
        <v>20</v>
      </c>
      <c r="F151" s="176" t="s">
        <v>214</v>
      </c>
      <c r="H151" s="177">
        <v>9.45</v>
      </c>
      <c r="I151" s="178"/>
      <c r="L151" s="174"/>
      <c r="M151" s="179"/>
      <c r="N151" s="180"/>
      <c r="O151" s="180"/>
      <c r="P151" s="180"/>
      <c r="Q151" s="180"/>
      <c r="R151" s="180"/>
      <c r="S151" s="180"/>
      <c r="T151" s="181"/>
      <c r="AT151" s="175" t="s">
        <v>141</v>
      </c>
      <c r="AU151" s="175" t="s">
        <v>81</v>
      </c>
      <c r="AV151" s="11" t="s">
        <v>81</v>
      </c>
      <c r="AW151" s="11" t="s">
        <v>37</v>
      </c>
      <c r="AX151" s="11" t="s">
        <v>73</v>
      </c>
      <c r="AY151" s="175" t="s">
        <v>131</v>
      </c>
    </row>
    <row r="152" spans="2:51" s="12" customFormat="1" ht="22.5" customHeight="1">
      <c r="B152" s="182"/>
      <c r="D152" s="183" t="s">
        <v>141</v>
      </c>
      <c r="E152" s="184" t="s">
        <v>20</v>
      </c>
      <c r="F152" s="185" t="s">
        <v>143</v>
      </c>
      <c r="H152" s="186">
        <v>67.025</v>
      </c>
      <c r="I152" s="187"/>
      <c r="L152" s="182"/>
      <c r="M152" s="188"/>
      <c r="N152" s="189"/>
      <c r="O152" s="189"/>
      <c r="P152" s="189"/>
      <c r="Q152" s="189"/>
      <c r="R152" s="189"/>
      <c r="S152" s="189"/>
      <c r="T152" s="190"/>
      <c r="AT152" s="191" t="s">
        <v>141</v>
      </c>
      <c r="AU152" s="191" t="s">
        <v>81</v>
      </c>
      <c r="AV152" s="12" t="s">
        <v>138</v>
      </c>
      <c r="AW152" s="12" t="s">
        <v>37</v>
      </c>
      <c r="AX152" s="12" t="s">
        <v>22</v>
      </c>
      <c r="AY152" s="191" t="s">
        <v>131</v>
      </c>
    </row>
    <row r="153" spans="2:65" s="1" customFormat="1" ht="22.5" customHeight="1">
      <c r="B153" s="159"/>
      <c r="C153" s="193" t="s">
        <v>215</v>
      </c>
      <c r="D153" s="193" t="s">
        <v>216</v>
      </c>
      <c r="E153" s="194" t="s">
        <v>217</v>
      </c>
      <c r="F153" s="195" t="s">
        <v>218</v>
      </c>
      <c r="G153" s="196" t="s">
        <v>219</v>
      </c>
      <c r="H153" s="197">
        <v>29.925</v>
      </c>
      <c r="I153" s="198"/>
      <c r="J153" s="199">
        <f>ROUND(I153*H153,2)</f>
        <v>0</v>
      </c>
      <c r="K153" s="195" t="s">
        <v>20</v>
      </c>
      <c r="L153" s="200"/>
      <c r="M153" s="201" t="s">
        <v>20</v>
      </c>
      <c r="N153" s="202" t="s">
        <v>44</v>
      </c>
      <c r="O153" s="34"/>
      <c r="P153" s="169">
        <f>O153*H153</f>
        <v>0</v>
      </c>
      <c r="Q153" s="169">
        <v>1</v>
      </c>
      <c r="R153" s="169">
        <f>Q153*H153</f>
        <v>29.925</v>
      </c>
      <c r="S153" s="169">
        <v>0</v>
      </c>
      <c r="T153" s="170">
        <f>S153*H153</f>
        <v>0</v>
      </c>
      <c r="AR153" s="16" t="s">
        <v>196</v>
      </c>
      <c r="AT153" s="16" t="s">
        <v>216</v>
      </c>
      <c r="AU153" s="16" t="s">
        <v>81</v>
      </c>
      <c r="AY153" s="16" t="s">
        <v>131</v>
      </c>
      <c r="BE153" s="171">
        <f>IF(N153="základní",J153,0)</f>
        <v>0</v>
      </c>
      <c r="BF153" s="171">
        <f>IF(N153="snížená",J153,0)</f>
        <v>0</v>
      </c>
      <c r="BG153" s="171">
        <f>IF(N153="zákl. přenesená",J153,0)</f>
        <v>0</v>
      </c>
      <c r="BH153" s="171">
        <f>IF(N153="sníž. přenesená",J153,0)</f>
        <v>0</v>
      </c>
      <c r="BI153" s="171">
        <f>IF(N153="nulová",J153,0)</f>
        <v>0</v>
      </c>
      <c r="BJ153" s="16" t="s">
        <v>22</v>
      </c>
      <c r="BK153" s="171">
        <f>ROUND(I153*H153,2)</f>
        <v>0</v>
      </c>
      <c r="BL153" s="16" t="s">
        <v>138</v>
      </c>
      <c r="BM153" s="16" t="s">
        <v>220</v>
      </c>
    </row>
    <row r="154" spans="2:47" s="1" customFormat="1" ht="22.5" customHeight="1">
      <c r="B154" s="33"/>
      <c r="D154" s="172" t="s">
        <v>140</v>
      </c>
      <c r="F154" s="173" t="s">
        <v>218</v>
      </c>
      <c r="I154" s="133"/>
      <c r="L154" s="33"/>
      <c r="M154" s="62"/>
      <c r="N154" s="34"/>
      <c r="O154" s="34"/>
      <c r="P154" s="34"/>
      <c r="Q154" s="34"/>
      <c r="R154" s="34"/>
      <c r="S154" s="34"/>
      <c r="T154" s="63"/>
      <c r="AT154" s="16" t="s">
        <v>140</v>
      </c>
      <c r="AU154" s="16" t="s">
        <v>81</v>
      </c>
    </row>
    <row r="155" spans="2:51" s="11" customFormat="1" ht="22.5" customHeight="1">
      <c r="B155" s="174"/>
      <c r="D155" s="183" t="s">
        <v>141</v>
      </c>
      <c r="E155" s="203" t="s">
        <v>20</v>
      </c>
      <c r="F155" s="204" t="s">
        <v>221</v>
      </c>
      <c r="H155" s="205">
        <v>29.925</v>
      </c>
      <c r="I155" s="178"/>
      <c r="L155" s="174"/>
      <c r="M155" s="179"/>
      <c r="N155" s="180"/>
      <c r="O155" s="180"/>
      <c r="P155" s="180"/>
      <c r="Q155" s="180"/>
      <c r="R155" s="180"/>
      <c r="S155" s="180"/>
      <c r="T155" s="181"/>
      <c r="AT155" s="175" t="s">
        <v>141</v>
      </c>
      <c r="AU155" s="175" t="s">
        <v>81</v>
      </c>
      <c r="AV155" s="11" t="s">
        <v>81</v>
      </c>
      <c r="AW155" s="11" t="s">
        <v>37</v>
      </c>
      <c r="AX155" s="11" t="s">
        <v>73</v>
      </c>
      <c r="AY155" s="175" t="s">
        <v>131</v>
      </c>
    </row>
    <row r="156" spans="2:65" s="1" customFormat="1" ht="22.5" customHeight="1">
      <c r="B156" s="159"/>
      <c r="C156" s="160" t="s">
        <v>222</v>
      </c>
      <c r="D156" s="160" t="s">
        <v>134</v>
      </c>
      <c r="E156" s="161" t="s">
        <v>223</v>
      </c>
      <c r="F156" s="162" t="s">
        <v>224</v>
      </c>
      <c r="G156" s="163" t="s">
        <v>147</v>
      </c>
      <c r="H156" s="164">
        <v>450</v>
      </c>
      <c r="I156" s="165"/>
      <c r="J156" s="166">
        <f>ROUND(I156*H156,2)</f>
        <v>0</v>
      </c>
      <c r="K156" s="162" t="s">
        <v>148</v>
      </c>
      <c r="L156" s="33"/>
      <c r="M156" s="167" t="s">
        <v>20</v>
      </c>
      <c r="N156" s="168" t="s">
        <v>44</v>
      </c>
      <c r="O156" s="34"/>
      <c r="P156" s="169">
        <f>O156*H156</f>
        <v>0</v>
      </c>
      <c r="Q156" s="169">
        <v>0</v>
      </c>
      <c r="R156" s="169">
        <f>Q156*H156</f>
        <v>0</v>
      </c>
      <c r="S156" s="169">
        <v>0</v>
      </c>
      <c r="T156" s="170">
        <f>S156*H156</f>
        <v>0</v>
      </c>
      <c r="AR156" s="16" t="s">
        <v>138</v>
      </c>
      <c r="AT156" s="16" t="s">
        <v>134</v>
      </c>
      <c r="AU156" s="16" t="s">
        <v>81</v>
      </c>
      <c r="AY156" s="16" t="s">
        <v>131</v>
      </c>
      <c r="BE156" s="171">
        <f>IF(N156="základní",J156,0)</f>
        <v>0</v>
      </c>
      <c r="BF156" s="171">
        <f>IF(N156="snížená",J156,0)</f>
        <v>0</v>
      </c>
      <c r="BG156" s="171">
        <f>IF(N156="zákl. přenesená",J156,0)</f>
        <v>0</v>
      </c>
      <c r="BH156" s="171">
        <f>IF(N156="sníž. přenesená",J156,0)</f>
        <v>0</v>
      </c>
      <c r="BI156" s="171">
        <f>IF(N156="nulová",J156,0)</f>
        <v>0</v>
      </c>
      <c r="BJ156" s="16" t="s">
        <v>22</v>
      </c>
      <c r="BK156" s="171">
        <f>ROUND(I156*H156,2)</f>
        <v>0</v>
      </c>
      <c r="BL156" s="16" t="s">
        <v>138</v>
      </c>
      <c r="BM156" s="16" t="s">
        <v>225</v>
      </c>
    </row>
    <row r="157" spans="2:47" s="1" customFormat="1" ht="22.5" customHeight="1">
      <c r="B157" s="33"/>
      <c r="D157" s="172" t="s">
        <v>140</v>
      </c>
      <c r="F157" s="173" t="s">
        <v>224</v>
      </c>
      <c r="I157" s="133"/>
      <c r="L157" s="33"/>
      <c r="M157" s="62"/>
      <c r="N157" s="34"/>
      <c r="O157" s="34"/>
      <c r="P157" s="34"/>
      <c r="Q157" s="34"/>
      <c r="R157" s="34"/>
      <c r="S157" s="34"/>
      <c r="T157" s="63"/>
      <c r="AT157" s="16" t="s">
        <v>140</v>
      </c>
      <c r="AU157" s="16" t="s">
        <v>81</v>
      </c>
    </row>
    <row r="158" spans="2:51" s="11" customFormat="1" ht="22.5" customHeight="1">
      <c r="B158" s="174"/>
      <c r="D158" s="183" t="s">
        <v>141</v>
      </c>
      <c r="E158" s="203" t="s">
        <v>20</v>
      </c>
      <c r="F158" s="204" t="s">
        <v>226</v>
      </c>
      <c r="H158" s="205">
        <v>450</v>
      </c>
      <c r="I158" s="178"/>
      <c r="L158" s="174"/>
      <c r="M158" s="179"/>
      <c r="N158" s="180"/>
      <c r="O158" s="180"/>
      <c r="P158" s="180"/>
      <c r="Q158" s="180"/>
      <c r="R158" s="180"/>
      <c r="S158" s="180"/>
      <c r="T158" s="181"/>
      <c r="AT158" s="175" t="s">
        <v>141</v>
      </c>
      <c r="AU158" s="175" t="s">
        <v>81</v>
      </c>
      <c r="AV158" s="11" t="s">
        <v>81</v>
      </c>
      <c r="AW158" s="11" t="s">
        <v>37</v>
      </c>
      <c r="AX158" s="11" t="s">
        <v>73</v>
      </c>
      <c r="AY158" s="175" t="s">
        <v>131</v>
      </c>
    </row>
    <row r="159" spans="2:65" s="1" customFormat="1" ht="22.5" customHeight="1">
      <c r="B159" s="159"/>
      <c r="C159" s="193" t="s">
        <v>227</v>
      </c>
      <c r="D159" s="193" t="s">
        <v>216</v>
      </c>
      <c r="E159" s="194" t="s">
        <v>228</v>
      </c>
      <c r="F159" s="195" t="s">
        <v>229</v>
      </c>
      <c r="G159" s="196" t="s">
        <v>230</v>
      </c>
      <c r="H159" s="197">
        <v>13.5</v>
      </c>
      <c r="I159" s="198"/>
      <c r="J159" s="199">
        <f>ROUND(I159*H159,2)</f>
        <v>0</v>
      </c>
      <c r="K159" s="195" t="s">
        <v>20</v>
      </c>
      <c r="L159" s="200"/>
      <c r="M159" s="201" t="s">
        <v>20</v>
      </c>
      <c r="N159" s="202" t="s">
        <v>44</v>
      </c>
      <c r="O159" s="34"/>
      <c r="P159" s="169">
        <f>O159*H159</f>
        <v>0</v>
      </c>
      <c r="Q159" s="169">
        <v>0.001</v>
      </c>
      <c r="R159" s="169">
        <f>Q159*H159</f>
        <v>0.0135</v>
      </c>
      <c r="S159" s="169">
        <v>0</v>
      </c>
      <c r="T159" s="170">
        <f>S159*H159</f>
        <v>0</v>
      </c>
      <c r="AR159" s="16" t="s">
        <v>196</v>
      </c>
      <c r="AT159" s="16" t="s">
        <v>216</v>
      </c>
      <c r="AU159" s="16" t="s">
        <v>81</v>
      </c>
      <c r="AY159" s="16" t="s">
        <v>131</v>
      </c>
      <c r="BE159" s="171">
        <f>IF(N159="základní",J159,0)</f>
        <v>0</v>
      </c>
      <c r="BF159" s="171">
        <f>IF(N159="snížená",J159,0)</f>
        <v>0</v>
      </c>
      <c r="BG159" s="171">
        <f>IF(N159="zákl. přenesená",J159,0)</f>
        <v>0</v>
      </c>
      <c r="BH159" s="171">
        <f>IF(N159="sníž. přenesená",J159,0)</f>
        <v>0</v>
      </c>
      <c r="BI159" s="171">
        <f>IF(N159="nulová",J159,0)</f>
        <v>0</v>
      </c>
      <c r="BJ159" s="16" t="s">
        <v>22</v>
      </c>
      <c r="BK159" s="171">
        <f>ROUND(I159*H159,2)</f>
        <v>0</v>
      </c>
      <c r="BL159" s="16" t="s">
        <v>138</v>
      </c>
      <c r="BM159" s="16" t="s">
        <v>231</v>
      </c>
    </row>
    <row r="160" spans="2:47" s="1" customFormat="1" ht="22.5" customHeight="1">
      <c r="B160" s="33"/>
      <c r="D160" s="172" t="s">
        <v>140</v>
      </c>
      <c r="F160" s="173" t="s">
        <v>229</v>
      </c>
      <c r="I160" s="133"/>
      <c r="L160" s="33"/>
      <c r="M160" s="62"/>
      <c r="N160" s="34"/>
      <c r="O160" s="34"/>
      <c r="P160" s="34"/>
      <c r="Q160" s="34"/>
      <c r="R160" s="34"/>
      <c r="S160" s="34"/>
      <c r="T160" s="63"/>
      <c r="AT160" s="16" t="s">
        <v>140</v>
      </c>
      <c r="AU160" s="16" t="s">
        <v>81</v>
      </c>
    </row>
    <row r="161" spans="2:51" s="11" customFormat="1" ht="22.5" customHeight="1">
      <c r="B161" s="174"/>
      <c r="D161" s="183" t="s">
        <v>141</v>
      </c>
      <c r="E161" s="203" t="s">
        <v>20</v>
      </c>
      <c r="F161" s="204" t="s">
        <v>232</v>
      </c>
      <c r="H161" s="205">
        <v>13.5</v>
      </c>
      <c r="I161" s="178"/>
      <c r="L161" s="174"/>
      <c r="M161" s="179"/>
      <c r="N161" s="180"/>
      <c r="O161" s="180"/>
      <c r="P161" s="180"/>
      <c r="Q161" s="180"/>
      <c r="R161" s="180"/>
      <c r="S161" s="180"/>
      <c r="T161" s="181"/>
      <c r="AT161" s="175" t="s">
        <v>141</v>
      </c>
      <c r="AU161" s="175" t="s">
        <v>81</v>
      </c>
      <c r="AV161" s="11" t="s">
        <v>81</v>
      </c>
      <c r="AW161" s="11" t="s">
        <v>37</v>
      </c>
      <c r="AX161" s="11" t="s">
        <v>73</v>
      </c>
      <c r="AY161" s="175" t="s">
        <v>131</v>
      </c>
    </row>
    <row r="162" spans="2:65" s="1" customFormat="1" ht="22.5" customHeight="1">
      <c r="B162" s="159"/>
      <c r="C162" s="160" t="s">
        <v>233</v>
      </c>
      <c r="D162" s="160" t="s">
        <v>134</v>
      </c>
      <c r="E162" s="161" t="s">
        <v>234</v>
      </c>
      <c r="F162" s="162" t="s">
        <v>235</v>
      </c>
      <c r="G162" s="163" t="s">
        <v>147</v>
      </c>
      <c r="H162" s="164">
        <v>450</v>
      </c>
      <c r="I162" s="165"/>
      <c r="J162" s="166">
        <f>ROUND(I162*H162,2)</f>
        <v>0</v>
      </c>
      <c r="K162" s="162" t="s">
        <v>148</v>
      </c>
      <c r="L162" s="33"/>
      <c r="M162" s="167" t="s">
        <v>20</v>
      </c>
      <c r="N162" s="168" t="s">
        <v>44</v>
      </c>
      <c r="O162" s="34"/>
      <c r="P162" s="169">
        <f>O162*H162</f>
        <v>0</v>
      </c>
      <c r="Q162" s="169">
        <v>0</v>
      </c>
      <c r="R162" s="169">
        <f>Q162*H162</f>
        <v>0</v>
      </c>
      <c r="S162" s="169">
        <v>0</v>
      </c>
      <c r="T162" s="170">
        <f>S162*H162</f>
        <v>0</v>
      </c>
      <c r="AR162" s="16" t="s">
        <v>138</v>
      </c>
      <c r="AT162" s="16" t="s">
        <v>134</v>
      </c>
      <c r="AU162" s="16" t="s">
        <v>81</v>
      </c>
      <c r="AY162" s="16" t="s">
        <v>131</v>
      </c>
      <c r="BE162" s="171">
        <f>IF(N162="základní",J162,0)</f>
        <v>0</v>
      </c>
      <c r="BF162" s="171">
        <f>IF(N162="snížená",J162,0)</f>
        <v>0</v>
      </c>
      <c r="BG162" s="171">
        <f>IF(N162="zákl. přenesená",J162,0)</f>
        <v>0</v>
      </c>
      <c r="BH162" s="171">
        <f>IF(N162="sníž. přenesená",J162,0)</f>
        <v>0</v>
      </c>
      <c r="BI162" s="171">
        <f>IF(N162="nulová",J162,0)</f>
        <v>0</v>
      </c>
      <c r="BJ162" s="16" t="s">
        <v>22</v>
      </c>
      <c r="BK162" s="171">
        <f>ROUND(I162*H162,2)</f>
        <v>0</v>
      </c>
      <c r="BL162" s="16" t="s">
        <v>138</v>
      </c>
      <c r="BM162" s="16" t="s">
        <v>236</v>
      </c>
    </row>
    <row r="163" spans="2:51" s="11" customFormat="1" ht="22.5" customHeight="1">
      <c r="B163" s="174"/>
      <c r="D163" s="172" t="s">
        <v>141</v>
      </c>
      <c r="E163" s="175" t="s">
        <v>20</v>
      </c>
      <c r="F163" s="176" t="s">
        <v>226</v>
      </c>
      <c r="H163" s="177">
        <v>450</v>
      </c>
      <c r="I163" s="178"/>
      <c r="L163" s="174"/>
      <c r="M163" s="179"/>
      <c r="N163" s="180"/>
      <c r="O163" s="180"/>
      <c r="P163" s="180"/>
      <c r="Q163" s="180"/>
      <c r="R163" s="180"/>
      <c r="S163" s="180"/>
      <c r="T163" s="181"/>
      <c r="AT163" s="175" t="s">
        <v>141</v>
      </c>
      <c r="AU163" s="175" t="s">
        <v>81</v>
      </c>
      <c r="AV163" s="11" t="s">
        <v>81</v>
      </c>
      <c r="AW163" s="11" t="s">
        <v>37</v>
      </c>
      <c r="AX163" s="11" t="s">
        <v>22</v>
      </c>
      <c r="AY163" s="175" t="s">
        <v>131</v>
      </c>
    </row>
    <row r="164" spans="2:63" s="10" customFormat="1" ht="29.25" customHeight="1">
      <c r="B164" s="145"/>
      <c r="D164" s="156" t="s">
        <v>72</v>
      </c>
      <c r="E164" s="157" t="s">
        <v>81</v>
      </c>
      <c r="F164" s="157" t="s">
        <v>237</v>
      </c>
      <c r="I164" s="148"/>
      <c r="J164" s="158">
        <f>BK164</f>
        <v>0</v>
      </c>
      <c r="L164" s="145"/>
      <c r="M164" s="150"/>
      <c r="N164" s="151"/>
      <c r="O164" s="151"/>
      <c r="P164" s="152">
        <f>SUM(P165:P213)</f>
        <v>0</v>
      </c>
      <c r="Q164" s="151"/>
      <c r="R164" s="152">
        <f>SUM(R165:R213)</f>
        <v>194.20779238999995</v>
      </c>
      <c r="S164" s="151"/>
      <c r="T164" s="153">
        <f>SUM(T165:T213)</f>
        <v>0</v>
      </c>
      <c r="AR164" s="146" t="s">
        <v>22</v>
      </c>
      <c r="AT164" s="154" t="s">
        <v>72</v>
      </c>
      <c r="AU164" s="154" t="s">
        <v>22</v>
      </c>
      <c r="AY164" s="146" t="s">
        <v>131</v>
      </c>
      <c r="BK164" s="155">
        <f>SUM(BK165:BK213)</f>
        <v>0</v>
      </c>
    </row>
    <row r="165" spans="2:65" s="1" customFormat="1" ht="31.5" customHeight="1">
      <c r="B165" s="159"/>
      <c r="C165" s="160" t="s">
        <v>238</v>
      </c>
      <c r="D165" s="160" t="s">
        <v>134</v>
      </c>
      <c r="E165" s="161" t="s">
        <v>239</v>
      </c>
      <c r="F165" s="162" t="s">
        <v>240</v>
      </c>
      <c r="G165" s="163" t="s">
        <v>241</v>
      </c>
      <c r="H165" s="164">
        <v>84</v>
      </c>
      <c r="I165" s="165"/>
      <c r="J165" s="166">
        <f>ROUND(I165*H165,2)</f>
        <v>0</v>
      </c>
      <c r="K165" s="162" t="s">
        <v>20</v>
      </c>
      <c r="L165" s="33"/>
      <c r="M165" s="167" t="s">
        <v>20</v>
      </c>
      <c r="N165" s="168" t="s">
        <v>44</v>
      </c>
      <c r="O165" s="34"/>
      <c r="P165" s="169">
        <f>O165*H165</f>
        <v>0</v>
      </c>
      <c r="Q165" s="169">
        <v>0</v>
      </c>
      <c r="R165" s="169">
        <f>Q165*H165</f>
        <v>0</v>
      </c>
      <c r="S165" s="169">
        <v>0</v>
      </c>
      <c r="T165" s="170">
        <f>S165*H165</f>
        <v>0</v>
      </c>
      <c r="AR165" s="16" t="s">
        <v>138</v>
      </c>
      <c r="AT165" s="16" t="s">
        <v>134</v>
      </c>
      <c r="AU165" s="16" t="s">
        <v>81</v>
      </c>
      <c r="AY165" s="16" t="s">
        <v>131</v>
      </c>
      <c r="BE165" s="171">
        <f>IF(N165="základní",J165,0)</f>
        <v>0</v>
      </c>
      <c r="BF165" s="171">
        <f>IF(N165="snížená",J165,0)</f>
        <v>0</v>
      </c>
      <c r="BG165" s="171">
        <f>IF(N165="zákl. přenesená",J165,0)</f>
        <v>0</v>
      </c>
      <c r="BH165" s="171">
        <f>IF(N165="sníž. přenesená",J165,0)</f>
        <v>0</v>
      </c>
      <c r="BI165" s="171">
        <f>IF(N165="nulová",J165,0)</f>
        <v>0</v>
      </c>
      <c r="BJ165" s="16" t="s">
        <v>22</v>
      </c>
      <c r="BK165" s="171">
        <f>ROUND(I165*H165,2)</f>
        <v>0</v>
      </c>
      <c r="BL165" s="16" t="s">
        <v>138</v>
      </c>
      <c r="BM165" s="16" t="s">
        <v>242</v>
      </c>
    </row>
    <row r="166" spans="2:47" s="1" customFormat="1" ht="30" customHeight="1">
      <c r="B166" s="33"/>
      <c r="D166" s="172" t="s">
        <v>140</v>
      </c>
      <c r="F166" s="173" t="s">
        <v>240</v>
      </c>
      <c r="I166" s="133"/>
      <c r="L166" s="33"/>
      <c r="M166" s="62"/>
      <c r="N166" s="34"/>
      <c r="O166" s="34"/>
      <c r="P166" s="34"/>
      <c r="Q166" s="34"/>
      <c r="R166" s="34"/>
      <c r="S166" s="34"/>
      <c r="T166" s="63"/>
      <c r="AT166" s="16" t="s">
        <v>140</v>
      </c>
      <c r="AU166" s="16" t="s">
        <v>81</v>
      </c>
    </row>
    <row r="167" spans="2:51" s="11" customFormat="1" ht="22.5" customHeight="1">
      <c r="B167" s="174"/>
      <c r="D167" s="183" t="s">
        <v>141</v>
      </c>
      <c r="E167" s="203" t="s">
        <v>20</v>
      </c>
      <c r="F167" s="204" t="s">
        <v>243</v>
      </c>
      <c r="H167" s="205">
        <v>84</v>
      </c>
      <c r="I167" s="178"/>
      <c r="L167" s="174"/>
      <c r="M167" s="179"/>
      <c r="N167" s="180"/>
      <c r="O167" s="180"/>
      <c r="P167" s="180"/>
      <c r="Q167" s="180"/>
      <c r="R167" s="180"/>
      <c r="S167" s="180"/>
      <c r="T167" s="181"/>
      <c r="AT167" s="175" t="s">
        <v>141</v>
      </c>
      <c r="AU167" s="175" t="s">
        <v>81</v>
      </c>
      <c r="AV167" s="11" t="s">
        <v>81</v>
      </c>
      <c r="AW167" s="11" t="s">
        <v>37</v>
      </c>
      <c r="AX167" s="11" t="s">
        <v>73</v>
      </c>
      <c r="AY167" s="175" t="s">
        <v>131</v>
      </c>
    </row>
    <row r="168" spans="2:65" s="1" customFormat="1" ht="22.5" customHeight="1">
      <c r="B168" s="159"/>
      <c r="C168" s="160" t="s">
        <v>244</v>
      </c>
      <c r="D168" s="160" t="s">
        <v>134</v>
      </c>
      <c r="E168" s="161" t="s">
        <v>245</v>
      </c>
      <c r="F168" s="162" t="s">
        <v>246</v>
      </c>
      <c r="G168" s="163" t="s">
        <v>147</v>
      </c>
      <c r="H168" s="164">
        <v>345.42</v>
      </c>
      <c r="I168" s="165"/>
      <c r="J168" s="166">
        <f>ROUND(I168*H168,2)</f>
        <v>0</v>
      </c>
      <c r="K168" s="162" t="s">
        <v>148</v>
      </c>
      <c r="L168" s="33"/>
      <c r="M168" s="167" t="s">
        <v>20</v>
      </c>
      <c r="N168" s="168" t="s">
        <v>44</v>
      </c>
      <c r="O168" s="34"/>
      <c r="P168" s="169">
        <f>O168*H168</f>
        <v>0</v>
      </c>
      <c r="Q168" s="169">
        <v>0</v>
      </c>
      <c r="R168" s="169">
        <f>Q168*H168</f>
        <v>0</v>
      </c>
      <c r="S168" s="169">
        <v>0</v>
      </c>
      <c r="T168" s="170">
        <f>S168*H168</f>
        <v>0</v>
      </c>
      <c r="AR168" s="16" t="s">
        <v>138</v>
      </c>
      <c r="AT168" s="16" t="s">
        <v>134</v>
      </c>
      <c r="AU168" s="16" t="s">
        <v>81</v>
      </c>
      <c r="AY168" s="16" t="s">
        <v>131</v>
      </c>
      <c r="BE168" s="171">
        <f>IF(N168="základní",J168,0)</f>
        <v>0</v>
      </c>
      <c r="BF168" s="171">
        <f>IF(N168="snížená",J168,0)</f>
        <v>0</v>
      </c>
      <c r="BG168" s="171">
        <f>IF(N168="zákl. přenesená",J168,0)</f>
        <v>0</v>
      </c>
      <c r="BH168" s="171">
        <f>IF(N168="sníž. přenesená",J168,0)</f>
        <v>0</v>
      </c>
      <c r="BI168" s="171">
        <f>IF(N168="nulová",J168,0)</f>
        <v>0</v>
      </c>
      <c r="BJ168" s="16" t="s">
        <v>22</v>
      </c>
      <c r="BK168" s="171">
        <f>ROUND(I168*H168,2)</f>
        <v>0</v>
      </c>
      <c r="BL168" s="16" t="s">
        <v>138</v>
      </c>
      <c r="BM168" s="16" t="s">
        <v>247</v>
      </c>
    </row>
    <row r="169" spans="2:47" s="1" customFormat="1" ht="30" customHeight="1">
      <c r="B169" s="33"/>
      <c r="D169" s="172" t="s">
        <v>140</v>
      </c>
      <c r="F169" s="173" t="s">
        <v>248</v>
      </c>
      <c r="I169" s="133"/>
      <c r="L169" s="33"/>
      <c r="M169" s="62"/>
      <c r="N169" s="34"/>
      <c r="O169" s="34"/>
      <c r="P169" s="34"/>
      <c r="Q169" s="34"/>
      <c r="R169" s="34"/>
      <c r="S169" s="34"/>
      <c r="T169" s="63"/>
      <c r="AT169" s="16" t="s">
        <v>140</v>
      </c>
      <c r="AU169" s="16" t="s">
        <v>81</v>
      </c>
    </row>
    <row r="170" spans="2:51" s="11" customFormat="1" ht="22.5" customHeight="1">
      <c r="B170" s="174"/>
      <c r="D170" s="172" t="s">
        <v>141</v>
      </c>
      <c r="E170" s="175" t="s">
        <v>20</v>
      </c>
      <c r="F170" s="176" t="s">
        <v>249</v>
      </c>
      <c r="H170" s="177">
        <v>196</v>
      </c>
      <c r="I170" s="178"/>
      <c r="L170" s="174"/>
      <c r="M170" s="179"/>
      <c r="N170" s="180"/>
      <c r="O170" s="180"/>
      <c r="P170" s="180"/>
      <c r="Q170" s="180"/>
      <c r="R170" s="180"/>
      <c r="S170" s="180"/>
      <c r="T170" s="181"/>
      <c r="AT170" s="175" t="s">
        <v>141</v>
      </c>
      <c r="AU170" s="175" t="s">
        <v>81</v>
      </c>
      <c r="AV170" s="11" t="s">
        <v>81</v>
      </c>
      <c r="AW170" s="11" t="s">
        <v>37</v>
      </c>
      <c r="AX170" s="11" t="s">
        <v>73</v>
      </c>
      <c r="AY170" s="175" t="s">
        <v>131</v>
      </c>
    </row>
    <row r="171" spans="2:51" s="11" customFormat="1" ht="22.5" customHeight="1">
      <c r="B171" s="174"/>
      <c r="D171" s="172" t="s">
        <v>141</v>
      </c>
      <c r="E171" s="175" t="s">
        <v>20</v>
      </c>
      <c r="F171" s="176" t="s">
        <v>151</v>
      </c>
      <c r="H171" s="177">
        <v>149.42</v>
      </c>
      <c r="I171" s="178"/>
      <c r="L171" s="174"/>
      <c r="M171" s="179"/>
      <c r="N171" s="180"/>
      <c r="O171" s="180"/>
      <c r="P171" s="180"/>
      <c r="Q171" s="180"/>
      <c r="R171" s="180"/>
      <c r="S171" s="180"/>
      <c r="T171" s="181"/>
      <c r="AT171" s="175" t="s">
        <v>141</v>
      </c>
      <c r="AU171" s="175" t="s">
        <v>81</v>
      </c>
      <c r="AV171" s="11" t="s">
        <v>81</v>
      </c>
      <c r="AW171" s="11" t="s">
        <v>37</v>
      </c>
      <c r="AX171" s="11" t="s">
        <v>73</v>
      </c>
      <c r="AY171" s="175" t="s">
        <v>131</v>
      </c>
    </row>
    <row r="172" spans="2:51" s="12" customFormat="1" ht="22.5" customHeight="1">
      <c r="B172" s="182"/>
      <c r="D172" s="183" t="s">
        <v>141</v>
      </c>
      <c r="E172" s="184" t="s">
        <v>20</v>
      </c>
      <c r="F172" s="185" t="s">
        <v>143</v>
      </c>
      <c r="H172" s="186">
        <v>345.42</v>
      </c>
      <c r="I172" s="187"/>
      <c r="L172" s="182"/>
      <c r="M172" s="188"/>
      <c r="N172" s="189"/>
      <c r="O172" s="189"/>
      <c r="P172" s="189"/>
      <c r="Q172" s="189"/>
      <c r="R172" s="189"/>
      <c r="S172" s="189"/>
      <c r="T172" s="190"/>
      <c r="AT172" s="191" t="s">
        <v>141</v>
      </c>
      <c r="AU172" s="191" t="s">
        <v>81</v>
      </c>
      <c r="AV172" s="12" t="s">
        <v>138</v>
      </c>
      <c r="AW172" s="12" t="s">
        <v>37</v>
      </c>
      <c r="AX172" s="12" t="s">
        <v>22</v>
      </c>
      <c r="AY172" s="191" t="s">
        <v>131</v>
      </c>
    </row>
    <row r="173" spans="2:65" s="1" customFormat="1" ht="22.5" customHeight="1">
      <c r="B173" s="159"/>
      <c r="C173" s="160" t="s">
        <v>250</v>
      </c>
      <c r="D173" s="160" t="s">
        <v>134</v>
      </c>
      <c r="E173" s="161" t="s">
        <v>251</v>
      </c>
      <c r="F173" s="162" t="s">
        <v>252</v>
      </c>
      <c r="G173" s="163" t="s">
        <v>137</v>
      </c>
      <c r="H173" s="164">
        <v>2.606</v>
      </c>
      <c r="I173" s="165"/>
      <c r="J173" s="166">
        <f>ROUND(I173*H173,2)</f>
        <v>0</v>
      </c>
      <c r="K173" s="162" t="s">
        <v>148</v>
      </c>
      <c r="L173" s="33"/>
      <c r="M173" s="167" t="s">
        <v>20</v>
      </c>
      <c r="N173" s="168" t="s">
        <v>44</v>
      </c>
      <c r="O173" s="34"/>
      <c r="P173" s="169">
        <f>O173*H173</f>
        <v>0</v>
      </c>
      <c r="Q173" s="169">
        <v>2.16</v>
      </c>
      <c r="R173" s="169">
        <f>Q173*H173</f>
        <v>5.62896</v>
      </c>
      <c r="S173" s="169">
        <v>0</v>
      </c>
      <c r="T173" s="170">
        <f>S173*H173</f>
        <v>0</v>
      </c>
      <c r="AR173" s="16" t="s">
        <v>138</v>
      </c>
      <c r="AT173" s="16" t="s">
        <v>134</v>
      </c>
      <c r="AU173" s="16" t="s">
        <v>81</v>
      </c>
      <c r="AY173" s="16" t="s">
        <v>131</v>
      </c>
      <c r="BE173" s="171">
        <f>IF(N173="základní",J173,0)</f>
        <v>0</v>
      </c>
      <c r="BF173" s="171">
        <f>IF(N173="snížená",J173,0)</f>
        <v>0</v>
      </c>
      <c r="BG173" s="171">
        <f>IF(N173="zákl. přenesená",J173,0)</f>
        <v>0</v>
      </c>
      <c r="BH173" s="171">
        <f>IF(N173="sníž. přenesená",J173,0)</f>
        <v>0</v>
      </c>
      <c r="BI173" s="171">
        <f>IF(N173="nulová",J173,0)</f>
        <v>0</v>
      </c>
      <c r="BJ173" s="16" t="s">
        <v>22</v>
      </c>
      <c r="BK173" s="171">
        <f>ROUND(I173*H173,2)</f>
        <v>0</v>
      </c>
      <c r="BL173" s="16" t="s">
        <v>138</v>
      </c>
      <c r="BM173" s="16" t="s">
        <v>253</v>
      </c>
    </row>
    <row r="174" spans="2:47" s="1" customFormat="1" ht="30" customHeight="1">
      <c r="B174" s="33"/>
      <c r="D174" s="172" t="s">
        <v>140</v>
      </c>
      <c r="F174" s="173" t="s">
        <v>254</v>
      </c>
      <c r="I174" s="133"/>
      <c r="L174" s="33"/>
      <c r="M174" s="62"/>
      <c r="N174" s="34"/>
      <c r="O174" s="34"/>
      <c r="P174" s="34"/>
      <c r="Q174" s="34"/>
      <c r="R174" s="34"/>
      <c r="S174" s="34"/>
      <c r="T174" s="63"/>
      <c r="AT174" s="16" t="s">
        <v>140</v>
      </c>
      <c r="AU174" s="16" t="s">
        <v>81</v>
      </c>
    </row>
    <row r="175" spans="2:51" s="11" customFormat="1" ht="22.5" customHeight="1">
      <c r="B175" s="174"/>
      <c r="D175" s="172" t="s">
        <v>141</v>
      </c>
      <c r="E175" s="175" t="s">
        <v>20</v>
      </c>
      <c r="F175" s="176" t="s">
        <v>255</v>
      </c>
      <c r="H175" s="177">
        <v>0.746</v>
      </c>
      <c r="I175" s="178"/>
      <c r="L175" s="174"/>
      <c r="M175" s="179"/>
      <c r="N175" s="180"/>
      <c r="O175" s="180"/>
      <c r="P175" s="180"/>
      <c r="Q175" s="180"/>
      <c r="R175" s="180"/>
      <c r="S175" s="180"/>
      <c r="T175" s="181"/>
      <c r="AT175" s="175" t="s">
        <v>141</v>
      </c>
      <c r="AU175" s="175" t="s">
        <v>81</v>
      </c>
      <c r="AV175" s="11" t="s">
        <v>81</v>
      </c>
      <c r="AW175" s="11" t="s">
        <v>37</v>
      </c>
      <c r="AX175" s="11" t="s">
        <v>73</v>
      </c>
      <c r="AY175" s="175" t="s">
        <v>131</v>
      </c>
    </row>
    <row r="176" spans="2:51" s="11" customFormat="1" ht="22.5" customHeight="1">
      <c r="B176" s="174"/>
      <c r="D176" s="172" t="s">
        <v>141</v>
      </c>
      <c r="E176" s="175" t="s">
        <v>20</v>
      </c>
      <c r="F176" s="176" t="s">
        <v>256</v>
      </c>
      <c r="H176" s="177">
        <v>1.86</v>
      </c>
      <c r="I176" s="178"/>
      <c r="L176" s="174"/>
      <c r="M176" s="179"/>
      <c r="N176" s="180"/>
      <c r="O176" s="180"/>
      <c r="P176" s="180"/>
      <c r="Q176" s="180"/>
      <c r="R176" s="180"/>
      <c r="S176" s="180"/>
      <c r="T176" s="181"/>
      <c r="AT176" s="175" t="s">
        <v>141</v>
      </c>
      <c r="AU176" s="175" t="s">
        <v>81</v>
      </c>
      <c r="AV176" s="11" t="s">
        <v>81</v>
      </c>
      <c r="AW176" s="11" t="s">
        <v>37</v>
      </c>
      <c r="AX176" s="11" t="s">
        <v>73</v>
      </c>
      <c r="AY176" s="175" t="s">
        <v>131</v>
      </c>
    </row>
    <row r="177" spans="2:51" s="12" customFormat="1" ht="22.5" customHeight="1">
      <c r="B177" s="182"/>
      <c r="D177" s="183" t="s">
        <v>141</v>
      </c>
      <c r="E177" s="184" t="s">
        <v>20</v>
      </c>
      <c r="F177" s="185" t="s">
        <v>143</v>
      </c>
      <c r="H177" s="186">
        <v>2.606</v>
      </c>
      <c r="I177" s="187"/>
      <c r="L177" s="182"/>
      <c r="M177" s="188"/>
      <c r="N177" s="189"/>
      <c r="O177" s="189"/>
      <c r="P177" s="189"/>
      <c r="Q177" s="189"/>
      <c r="R177" s="189"/>
      <c r="S177" s="189"/>
      <c r="T177" s="190"/>
      <c r="AT177" s="191" t="s">
        <v>141</v>
      </c>
      <c r="AU177" s="191" t="s">
        <v>81</v>
      </c>
      <c r="AV177" s="12" t="s">
        <v>138</v>
      </c>
      <c r="AW177" s="12" t="s">
        <v>37</v>
      </c>
      <c r="AX177" s="12" t="s">
        <v>22</v>
      </c>
      <c r="AY177" s="191" t="s">
        <v>131</v>
      </c>
    </row>
    <row r="178" spans="2:65" s="1" customFormat="1" ht="22.5" customHeight="1">
      <c r="B178" s="159"/>
      <c r="C178" s="160" t="s">
        <v>257</v>
      </c>
      <c r="D178" s="160" t="s">
        <v>134</v>
      </c>
      <c r="E178" s="161" t="s">
        <v>258</v>
      </c>
      <c r="F178" s="162" t="s">
        <v>259</v>
      </c>
      <c r="G178" s="163" t="s">
        <v>137</v>
      </c>
      <c r="H178" s="164">
        <v>0.746</v>
      </c>
      <c r="I178" s="165"/>
      <c r="J178" s="166">
        <f>ROUND(I178*H178,2)</f>
        <v>0</v>
      </c>
      <c r="K178" s="162" t="s">
        <v>148</v>
      </c>
      <c r="L178" s="33"/>
      <c r="M178" s="167" t="s">
        <v>20</v>
      </c>
      <c r="N178" s="168" t="s">
        <v>44</v>
      </c>
      <c r="O178" s="34"/>
      <c r="P178" s="169">
        <f>O178*H178</f>
        <v>0</v>
      </c>
      <c r="Q178" s="169">
        <v>2.25634</v>
      </c>
      <c r="R178" s="169">
        <f>Q178*H178</f>
        <v>1.6832296399999997</v>
      </c>
      <c r="S178" s="169">
        <v>0</v>
      </c>
      <c r="T178" s="170">
        <f>S178*H178</f>
        <v>0</v>
      </c>
      <c r="AR178" s="16" t="s">
        <v>138</v>
      </c>
      <c r="AT178" s="16" t="s">
        <v>134</v>
      </c>
      <c r="AU178" s="16" t="s">
        <v>81</v>
      </c>
      <c r="AY178" s="16" t="s">
        <v>131</v>
      </c>
      <c r="BE178" s="171">
        <f>IF(N178="základní",J178,0)</f>
        <v>0</v>
      </c>
      <c r="BF178" s="171">
        <f>IF(N178="snížená",J178,0)</f>
        <v>0</v>
      </c>
      <c r="BG178" s="171">
        <f>IF(N178="zákl. přenesená",J178,0)</f>
        <v>0</v>
      </c>
      <c r="BH178" s="171">
        <f>IF(N178="sníž. přenesená",J178,0)</f>
        <v>0</v>
      </c>
      <c r="BI178" s="171">
        <f>IF(N178="nulová",J178,0)</f>
        <v>0</v>
      </c>
      <c r="BJ178" s="16" t="s">
        <v>22</v>
      </c>
      <c r="BK178" s="171">
        <f>ROUND(I178*H178,2)</f>
        <v>0</v>
      </c>
      <c r="BL178" s="16" t="s">
        <v>138</v>
      </c>
      <c r="BM178" s="16" t="s">
        <v>260</v>
      </c>
    </row>
    <row r="179" spans="2:47" s="1" customFormat="1" ht="22.5" customHeight="1">
      <c r="B179" s="33"/>
      <c r="D179" s="172" t="s">
        <v>140</v>
      </c>
      <c r="F179" s="173" t="s">
        <v>261</v>
      </c>
      <c r="I179" s="133"/>
      <c r="L179" s="33"/>
      <c r="M179" s="62"/>
      <c r="N179" s="34"/>
      <c r="O179" s="34"/>
      <c r="P179" s="34"/>
      <c r="Q179" s="34"/>
      <c r="R179" s="34"/>
      <c r="S179" s="34"/>
      <c r="T179" s="63"/>
      <c r="AT179" s="16" t="s">
        <v>140</v>
      </c>
      <c r="AU179" s="16" t="s">
        <v>81</v>
      </c>
    </row>
    <row r="180" spans="2:51" s="11" customFormat="1" ht="22.5" customHeight="1">
      <c r="B180" s="174"/>
      <c r="D180" s="172" t="s">
        <v>141</v>
      </c>
      <c r="E180" s="175" t="s">
        <v>20</v>
      </c>
      <c r="F180" s="176" t="s">
        <v>255</v>
      </c>
      <c r="H180" s="177">
        <v>0.746</v>
      </c>
      <c r="I180" s="178"/>
      <c r="L180" s="174"/>
      <c r="M180" s="179"/>
      <c r="N180" s="180"/>
      <c r="O180" s="180"/>
      <c r="P180" s="180"/>
      <c r="Q180" s="180"/>
      <c r="R180" s="180"/>
      <c r="S180" s="180"/>
      <c r="T180" s="181"/>
      <c r="AT180" s="175" t="s">
        <v>141</v>
      </c>
      <c r="AU180" s="175" t="s">
        <v>81</v>
      </c>
      <c r="AV180" s="11" t="s">
        <v>81</v>
      </c>
      <c r="AW180" s="11" t="s">
        <v>37</v>
      </c>
      <c r="AX180" s="11" t="s">
        <v>73</v>
      </c>
      <c r="AY180" s="175" t="s">
        <v>131</v>
      </c>
    </row>
    <row r="181" spans="2:51" s="12" customFormat="1" ht="22.5" customHeight="1">
      <c r="B181" s="182"/>
      <c r="D181" s="183" t="s">
        <v>141</v>
      </c>
      <c r="E181" s="184" t="s">
        <v>20</v>
      </c>
      <c r="F181" s="185" t="s">
        <v>143</v>
      </c>
      <c r="H181" s="186">
        <v>0.746</v>
      </c>
      <c r="I181" s="187"/>
      <c r="L181" s="182"/>
      <c r="M181" s="188"/>
      <c r="N181" s="189"/>
      <c r="O181" s="189"/>
      <c r="P181" s="189"/>
      <c r="Q181" s="189"/>
      <c r="R181" s="189"/>
      <c r="S181" s="189"/>
      <c r="T181" s="190"/>
      <c r="AT181" s="191" t="s">
        <v>141</v>
      </c>
      <c r="AU181" s="191" t="s">
        <v>81</v>
      </c>
      <c r="AV181" s="12" t="s">
        <v>138</v>
      </c>
      <c r="AW181" s="12" t="s">
        <v>37</v>
      </c>
      <c r="AX181" s="12" t="s">
        <v>22</v>
      </c>
      <c r="AY181" s="191" t="s">
        <v>131</v>
      </c>
    </row>
    <row r="182" spans="2:65" s="1" customFormat="1" ht="22.5" customHeight="1">
      <c r="B182" s="159"/>
      <c r="C182" s="160" t="s">
        <v>27</v>
      </c>
      <c r="D182" s="160" t="s">
        <v>134</v>
      </c>
      <c r="E182" s="161" t="s">
        <v>262</v>
      </c>
      <c r="F182" s="162" t="s">
        <v>263</v>
      </c>
      <c r="G182" s="163" t="s">
        <v>137</v>
      </c>
      <c r="H182" s="164">
        <v>14.91</v>
      </c>
      <c r="I182" s="165"/>
      <c r="J182" s="166">
        <f>ROUND(I182*H182,2)</f>
        <v>0</v>
      </c>
      <c r="K182" s="162" t="s">
        <v>148</v>
      </c>
      <c r="L182" s="33"/>
      <c r="M182" s="167" t="s">
        <v>20</v>
      </c>
      <c r="N182" s="168" t="s">
        <v>44</v>
      </c>
      <c r="O182" s="34"/>
      <c r="P182" s="169">
        <f>O182*H182</f>
        <v>0</v>
      </c>
      <c r="Q182" s="169">
        <v>2.45329</v>
      </c>
      <c r="R182" s="169">
        <f>Q182*H182</f>
        <v>36.5785539</v>
      </c>
      <c r="S182" s="169">
        <v>0</v>
      </c>
      <c r="T182" s="170">
        <f>S182*H182</f>
        <v>0</v>
      </c>
      <c r="AR182" s="16" t="s">
        <v>138</v>
      </c>
      <c r="AT182" s="16" t="s">
        <v>134</v>
      </c>
      <c r="AU182" s="16" t="s">
        <v>81</v>
      </c>
      <c r="AY182" s="16" t="s">
        <v>131</v>
      </c>
      <c r="BE182" s="171">
        <f>IF(N182="základní",J182,0)</f>
        <v>0</v>
      </c>
      <c r="BF182" s="171">
        <f>IF(N182="snížená",J182,0)</f>
        <v>0</v>
      </c>
      <c r="BG182" s="171">
        <f>IF(N182="zákl. přenesená",J182,0)</f>
        <v>0</v>
      </c>
      <c r="BH182" s="171">
        <f>IF(N182="sníž. přenesená",J182,0)</f>
        <v>0</v>
      </c>
      <c r="BI182" s="171">
        <f>IF(N182="nulová",J182,0)</f>
        <v>0</v>
      </c>
      <c r="BJ182" s="16" t="s">
        <v>22</v>
      </c>
      <c r="BK182" s="171">
        <f>ROUND(I182*H182,2)</f>
        <v>0</v>
      </c>
      <c r="BL182" s="16" t="s">
        <v>138</v>
      </c>
      <c r="BM182" s="16" t="s">
        <v>264</v>
      </c>
    </row>
    <row r="183" spans="2:47" s="1" customFormat="1" ht="30" customHeight="1">
      <c r="B183" s="33"/>
      <c r="D183" s="172" t="s">
        <v>140</v>
      </c>
      <c r="F183" s="173" t="s">
        <v>265</v>
      </c>
      <c r="I183" s="133"/>
      <c r="L183" s="33"/>
      <c r="M183" s="62"/>
      <c r="N183" s="34"/>
      <c r="O183" s="34"/>
      <c r="P183" s="34"/>
      <c r="Q183" s="34"/>
      <c r="R183" s="34"/>
      <c r="S183" s="34"/>
      <c r="T183" s="63"/>
      <c r="AT183" s="16" t="s">
        <v>140</v>
      </c>
      <c r="AU183" s="16" t="s">
        <v>81</v>
      </c>
    </row>
    <row r="184" spans="2:51" s="11" customFormat="1" ht="22.5" customHeight="1">
      <c r="B184" s="174"/>
      <c r="D184" s="172" t="s">
        <v>141</v>
      </c>
      <c r="E184" s="175" t="s">
        <v>20</v>
      </c>
      <c r="F184" s="176" t="s">
        <v>266</v>
      </c>
      <c r="H184" s="177">
        <v>14.91</v>
      </c>
      <c r="I184" s="178"/>
      <c r="L184" s="174"/>
      <c r="M184" s="179"/>
      <c r="N184" s="180"/>
      <c r="O184" s="180"/>
      <c r="P184" s="180"/>
      <c r="Q184" s="180"/>
      <c r="R184" s="180"/>
      <c r="S184" s="180"/>
      <c r="T184" s="181"/>
      <c r="AT184" s="175" t="s">
        <v>141</v>
      </c>
      <c r="AU184" s="175" t="s">
        <v>81</v>
      </c>
      <c r="AV184" s="11" t="s">
        <v>81</v>
      </c>
      <c r="AW184" s="11" t="s">
        <v>37</v>
      </c>
      <c r="AX184" s="11" t="s">
        <v>73</v>
      </c>
      <c r="AY184" s="175" t="s">
        <v>131</v>
      </c>
    </row>
    <row r="185" spans="2:51" s="12" customFormat="1" ht="22.5" customHeight="1">
      <c r="B185" s="182"/>
      <c r="D185" s="183" t="s">
        <v>141</v>
      </c>
      <c r="E185" s="184" t="s">
        <v>20</v>
      </c>
      <c r="F185" s="185" t="s">
        <v>143</v>
      </c>
      <c r="H185" s="186">
        <v>14.91</v>
      </c>
      <c r="I185" s="187"/>
      <c r="L185" s="182"/>
      <c r="M185" s="188"/>
      <c r="N185" s="189"/>
      <c r="O185" s="189"/>
      <c r="P185" s="189"/>
      <c r="Q185" s="189"/>
      <c r="R185" s="189"/>
      <c r="S185" s="189"/>
      <c r="T185" s="190"/>
      <c r="AT185" s="191" t="s">
        <v>141</v>
      </c>
      <c r="AU185" s="191" t="s">
        <v>81</v>
      </c>
      <c r="AV185" s="12" t="s">
        <v>138</v>
      </c>
      <c r="AW185" s="12" t="s">
        <v>37</v>
      </c>
      <c r="AX185" s="12" t="s">
        <v>22</v>
      </c>
      <c r="AY185" s="191" t="s">
        <v>131</v>
      </c>
    </row>
    <row r="186" spans="2:65" s="1" customFormat="1" ht="22.5" customHeight="1">
      <c r="B186" s="159"/>
      <c r="C186" s="160" t="s">
        <v>267</v>
      </c>
      <c r="D186" s="160" t="s">
        <v>134</v>
      </c>
      <c r="E186" s="161" t="s">
        <v>268</v>
      </c>
      <c r="F186" s="162" t="s">
        <v>269</v>
      </c>
      <c r="G186" s="163" t="s">
        <v>147</v>
      </c>
      <c r="H186" s="164">
        <v>85.2</v>
      </c>
      <c r="I186" s="165"/>
      <c r="J186" s="166">
        <f>ROUND(I186*H186,2)</f>
        <v>0</v>
      </c>
      <c r="K186" s="162" t="s">
        <v>148</v>
      </c>
      <c r="L186" s="33"/>
      <c r="M186" s="167" t="s">
        <v>20</v>
      </c>
      <c r="N186" s="168" t="s">
        <v>44</v>
      </c>
      <c r="O186" s="34"/>
      <c r="P186" s="169">
        <f>O186*H186</f>
        <v>0</v>
      </c>
      <c r="Q186" s="169">
        <v>0.00103</v>
      </c>
      <c r="R186" s="169">
        <f>Q186*H186</f>
        <v>0.08775600000000001</v>
      </c>
      <c r="S186" s="169">
        <v>0</v>
      </c>
      <c r="T186" s="170">
        <f>S186*H186</f>
        <v>0</v>
      </c>
      <c r="AR186" s="16" t="s">
        <v>138</v>
      </c>
      <c r="AT186" s="16" t="s">
        <v>134</v>
      </c>
      <c r="AU186" s="16" t="s">
        <v>81</v>
      </c>
      <c r="AY186" s="16" t="s">
        <v>131</v>
      </c>
      <c r="BE186" s="171">
        <f>IF(N186="základní",J186,0)</f>
        <v>0</v>
      </c>
      <c r="BF186" s="171">
        <f>IF(N186="snížená",J186,0)</f>
        <v>0</v>
      </c>
      <c r="BG186" s="171">
        <f>IF(N186="zákl. přenesená",J186,0)</f>
        <v>0</v>
      </c>
      <c r="BH186" s="171">
        <f>IF(N186="sníž. přenesená",J186,0)</f>
        <v>0</v>
      </c>
      <c r="BI186" s="171">
        <f>IF(N186="nulová",J186,0)</f>
        <v>0</v>
      </c>
      <c r="BJ186" s="16" t="s">
        <v>22</v>
      </c>
      <c r="BK186" s="171">
        <f>ROUND(I186*H186,2)</f>
        <v>0</v>
      </c>
      <c r="BL186" s="16" t="s">
        <v>138</v>
      </c>
      <c r="BM186" s="16" t="s">
        <v>270</v>
      </c>
    </row>
    <row r="187" spans="2:47" s="1" customFormat="1" ht="30" customHeight="1">
      <c r="B187" s="33"/>
      <c r="D187" s="172" t="s">
        <v>140</v>
      </c>
      <c r="F187" s="173" t="s">
        <v>271</v>
      </c>
      <c r="I187" s="133"/>
      <c r="L187" s="33"/>
      <c r="M187" s="62"/>
      <c r="N187" s="34"/>
      <c r="O187" s="34"/>
      <c r="P187" s="34"/>
      <c r="Q187" s="34"/>
      <c r="R187" s="34"/>
      <c r="S187" s="34"/>
      <c r="T187" s="63"/>
      <c r="AT187" s="16" t="s">
        <v>140</v>
      </c>
      <c r="AU187" s="16" t="s">
        <v>81</v>
      </c>
    </row>
    <row r="188" spans="2:51" s="11" customFormat="1" ht="22.5" customHeight="1">
      <c r="B188" s="174"/>
      <c r="D188" s="172" t="s">
        <v>141</v>
      </c>
      <c r="E188" s="175" t="s">
        <v>20</v>
      </c>
      <c r="F188" s="176" t="s">
        <v>272</v>
      </c>
      <c r="H188" s="177">
        <v>85.2</v>
      </c>
      <c r="I188" s="178"/>
      <c r="L188" s="174"/>
      <c r="M188" s="179"/>
      <c r="N188" s="180"/>
      <c r="O188" s="180"/>
      <c r="P188" s="180"/>
      <c r="Q188" s="180"/>
      <c r="R188" s="180"/>
      <c r="S188" s="180"/>
      <c r="T188" s="181"/>
      <c r="AT188" s="175" t="s">
        <v>141</v>
      </c>
      <c r="AU188" s="175" t="s">
        <v>81</v>
      </c>
      <c r="AV188" s="11" t="s">
        <v>81</v>
      </c>
      <c r="AW188" s="11" t="s">
        <v>37</v>
      </c>
      <c r="AX188" s="11" t="s">
        <v>73</v>
      </c>
      <c r="AY188" s="175" t="s">
        <v>131</v>
      </c>
    </row>
    <row r="189" spans="2:51" s="12" customFormat="1" ht="22.5" customHeight="1">
      <c r="B189" s="182"/>
      <c r="D189" s="183" t="s">
        <v>141</v>
      </c>
      <c r="E189" s="184" t="s">
        <v>20</v>
      </c>
      <c r="F189" s="185" t="s">
        <v>143</v>
      </c>
      <c r="H189" s="186">
        <v>85.2</v>
      </c>
      <c r="I189" s="187"/>
      <c r="L189" s="182"/>
      <c r="M189" s="188"/>
      <c r="N189" s="189"/>
      <c r="O189" s="189"/>
      <c r="P189" s="189"/>
      <c r="Q189" s="189"/>
      <c r="R189" s="189"/>
      <c r="S189" s="189"/>
      <c r="T189" s="190"/>
      <c r="AT189" s="191" t="s">
        <v>141</v>
      </c>
      <c r="AU189" s="191" t="s">
        <v>81</v>
      </c>
      <c r="AV189" s="12" t="s">
        <v>138</v>
      </c>
      <c r="AW189" s="12" t="s">
        <v>37</v>
      </c>
      <c r="AX189" s="12" t="s">
        <v>22</v>
      </c>
      <c r="AY189" s="191" t="s">
        <v>131</v>
      </c>
    </row>
    <row r="190" spans="2:65" s="1" customFormat="1" ht="22.5" customHeight="1">
      <c r="B190" s="159"/>
      <c r="C190" s="160" t="s">
        <v>8</v>
      </c>
      <c r="D190" s="160" t="s">
        <v>134</v>
      </c>
      <c r="E190" s="161" t="s">
        <v>273</v>
      </c>
      <c r="F190" s="162" t="s">
        <v>274</v>
      </c>
      <c r="G190" s="163" t="s">
        <v>147</v>
      </c>
      <c r="H190" s="164">
        <v>85.2</v>
      </c>
      <c r="I190" s="165"/>
      <c r="J190" s="166">
        <f>ROUND(I190*H190,2)</f>
        <v>0</v>
      </c>
      <c r="K190" s="162" t="s">
        <v>148</v>
      </c>
      <c r="L190" s="33"/>
      <c r="M190" s="167" t="s">
        <v>20</v>
      </c>
      <c r="N190" s="168" t="s">
        <v>44</v>
      </c>
      <c r="O190" s="34"/>
      <c r="P190" s="169">
        <f>O190*H190</f>
        <v>0</v>
      </c>
      <c r="Q190" s="169">
        <v>0</v>
      </c>
      <c r="R190" s="169">
        <f>Q190*H190</f>
        <v>0</v>
      </c>
      <c r="S190" s="169">
        <v>0</v>
      </c>
      <c r="T190" s="170">
        <f>S190*H190</f>
        <v>0</v>
      </c>
      <c r="AR190" s="16" t="s">
        <v>138</v>
      </c>
      <c r="AT190" s="16" t="s">
        <v>134</v>
      </c>
      <c r="AU190" s="16" t="s">
        <v>81</v>
      </c>
      <c r="AY190" s="16" t="s">
        <v>131</v>
      </c>
      <c r="BE190" s="171">
        <f>IF(N190="základní",J190,0)</f>
        <v>0</v>
      </c>
      <c r="BF190" s="171">
        <f>IF(N190="snížená",J190,0)</f>
        <v>0</v>
      </c>
      <c r="BG190" s="171">
        <f>IF(N190="zákl. přenesená",J190,0)</f>
        <v>0</v>
      </c>
      <c r="BH190" s="171">
        <f>IF(N190="sníž. přenesená",J190,0)</f>
        <v>0</v>
      </c>
      <c r="BI190" s="171">
        <f>IF(N190="nulová",J190,0)</f>
        <v>0</v>
      </c>
      <c r="BJ190" s="16" t="s">
        <v>22</v>
      </c>
      <c r="BK190" s="171">
        <f>ROUND(I190*H190,2)</f>
        <v>0</v>
      </c>
      <c r="BL190" s="16" t="s">
        <v>138</v>
      </c>
      <c r="BM190" s="16" t="s">
        <v>275</v>
      </c>
    </row>
    <row r="191" spans="2:47" s="1" customFormat="1" ht="30" customHeight="1">
      <c r="B191" s="33"/>
      <c r="D191" s="183" t="s">
        <v>140</v>
      </c>
      <c r="F191" s="192" t="s">
        <v>276</v>
      </c>
      <c r="I191" s="133"/>
      <c r="L191" s="33"/>
      <c r="M191" s="62"/>
      <c r="N191" s="34"/>
      <c r="O191" s="34"/>
      <c r="P191" s="34"/>
      <c r="Q191" s="34"/>
      <c r="R191" s="34"/>
      <c r="S191" s="34"/>
      <c r="T191" s="63"/>
      <c r="AT191" s="16" t="s">
        <v>140</v>
      </c>
      <c r="AU191" s="16" t="s">
        <v>81</v>
      </c>
    </row>
    <row r="192" spans="2:65" s="1" customFormat="1" ht="22.5" customHeight="1">
      <c r="B192" s="159"/>
      <c r="C192" s="160" t="s">
        <v>277</v>
      </c>
      <c r="D192" s="160" t="s">
        <v>134</v>
      </c>
      <c r="E192" s="161" t="s">
        <v>278</v>
      </c>
      <c r="F192" s="162" t="s">
        <v>279</v>
      </c>
      <c r="G192" s="163" t="s">
        <v>219</v>
      </c>
      <c r="H192" s="164">
        <v>1.789</v>
      </c>
      <c r="I192" s="165"/>
      <c r="J192" s="166">
        <f>ROUND(I192*H192,2)</f>
        <v>0</v>
      </c>
      <c r="K192" s="162" t="s">
        <v>148</v>
      </c>
      <c r="L192" s="33"/>
      <c r="M192" s="167" t="s">
        <v>20</v>
      </c>
      <c r="N192" s="168" t="s">
        <v>44</v>
      </c>
      <c r="O192" s="34"/>
      <c r="P192" s="169">
        <f>O192*H192</f>
        <v>0</v>
      </c>
      <c r="Q192" s="169">
        <v>1.06017</v>
      </c>
      <c r="R192" s="169">
        <f>Q192*H192</f>
        <v>1.89664413</v>
      </c>
      <c r="S192" s="169">
        <v>0</v>
      </c>
      <c r="T192" s="170">
        <f>S192*H192</f>
        <v>0</v>
      </c>
      <c r="AR192" s="16" t="s">
        <v>138</v>
      </c>
      <c r="AT192" s="16" t="s">
        <v>134</v>
      </c>
      <c r="AU192" s="16" t="s">
        <v>81</v>
      </c>
      <c r="AY192" s="16" t="s">
        <v>131</v>
      </c>
      <c r="BE192" s="171">
        <f>IF(N192="základní",J192,0)</f>
        <v>0</v>
      </c>
      <c r="BF192" s="171">
        <f>IF(N192="snížená",J192,0)</f>
        <v>0</v>
      </c>
      <c r="BG192" s="171">
        <f>IF(N192="zákl. přenesená",J192,0)</f>
        <v>0</v>
      </c>
      <c r="BH192" s="171">
        <f>IF(N192="sníž. přenesená",J192,0)</f>
        <v>0</v>
      </c>
      <c r="BI192" s="171">
        <f>IF(N192="nulová",J192,0)</f>
        <v>0</v>
      </c>
      <c r="BJ192" s="16" t="s">
        <v>22</v>
      </c>
      <c r="BK192" s="171">
        <f>ROUND(I192*H192,2)</f>
        <v>0</v>
      </c>
      <c r="BL192" s="16" t="s">
        <v>138</v>
      </c>
      <c r="BM192" s="16" t="s">
        <v>280</v>
      </c>
    </row>
    <row r="193" spans="2:47" s="1" customFormat="1" ht="22.5" customHeight="1">
      <c r="B193" s="33"/>
      <c r="D193" s="172" t="s">
        <v>140</v>
      </c>
      <c r="F193" s="173" t="s">
        <v>281</v>
      </c>
      <c r="I193" s="133"/>
      <c r="L193" s="33"/>
      <c r="M193" s="62"/>
      <c r="N193" s="34"/>
      <c r="O193" s="34"/>
      <c r="P193" s="34"/>
      <c r="Q193" s="34"/>
      <c r="R193" s="34"/>
      <c r="S193" s="34"/>
      <c r="T193" s="63"/>
      <c r="AT193" s="16" t="s">
        <v>140</v>
      </c>
      <c r="AU193" s="16" t="s">
        <v>81</v>
      </c>
    </row>
    <row r="194" spans="2:51" s="11" customFormat="1" ht="22.5" customHeight="1">
      <c r="B194" s="174"/>
      <c r="D194" s="172" t="s">
        <v>141</v>
      </c>
      <c r="E194" s="175" t="s">
        <v>20</v>
      </c>
      <c r="F194" s="176" t="s">
        <v>282</v>
      </c>
      <c r="H194" s="177">
        <v>1.789</v>
      </c>
      <c r="I194" s="178"/>
      <c r="L194" s="174"/>
      <c r="M194" s="179"/>
      <c r="N194" s="180"/>
      <c r="O194" s="180"/>
      <c r="P194" s="180"/>
      <c r="Q194" s="180"/>
      <c r="R194" s="180"/>
      <c r="S194" s="180"/>
      <c r="T194" s="181"/>
      <c r="AT194" s="175" t="s">
        <v>141</v>
      </c>
      <c r="AU194" s="175" t="s">
        <v>81</v>
      </c>
      <c r="AV194" s="11" t="s">
        <v>81</v>
      </c>
      <c r="AW194" s="11" t="s">
        <v>37</v>
      </c>
      <c r="AX194" s="11" t="s">
        <v>73</v>
      </c>
      <c r="AY194" s="175" t="s">
        <v>131</v>
      </c>
    </row>
    <row r="195" spans="2:51" s="12" customFormat="1" ht="22.5" customHeight="1">
      <c r="B195" s="182"/>
      <c r="D195" s="183" t="s">
        <v>141</v>
      </c>
      <c r="E195" s="184" t="s">
        <v>20</v>
      </c>
      <c r="F195" s="185" t="s">
        <v>143</v>
      </c>
      <c r="H195" s="186">
        <v>1.789</v>
      </c>
      <c r="I195" s="187"/>
      <c r="L195" s="182"/>
      <c r="M195" s="188"/>
      <c r="N195" s="189"/>
      <c r="O195" s="189"/>
      <c r="P195" s="189"/>
      <c r="Q195" s="189"/>
      <c r="R195" s="189"/>
      <c r="S195" s="189"/>
      <c r="T195" s="190"/>
      <c r="AT195" s="191" t="s">
        <v>141</v>
      </c>
      <c r="AU195" s="191" t="s">
        <v>81</v>
      </c>
      <c r="AV195" s="12" t="s">
        <v>138</v>
      </c>
      <c r="AW195" s="12" t="s">
        <v>37</v>
      </c>
      <c r="AX195" s="12" t="s">
        <v>22</v>
      </c>
      <c r="AY195" s="191" t="s">
        <v>131</v>
      </c>
    </row>
    <row r="196" spans="2:65" s="1" customFormat="1" ht="22.5" customHeight="1">
      <c r="B196" s="159"/>
      <c r="C196" s="160" t="s">
        <v>283</v>
      </c>
      <c r="D196" s="160" t="s">
        <v>134</v>
      </c>
      <c r="E196" s="161" t="s">
        <v>284</v>
      </c>
      <c r="F196" s="162" t="s">
        <v>285</v>
      </c>
      <c r="G196" s="163" t="s">
        <v>137</v>
      </c>
      <c r="H196" s="164">
        <v>1.86</v>
      </c>
      <c r="I196" s="165"/>
      <c r="J196" s="166">
        <f>ROUND(I196*H196,2)</f>
        <v>0</v>
      </c>
      <c r="K196" s="162" t="s">
        <v>148</v>
      </c>
      <c r="L196" s="33"/>
      <c r="M196" s="167" t="s">
        <v>20</v>
      </c>
      <c r="N196" s="168" t="s">
        <v>44</v>
      </c>
      <c r="O196" s="34"/>
      <c r="P196" s="169">
        <f>O196*H196</f>
        <v>0</v>
      </c>
      <c r="Q196" s="169">
        <v>2.25634</v>
      </c>
      <c r="R196" s="169">
        <f>Q196*H196</f>
        <v>4.1967924</v>
      </c>
      <c r="S196" s="169">
        <v>0</v>
      </c>
      <c r="T196" s="170">
        <f>S196*H196</f>
        <v>0</v>
      </c>
      <c r="AR196" s="16" t="s">
        <v>138</v>
      </c>
      <c r="AT196" s="16" t="s">
        <v>134</v>
      </c>
      <c r="AU196" s="16" t="s">
        <v>81</v>
      </c>
      <c r="AY196" s="16" t="s">
        <v>131</v>
      </c>
      <c r="BE196" s="171">
        <f>IF(N196="základní",J196,0)</f>
        <v>0</v>
      </c>
      <c r="BF196" s="171">
        <f>IF(N196="snížená",J196,0)</f>
        <v>0</v>
      </c>
      <c r="BG196" s="171">
        <f>IF(N196="zákl. přenesená",J196,0)</f>
        <v>0</v>
      </c>
      <c r="BH196" s="171">
        <f>IF(N196="sníž. přenesená",J196,0)</f>
        <v>0</v>
      </c>
      <c r="BI196" s="171">
        <f>IF(N196="nulová",J196,0)</f>
        <v>0</v>
      </c>
      <c r="BJ196" s="16" t="s">
        <v>22</v>
      </c>
      <c r="BK196" s="171">
        <f>ROUND(I196*H196,2)</f>
        <v>0</v>
      </c>
      <c r="BL196" s="16" t="s">
        <v>138</v>
      </c>
      <c r="BM196" s="16" t="s">
        <v>286</v>
      </c>
    </row>
    <row r="197" spans="2:47" s="1" customFormat="1" ht="22.5" customHeight="1">
      <c r="B197" s="33"/>
      <c r="D197" s="172" t="s">
        <v>140</v>
      </c>
      <c r="F197" s="173" t="s">
        <v>287</v>
      </c>
      <c r="I197" s="133"/>
      <c r="L197" s="33"/>
      <c r="M197" s="62"/>
      <c r="N197" s="34"/>
      <c r="O197" s="34"/>
      <c r="P197" s="34"/>
      <c r="Q197" s="34"/>
      <c r="R197" s="34"/>
      <c r="S197" s="34"/>
      <c r="T197" s="63"/>
      <c r="AT197" s="16" t="s">
        <v>140</v>
      </c>
      <c r="AU197" s="16" t="s">
        <v>81</v>
      </c>
    </row>
    <row r="198" spans="2:51" s="11" customFormat="1" ht="22.5" customHeight="1">
      <c r="B198" s="174"/>
      <c r="D198" s="172" t="s">
        <v>141</v>
      </c>
      <c r="E198" s="175" t="s">
        <v>20</v>
      </c>
      <c r="F198" s="176" t="s">
        <v>256</v>
      </c>
      <c r="H198" s="177">
        <v>1.86</v>
      </c>
      <c r="I198" s="178"/>
      <c r="L198" s="174"/>
      <c r="M198" s="179"/>
      <c r="N198" s="180"/>
      <c r="O198" s="180"/>
      <c r="P198" s="180"/>
      <c r="Q198" s="180"/>
      <c r="R198" s="180"/>
      <c r="S198" s="180"/>
      <c r="T198" s="181"/>
      <c r="AT198" s="175" t="s">
        <v>141</v>
      </c>
      <c r="AU198" s="175" t="s">
        <v>81</v>
      </c>
      <c r="AV198" s="11" t="s">
        <v>81</v>
      </c>
      <c r="AW198" s="11" t="s">
        <v>37</v>
      </c>
      <c r="AX198" s="11" t="s">
        <v>73</v>
      </c>
      <c r="AY198" s="175" t="s">
        <v>131</v>
      </c>
    </row>
    <row r="199" spans="2:51" s="12" customFormat="1" ht="22.5" customHeight="1">
      <c r="B199" s="182"/>
      <c r="D199" s="183" t="s">
        <v>141</v>
      </c>
      <c r="E199" s="184" t="s">
        <v>20</v>
      </c>
      <c r="F199" s="185" t="s">
        <v>143</v>
      </c>
      <c r="H199" s="186">
        <v>1.86</v>
      </c>
      <c r="I199" s="187"/>
      <c r="L199" s="182"/>
      <c r="M199" s="188"/>
      <c r="N199" s="189"/>
      <c r="O199" s="189"/>
      <c r="P199" s="189"/>
      <c r="Q199" s="189"/>
      <c r="R199" s="189"/>
      <c r="S199" s="189"/>
      <c r="T199" s="190"/>
      <c r="AT199" s="191" t="s">
        <v>141</v>
      </c>
      <c r="AU199" s="191" t="s">
        <v>81</v>
      </c>
      <c r="AV199" s="12" t="s">
        <v>138</v>
      </c>
      <c r="AW199" s="12" t="s">
        <v>37</v>
      </c>
      <c r="AX199" s="12" t="s">
        <v>22</v>
      </c>
      <c r="AY199" s="191" t="s">
        <v>131</v>
      </c>
    </row>
    <row r="200" spans="2:65" s="1" customFormat="1" ht="22.5" customHeight="1">
      <c r="B200" s="159"/>
      <c r="C200" s="160" t="s">
        <v>288</v>
      </c>
      <c r="D200" s="160" t="s">
        <v>134</v>
      </c>
      <c r="E200" s="161" t="s">
        <v>289</v>
      </c>
      <c r="F200" s="162" t="s">
        <v>290</v>
      </c>
      <c r="G200" s="163" t="s">
        <v>137</v>
      </c>
      <c r="H200" s="164">
        <v>55.8</v>
      </c>
      <c r="I200" s="165"/>
      <c r="J200" s="166">
        <f>ROUND(I200*H200,2)</f>
        <v>0</v>
      </c>
      <c r="K200" s="162" t="s">
        <v>148</v>
      </c>
      <c r="L200" s="33"/>
      <c r="M200" s="167" t="s">
        <v>20</v>
      </c>
      <c r="N200" s="168" t="s">
        <v>44</v>
      </c>
      <c r="O200" s="34"/>
      <c r="P200" s="169">
        <f>O200*H200</f>
        <v>0</v>
      </c>
      <c r="Q200" s="169">
        <v>2.45329</v>
      </c>
      <c r="R200" s="169">
        <f>Q200*H200</f>
        <v>136.89358199999998</v>
      </c>
      <c r="S200" s="169">
        <v>0</v>
      </c>
      <c r="T200" s="170">
        <f>S200*H200</f>
        <v>0</v>
      </c>
      <c r="AR200" s="16" t="s">
        <v>138</v>
      </c>
      <c r="AT200" s="16" t="s">
        <v>134</v>
      </c>
      <c r="AU200" s="16" t="s">
        <v>81</v>
      </c>
      <c r="AY200" s="16" t="s">
        <v>131</v>
      </c>
      <c r="BE200" s="171">
        <f>IF(N200="základní",J200,0)</f>
        <v>0</v>
      </c>
      <c r="BF200" s="171">
        <f>IF(N200="snížená",J200,0)</f>
        <v>0</v>
      </c>
      <c r="BG200" s="171">
        <f>IF(N200="zákl. přenesená",J200,0)</f>
        <v>0</v>
      </c>
      <c r="BH200" s="171">
        <f>IF(N200="sníž. přenesená",J200,0)</f>
        <v>0</v>
      </c>
      <c r="BI200" s="171">
        <f>IF(N200="nulová",J200,0)</f>
        <v>0</v>
      </c>
      <c r="BJ200" s="16" t="s">
        <v>22</v>
      </c>
      <c r="BK200" s="171">
        <f>ROUND(I200*H200,2)</f>
        <v>0</v>
      </c>
      <c r="BL200" s="16" t="s">
        <v>138</v>
      </c>
      <c r="BM200" s="16" t="s">
        <v>291</v>
      </c>
    </row>
    <row r="201" spans="2:47" s="1" customFormat="1" ht="30" customHeight="1">
      <c r="B201" s="33"/>
      <c r="D201" s="172" t="s">
        <v>140</v>
      </c>
      <c r="F201" s="173" t="s">
        <v>292</v>
      </c>
      <c r="I201" s="133"/>
      <c r="L201" s="33"/>
      <c r="M201" s="62"/>
      <c r="N201" s="34"/>
      <c r="O201" s="34"/>
      <c r="P201" s="34"/>
      <c r="Q201" s="34"/>
      <c r="R201" s="34"/>
      <c r="S201" s="34"/>
      <c r="T201" s="63"/>
      <c r="AT201" s="16" t="s">
        <v>140</v>
      </c>
      <c r="AU201" s="16" t="s">
        <v>81</v>
      </c>
    </row>
    <row r="202" spans="2:51" s="11" customFormat="1" ht="22.5" customHeight="1">
      <c r="B202" s="174"/>
      <c r="D202" s="172" t="s">
        <v>141</v>
      </c>
      <c r="E202" s="175" t="s">
        <v>20</v>
      </c>
      <c r="F202" s="176" t="s">
        <v>293</v>
      </c>
      <c r="H202" s="177">
        <v>55.8</v>
      </c>
      <c r="I202" s="178"/>
      <c r="L202" s="174"/>
      <c r="M202" s="179"/>
      <c r="N202" s="180"/>
      <c r="O202" s="180"/>
      <c r="P202" s="180"/>
      <c r="Q202" s="180"/>
      <c r="R202" s="180"/>
      <c r="S202" s="180"/>
      <c r="T202" s="181"/>
      <c r="AT202" s="175" t="s">
        <v>141</v>
      </c>
      <c r="AU202" s="175" t="s">
        <v>81</v>
      </c>
      <c r="AV202" s="11" t="s">
        <v>81</v>
      </c>
      <c r="AW202" s="11" t="s">
        <v>37</v>
      </c>
      <c r="AX202" s="11" t="s">
        <v>73</v>
      </c>
      <c r="AY202" s="175" t="s">
        <v>131</v>
      </c>
    </row>
    <row r="203" spans="2:51" s="12" customFormat="1" ht="22.5" customHeight="1">
      <c r="B203" s="182"/>
      <c r="D203" s="183" t="s">
        <v>141</v>
      </c>
      <c r="E203" s="184" t="s">
        <v>20</v>
      </c>
      <c r="F203" s="185" t="s">
        <v>143</v>
      </c>
      <c r="H203" s="186">
        <v>55.8</v>
      </c>
      <c r="I203" s="187"/>
      <c r="L203" s="182"/>
      <c r="M203" s="188"/>
      <c r="N203" s="189"/>
      <c r="O203" s="189"/>
      <c r="P203" s="189"/>
      <c r="Q203" s="189"/>
      <c r="R203" s="189"/>
      <c r="S203" s="189"/>
      <c r="T203" s="190"/>
      <c r="AT203" s="191" t="s">
        <v>141</v>
      </c>
      <c r="AU203" s="191" t="s">
        <v>81</v>
      </c>
      <c r="AV203" s="12" t="s">
        <v>138</v>
      </c>
      <c r="AW203" s="12" t="s">
        <v>37</v>
      </c>
      <c r="AX203" s="12" t="s">
        <v>22</v>
      </c>
      <c r="AY203" s="191" t="s">
        <v>131</v>
      </c>
    </row>
    <row r="204" spans="2:65" s="1" customFormat="1" ht="22.5" customHeight="1">
      <c r="B204" s="159"/>
      <c r="C204" s="160" t="s">
        <v>294</v>
      </c>
      <c r="D204" s="160" t="s">
        <v>134</v>
      </c>
      <c r="E204" s="161" t="s">
        <v>295</v>
      </c>
      <c r="F204" s="162" t="s">
        <v>296</v>
      </c>
      <c r="G204" s="163" t="s">
        <v>147</v>
      </c>
      <c r="H204" s="164">
        <v>139.2</v>
      </c>
      <c r="I204" s="165"/>
      <c r="J204" s="166">
        <f>ROUND(I204*H204,2)</f>
        <v>0</v>
      </c>
      <c r="K204" s="162" t="s">
        <v>148</v>
      </c>
      <c r="L204" s="33"/>
      <c r="M204" s="167" t="s">
        <v>20</v>
      </c>
      <c r="N204" s="168" t="s">
        <v>44</v>
      </c>
      <c r="O204" s="34"/>
      <c r="P204" s="169">
        <f>O204*H204</f>
        <v>0</v>
      </c>
      <c r="Q204" s="169">
        <v>0.00103</v>
      </c>
      <c r="R204" s="169">
        <f>Q204*H204</f>
        <v>0.143376</v>
      </c>
      <c r="S204" s="169">
        <v>0</v>
      </c>
      <c r="T204" s="170">
        <f>S204*H204</f>
        <v>0</v>
      </c>
      <c r="AR204" s="16" t="s">
        <v>138</v>
      </c>
      <c r="AT204" s="16" t="s">
        <v>134</v>
      </c>
      <c r="AU204" s="16" t="s">
        <v>81</v>
      </c>
      <c r="AY204" s="16" t="s">
        <v>131</v>
      </c>
      <c r="BE204" s="171">
        <f>IF(N204="základní",J204,0)</f>
        <v>0</v>
      </c>
      <c r="BF204" s="171">
        <f>IF(N204="snížená",J204,0)</f>
        <v>0</v>
      </c>
      <c r="BG204" s="171">
        <f>IF(N204="zákl. přenesená",J204,0)</f>
        <v>0</v>
      </c>
      <c r="BH204" s="171">
        <f>IF(N204="sníž. přenesená",J204,0)</f>
        <v>0</v>
      </c>
      <c r="BI204" s="171">
        <f>IF(N204="nulová",J204,0)</f>
        <v>0</v>
      </c>
      <c r="BJ204" s="16" t="s">
        <v>22</v>
      </c>
      <c r="BK204" s="171">
        <f>ROUND(I204*H204,2)</f>
        <v>0</v>
      </c>
      <c r="BL204" s="16" t="s">
        <v>138</v>
      </c>
      <c r="BM204" s="16" t="s">
        <v>297</v>
      </c>
    </row>
    <row r="205" spans="2:47" s="1" customFormat="1" ht="30" customHeight="1">
      <c r="B205" s="33"/>
      <c r="D205" s="172" t="s">
        <v>140</v>
      </c>
      <c r="F205" s="173" t="s">
        <v>298</v>
      </c>
      <c r="I205" s="133"/>
      <c r="L205" s="33"/>
      <c r="M205" s="62"/>
      <c r="N205" s="34"/>
      <c r="O205" s="34"/>
      <c r="P205" s="34"/>
      <c r="Q205" s="34"/>
      <c r="R205" s="34"/>
      <c r="S205" s="34"/>
      <c r="T205" s="63"/>
      <c r="AT205" s="16" t="s">
        <v>140</v>
      </c>
      <c r="AU205" s="16" t="s">
        <v>81</v>
      </c>
    </row>
    <row r="206" spans="2:51" s="11" customFormat="1" ht="22.5" customHeight="1">
      <c r="B206" s="174"/>
      <c r="D206" s="172" t="s">
        <v>141</v>
      </c>
      <c r="E206" s="175" t="s">
        <v>20</v>
      </c>
      <c r="F206" s="176" t="s">
        <v>299</v>
      </c>
      <c r="H206" s="177">
        <v>139.2</v>
      </c>
      <c r="I206" s="178"/>
      <c r="L206" s="174"/>
      <c r="M206" s="179"/>
      <c r="N206" s="180"/>
      <c r="O206" s="180"/>
      <c r="P206" s="180"/>
      <c r="Q206" s="180"/>
      <c r="R206" s="180"/>
      <c r="S206" s="180"/>
      <c r="T206" s="181"/>
      <c r="AT206" s="175" t="s">
        <v>141</v>
      </c>
      <c r="AU206" s="175" t="s">
        <v>81</v>
      </c>
      <c r="AV206" s="11" t="s">
        <v>81</v>
      </c>
      <c r="AW206" s="11" t="s">
        <v>37</v>
      </c>
      <c r="AX206" s="11" t="s">
        <v>73</v>
      </c>
      <c r="AY206" s="175" t="s">
        <v>131</v>
      </c>
    </row>
    <row r="207" spans="2:51" s="12" customFormat="1" ht="22.5" customHeight="1">
      <c r="B207" s="182"/>
      <c r="D207" s="183" t="s">
        <v>141</v>
      </c>
      <c r="E207" s="184" t="s">
        <v>20</v>
      </c>
      <c r="F207" s="185" t="s">
        <v>143</v>
      </c>
      <c r="H207" s="186">
        <v>139.2</v>
      </c>
      <c r="I207" s="187"/>
      <c r="L207" s="182"/>
      <c r="M207" s="188"/>
      <c r="N207" s="189"/>
      <c r="O207" s="189"/>
      <c r="P207" s="189"/>
      <c r="Q207" s="189"/>
      <c r="R207" s="189"/>
      <c r="S207" s="189"/>
      <c r="T207" s="190"/>
      <c r="AT207" s="191" t="s">
        <v>141</v>
      </c>
      <c r="AU207" s="191" t="s">
        <v>81</v>
      </c>
      <c r="AV207" s="12" t="s">
        <v>138</v>
      </c>
      <c r="AW207" s="12" t="s">
        <v>37</v>
      </c>
      <c r="AX207" s="12" t="s">
        <v>22</v>
      </c>
      <c r="AY207" s="191" t="s">
        <v>131</v>
      </c>
    </row>
    <row r="208" spans="2:65" s="1" customFormat="1" ht="22.5" customHeight="1">
      <c r="B208" s="159"/>
      <c r="C208" s="160" t="s">
        <v>300</v>
      </c>
      <c r="D208" s="160" t="s">
        <v>134</v>
      </c>
      <c r="E208" s="161" t="s">
        <v>301</v>
      </c>
      <c r="F208" s="162" t="s">
        <v>302</v>
      </c>
      <c r="G208" s="163" t="s">
        <v>147</v>
      </c>
      <c r="H208" s="164">
        <v>139.2</v>
      </c>
      <c r="I208" s="165"/>
      <c r="J208" s="166">
        <f>ROUND(I208*H208,2)</f>
        <v>0</v>
      </c>
      <c r="K208" s="162" t="s">
        <v>148</v>
      </c>
      <c r="L208" s="33"/>
      <c r="M208" s="167" t="s">
        <v>20</v>
      </c>
      <c r="N208" s="168" t="s">
        <v>44</v>
      </c>
      <c r="O208" s="34"/>
      <c r="P208" s="169">
        <f>O208*H208</f>
        <v>0</v>
      </c>
      <c r="Q208" s="169">
        <v>0</v>
      </c>
      <c r="R208" s="169">
        <f>Q208*H208</f>
        <v>0</v>
      </c>
      <c r="S208" s="169">
        <v>0</v>
      </c>
      <c r="T208" s="170">
        <f>S208*H208</f>
        <v>0</v>
      </c>
      <c r="AR208" s="16" t="s">
        <v>138</v>
      </c>
      <c r="AT208" s="16" t="s">
        <v>134</v>
      </c>
      <c r="AU208" s="16" t="s">
        <v>81</v>
      </c>
      <c r="AY208" s="16" t="s">
        <v>131</v>
      </c>
      <c r="BE208" s="171">
        <f>IF(N208="základní",J208,0)</f>
        <v>0</v>
      </c>
      <c r="BF208" s="171">
        <f>IF(N208="snížená",J208,0)</f>
        <v>0</v>
      </c>
      <c r="BG208" s="171">
        <f>IF(N208="zákl. přenesená",J208,0)</f>
        <v>0</v>
      </c>
      <c r="BH208" s="171">
        <f>IF(N208="sníž. přenesená",J208,0)</f>
        <v>0</v>
      </c>
      <c r="BI208" s="171">
        <f>IF(N208="nulová",J208,0)</f>
        <v>0</v>
      </c>
      <c r="BJ208" s="16" t="s">
        <v>22</v>
      </c>
      <c r="BK208" s="171">
        <f>ROUND(I208*H208,2)</f>
        <v>0</v>
      </c>
      <c r="BL208" s="16" t="s">
        <v>138</v>
      </c>
      <c r="BM208" s="16" t="s">
        <v>303</v>
      </c>
    </row>
    <row r="209" spans="2:47" s="1" customFormat="1" ht="30" customHeight="1">
      <c r="B209" s="33"/>
      <c r="D209" s="183" t="s">
        <v>140</v>
      </c>
      <c r="F209" s="192" t="s">
        <v>304</v>
      </c>
      <c r="I209" s="133"/>
      <c r="L209" s="33"/>
      <c r="M209" s="62"/>
      <c r="N209" s="34"/>
      <c r="O209" s="34"/>
      <c r="P209" s="34"/>
      <c r="Q209" s="34"/>
      <c r="R209" s="34"/>
      <c r="S209" s="34"/>
      <c r="T209" s="63"/>
      <c r="AT209" s="16" t="s">
        <v>140</v>
      </c>
      <c r="AU209" s="16" t="s">
        <v>81</v>
      </c>
    </row>
    <row r="210" spans="2:65" s="1" customFormat="1" ht="22.5" customHeight="1">
      <c r="B210" s="159"/>
      <c r="C210" s="160" t="s">
        <v>305</v>
      </c>
      <c r="D210" s="160" t="s">
        <v>134</v>
      </c>
      <c r="E210" s="161" t="s">
        <v>306</v>
      </c>
      <c r="F210" s="162" t="s">
        <v>307</v>
      </c>
      <c r="G210" s="163" t="s">
        <v>219</v>
      </c>
      <c r="H210" s="164">
        <v>6.696</v>
      </c>
      <c r="I210" s="165"/>
      <c r="J210" s="166">
        <f>ROUND(I210*H210,2)</f>
        <v>0</v>
      </c>
      <c r="K210" s="162" t="s">
        <v>148</v>
      </c>
      <c r="L210" s="33"/>
      <c r="M210" s="167" t="s">
        <v>20</v>
      </c>
      <c r="N210" s="168" t="s">
        <v>44</v>
      </c>
      <c r="O210" s="34"/>
      <c r="P210" s="169">
        <f>O210*H210</f>
        <v>0</v>
      </c>
      <c r="Q210" s="169">
        <v>1.06017</v>
      </c>
      <c r="R210" s="169">
        <f>Q210*H210</f>
        <v>7.09889832</v>
      </c>
      <c r="S210" s="169">
        <v>0</v>
      </c>
      <c r="T210" s="170">
        <f>S210*H210</f>
        <v>0</v>
      </c>
      <c r="AR210" s="16" t="s">
        <v>138</v>
      </c>
      <c r="AT210" s="16" t="s">
        <v>134</v>
      </c>
      <c r="AU210" s="16" t="s">
        <v>81</v>
      </c>
      <c r="AY210" s="16" t="s">
        <v>131</v>
      </c>
      <c r="BE210" s="171">
        <f>IF(N210="základní",J210,0)</f>
        <v>0</v>
      </c>
      <c r="BF210" s="171">
        <f>IF(N210="snížená",J210,0)</f>
        <v>0</v>
      </c>
      <c r="BG210" s="171">
        <f>IF(N210="zákl. přenesená",J210,0)</f>
        <v>0</v>
      </c>
      <c r="BH210" s="171">
        <f>IF(N210="sníž. přenesená",J210,0)</f>
        <v>0</v>
      </c>
      <c r="BI210" s="171">
        <f>IF(N210="nulová",J210,0)</f>
        <v>0</v>
      </c>
      <c r="BJ210" s="16" t="s">
        <v>22</v>
      </c>
      <c r="BK210" s="171">
        <f>ROUND(I210*H210,2)</f>
        <v>0</v>
      </c>
      <c r="BL210" s="16" t="s">
        <v>138</v>
      </c>
      <c r="BM210" s="16" t="s">
        <v>308</v>
      </c>
    </row>
    <row r="211" spans="2:47" s="1" customFormat="1" ht="22.5" customHeight="1">
      <c r="B211" s="33"/>
      <c r="D211" s="172" t="s">
        <v>140</v>
      </c>
      <c r="F211" s="173" t="s">
        <v>309</v>
      </c>
      <c r="I211" s="133"/>
      <c r="L211" s="33"/>
      <c r="M211" s="62"/>
      <c r="N211" s="34"/>
      <c r="O211" s="34"/>
      <c r="P211" s="34"/>
      <c r="Q211" s="34"/>
      <c r="R211" s="34"/>
      <c r="S211" s="34"/>
      <c r="T211" s="63"/>
      <c r="AT211" s="16" t="s">
        <v>140</v>
      </c>
      <c r="AU211" s="16" t="s">
        <v>81</v>
      </c>
    </row>
    <row r="212" spans="2:51" s="11" customFormat="1" ht="22.5" customHeight="1">
      <c r="B212" s="174"/>
      <c r="D212" s="172" t="s">
        <v>141</v>
      </c>
      <c r="E212" s="175" t="s">
        <v>20</v>
      </c>
      <c r="F212" s="176" t="s">
        <v>310</v>
      </c>
      <c r="H212" s="177">
        <v>6.696</v>
      </c>
      <c r="I212" s="178"/>
      <c r="L212" s="174"/>
      <c r="M212" s="179"/>
      <c r="N212" s="180"/>
      <c r="O212" s="180"/>
      <c r="P212" s="180"/>
      <c r="Q212" s="180"/>
      <c r="R212" s="180"/>
      <c r="S212" s="180"/>
      <c r="T212" s="181"/>
      <c r="AT212" s="175" t="s">
        <v>141</v>
      </c>
      <c r="AU212" s="175" t="s">
        <v>81</v>
      </c>
      <c r="AV212" s="11" t="s">
        <v>81</v>
      </c>
      <c r="AW212" s="11" t="s">
        <v>37</v>
      </c>
      <c r="AX212" s="11" t="s">
        <v>73</v>
      </c>
      <c r="AY212" s="175" t="s">
        <v>131</v>
      </c>
    </row>
    <row r="213" spans="2:51" s="12" customFormat="1" ht="22.5" customHeight="1">
      <c r="B213" s="182"/>
      <c r="D213" s="172" t="s">
        <v>141</v>
      </c>
      <c r="E213" s="206" t="s">
        <v>20</v>
      </c>
      <c r="F213" s="207" t="s">
        <v>143</v>
      </c>
      <c r="H213" s="208">
        <v>6.696</v>
      </c>
      <c r="I213" s="187"/>
      <c r="L213" s="182"/>
      <c r="M213" s="188"/>
      <c r="N213" s="189"/>
      <c r="O213" s="189"/>
      <c r="P213" s="189"/>
      <c r="Q213" s="189"/>
      <c r="R213" s="189"/>
      <c r="S213" s="189"/>
      <c r="T213" s="190"/>
      <c r="AT213" s="191" t="s">
        <v>141</v>
      </c>
      <c r="AU213" s="191" t="s">
        <v>81</v>
      </c>
      <c r="AV213" s="12" t="s">
        <v>138</v>
      </c>
      <c r="AW213" s="12" t="s">
        <v>37</v>
      </c>
      <c r="AX213" s="12" t="s">
        <v>22</v>
      </c>
      <c r="AY213" s="191" t="s">
        <v>131</v>
      </c>
    </row>
    <row r="214" spans="2:63" s="10" customFormat="1" ht="29.25" customHeight="1">
      <c r="B214" s="145"/>
      <c r="D214" s="156" t="s">
        <v>72</v>
      </c>
      <c r="E214" s="157" t="s">
        <v>166</v>
      </c>
      <c r="F214" s="157" t="s">
        <v>311</v>
      </c>
      <c r="I214" s="148"/>
      <c r="J214" s="158">
        <f>BK214</f>
        <v>0</v>
      </c>
      <c r="L214" s="145"/>
      <c r="M214" s="150"/>
      <c r="N214" s="151"/>
      <c r="O214" s="151"/>
      <c r="P214" s="152">
        <f>SUM(P215:P218)</f>
        <v>0</v>
      </c>
      <c r="Q214" s="151"/>
      <c r="R214" s="152">
        <f>SUM(R215:R218)</f>
        <v>14.1707104</v>
      </c>
      <c r="S214" s="151"/>
      <c r="T214" s="153">
        <f>SUM(T215:T218)</f>
        <v>0</v>
      </c>
      <c r="AR214" s="146" t="s">
        <v>22</v>
      </c>
      <c r="AT214" s="154" t="s">
        <v>72</v>
      </c>
      <c r="AU214" s="154" t="s">
        <v>22</v>
      </c>
      <c r="AY214" s="146" t="s">
        <v>131</v>
      </c>
      <c r="BK214" s="155">
        <f>SUM(BK215:BK218)</f>
        <v>0</v>
      </c>
    </row>
    <row r="215" spans="2:65" s="1" customFormat="1" ht="22.5" customHeight="1">
      <c r="B215" s="159"/>
      <c r="C215" s="160" t="s">
        <v>312</v>
      </c>
      <c r="D215" s="160" t="s">
        <v>134</v>
      </c>
      <c r="E215" s="161" t="s">
        <v>313</v>
      </c>
      <c r="F215" s="162" t="s">
        <v>314</v>
      </c>
      <c r="G215" s="163" t="s">
        <v>147</v>
      </c>
      <c r="H215" s="164">
        <v>80.92</v>
      </c>
      <c r="I215" s="165"/>
      <c r="J215" s="166">
        <f>ROUND(I215*H215,2)</f>
        <v>0</v>
      </c>
      <c r="K215" s="162" t="s">
        <v>148</v>
      </c>
      <c r="L215" s="33"/>
      <c r="M215" s="167" t="s">
        <v>20</v>
      </c>
      <c r="N215" s="168" t="s">
        <v>44</v>
      </c>
      <c r="O215" s="34"/>
      <c r="P215" s="169">
        <f>O215*H215</f>
        <v>0</v>
      </c>
      <c r="Q215" s="169">
        <v>0.17512</v>
      </c>
      <c r="R215" s="169">
        <f>Q215*H215</f>
        <v>14.1707104</v>
      </c>
      <c r="S215" s="169">
        <v>0</v>
      </c>
      <c r="T215" s="170">
        <f>S215*H215</f>
        <v>0</v>
      </c>
      <c r="AR215" s="16" t="s">
        <v>138</v>
      </c>
      <c r="AT215" s="16" t="s">
        <v>134</v>
      </c>
      <c r="AU215" s="16" t="s">
        <v>81</v>
      </c>
      <c r="AY215" s="16" t="s">
        <v>131</v>
      </c>
      <c r="BE215" s="171">
        <f>IF(N215="základní",J215,0)</f>
        <v>0</v>
      </c>
      <c r="BF215" s="171">
        <f>IF(N215="snížená",J215,0)</f>
        <v>0</v>
      </c>
      <c r="BG215" s="171">
        <f>IF(N215="zákl. přenesená",J215,0)</f>
        <v>0</v>
      </c>
      <c r="BH215" s="171">
        <f>IF(N215="sníž. přenesená",J215,0)</f>
        <v>0</v>
      </c>
      <c r="BI215" s="171">
        <f>IF(N215="nulová",J215,0)</f>
        <v>0</v>
      </c>
      <c r="BJ215" s="16" t="s">
        <v>22</v>
      </c>
      <c r="BK215" s="171">
        <f>ROUND(I215*H215,2)</f>
        <v>0</v>
      </c>
      <c r="BL215" s="16" t="s">
        <v>138</v>
      </c>
      <c r="BM215" s="16" t="s">
        <v>315</v>
      </c>
    </row>
    <row r="216" spans="2:47" s="1" customFormat="1" ht="30" customHeight="1">
      <c r="B216" s="33"/>
      <c r="D216" s="172" t="s">
        <v>140</v>
      </c>
      <c r="F216" s="173" t="s">
        <v>316</v>
      </c>
      <c r="I216" s="133"/>
      <c r="L216" s="33"/>
      <c r="M216" s="62"/>
      <c r="N216" s="34"/>
      <c r="O216" s="34"/>
      <c r="P216" s="34"/>
      <c r="Q216" s="34"/>
      <c r="R216" s="34"/>
      <c r="S216" s="34"/>
      <c r="T216" s="63"/>
      <c r="AT216" s="16" t="s">
        <v>140</v>
      </c>
      <c r="AU216" s="16" t="s">
        <v>81</v>
      </c>
    </row>
    <row r="217" spans="2:51" s="11" customFormat="1" ht="22.5" customHeight="1">
      <c r="B217" s="174"/>
      <c r="D217" s="172" t="s">
        <v>141</v>
      </c>
      <c r="E217" s="175" t="s">
        <v>20</v>
      </c>
      <c r="F217" s="176" t="s">
        <v>317</v>
      </c>
      <c r="H217" s="177">
        <v>80.92</v>
      </c>
      <c r="I217" s="178"/>
      <c r="L217" s="174"/>
      <c r="M217" s="179"/>
      <c r="N217" s="180"/>
      <c r="O217" s="180"/>
      <c r="P217" s="180"/>
      <c r="Q217" s="180"/>
      <c r="R217" s="180"/>
      <c r="S217" s="180"/>
      <c r="T217" s="181"/>
      <c r="AT217" s="175" t="s">
        <v>141</v>
      </c>
      <c r="AU217" s="175" t="s">
        <v>81</v>
      </c>
      <c r="AV217" s="11" t="s">
        <v>81</v>
      </c>
      <c r="AW217" s="11" t="s">
        <v>37</v>
      </c>
      <c r="AX217" s="11" t="s">
        <v>73</v>
      </c>
      <c r="AY217" s="175" t="s">
        <v>131</v>
      </c>
    </row>
    <row r="218" spans="2:51" s="12" customFormat="1" ht="22.5" customHeight="1">
      <c r="B218" s="182"/>
      <c r="D218" s="172" t="s">
        <v>141</v>
      </c>
      <c r="E218" s="206" t="s">
        <v>20</v>
      </c>
      <c r="F218" s="207" t="s">
        <v>143</v>
      </c>
      <c r="H218" s="208">
        <v>80.92</v>
      </c>
      <c r="I218" s="187"/>
      <c r="L218" s="182"/>
      <c r="M218" s="188"/>
      <c r="N218" s="189"/>
      <c r="O218" s="189"/>
      <c r="P218" s="189"/>
      <c r="Q218" s="189"/>
      <c r="R218" s="189"/>
      <c r="S218" s="189"/>
      <c r="T218" s="190"/>
      <c r="AT218" s="191" t="s">
        <v>141</v>
      </c>
      <c r="AU218" s="191" t="s">
        <v>81</v>
      </c>
      <c r="AV218" s="12" t="s">
        <v>138</v>
      </c>
      <c r="AW218" s="12" t="s">
        <v>37</v>
      </c>
      <c r="AX218" s="12" t="s">
        <v>22</v>
      </c>
      <c r="AY218" s="191" t="s">
        <v>131</v>
      </c>
    </row>
    <row r="219" spans="2:63" s="10" customFormat="1" ht="29.25" customHeight="1">
      <c r="B219" s="145"/>
      <c r="D219" s="156" t="s">
        <v>72</v>
      </c>
      <c r="E219" s="157" t="s">
        <v>178</v>
      </c>
      <c r="F219" s="157" t="s">
        <v>318</v>
      </c>
      <c r="I219" s="148"/>
      <c r="J219" s="158">
        <f>BK219</f>
        <v>0</v>
      </c>
      <c r="L219" s="145"/>
      <c r="M219" s="150"/>
      <c r="N219" s="151"/>
      <c r="O219" s="151"/>
      <c r="P219" s="152">
        <f>SUM(P220:P256)</f>
        <v>0</v>
      </c>
      <c r="Q219" s="151"/>
      <c r="R219" s="152">
        <f>SUM(R220:R256)</f>
        <v>72.31616444</v>
      </c>
      <c r="S219" s="151"/>
      <c r="T219" s="153">
        <f>SUM(T220:T256)</f>
        <v>0</v>
      </c>
      <c r="AR219" s="146" t="s">
        <v>22</v>
      </c>
      <c r="AT219" s="154" t="s">
        <v>72</v>
      </c>
      <c r="AU219" s="154" t="s">
        <v>22</v>
      </c>
      <c r="AY219" s="146" t="s">
        <v>131</v>
      </c>
      <c r="BK219" s="155">
        <f>SUM(BK220:BK256)</f>
        <v>0</v>
      </c>
    </row>
    <row r="220" spans="2:65" s="1" customFormat="1" ht="22.5" customHeight="1">
      <c r="B220" s="159"/>
      <c r="C220" s="160" t="s">
        <v>319</v>
      </c>
      <c r="D220" s="160" t="s">
        <v>134</v>
      </c>
      <c r="E220" s="161" t="s">
        <v>320</v>
      </c>
      <c r="F220" s="162" t="s">
        <v>321</v>
      </c>
      <c r="G220" s="163" t="s">
        <v>147</v>
      </c>
      <c r="H220" s="164">
        <v>178.8</v>
      </c>
      <c r="I220" s="165"/>
      <c r="J220" s="166">
        <f>ROUND(I220*H220,2)</f>
        <v>0</v>
      </c>
      <c r="K220" s="162" t="s">
        <v>148</v>
      </c>
      <c r="L220" s="33"/>
      <c r="M220" s="167" t="s">
        <v>20</v>
      </c>
      <c r="N220" s="168" t="s">
        <v>44</v>
      </c>
      <c r="O220" s="34"/>
      <c r="P220" s="169">
        <f>O220*H220</f>
        <v>0</v>
      </c>
      <c r="Q220" s="169">
        <v>0</v>
      </c>
      <c r="R220" s="169">
        <f>Q220*H220</f>
        <v>0</v>
      </c>
      <c r="S220" s="169">
        <v>0</v>
      </c>
      <c r="T220" s="170">
        <f>S220*H220</f>
        <v>0</v>
      </c>
      <c r="AR220" s="16" t="s">
        <v>138</v>
      </c>
      <c r="AT220" s="16" t="s">
        <v>134</v>
      </c>
      <c r="AU220" s="16" t="s">
        <v>81</v>
      </c>
      <c r="AY220" s="16" t="s">
        <v>131</v>
      </c>
      <c r="BE220" s="171">
        <f>IF(N220="základní",J220,0)</f>
        <v>0</v>
      </c>
      <c r="BF220" s="171">
        <f>IF(N220="snížená",J220,0)</f>
        <v>0</v>
      </c>
      <c r="BG220" s="171">
        <f>IF(N220="zákl. přenesená",J220,0)</f>
        <v>0</v>
      </c>
      <c r="BH220" s="171">
        <f>IF(N220="sníž. přenesená",J220,0)</f>
        <v>0</v>
      </c>
      <c r="BI220" s="171">
        <f>IF(N220="nulová",J220,0)</f>
        <v>0</v>
      </c>
      <c r="BJ220" s="16" t="s">
        <v>22</v>
      </c>
      <c r="BK220" s="171">
        <f>ROUND(I220*H220,2)</f>
        <v>0</v>
      </c>
      <c r="BL220" s="16" t="s">
        <v>138</v>
      </c>
      <c r="BM220" s="16" t="s">
        <v>322</v>
      </c>
    </row>
    <row r="221" spans="2:47" s="1" customFormat="1" ht="22.5" customHeight="1">
      <c r="B221" s="33"/>
      <c r="D221" s="172" t="s">
        <v>140</v>
      </c>
      <c r="F221" s="173" t="s">
        <v>323</v>
      </c>
      <c r="I221" s="133"/>
      <c r="L221" s="33"/>
      <c r="M221" s="62"/>
      <c r="N221" s="34"/>
      <c r="O221" s="34"/>
      <c r="P221" s="34"/>
      <c r="Q221" s="34"/>
      <c r="R221" s="34"/>
      <c r="S221" s="34"/>
      <c r="T221" s="63"/>
      <c r="AT221" s="16" t="s">
        <v>140</v>
      </c>
      <c r="AU221" s="16" t="s">
        <v>81</v>
      </c>
    </row>
    <row r="222" spans="2:51" s="11" customFormat="1" ht="22.5" customHeight="1">
      <c r="B222" s="174"/>
      <c r="D222" s="172" t="s">
        <v>141</v>
      </c>
      <c r="E222" s="175" t="s">
        <v>20</v>
      </c>
      <c r="F222" s="176" t="s">
        <v>324</v>
      </c>
      <c r="H222" s="177">
        <v>178.8</v>
      </c>
      <c r="I222" s="178"/>
      <c r="L222" s="174"/>
      <c r="M222" s="179"/>
      <c r="N222" s="180"/>
      <c r="O222" s="180"/>
      <c r="P222" s="180"/>
      <c r="Q222" s="180"/>
      <c r="R222" s="180"/>
      <c r="S222" s="180"/>
      <c r="T222" s="181"/>
      <c r="AT222" s="175" t="s">
        <v>141</v>
      </c>
      <c r="AU222" s="175" t="s">
        <v>81</v>
      </c>
      <c r="AV222" s="11" t="s">
        <v>81</v>
      </c>
      <c r="AW222" s="11" t="s">
        <v>37</v>
      </c>
      <c r="AX222" s="11" t="s">
        <v>73</v>
      </c>
      <c r="AY222" s="175" t="s">
        <v>131</v>
      </c>
    </row>
    <row r="223" spans="2:51" s="12" customFormat="1" ht="22.5" customHeight="1">
      <c r="B223" s="182"/>
      <c r="D223" s="183" t="s">
        <v>141</v>
      </c>
      <c r="E223" s="184" t="s">
        <v>20</v>
      </c>
      <c r="F223" s="185" t="s">
        <v>143</v>
      </c>
      <c r="H223" s="186">
        <v>178.8</v>
      </c>
      <c r="I223" s="187"/>
      <c r="L223" s="182"/>
      <c r="M223" s="188"/>
      <c r="N223" s="189"/>
      <c r="O223" s="189"/>
      <c r="P223" s="189"/>
      <c r="Q223" s="189"/>
      <c r="R223" s="189"/>
      <c r="S223" s="189"/>
      <c r="T223" s="190"/>
      <c r="AT223" s="191" t="s">
        <v>141</v>
      </c>
      <c r="AU223" s="191" t="s">
        <v>81</v>
      </c>
      <c r="AV223" s="12" t="s">
        <v>138</v>
      </c>
      <c r="AW223" s="12" t="s">
        <v>37</v>
      </c>
      <c r="AX223" s="12" t="s">
        <v>22</v>
      </c>
      <c r="AY223" s="191" t="s">
        <v>131</v>
      </c>
    </row>
    <row r="224" spans="2:65" s="1" customFormat="1" ht="22.5" customHeight="1">
      <c r="B224" s="159"/>
      <c r="C224" s="160" t="s">
        <v>325</v>
      </c>
      <c r="D224" s="160" t="s">
        <v>134</v>
      </c>
      <c r="E224" s="161" t="s">
        <v>326</v>
      </c>
      <c r="F224" s="162" t="s">
        <v>327</v>
      </c>
      <c r="G224" s="163" t="s">
        <v>147</v>
      </c>
      <c r="H224" s="164">
        <v>178.8</v>
      </c>
      <c r="I224" s="165"/>
      <c r="J224" s="166">
        <f>ROUND(I224*H224,2)</f>
        <v>0</v>
      </c>
      <c r="K224" s="162" t="s">
        <v>148</v>
      </c>
      <c r="L224" s="33"/>
      <c r="M224" s="167" t="s">
        <v>20</v>
      </c>
      <c r="N224" s="168" t="s">
        <v>44</v>
      </c>
      <c r="O224" s="34"/>
      <c r="P224" s="169">
        <f>O224*H224</f>
        <v>0</v>
      </c>
      <c r="Q224" s="169">
        <v>0</v>
      </c>
      <c r="R224" s="169">
        <f>Q224*H224</f>
        <v>0</v>
      </c>
      <c r="S224" s="169">
        <v>0</v>
      </c>
      <c r="T224" s="170">
        <f>S224*H224</f>
        <v>0</v>
      </c>
      <c r="AR224" s="16" t="s">
        <v>138</v>
      </c>
      <c r="AT224" s="16" t="s">
        <v>134</v>
      </c>
      <c r="AU224" s="16" t="s">
        <v>81</v>
      </c>
      <c r="AY224" s="16" t="s">
        <v>131</v>
      </c>
      <c r="BE224" s="171">
        <f>IF(N224="základní",J224,0)</f>
        <v>0</v>
      </c>
      <c r="BF224" s="171">
        <f>IF(N224="snížená",J224,0)</f>
        <v>0</v>
      </c>
      <c r="BG224" s="171">
        <f>IF(N224="zákl. přenesená",J224,0)</f>
        <v>0</v>
      </c>
      <c r="BH224" s="171">
        <f>IF(N224="sníž. přenesená",J224,0)</f>
        <v>0</v>
      </c>
      <c r="BI224" s="171">
        <f>IF(N224="nulová",J224,0)</f>
        <v>0</v>
      </c>
      <c r="BJ224" s="16" t="s">
        <v>22</v>
      </c>
      <c r="BK224" s="171">
        <f>ROUND(I224*H224,2)</f>
        <v>0</v>
      </c>
      <c r="BL224" s="16" t="s">
        <v>138</v>
      </c>
      <c r="BM224" s="16" t="s">
        <v>328</v>
      </c>
    </row>
    <row r="225" spans="2:47" s="1" customFormat="1" ht="30" customHeight="1">
      <c r="B225" s="33"/>
      <c r="D225" s="172" t="s">
        <v>140</v>
      </c>
      <c r="F225" s="173" t="s">
        <v>329</v>
      </c>
      <c r="I225" s="133"/>
      <c r="L225" s="33"/>
      <c r="M225" s="62"/>
      <c r="N225" s="34"/>
      <c r="O225" s="34"/>
      <c r="P225" s="34"/>
      <c r="Q225" s="34"/>
      <c r="R225" s="34"/>
      <c r="S225" s="34"/>
      <c r="T225" s="63"/>
      <c r="AT225" s="16" t="s">
        <v>140</v>
      </c>
      <c r="AU225" s="16" t="s">
        <v>81</v>
      </c>
    </row>
    <row r="226" spans="2:51" s="11" customFormat="1" ht="22.5" customHeight="1">
      <c r="B226" s="174"/>
      <c r="D226" s="172" t="s">
        <v>141</v>
      </c>
      <c r="E226" s="175" t="s">
        <v>20</v>
      </c>
      <c r="F226" s="176" t="s">
        <v>324</v>
      </c>
      <c r="H226" s="177">
        <v>178.8</v>
      </c>
      <c r="I226" s="178"/>
      <c r="L226" s="174"/>
      <c r="M226" s="179"/>
      <c r="N226" s="180"/>
      <c r="O226" s="180"/>
      <c r="P226" s="180"/>
      <c r="Q226" s="180"/>
      <c r="R226" s="180"/>
      <c r="S226" s="180"/>
      <c r="T226" s="181"/>
      <c r="AT226" s="175" t="s">
        <v>141</v>
      </c>
      <c r="AU226" s="175" t="s">
        <v>81</v>
      </c>
      <c r="AV226" s="11" t="s">
        <v>81</v>
      </c>
      <c r="AW226" s="11" t="s">
        <v>37</v>
      </c>
      <c r="AX226" s="11" t="s">
        <v>73</v>
      </c>
      <c r="AY226" s="175" t="s">
        <v>131</v>
      </c>
    </row>
    <row r="227" spans="2:51" s="12" customFormat="1" ht="22.5" customHeight="1">
      <c r="B227" s="182"/>
      <c r="D227" s="183" t="s">
        <v>141</v>
      </c>
      <c r="E227" s="184" t="s">
        <v>20</v>
      </c>
      <c r="F227" s="185" t="s">
        <v>143</v>
      </c>
      <c r="H227" s="186">
        <v>178.8</v>
      </c>
      <c r="I227" s="187"/>
      <c r="L227" s="182"/>
      <c r="M227" s="188"/>
      <c r="N227" s="189"/>
      <c r="O227" s="189"/>
      <c r="P227" s="189"/>
      <c r="Q227" s="189"/>
      <c r="R227" s="189"/>
      <c r="S227" s="189"/>
      <c r="T227" s="190"/>
      <c r="AT227" s="191" t="s">
        <v>141</v>
      </c>
      <c r="AU227" s="191" t="s">
        <v>81</v>
      </c>
      <c r="AV227" s="12" t="s">
        <v>138</v>
      </c>
      <c r="AW227" s="12" t="s">
        <v>37</v>
      </c>
      <c r="AX227" s="12" t="s">
        <v>22</v>
      </c>
      <c r="AY227" s="191" t="s">
        <v>131</v>
      </c>
    </row>
    <row r="228" spans="2:65" s="1" customFormat="1" ht="22.5" customHeight="1">
      <c r="B228" s="159"/>
      <c r="C228" s="160" t="s">
        <v>330</v>
      </c>
      <c r="D228" s="160" t="s">
        <v>134</v>
      </c>
      <c r="E228" s="161" t="s">
        <v>331</v>
      </c>
      <c r="F228" s="162" t="s">
        <v>332</v>
      </c>
      <c r="G228" s="163" t="s">
        <v>147</v>
      </c>
      <c r="H228" s="164">
        <v>178.8</v>
      </c>
      <c r="I228" s="165"/>
      <c r="J228" s="166">
        <f>ROUND(I228*H228,2)</f>
        <v>0</v>
      </c>
      <c r="K228" s="162" t="s">
        <v>148</v>
      </c>
      <c r="L228" s="33"/>
      <c r="M228" s="167" t="s">
        <v>20</v>
      </c>
      <c r="N228" s="168" t="s">
        <v>44</v>
      </c>
      <c r="O228" s="34"/>
      <c r="P228" s="169">
        <f>O228*H228</f>
        <v>0</v>
      </c>
      <c r="Q228" s="169">
        <v>0</v>
      </c>
      <c r="R228" s="169">
        <f>Q228*H228</f>
        <v>0</v>
      </c>
      <c r="S228" s="169">
        <v>0</v>
      </c>
      <c r="T228" s="170">
        <f>S228*H228</f>
        <v>0</v>
      </c>
      <c r="AR228" s="16" t="s">
        <v>138</v>
      </c>
      <c r="AT228" s="16" t="s">
        <v>134</v>
      </c>
      <c r="AU228" s="16" t="s">
        <v>81</v>
      </c>
      <c r="AY228" s="16" t="s">
        <v>131</v>
      </c>
      <c r="BE228" s="171">
        <f>IF(N228="základní",J228,0)</f>
        <v>0</v>
      </c>
      <c r="BF228" s="171">
        <f>IF(N228="snížená",J228,0)</f>
        <v>0</v>
      </c>
      <c r="BG228" s="171">
        <f>IF(N228="zákl. přenesená",J228,0)</f>
        <v>0</v>
      </c>
      <c r="BH228" s="171">
        <f>IF(N228="sníž. přenesená",J228,0)</f>
        <v>0</v>
      </c>
      <c r="BI228" s="171">
        <f>IF(N228="nulová",J228,0)</f>
        <v>0</v>
      </c>
      <c r="BJ228" s="16" t="s">
        <v>22</v>
      </c>
      <c r="BK228" s="171">
        <f>ROUND(I228*H228,2)</f>
        <v>0</v>
      </c>
      <c r="BL228" s="16" t="s">
        <v>138</v>
      </c>
      <c r="BM228" s="16" t="s">
        <v>333</v>
      </c>
    </row>
    <row r="229" spans="2:47" s="1" customFormat="1" ht="30" customHeight="1">
      <c r="B229" s="33"/>
      <c r="D229" s="172" t="s">
        <v>140</v>
      </c>
      <c r="F229" s="173" t="s">
        <v>334</v>
      </c>
      <c r="I229" s="133"/>
      <c r="L229" s="33"/>
      <c r="M229" s="62"/>
      <c r="N229" s="34"/>
      <c r="O229" s="34"/>
      <c r="P229" s="34"/>
      <c r="Q229" s="34"/>
      <c r="R229" s="34"/>
      <c r="S229" s="34"/>
      <c r="T229" s="63"/>
      <c r="AT229" s="16" t="s">
        <v>140</v>
      </c>
      <c r="AU229" s="16" t="s">
        <v>81</v>
      </c>
    </row>
    <row r="230" spans="2:51" s="11" customFormat="1" ht="22.5" customHeight="1">
      <c r="B230" s="174"/>
      <c r="D230" s="172" t="s">
        <v>141</v>
      </c>
      <c r="E230" s="175" t="s">
        <v>20</v>
      </c>
      <c r="F230" s="176" t="s">
        <v>324</v>
      </c>
      <c r="H230" s="177">
        <v>178.8</v>
      </c>
      <c r="I230" s="178"/>
      <c r="L230" s="174"/>
      <c r="M230" s="179"/>
      <c r="N230" s="180"/>
      <c r="O230" s="180"/>
      <c r="P230" s="180"/>
      <c r="Q230" s="180"/>
      <c r="R230" s="180"/>
      <c r="S230" s="180"/>
      <c r="T230" s="181"/>
      <c r="AT230" s="175" t="s">
        <v>141</v>
      </c>
      <c r="AU230" s="175" t="s">
        <v>81</v>
      </c>
      <c r="AV230" s="11" t="s">
        <v>81</v>
      </c>
      <c r="AW230" s="11" t="s">
        <v>37</v>
      </c>
      <c r="AX230" s="11" t="s">
        <v>73</v>
      </c>
      <c r="AY230" s="175" t="s">
        <v>131</v>
      </c>
    </row>
    <row r="231" spans="2:51" s="12" customFormat="1" ht="22.5" customHeight="1">
      <c r="B231" s="182"/>
      <c r="D231" s="183" t="s">
        <v>141</v>
      </c>
      <c r="E231" s="184" t="s">
        <v>20</v>
      </c>
      <c r="F231" s="185" t="s">
        <v>143</v>
      </c>
      <c r="H231" s="186">
        <v>178.8</v>
      </c>
      <c r="I231" s="187"/>
      <c r="L231" s="182"/>
      <c r="M231" s="188"/>
      <c r="N231" s="189"/>
      <c r="O231" s="189"/>
      <c r="P231" s="189"/>
      <c r="Q231" s="189"/>
      <c r="R231" s="189"/>
      <c r="S231" s="189"/>
      <c r="T231" s="190"/>
      <c r="AT231" s="191" t="s">
        <v>141</v>
      </c>
      <c r="AU231" s="191" t="s">
        <v>81</v>
      </c>
      <c r="AV231" s="12" t="s">
        <v>138</v>
      </c>
      <c r="AW231" s="12" t="s">
        <v>37</v>
      </c>
      <c r="AX231" s="12" t="s">
        <v>22</v>
      </c>
      <c r="AY231" s="191" t="s">
        <v>131</v>
      </c>
    </row>
    <row r="232" spans="2:65" s="1" customFormat="1" ht="31.5" customHeight="1">
      <c r="B232" s="159"/>
      <c r="C232" s="160" t="s">
        <v>335</v>
      </c>
      <c r="D232" s="160" t="s">
        <v>134</v>
      </c>
      <c r="E232" s="161" t="s">
        <v>336</v>
      </c>
      <c r="F232" s="162" t="s">
        <v>337</v>
      </c>
      <c r="G232" s="163" t="s">
        <v>147</v>
      </c>
      <c r="H232" s="164">
        <v>178.8</v>
      </c>
      <c r="I232" s="165"/>
      <c r="J232" s="166">
        <f>ROUND(I232*H232,2)</f>
        <v>0</v>
      </c>
      <c r="K232" s="162" t="s">
        <v>148</v>
      </c>
      <c r="L232" s="33"/>
      <c r="M232" s="167" t="s">
        <v>20</v>
      </c>
      <c r="N232" s="168" t="s">
        <v>44</v>
      </c>
      <c r="O232" s="34"/>
      <c r="P232" s="169">
        <f>O232*H232</f>
        <v>0</v>
      </c>
      <c r="Q232" s="169">
        <v>0</v>
      </c>
      <c r="R232" s="169">
        <f>Q232*H232</f>
        <v>0</v>
      </c>
      <c r="S232" s="169">
        <v>0</v>
      </c>
      <c r="T232" s="170">
        <f>S232*H232</f>
        <v>0</v>
      </c>
      <c r="AR232" s="16" t="s">
        <v>138</v>
      </c>
      <c r="AT232" s="16" t="s">
        <v>134</v>
      </c>
      <c r="AU232" s="16" t="s">
        <v>81</v>
      </c>
      <c r="AY232" s="16" t="s">
        <v>131</v>
      </c>
      <c r="BE232" s="171">
        <f>IF(N232="základní",J232,0)</f>
        <v>0</v>
      </c>
      <c r="BF232" s="171">
        <f>IF(N232="snížená",J232,0)</f>
        <v>0</v>
      </c>
      <c r="BG232" s="171">
        <f>IF(N232="zákl. přenesená",J232,0)</f>
        <v>0</v>
      </c>
      <c r="BH232" s="171">
        <f>IF(N232="sníž. přenesená",J232,0)</f>
        <v>0</v>
      </c>
      <c r="BI232" s="171">
        <f>IF(N232="nulová",J232,0)</f>
        <v>0</v>
      </c>
      <c r="BJ232" s="16" t="s">
        <v>22</v>
      </c>
      <c r="BK232" s="171">
        <f>ROUND(I232*H232,2)</f>
        <v>0</v>
      </c>
      <c r="BL232" s="16" t="s">
        <v>138</v>
      </c>
      <c r="BM232" s="16" t="s">
        <v>338</v>
      </c>
    </row>
    <row r="233" spans="2:47" s="1" customFormat="1" ht="30" customHeight="1">
      <c r="B233" s="33"/>
      <c r="D233" s="172" t="s">
        <v>140</v>
      </c>
      <c r="F233" s="173" t="s">
        <v>339</v>
      </c>
      <c r="I233" s="133"/>
      <c r="L233" s="33"/>
      <c r="M233" s="62"/>
      <c r="N233" s="34"/>
      <c r="O233" s="34"/>
      <c r="P233" s="34"/>
      <c r="Q233" s="34"/>
      <c r="R233" s="34"/>
      <c r="S233" s="34"/>
      <c r="T233" s="63"/>
      <c r="AT233" s="16" t="s">
        <v>140</v>
      </c>
      <c r="AU233" s="16" t="s">
        <v>81</v>
      </c>
    </row>
    <row r="234" spans="2:51" s="11" customFormat="1" ht="22.5" customHeight="1">
      <c r="B234" s="174"/>
      <c r="D234" s="172" t="s">
        <v>141</v>
      </c>
      <c r="E234" s="175" t="s">
        <v>20</v>
      </c>
      <c r="F234" s="176" t="s">
        <v>324</v>
      </c>
      <c r="H234" s="177">
        <v>178.8</v>
      </c>
      <c r="I234" s="178"/>
      <c r="L234" s="174"/>
      <c r="M234" s="179"/>
      <c r="N234" s="180"/>
      <c r="O234" s="180"/>
      <c r="P234" s="180"/>
      <c r="Q234" s="180"/>
      <c r="R234" s="180"/>
      <c r="S234" s="180"/>
      <c r="T234" s="181"/>
      <c r="AT234" s="175" t="s">
        <v>141</v>
      </c>
      <c r="AU234" s="175" t="s">
        <v>81</v>
      </c>
      <c r="AV234" s="11" t="s">
        <v>81</v>
      </c>
      <c r="AW234" s="11" t="s">
        <v>37</v>
      </c>
      <c r="AX234" s="11" t="s">
        <v>73</v>
      </c>
      <c r="AY234" s="175" t="s">
        <v>131</v>
      </c>
    </row>
    <row r="235" spans="2:51" s="12" customFormat="1" ht="22.5" customHeight="1">
      <c r="B235" s="182"/>
      <c r="D235" s="183" t="s">
        <v>141</v>
      </c>
      <c r="E235" s="184" t="s">
        <v>20</v>
      </c>
      <c r="F235" s="185" t="s">
        <v>143</v>
      </c>
      <c r="H235" s="186">
        <v>178.8</v>
      </c>
      <c r="I235" s="187"/>
      <c r="L235" s="182"/>
      <c r="M235" s="188"/>
      <c r="N235" s="189"/>
      <c r="O235" s="189"/>
      <c r="P235" s="189"/>
      <c r="Q235" s="189"/>
      <c r="R235" s="189"/>
      <c r="S235" s="189"/>
      <c r="T235" s="190"/>
      <c r="AT235" s="191" t="s">
        <v>141</v>
      </c>
      <c r="AU235" s="191" t="s">
        <v>81</v>
      </c>
      <c r="AV235" s="12" t="s">
        <v>138</v>
      </c>
      <c r="AW235" s="12" t="s">
        <v>37</v>
      </c>
      <c r="AX235" s="12" t="s">
        <v>22</v>
      </c>
      <c r="AY235" s="191" t="s">
        <v>131</v>
      </c>
    </row>
    <row r="236" spans="2:65" s="1" customFormat="1" ht="31.5" customHeight="1">
      <c r="B236" s="159"/>
      <c r="C236" s="160" t="s">
        <v>340</v>
      </c>
      <c r="D236" s="160" t="s">
        <v>134</v>
      </c>
      <c r="E236" s="161" t="s">
        <v>341</v>
      </c>
      <c r="F236" s="162" t="s">
        <v>342</v>
      </c>
      <c r="G236" s="163" t="s">
        <v>343</v>
      </c>
      <c r="H236" s="164">
        <v>142.4</v>
      </c>
      <c r="I236" s="165"/>
      <c r="J236" s="166">
        <f>ROUND(I236*H236,2)</f>
        <v>0</v>
      </c>
      <c r="K236" s="162" t="s">
        <v>148</v>
      </c>
      <c r="L236" s="33"/>
      <c r="M236" s="167" t="s">
        <v>20</v>
      </c>
      <c r="N236" s="168" t="s">
        <v>44</v>
      </c>
      <c r="O236" s="34"/>
      <c r="P236" s="169">
        <f>O236*H236</f>
        <v>0</v>
      </c>
      <c r="Q236" s="169">
        <v>0.08088</v>
      </c>
      <c r="R236" s="169">
        <f>Q236*H236</f>
        <v>11.517311999999999</v>
      </c>
      <c r="S236" s="169">
        <v>0</v>
      </c>
      <c r="T236" s="170">
        <f>S236*H236</f>
        <v>0</v>
      </c>
      <c r="AR236" s="16" t="s">
        <v>138</v>
      </c>
      <c r="AT236" s="16" t="s">
        <v>134</v>
      </c>
      <c r="AU236" s="16" t="s">
        <v>81</v>
      </c>
      <c r="AY236" s="16" t="s">
        <v>131</v>
      </c>
      <c r="BE236" s="171">
        <f>IF(N236="základní",J236,0)</f>
        <v>0</v>
      </c>
      <c r="BF236" s="171">
        <f>IF(N236="snížená",J236,0)</f>
        <v>0</v>
      </c>
      <c r="BG236" s="171">
        <f>IF(N236="zákl. přenesená",J236,0)</f>
        <v>0</v>
      </c>
      <c r="BH236" s="171">
        <f>IF(N236="sníž. přenesená",J236,0)</f>
        <v>0</v>
      </c>
      <c r="BI236" s="171">
        <f>IF(N236="nulová",J236,0)</f>
        <v>0</v>
      </c>
      <c r="BJ236" s="16" t="s">
        <v>22</v>
      </c>
      <c r="BK236" s="171">
        <f>ROUND(I236*H236,2)</f>
        <v>0</v>
      </c>
      <c r="BL236" s="16" t="s">
        <v>138</v>
      </c>
      <c r="BM236" s="16" t="s">
        <v>344</v>
      </c>
    </row>
    <row r="237" spans="2:47" s="1" customFormat="1" ht="42" customHeight="1">
      <c r="B237" s="33"/>
      <c r="D237" s="172" t="s">
        <v>140</v>
      </c>
      <c r="F237" s="173" t="s">
        <v>345</v>
      </c>
      <c r="I237" s="133"/>
      <c r="L237" s="33"/>
      <c r="M237" s="62"/>
      <c r="N237" s="34"/>
      <c r="O237" s="34"/>
      <c r="P237" s="34"/>
      <c r="Q237" s="34"/>
      <c r="R237" s="34"/>
      <c r="S237" s="34"/>
      <c r="T237" s="63"/>
      <c r="AT237" s="16" t="s">
        <v>140</v>
      </c>
      <c r="AU237" s="16" t="s">
        <v>81</v>
      </c>
    </row>
    <row r="238" spans="2:51" s="11" customFormat="1" ht="22.5" customHeight="1">
      <c r="B238" s="174"/>
      <c r="D238" s="172" t="s">
        <v>141</v>
      </c>
      <c r="E238" s="175" t="s">
        <v>20</v>
      </c>
      <c r="F238" s="176" t="s">
        <v>346</v>
      </c>
      <c r="H238" s="177">
        <v>142.4</v>
      </c>
      <c r="I238" s="178"/>
      <c r="L238" s="174"/>
      <c r="M238" s="179"/>
      <c r="N238" s="180"/>
      <c r="O238" s="180"/>
      <c r="P238" s="180"/>
      <c r="Q238" s="180"/>
      <c r="R238" s="180"/>
      <c r="S238" s="180"/>
      <c r="T238" s="181"/>
      <c r="AT238" s="175" t="s">
        <v>141</v>
      </c>
      <c r="AU238" s="175" t="s">
        <v>81</v>
      </c>
      <c r="AV238" s="11" t="s">
        <v>81</v>
      </c>
      <c r="AW238" s="11" t="s">
        <v>37</v>
      </c>
      <c r="AX238" s="11" t="s">
        <v>73</v>
      </c>
      <c r="AY238" s="175" t="s">
        <v>131</v>
      </c>
    </row>
    <row r="239" spans="2:51" s="12" customFormat="1" ht="22.5" customHeight="1">
      <c r="B239" s="182"/>
      <c r="D239" s="183" t="s">
        <v>141</v>
      </c>
      <c r="E239" s="184" t="s">
        <v>20</v>
      </c>
      <c r="F239" s="185" t="s">
        <v>143</v>
      </c>
      <c r="H239" s="186">
        <v>142.4</v>
      </c>
      <c r="I239" s="187"/>
      <c r="L239" s="182"/>
      <c r="M239" s="188"/>
      <c r="N239" s="189"/>
      <c r="O239" s="189"/>
      <c r="P239" s="189"/>
      <c r="Q239" s="189"/>
      <c r="R239" s="189"/>
      <c r="S239" s="189"/>
      <c r="T239" s="190"/>
      <c r="AT239" s="191" t="s">
        <v>141</v>
      </c>
      <c r="AU239" s="191" t="s">
        <v>81</v>
      </c>
      <c r="AV239" s="12" t="s">
        <v>138</v>
      </c>
      <c r="AW239" s="12" t="s">
        <v>37</v>
      </c>
      <c r="AX239" s="12" t="s">
        <v>22</v>
      </c>
      <c r="AY239" s="191" t="s">
        <v>131</v>
      </c>
    </row>
    <row r="240" spans="2:65" s="1" customFormat="1" ht="22.5" customHeight="1">
      <c r="B240" s="159"/>
      <c r="C240" s="193" t="s">
        <v>347</v>
      </c>
      <c r="D240" s="193" t="s">
        <v>216</v>
      </c>
      <c r="E240" s="194" t="s">
        <v>348</v>
      </c>
      <c r="F240" s="195" t="s">
        <v>349</v>
      </c>
      <c r="G240" s="196" t="s">
        <v>350</v>
      </c>
      <c r="H240" s="197">
        <v>288.86</v>
      </c>
      <c r="I240" s="198"/>
      <c r="J240" s="199">
        <f>ROUND(I240*H240,2)</f>
        <v>0</v>
      </c>
      <c r="K240" s="195" t="s">
        <v>148</v>
      </c>
      <c r="L240" s="200"/>
      <c r="M240" s="201" t="s">
        <v>20</v>
      </c>
      <c r="N240" s="202" t="s">
        <v>44</v>
      </c>
      <c r="O240" s="34"/>
      <c r="P240" s="169">
        <f>O240*H240</f>
        <v>0</v>
      </c>
      <c r="Q240" s="169">
        <v>0.022</v>
      </c>
      <c r="R240" s="169">
        <f>Q240*H240</f>
        <v>6.35492</v>
      </c>
      <c r="S240" s="169">
        <v>0</v>
      </c>
      <c r="T240" s="170">
        <f>S240*H240</f>
        <v>0</v>
      </c>
      <c r="AR240" s="16" t="s">
        <v>351</v>
      </c>
      <c r="AT240" s="16" t="s">
        <v>216</v>
      </c>
      <c r="AU240" s="16" t="s">
        <v>81</v>
      </c>
      <c r="AY240" s="16" t="s">
        <v>131</v>
      </c>
      <c r="BE240" s="171">
        <f>IF(N240="základní",J240,0)</f>
        <v>0</v>
      </c>
      <c r="BF240" s="171">
        <f>IF(N240="snížená",J240,0)</f>
        <v>0</v>
      </c>
      <c r="BG240" s="171">
        <f>IF(N240="zákl. přenesená",J240,0)</f>
        <v>0</v>
      </c>
      <c r="BH240" s="171">
        <f>IF(N240="sníž. přenesená",J240,0)</f>
        <v>0</v>
      </c>
      <c r="BI240" s="171">
        <f>IF(N240="nulová",J240,0)</f>
        <v>0</v>
      </c>
      <c r="BJ240" s="16" t="s">
        <v>22</v>
      </c>
      <c r="BK240" s="171">
        <f>ROUND(I240*H240,2)</f>
        <v>0</v>
      </c>
      <c r="BL240" s="16" t="s">
        <v>351</v>
      </c>
      <c r="BM240" s="16" t="s">
        <v>352</v>
      </c>
    </row>
    <row r="241" spans="2:47" s="1" customFormat="1" ht="22.5" customHeight="1">
      <c r="B241" s="33"/>
      <c r="D241" s="172" t="s">
        <v>140</v>
      </c>
      <c r="F241" s="173" t="s">
        <v>353</v>
      </c>
      <c r="I241" s="133"/>
      <c r="L241" s="33"/>
      <c r="M241" s="62"/>
      <c r="N241" s="34"/>
      <c r="O241" s="34"/>
      <c r="P241" s="34"/>
      <c r="Q241" s="34"/>
      <c r="R241" s="34"/>
      <c r="S241" s="34"/>
      <c r="T241" s="63"/>
      <c r="AT241" s="16" t="s">
        <v>140</v>
      </c>
      <c r="AU241" s="16" t="s">
        <v>81</v>
      </c>
    </row>
    <row r="242" spans="2:47" s="1" customFormat="1" ht="30" customHeight="1">
      <c r="B242" s="33"/>
      <c r="D242" s="172" t="s">
        <v>354</v>
      </c>
      <c r="F242" s="209" t="s">
        <v>355</v>
      </c>
      <c r="I242" s="133"/>
      <c r="L242" s="33"/>
      <c r="M242" s="62"/>
      <c r="N242" s="34"/>
      <c r="O242" s="34"/>
      <c r="P242" s="34"/>
      <c r="Q242" s="34"/>
      <c r="R242" s="34"/>
      <c r="S242" s="34"/>
      <c r="T242" s="63"/>
      <c r="AT242" s="16" t="s">
        <v>354</v>
      </c>
      <c r="AU242" s="16" t="s">
        <v>81</v>
      </c>
    </row>
    <row r="243" spans="2:51" s="11" customFormat="1" ht="22.5" customHeight="1">
      <c r="B243" s="174"/>
      <c r="D243" s="172" t="s">
        <v>141</v>
      </c>
      <c r="E243" s="175" t="s">
        <v>20</v>
      </c>
      <c r="F243" s="176" t="s">
        <v>356</v>
      </c>
      <c r="H243" s="177">
        <v>288.86</v>
      </c>
      <c r="I243" s="178"/>
      <c r="L243" s="174"/>
      <c r="M243" s="179"/>
      <c r="N243" s="180"/>
      <c r="O243" s="180"/>
      <c r="P243" s="180"/>
      <c r="Q243" s="180"/>
      <c r="R243" s="180"/>
      <c r="S243" s="180"/>
      <c r="T243" s="181"/>
      <c r="AT243" s="175" t="s">
        <v>141</v>
      </c>
      <c r="AU243" s="175" t="s">
        <v>81</v>
      </c>
      <c r="AV243" s="11" t="s">
        <v>81</v>
      </c>
      <c r="AW243" s="11" t="s">
        <v>37</v>
      </c>
      <c r="AX243" s="11" t="s">
        <v>73</v>
      </c>
      <c r="AY243" s="175" t="s">
        <v>131</v>
      </c>
    </row>
    <row r="244" spans="2:51" s="12" customFormat="1" ht="22.5" customHeight="1">
      <c r="B244" s="182"/>
      <c r="D244" s="183" t="s">
        <v>141</v>
      </c>
      <c r="E244" s="184" t="s">
        <v>20</v>
      </c>
      <c r="F244" s="185" t="s">
        <v>143</v>
      </c>
      <c r="H244" s="186">
        <v>288.86</v>
      </c>
      <c r="I244" s="187"/>
      <c r="L244" s="182"/>
      <c r="M244" s="188"/>
      <c r="N244" s="189"/>
      <c r="O244" s="189"/>
      <c r="P244" s="189"/>
      <c r="Q244" s="189"/>
      <c r="R244" s="189"/>
      <c r="S244" s="189"/>
      <c r="T244" s="190"/>
      <c r="AT244" s="191" t="s">
        <v>141</v>
      </c>
      <c r="AU244" s="191" t="s">
        <v>81</v>
      </c>
      <c r="AV244" s="12" t="s">
        <v>138</v>
      </c>
      <c r="AW244" s="12" t="s">
        <v>37</v>
      </c>
      <c r="AX244" s="12" t="s">
        <v>22</v>
      </c>
      <c r="AY244" s="191" t="s">
        <v>131</v>
      </c>
    </row>
    <row r="245" spans="2:65" s="1" customFormat="1" ht="31.5" customHeight="1">
      <c r="B245" s="159"/>
      <c r="C245" s="160" t="s">
        <v>357</v>
      </c>
      <c r="D245" s="160" t="s">
        <v>134</v>
      </c>
      <c r="E245" s="161" t="s">
        <v>358</v>
      </c>
      <c r="F245" s="162" t="s">
        <v>359</v>
      </c>
      <c r="G245" s="163" t="s">
        <v>343</v>
      </c>
      <c r="H245" s="164">
        <v>142.4</v>
      </c>
      <c r="I245" s="165"/>
      <c r="J245" s="166">
        <f>ROUND(I245*H245,2)</f>
        <v>0</v>
      </c>
      <c r="K245" s="162" t="s">
        <v>148</v>
      </c>
      <c r="L245" s="33"/>
      <c r="M245" s="167" t="s">
        <v>20</v>
      </c>
      <c r="N245" s="168" t="s">
        <v>44</v>
      </c>
      <c r="O245" s="34"/>
      <c r="P245" s="169">
        <f>O245*H245</f>
        <v>0</v>
      </c>
      <c r="Q245" s="169">
        <v>0.09599</v>
      </c>
      <c r="R245" s="169">
        <f>Q245*H245</f>
        <v>13.668976</v>
      </c>
      <c r="S245" s="169">
        <v>0</v>
      </c>
      <c r="T245" s="170">
        <f>S245*H245</f>
        <v>0</v>
      </c>
      <c r="AR245" s="16" t="s">
        <v>138</v>
      </c>
      <c r="AT245" s="16" t="s">
        <v>134</v>
      </c>
      <c r="AU245" s="16" t="s">
        <v>81</v>
      </c>
      <c r="AY245" s="16" t="s">
        <v>131</v>
      </c>
      <c r="BE245" s="171">
        <f>IF(N245="základní",J245,0)</f>
        <v>0</v>
      </c>
      <c r="BF245" s="171">
        <f>IF(N245="snížená",J245,0)</f>
        <v>0</v>
      </c>
      <c r="BG245" s="171">
        <f>IF(N245="zákl. přenesená",J245,0)</f>
        <v>0</v>
      </c>
      <c r="BH245" s="171">
        <f>IF(N245="sníž. přenesená",J245,0)</f>
        <v>0</v>
      </c>
      <c r="BI245" s="171">
        <f>IF(N245="nulová",J245,0)</f>
        <v>0</v>
      </c>
      <c r="BJ245" s="16" t="s">
        <v>22</v>
      </c>
      <c r="BK245" s="171">
        <f>ROUND(I245*H245,2)</f>
        <v>0</v>
      </c>
      <c r="BL245" s="16" t="s">
        <v>138</v>
      </c>
      <c r="BM245" s="16" t="s">
        <v>360</v>
      </c>
    </row>
    <row r="246" spans="2:47" s="1" customFormat="1" ht="30" customHeight="1">
      <c r="B246" s="33"/>
      <c r="D246" s="172" t="s">
        <v>140</v>
      </c>
      <c r="F246" s="173" t="s">
        <v>361</v>
      </c>
      <c r="I246" s="133"/>
      <c r="L246" s="33"/>
      <c r="M246" s="62"/>
      <c r="N246" s="34"/>
      <c r="O246" s="34"/>
      <c r="P246" s="34"/>
      <c r="Q246" s="34"/>
      <c r="R246" s="34"/>
      <c r="S246" s="34"/>
      <c r="T246" s="63"/>
      <c r="AT246" s="16" t="s">
        <v>140</v>
      </c>
      <c r="AU246" s="16" t="s">
        <v>81</v>
      </c>
    </row>
    <row r="247" spans="2:51" s="11" customFormat="1" ht="22.5" customHeight="1">
      <c r="B247" s="174"/>
      <c r="D247" s="172" t="s">
        <v>141</v>
      </c>
      <c r="E247" s="175" t="s">
        <v>20</v>
      </c>
      <c r="F247" s="176" t="s">
        <v>346</v>
      </c>
      <c r="H247" s="177">
        <v>142.4</v>
      </c>
      <c r="I247" s="178"/>
      <c r="L247" s="174"/>
      <c r="M247" s="179"/>
      <c r="N247" s="180"/>
      <c r="O247" s="180"/>
      <c r="P247" s="180"/>
      <c r="Q247" s="180"/>
      <c r="R247" s="180"/>
      <c r="S247" s="180"/>
      <c r="T247" s="181"/>
      <c r="AT247" s="175" t="s">
        <v>141</v>
      </c>
      <c r="AU247" s="175" t="s">
        <v>81</v>
      </c>
      <c r="AV247" s="11" t="s">
        <v>81</v>
      </c>
      <c r="AW247" s="11" t="s">
        <v>37</v>
      </c>
      <c r="AX247" s="11" t="s">
        <v>73</v>
      </c>
      <c r="AY247" s="175" t="s">
        <v>131</v>
      </c>
    </row>
    <row r="248" spans="2:51" s="12" customFormat="1" ht="22.5" customHeight="1">
      <c r="B248" s="182"/>
      <c r="D248" s="183" t="s">
        <v>141</v>
      </c>
      <c r="E248" s="184" t="s">
        <v>20</v>
      </c>
      <c r="F248" s="185" t="s">
        <v>143</v>
      </c>
      <c r="H248" s="186">
        <v>142.4</v>
      </c>
      <c r="I248" s="187"/>
      <c r="L248" s="182"/>
      <c r="M248" s="188"/>
      <c r="N248" s="189"/>
      <c r="O248" s="189"/>
      <c r="P248" s="189"/>
      <c r="Q248" s="189"/>
      <c r="R248" s="189"/>
      <c r="S248" s="189"/>
      <c r="T248" s="190"/>
      <c r="AT248" s="191" t="s">
        <v>141</v>
      </c>
      <c r="AU248" s="191" t="s">
        <v>81</v>
      </c>
      <c r="AV248" s="12" t="s">
        <v>138</v>
      </c>
      <c r="AW248" s="12" t="s">
        <v>37</v>
      </c>
      <c r="AX248" s="12" t="s">
        <v>22</v>
      </c>
      <c r="AY248" s="191" t="s">
        <v>131</v>
      </c>
    </row>
    <row r="249" spans="2:65" s="1" customFormat="1" ht="22.5" customHeight="1">
      <c r="B249" s="159"/>
      <c r="C249" s="193" t="s">
        <v>362</v>
      </c>
      <c r="D249" s="193" t="s">
        <v>216</v>
      </c>
      <c r="E249" s="194" t="s">
        <v>363</v>
      </c>
      <c r="F249" s="195" t="s">
        <v>364</v>
      </c>
      <c r="G249" s="196" t="s">
        <v>350</v>
      </c>
      <c r="H249" s="197">
        <v>144.43</v>
      </c>
      <c r="I249" s="198"/>
      <c r="J249" s="199">
        <f>ROUND(I249*H249,2)</f>
        <v>0</v>
      </c>
      <c r="K249" s="195" t="s">
        <v>148</v>
      </c>
      <c r="L249" s="200"/>
      <c r="M249" s="201" t="s">
        <v>20</v>
      </c>
      <c r="N249" s="202" t="s">
        <v>44</v>
      </c>
      <c r="O249" s="34"/>
      <c r="P249" s="169">
        <f>O249*H249</f>
        <v>0</v>
      </c>
      <c r="Q249" s="169">
        <v>0.0821</v>
      </c>
      <c r="R249" s="169">
        <f>Q249*H249</f>
        <v>11.857703</v>
      </c>
      <c r="S249" s="169">
        <v>0</v>
      </c>
      <c r="T249" s="170">
        <f>S249*H249</f>
        <v>0</v>
      </c>
      <c r="AR249" s="16" t="s">
        <v>196</v>
      </c>
      <c r="AT249" s="16" t="s">
        <v>216</v>
      </c>
      <c r="AU249" s="16" t="s">
        <v>81</v>
      </c>
      <c r="AY249" s="16" t="s">
        <v>131</v>
      </c>
      <c r="BE249" s="171">
        <f>IF(N249="základní",J249,0)</f>
        <v>0</v>
      </c>
      <c r="BF249" s="171">
        <f>IF(N249="snížená",J249,0)</f>
        <v>0</v>
      </c>
      <c r="BG249" s="171">
        <f>IF(N249="zákl. přenesená",J249,0)</f>
        <v>0</v>
      </c>
      <c r="BH249" s="171">
        <f>IF(N249="sníž. přenesená",J249,0)</f>
        <v>0</v>
      </c>
      <c r="BI249" s="171">
        <f>IF(N249="nulová",J249,0)</f>
        <v>0</v>
      </c>
      <c r="BJ249" s="16" t="s">
        <v>22</v>
      </c>
      <c r="BK249" s="171">
        <f>ROUND(I249*H249,2)</f>
        <v>0</v>
      </c>
      <c r="BL249" s="16" t="s">
        <v>138</v>
      </c>
      <c r="BM249" s="16" t="s">
        <v>365</v>
      </c>
    </row>
    <row r="250" spans="2:47" s="1" customFormat="1" ht="22.5" customHeight="1">
      <c r="B250" s="33"/>
      <c r="D250" s="172" t="s">
        <v>140</v>
      </c>
      <c r="F250" s="173" t="s">
        <v>364</v>
      </c>
      <c r="I250" s="133"/>
      <c r="L250" s="33"/>
      <c r="M250" s="62"/>
      <c r="N250" s="34"/>
      <c r="O250" s="34"/>
      <c r="P250" s="34"/>
      <c r="Q250" s="34"/>
      <c r="R250" s="34"/>
      <c r="S250" s="34"/>
      <c r="T250" s="63"/>
      <c r="AT250" s="16" t="s">
        <v>140</v>
      </c>
      <c r="AU250" s="16" t="s">
        <v>81</v>
      </c>
    </row>
    <row r="251" spans="2:51" s="11" customFormat="1" ht="22.5" customHeight="1">
      <c r="B251" s="174"/>
      <c r="D251" s="172" t="s">
        <v>141</v>
      </c>
      <c r="E251" s="175" t="s">
        <v>20</v>
      </c>
      <c r="F251" s="176" t="s">
        <v>366</v>
      </c>
      <c r="H251" s="177">
        <v>144.43</v>
      </c>
      <c r="I251" s="178"/>
      <c r="L251" s="174"/>
      <c r="M251" s="179"/>
      <c r="N251" s="180"/>
      <c r="O251" s="180"/>
      <c r="P251" s="180"/>
      <c r="Q251" s="180"/>
      <c r="R251" s="180"/>
      <c r="S251" s="180"/>
      <c r="T251" s="181"/>
      <c r="AT251" s="175" t="s">
        <v>141</v>
      </c>
      <c r="AU251" s="175" t="s">
        <v>81</v>
      </c>
      <c r="AV251" s="11" t="s">
        <v>81</v>
      </c>
      <c r="AW251" s="11" t="s">
        <v>37</v>
      </c>
      <c r="AX251" s="11" t="s">
        <v>73</v>
      </c>
      <c r="AY251" s="175" t="s">
        <v>131</v>
      </c>
    </row>
    <row r="252" spans="2:51" s="12" customFormat="1" ht="22.5" customHeight="1">
      <c r="B252" s="182"/>
      <c r="D252" s="183" t="s">
        <v>141</v>
      </c>
      <c r="E252" s="184" t="s">
        <v>20</v>
      </c>
      <c r="F252" s="185" t="s">
        <v>143</v>
      </c>
      <c r="H252" s="186">
        <v>144.43</v>
      </c>
      <c r="I252" s="187"/>
      <c r="L252" s="182"/>
      <c r="M252" s="188"/>
      <c r="N252" s="189"/>
      <c r="O252" s="189"/>
      <c r="P252" s="189"/>
      <c r="Q252" s="189"/>
      <c r="R252" s="189"/>
      <c r="S252" s="189"/>
      <c r="T252" s="190"/>
      <c r="AT252" s="191" t="s">
        <v>141</v>
      </c>
      <c r="AU252" s="191" t="s">
        <v>81</v>
      </c>
      <c r="AV252" s="12" t="s">
        <v>138</v>
      </c>
      <c r="AW252" s="12" t="s">
        <v>37</v>
      </c>
      <c r="AX252" s="12" t="s">
        <v>22</v>
      </c>
      <c r="AY252" s="191" t="s">
        <v>131</v>
      </c>
    </row>
    <row r="253" spans="2:65" s="1" customFormat="1" ht="22.5" customHeight="1">
      <c r="B253" s="159"/>
      <c r="C253" s="160" t="s">
        <v>367</v>
      </c>
      <c r="D253" s="160" t="s">
        <v>134</v>
      </c>
      <c r="E253" s="161" t="s">
        <v>368</v>
      </c>
      <c r="F253" s="162" t="s">
        <v>369</v>
      </c>
      <c r="G253" s="163" t="s">
        <v>137</v>
      </c>
      <c r="H253" s="164">
        <v>12.816</v>
      </c>
      <c r="I253" s="165"/>
      <c r="J253" s="166">
        <f>ROUND(I253*H253,2)</f>
        <v>0</v>
      </c>
      <c r="K253" s="162" t="s">
        <v>148</v>
      </c>
      <c r="L253" s="33"/>
      <c r="M253" s="167" t="s">
        <v>20</v>
      </c>
      <c r="N253" s="168" t="s">
        <v>44</v>
      </c>
      <c r="O253" s="34"/>
      <c r="P253" s="169">
        <f>O253*H253</f>
        <v>0</v>
      </c>
      <c r="Q253" s="169">
        <v>2.25634</v>
      </c>
      <c r="R253" s="169">
        <f>Q253*H253</f>
        <v>28.91725344</v>
      </c>
      <c r="S253" s="169">
        <v>0</v>
      </c>
      <c r="T253" s="170">
        <f>S253*H253</f>
        <v>0</v>
      </c>
      <c r="AR253" s="16" t="s">
        <v>138</v>
      </c>
      <c r="AT253" s="16" t="s">
        <v>134</v>
      </c>
      <c r="AU253" s="16" t="s">
        <v>81</v>
      </c>
      <c r="AY253" s="16" t="s">
        <v>131</v>
      </c>
      <c r="BE253" s="171">
        <f>IF(N253="základní",J253,0)</f>
        <v>0</v>
      </c>
      <c r="BF253" s="171">
        <f>IF(N253="snížená",J253,0)</f>
        <v>0</v>
      </c>
      <c r="BG253" s="171">
        <f>IF(N253="zákl. přenesená",J253,0)</f>
        <v>0</v>
      </c>
      <c r="BH253" s="171">
        <f>IF(N253="sníž. přenesená",J253,0)</f>
        <v>0</v>
      </c>
      <c r="BI253" s="171">
        <f>IF(N253="nulová",J253,0)</f>
        <v>0</v>
      </c>
      <c r="BJ253" s="16" t="s">
        <v>22</v>
      </c>
      <c r="BK253" s="171">
        <f>ROUND(I253*H253,2)</f>
        <v>0</v>
      </c>
      <c r="BL253" s="16" t="s">
        <v>138</v>
      </c>
      <c r="BM253" s="16" t="s">
        <v>370</v>
      </c>
    </row>
    <row r="254" spans="2:47" s="1" customFormat="1" ht="22.5" customHeight="1">
      <c r="B254" s="33"/>
      <c r="D254" s="172" t="s">
        <v>140</v>
      </c>
      <c r="F254" s="173" t="s">
        <v>371</v>
      </c>
      <c r="I254" s="133"/>
      <c r="L254" s="33"/>
      <c r="M254" s="62"/>
      <c r="N254" s="34"/>
      <c r="O254" s="34"/>
      <c r="P254" s="34"/>
      <c r="Q254" s="34"/>
      <c r="R254" s="34"/>
      <c r="S254" s="34"/>
      <c r="T254" s="63"/>
      <c r="AT254" s="16" t="s">
        <v>140</v>
      </c>
      <c r="AU254" s="16" t="s">
        <v>81</v>
      </c>
    </row>
    <row r="255" spans="2:51" s="11" customFormat="1" ht="22.5" customHeight="1">
      <c r="B255" s="174"/>
      <c r="D255" s="172" t="s">
        <v>141</v>
      </c>
      <c r="E255" s="175" t="s">
        <v>20</v>
      </c>
      <c r="F255" s="176" t="s">
        <v>372</v>
      </c>
      <c r="H255" s="177">
        <v>12.816</v>
      </c>
      <c r="I255" s="178"/>
      <c r="L255" s="174"/>
      <c r="M255" s="179"/>
      <c r="N255" s="180"/>
      <c r="O255" s="180"/>
      <c r="P255" s="180"/>
      <c r="Q255" s="180"/>
      <c r="R255" s="180"/>
      <c r="S255" s="180"/>
      <c r="T255" s="181"/>
      <c r="AT255" s="175" t="s">
        <v>141</v>
      </c>
      <c r="AU255" s="175" t="s">
        <v>81</v>
      </c>
      <c r="AV255" s="11" t="s">
        <v>81</v>
      </c>
      <c r="AW255" s="11" t="s">
        <v>37</v>
      </c>
      <c r="AX255" s="11" t="s">
        <v>73</v>
      </c>
      <c r="AY255" s="175" t="s">
        <v>131</v>
      </c>
    </row>
    <row r="256" spans="2:51" s="12" customFormat="1" ht="22.5" customHeight="1">
      <c r="B256" s="182"/>
      <c r="D256" s="172" t="s">
        <v>141</v>
      </c>
      <c r="E256" s="206" t="s">
        <v>20</v>
      </c>
      <c r="F256" s="207" t="s">
        <v>143</v>
      </c>
      <c r="H256" s="208">
        <v>12.816</v>
      </c>
      <c r="I256" s="187"/>
      <c r="L256" s="182"/>
      <c r="M256" s="188"/>
      <c r="N256" s="189"/>
      <c r="O256" s="189"/>
      <c r="P256" s="189"/>
      <c r="Q256" s="189"/>
      <c r="R256" s="189"/>
      <c r="S256" s="189"/>
      <c r="T256" s="190"/>
      <c r="AT256" s="191" t="s">
        <v>141</v>
      </c>
      <c r="AU256" s="191" t="s">
        <v>81</v>
      </c>
      <c r="AV256" s="12" t="s">
        <v>138</v>
      </c>
      <c r="AW256" s="12" t="s">
        <v>37</v>
      </c>
      <c r="AX256" s="12" t="s">
        <v>22</v>
      </c>
      <c r="AY256" s="191" t="s">
        <v>131</v>
      </c>
    </row>
    <row r="257" spans="2:63" s="10" customFormat="1" ht="29.25" customHeight="1">
      <c r="B257" s="145"/>
      <c r="D257" s="156" t="s">
        <v>72</v>
      </c>
      <c r="E257" s="157" t="s">
        <v>357</v>
      </c>
      <c r="F257" s="157" t="s">
        <v>373</v>
      </c>
      <c r="I257" s="148"/>
      <c r="J257" s="158">
        <f>BK257</f>
        <v>0</v>
      </c>
      <c r="L257" s="145"/>
      <c r="M257" s="150"/>
      <c r="N257" s="151"/>
      <c r="O257" s="151"/>
      <c r="P257" s="152">
        <f>SUM(P258:P264)</f>
        <v>0</v>
      </c>
      <c r="Q257" s="151"/>
      <c r="R257" s="152">
        <f>SUM(R258:R264)</f>
        <v>1.6039800000000004</v>
      </c>
      <c r="S257" s="151"/>
      <c r="T257" s="153">
        <f>SUM(T258:T264)</f>
        <v>0</v>
      </c>
      <c r="AR257" s="146" t="s">
        <v>22</v>
      </c>
      <c r="AT257" s="154" t="s">
        <v>72</v>
      </c>
      <c r="AU257" s="154" t="s">
        <v>22</v>
      </c>
      <c r="AY257" s="146" t="s">
        <v>131</v>
      </c>
      <c r="BK257" s="155">
        <f>SUM(BK258:BK264)</f>
        <v>0</v>
      </c>
    </row>
    <row r="258" spans="2:65" s="1" customFormat="1" ht="22.5" customHeight="1">
      <c r="B258" s="159"/>
      <c r="C258" s="160" t="s">
        <v>374</v>
      </c>
      <c r="D258" s="160" t="s">
        <v>134</v>
      </c>
      <c r="E258" s="161" t="s">
        <v>375</v>
      </c>
      <c r="F258" s="162" t="s">
        <v>376</v>
      </c>
      <c r="G258" s="163" t="s">
        <v>147</v>
      </c>
      <c r="H258" s="164">
        <v>71.4</v>
      </c>
      <c r="I258" s="165"/>
      <c r="J258" s="166">
        <f>ROUND(I258*H258,2)</f>
        <v>0</v>
      </c>
      <c r="K258" s="162" t="s">
        <v>148</v>
      </c>
      <c r="L258" s="33"/>
      <c r="M258" s="167" t="s">
        <v>20</v>
      </c>
      <c r="N258" s="168" t="s">
        <v>44</v>
      </c>
      <c r="O258" s="34"/>
      <c r="P258" s="169">
        <f>O258*H258</f>
        <v>0</v>
      </c>
      <c r="Q258" s="169">
        <v>0.021</v>
      </c>
      <c r="R258" s="169">
        <f>Q258*H258</f>
        <v>1.4994000000000003</v>
      </c>
      <c r="S258" s="169">
        <v>0</v>
      </c>
      <c r="T258" s="170">
        <f>S258*H258</f>
        <v>0</v>
      </c>
      <c r="AR258" s="16" t="s">
        <v>138</v>
      </c>
      <c r="AT258" s="16" t="s">
        <v>134</v>
      </c>
      <c r="AU258" s="16" t="s">
        <v>81</v>
      </c>
      <c r="AY258" s="16" t="s">
        <v>131</v>
      </c>
      <c r="BE258" s="171">
        <f>IF(N258="základní",J258,0)</f>
        <v>0</v>
      </c>
      <c r="BF258" s="171">
        <f>IF(N258="snížená",J258,0)</f>
        <v>0</v>
      </c>
      <c r="BG258" s="171">
        <f>IF(N258="zákl. přenesená",J258,0)</f>
        <v>0</v>
      </c>
      <c r="BH258" s="171">
        <f>IF(N258="sníž. přenesená",J258,0)</f>
        <v>0</v>
      </c>
      <c r="BI258" s="171">
        <f>IF(N258="nulová",J258,0)</f>
        <v>0</v>
      </c>
      <c r="BJ258" s="16" t="s">
        <v>22</v>
      </c>
      <c r="BK258" s="171">
        <f>ROUND(I258*H258,2)</f>
        <v>0</v>
      </c>
      <c r="BL258" s="16" t="s">
        <v>138</v>
      </c>
      <c r="BM258" s="16" t="s">
        <v>377</v>
      </c>
    </row>
    <row r="259" spans="2:51" s="11" customFormat="1" ht="22.5" customHeight="1">
      <c r="B259" s="174"/>
      <c r="D259" s="172" t="s">
        <v>141</v>
      </c>
      <c r="E259" s="175" t="s">
        <v>20</v>
      </c>
      <c r="F259" s="176" t="s">
        <v>378</v>
      </c>
      <c r="H259" s="177">
        <v>71.4</v>
      </c>
      <c r="I259" s="178"/>
      <c r="L259" s="174"/>
      <c r="M259" s="179"/>
      <c r="N259" s="180"/>
      <c r="O259" s="180"/>
      <c r="P259" s="180"/>
      <c r="Q259" s="180"/>
      <c r="R259" s="180"/>
      <c r="S259" s="180"/>
      <c r="T259" s="181"/>
      <c r="AT259" s="175" t="s">
        <v>141</v>
      </c>
      <c r="AU259" s="175" t="s">
        <v>81</v>
      </c>
      <c r="AV259" s="11" t="s">
        <v>81</v>
      </c>
      <c r="AW259" s="11" t="s">
        <v>37</v>
      </c>
      <c r="AX259" s="11" t="s">
        <v>73</v>
      </c>
      <c r="AY259" s="175" t="s">
        <v>131</v>
      </c>
    </row>
    <row r="260" spans="2:51" s="12" customFormat="1" ht="22.5" customHeight="1">
      <c r="B260" s="182"/>
      <c r="D260" s="183" t="s">
        <v>141</v>
      </c>
      <c r="E260" s="184" t="s">
        <v>20</v>
      </c>
      <c r="F260" s="185" t="s">
        <v>143</v>
      </c>
      <c r="H260" s="186">
        <v>71.4</v>
      </c>
      <c r="I260" s="187"/>
      <c r="L260" s="182"/>
      <c r="M260" s="188"/>
      <c r="N260" s="189"/>
      <c r="O260" s="189"/>
      <c r="P260" s="189"/>
      <c r="Q260" s="189"/>
      <c r="R260" s="189"/>
      <c r="S260" s="189"/>
      <c r="T260" s="190"/>
      <c r="AT260" s="191" t="s">
        <v>141</v>
      </c>
      <c r="AU260" s="191" t="s">
        <v>81</v>
      </c>
      <c r="AV260" s="12" t="s">
        <v>138</v>
      </c>
      <c r="AW260" s="12" t="s">
        <v>37</v>
      </c>
      <c r="AX260" s="12" t="s">
        <v>22</v>
      </c>
      <c r="AY260" s="191" t="s">
        <v>131</v>
      </c>
    </row>
    <row r="261" spans="2:65" s="1" customFormat="1" ht="31.5" customHeight="1">
      <c r="B261" s="159"/>
      <c r="C261" s="160" t="s">
        <v>379</v>
      </c>
      <c r="D261" s="160" t="s">
        <v>134</v>
      </c>
      <c r="E261" s="161" t="s">
        <v>380</v>
      </c>
      <c r="F261" s="162" t="s">
        <v>381</v>
      </c>
      <c r="G261" s="163" t="s">
        <v>147</v>
      </c>
      <c r="H261" s="164">
        <v>21</v>
      </c>
      <c r="I261" s="165"/>
      <c r="J261" s="166">
        <f>ROUND(I261*H261,2)</f>
        <v>0</v>
      </c>
      <c r="K261" s="162" t="s">
        <v>148</v>
      </c>
      <c r="L261" s="33"/>
      <c r="M261" s="167" t="s">
        <v>20</v>
      </c>
      <c r="N261" s="168" t="s">
        <v>44</v>
      </c>
      <c r="O261" s="34"/>
      <c r="P261" s="169">
        <f>O261*H261</f>
        <v>0</v>
      </c>
      <c r="Q261" s="169">
        <v>0.00498</v>
      </c>
      <c r="R261" s="169">
        <f>Q261*H261</f>
        <v>0.10458</v>
      </c>
      <c r="S261" s="169">
        <v>0</v>
      </c>
      <c r="T261" s="170">
        <f>S261*H261</f>
        <v>0</v>
      </c>
      <c r="AR261" s="16" t="s">
        <v>138</v>
      </c>
      <c r="AT261" s="16" t="s">
        <v>134</v>
      </c>
      <c r="AU261" s="16" t="s">
        <v>81</v>
      </c>
      <c r="AY261" s="16" t="s">
        <v>131</v>
      </c>
      <c r="BE261" s="171">
        <f>IF(N261="základní",J261,0)</f>
        <v>0</v>
      </c>
      <c r="BF261" s="171">
        <f>IF(N261="snížená",J261,0)</f>
        <v>0</v>
      </c>
      <c r="BG261" s="171">
        <f>IF(N261="zákl. přenesená",J261,0)</f>
        <v>0</v>
      </c>
      <c r="BH261" s="171">
        <f>IF(N261="sníž. přenesená",J261,0)</f>
        <v>0</v>
      </c>
      <c r="BI261" s="171">
        <f>IF(N261="nulová",J261,0)</f>
        <v>0</v>
      </c>
      <c r="BJ261" s="16" t="s">
        <v>22</v>
      </c>
      <c r="BK261" s="171">
        <f>ROUND(I261*H261,2)</f>
        <v>0</v>
      </c>
      <c r="BL261" s="16" t="s">
        <v>138</v>
      </c>
      <c r="BM261" s="16" t="s">
        <v>382</v>
      </c>
    </row>
    <row r="262" spans="2:47" s="1" customFormat="1" ht="30" customHeight="1">
      <c r="B262" s="33"/>
      <c r="D262" s="172" t="s">
        <v>140</v>
      </c>
      <c r="F262" s="173" t="s">
        <v>383</v>
      </c>
      <c r="I262" s="133"/>
      <c r="L262" s="33"/>
      <c r="M262" s="62"/>
      <c r="N262" s="34"/>
      <c r="O262" s="34"/>
      <c r="P262" s="34"/>
      <c r="Q262" s="34"/>
      <c r="R262" s="34"/>
      <c r="S262" s="34"/>
      <c r="T262" s="63"/>
      <c r="AT262" s="16" t="s">
        <v>140</v>
      </c>
      <c r="AU262" s="16" t="s">
        <v>81</v>
      </c>
    </row>
    <row r="263" spans="2:51" s="11" customFormat="1" ht="22.5" customHeight="1">
      <c r="B263" s="174"/>
      <c r="D263" s="172" t="s">
        <v>141</v>
      </c>
      <c r="E263" s="175" t="s">
        <v>20</v>
      </c>
      <c r="F263" s="176" t="s">
        <v>384</v>
      </c>
      <c r="H263" s="177">
        <v>21</v>
      </c>
      <c r="I263" s="178"/>
      <c r="L263" s="174"/>
      <c r="M263" s="179"/>
      <c r="N263" s="180"/>
      <c r="O263" s="180"/>
      <c r="P263" s="180"/>
      <c r="Q263" s="180"/>
      <c r="R263" s="180"/>
      <c r="S263" s="180"/>
      <c r="T263" s="181"/>
      <c r="AT263" s="175" t="s">
        <v>141</v>
      </c>
      <c r="AU263" s="175" t="s">
        <v>81</v>
      </c>
      <c r="AV263" s="11" t="s">
        <v>81</v>
      </c>
      <c r="AW263" s="11" t="s">
        <v>37</v>
      </c>
      <c r="AX263" s="11" t="s">
        <v>73</v>
      </c>
      <c r="AY263" s="175" t="s">
        <v>131</v>
      </c>
    </row>
    <row r="264" spans="2:51" s="12" customFormat="1" ht="22.5" customHeight="1">
      <c r="B264" s="182"/>
      <c r="D264" s="172" t="s">
        <v>141</v>
      </c>
      <c r="E264" s="206" t="s">
        <v>20</v>
      </c>
      <c r="F264" s="207" t="s">
        <v>143</v>
      </c>
      <c r="H264" s="208">
        <v>21</v>
      </c>
      <c r="I264" s="187"/>
      <c r="L264" s="182"/>
      <c r="M264" s="188"/>
      <c r="N264" s="189"/>
      <c r="O264" s="189"/>
      <c r="P264" s="189"/>
      <c r="Q264" s="189"/>
      <c r="R264" s="189"/>
      <c r="S264" s="189"/>
      <c r="T264" s="190"/>
      <c r="AT264" s="191" t="s">
        <v>141</v>
      </c>
      <c r="AU264" s="191" t="s">
        <v>81</v>
      </c>
      <c r="AV264" s="12" t="s">
        <v>138</v>
      </c>
      <c r="AW264" s="12" t="s">
        <v>37</v>
      </c>
      <c r="AX264" s="12" t="s">
        <v>22</v>
      </c>
      <c r="AY264" s="191" t="s">
        <v>131</v>
      </c>
    </row>
    <row r="265" spans="2:63" s="10" customFormat="1" ht="29.25" customHeight="1">
      <c r="B265" s="145"/>
      <c r="D265" s="156" t="s">
        <v>72</v>
      </c>
      <c r="E265" s="157" t="s">
        <v>362</v>
      </c>
      <c r="F265" s="157" t="s">
        <v>385</v>
      </c>
      <c r="I265" s="148"/>
      <c r="J265" s="158">
        <f>BK265</f>
        <v>0</v>
      </c>
      <c r="L265" s="145"/>
      <c r="M265" s="150"/>
      <c r="N265" s="151"/>
      <c r="O265" s="151"/>
      <c r="P265" s="152">
        <f>SUM(P266:P272)</f>
        <v>0</v>
      </c>
      <c r="Q265" s="151"/>
      <c r="R265" s="152">
        <f>SUM(R266:R272)</f>
        <v>2.6178600000000003</v>
      </c>
      <c r="S265" s="151"/>
      <c r="T265" s="153">
        <f>SUM(T266:T272)</f>
        <v>0</v>
      </c>
      <c r="AR265" s="146" t="s">
        <v>22</v>
      </c>
      <c r="AT265" s="154" t="s">
        <v>72</v>
      </c>
      <c r="AU265" s="154" t="s">
        <v>22</v>
      </c>
      <c r="AY265" s="146" t="s">
        <v>131</v>
      </c>
      <c r="BK265" s="155">
        <f>SUM(BK266:BK272)</f>
        <v>0</v>
      </c>
    </row>
    <row r="266" spans="2:65" s="1" customFormat="1" ht="22.5" customHeight="1">
      <c r="B266" s="159"/>
      <c r="C266" s="160" t="s">
        <v>386</v>
      </c>
      <c r="D266" s="160" t="s">
        <v>134</v>
      </c>
      <c r="E266" s="161" t="s">
        <v>387</v>
      </c>
      <c r="F266" s="162" t="s">
        <v>388</v>
      </c>
      <c r="G266" s="163" t="s">
        <v>147</v>
      </c>
      <c r="H266" s="164">
        <v>71.4</v>
      </c>
      <c r="I266" s="165"/>
      <c r="J266" s="166">
        <f>ROUND(I266*H266,2)</f>
        <v>0</v>
      </c>
      <c r="K266" s="162" t="s">
        <v>148</v>
      </c>
      <c r="L266" s="33"/>
      <c r="M266" s="167" t="s">
        <v>20</v>
      </c>
      <c r="N266" s="168" t="s">
        <v>44</v>
      </c>
      <c r="O266" s="34"/>
      <c r="P266" s="169">
        <f>O266*H266</f>
        <v>0</v>
      </c>
      <c r="Q266" s="169">
        <v>0.0352</v>
      </c>
      <c r="R266" s="169">
        <f>Q266*H266</f>
        <v>2.5132800000000004</v>
      </c>
      <c r="S266" s="169">
        <v>0</v>
      </c>
      <c r="T266" s="170">
        <f>S266*H266</f>
        <v>0</v>
      </c>
      <c r="AR266" s="16" t="s">
        <v>138</v>
      </c>
      <c r="AT266" s="16" t="s">
        <v>134</v>
      </c>
      <c r="AU266" s="16" t="s">
        <v>81</v>
      </c>
      <c r="AY266" s="16" t="s">
        <v>131</v>
      </c>
      <c r="BE266" s="171">
        <f>IF(N266="základní",J266,0)</f>
        <v>0</v>
      </c>
      <c r="BF266" s="171">
        <f>IF(N266="snížená",J266,0)</f>
        <v>0</v>
      </c>
      <c r="BG266" s="171">
        <f>IF(N266="zákl. přenesená",J266,0)</f>
        <v>0</v>
      </c>
      <c r="BH266" s="171">
        <f>IF(N266="sníž. přenesená",J266,0)</f>
        <v>0</v>
      </c>
      <c r="BI266" s="171">
        <f>IF(N266="nulová",J266,0)</f>
        <v>0</v>
      </c>
      <c r="BJ266" s="16" t="s">
        <v>22</v>
      </c>
      <c r="BK266" s="171">
        <f>ROUND(I266*H266,2)</f>
        <v>0</v>
      </c>
      <c r="BL266" s="16" t="s">
        <v>138</v>
      </c>
      <c r="BM266" s="16" t="s">
        <v>389</v>
      </c>
    </row>
    <row r="267" spans="2:51" s="11" customFormat="1" ht="22.5" customHeight="1">
      <c r="B267" s="174"/>
      <c r="D267" s="172" t="s">
        <v>141</v>
      </c>
      <c r="E267" s="175" t="s">
        <v>20</v>
      </c>
      <c r="F267" s="176" t="s">
        <v>378</v>
      </c>
      <c r="H267" s="177">
        <v>71.4</v>
      </c>
      <c r="I267" s="178"/>
      <c r="L267" s="174"/>
      <c r="M267" s="179"/>
      <c r="N267" s="180"/>
      <c r="O267" s="180"/>
      <c r="P267" s="180"/>
      <c r="Q267" s="180"/>
      <c r="R267" s="180"/>
      <c r="S267" s="180"/>
      <c r="T267" s="181"/>
      <c r="AT267" s="175" t="s">
        <v>141</v>
      </c>
      <c r="AU267" s="175" t="s">
        <v>81</v>
      </c>
      <c r="AV267" s="11" t="s">
        <v>81</v>
      </c>
      <c r="AW267" s="11" t="s">
        <v>37</v>
      </c>
      <c r="AX267" s="11" t="s">
        <v>73</v>
      </c>
      <c r="AY267" s="175" t="s">
        <v>131</v>
      </c>
    </row>
    <row r="268" spans="2:51" s="12" customFormat="1" ht="22.5" customHeight="1">
      <c r="B268" s="182"/>
      <c r="D268" s="183" t="s">
        <v>141</v>
      </c>
      <c r="E268" s="184" t="s">
        <v>20</v>
      </c>
      <c r="F268" s="185" t="s">
        <v>143</v>
      </c>
      <c r="H268" s="186">
        <v>71.4</v>
      </c>
      <c r="I268" s="187"/>
      <c r="L268" s="182"/>
      <c r="M268" s="188"/>
      <c r="N268" s="189"/>
      <c r="O268" s="189"/>
      <c r="P268" s="189"/>
      <c r="Q268" s="189"/>
      <c r="R268" s="189"/>
      <c r="S268" s="189"/>
      <c r="T268" s="190"/>
      <c r="AT268" s="191" t="s">
        <v>141</v>
      </c>
      <c r="AU268" s="191" t="s">
        <v>81</v>
      </c>
      <c r="AV268" s="12" t="s">
        <v>138</v>
      </c>
      <c r="AW268" s="12" t="s">
        <v>37</v>
      </c>
      <c r="AX268" s="12" t="s">
        <v>22</v>
      </c>
      <c r="AY268" s="191" t="s">
        <v>131</v>
      </c>
    </row>
    <row r="269" spans="2:65" s="1" customFormat="1" ht="31.5" customHeight="1">
      <c r="B269" s="159"/>
      <c r="C269" s="160" t="s">
        <v>390</v>
      </c>
      <c r="D269" s="160" t="s">
        <v>134</v>
      </c>
      <c r="E269" s="161" t="s">
        <v>391</v>
      </c>
      <c r="F269" s="162" t="s">
        <v>392</v>
      </c>
      <c r="G269" s="163" t="s">
        <v>147</v>
      </c>
      <c r="H269" s="164">
        <v>21</v>
      </c>
      <c r="I269" s="165"/>
      <c r="J269" s="166">
        <f>ROUND(I269*H269,2)</f>
        <v>0</v>
      </c>
      <c r="K269" s="162" t="s">
        <v>148</v>
      </c>
      <c r="L269" s="33"/>
      <c r="M269" s="167" t="s">
        <v>20</v>
      </c>
      <c r="N269" s="168" t="s">
        <v>44</v>
      </c>
      <c r="O269" s="34"/>
      <c r="P269" s="169">
        <f>O269*H269</f>
        <v>0</v>
      </c>
      <c r="Q269" s="169">
        <v>0.00498</v>
      </c>
      <c r="R269" s="169">
        <f>Q269*H269</f>
        <v>0.10458</v>
      </c>
      <c r="S269" s="169">
        <v>0</v>
      </c>
      <c r="T269" s="170">
        <f>S269*H269</f>
        <v>0</v>
      </c>
      <c r="AR269" s="16" t="s">
        <v>138</v>
      </c>
      <c r="AT269" s="16" t="s">
        <v>134</v>
      </c>
      <c r="AU269" s="16" t="s">
        <v>81</v>
      </c>
      <c r="AY269" s="16" t="s">
        <v>131</v>
      </c>
      <c r="BE269" s="171">
        <f>IF(N269="základní",J269,0)</f>
        <v>0</v>
      </c>
      <c r="BF269" s="171">
        <f>IF(N269="snížená",J269,0)</f>
        <v>0</v>
      </c>
      <c r="BG269" s="171">
        <f>IF(N269="zákl. přenesená",J269,0)</f>
        <v>0</v>
      </c>
      <c r="BH269" s="171">
        <f>IF(N269="sníž. přenesená",J269,0)</f>
        <v>0</v>
      </c>
      <c r="BI269" s="171">
        <f>IF(N269="nulová",J269,0)</f>
        <v>0</v>
      </c>
      <c r="BJ269" s="16" t="s">
        <v>22</v>
      </c>
      <c r="BK269" s="171">
        <f>ROUND(I269*H269,2)</f>
        <v>0</v>
      </c>
      <c r="BL269" s="16" t="s">
        <v>138</v>
      </c>
      <c r="BM269" s="16" t="s">
        <v>393</v>
      </c>
    </row>
    <row r="270" spans="2:47" s="1" customFormat="1" ht="30" customHeight="1">
      <c r="B270" s="33"/>
      <c r="D270" s="172" t="s">
        <v>140</v>
      </c>
      <c r="F270" s="173" t="s">
        <v>394</v>
      </c>
      <c r="I270" s="133"/>
      <c r="L270" s="33"/>
      <c r="M270" s="62"/>
      <c r="N270" s="34"/>
      <c r="O270" s="34"/>
      <c r="P270" s="34"/>
      <c r="Q270" s="34"/>
      <c r="R270" s="34"/>
      <c r="S270" s="34"/>
      <c r="T270" s="63"/>
      <c r="AT270" s="16" t="s">
        <v>140</v>
      </c>
      <c r="AU270" s="16" t="s">
        <v>81</v>
      </c>
    </row>
    <row r="271" spans="2:51" s="11" customFormat="1" ht="22.5" customHeight="1">
      <c r="B271" s="174"/>
      <c r="D271" s="172" t="s">
        <v>141</v>
      </c>
      <c r="E271" s="175" t="s">
        <v>20</v>
      </c>
      <c r="F271" s="176" t="s">
        <v>384</v>
      </c>
      <c r="H271" s="177">
        <v>21</v>
      </c>
      <c r="I271" s="178"/>
      <c r="L271" s="174"/>
      <c r="M271" s="179"/>
      <c r="N271" s="180"/>
      <c r="O271" s="180"/>
      <c r="P271" s="180"/>
      <c r="Q271" s="180"/>
      <c r="R271" s="180"/>
      <c r="S271" s="180"/>
      <c r="T271" s="181"/>
      <c r="AT271" s="175" t="s">
        <v>141</v>
      </c>
      <c r="AU271" s="175" t="s">
        <v>81</v>
      </c>
      <c r="AV271" s="11" t="s">
        <v>81</v>
      </c>
      <c r="AW271" s="11" t="s">
        <v>37</v>
      </c>
      <c r="AX271" s="11" t="s">
        <v>73</v>
      </c>
      <c r="AY271" s="175" t="s">
        <v>131</v>
      </c>
    </row>
    <row r="272" spans="2:51" s="12" customFormat="1" ht="22.5" customHeight="1">
      <c r="B272" s="182"/>
      <c r="D272" s="172" t="s">
        <v>141</v>
      </c>
      <c r="E272" s="206" t="s">
        <v>20</v>
      </c>
      <c r="F272" s="207" t="s">
        <v>143</v>
      </c>
      <c r="H272" s="208">
        <v>21</v>
      </c>
      <c r="I272" s="187"/>
      <c r="L272" s="182"/>
      <c r="M272" s="188"/>
      <c r="N272" s="189"/>
      <c r="O272" s="189"/>
      <c r="P272" s="189"/>
      <c r="Q272" s="189"/>
      <c r="R272" s="189"/>
      <c r="S272" s="189"/>
      <c r="T272" s="190"/>
      <c r="AT272" s="191" t="s">
        <v>141</v>
      </c>
      <c r="AU272" s="191" t="s">
        <v>81</v>
      </c>
      <c r="AV272" s="12" t="s">
        <v>138</v>
      </c>
      <c r="AW272" s="12" t="s">
        <v>37</v>
      </c>
      <c r="AX272" s="12" t="s">
        <v>22</v>
      </c>
      <c r="AY272" s="191" t="s">
        <v>131</v>
      </c>
    </row>
    <row r="273" spans="2:63" s="10" customFormat="1" ht="29.25" customHeight="1">
      <c r="B273" s="145"/>
      <c r="D273" s="156" t="s">
        <v>72</v>
      </c>
      <c r="E273" s="157" t="s">
        <v>340</v>
      </c>
      <c r="F273" s="157" t="s">
        <v>395</v>
      </c>
      <c r="I273" s="148"/>
      <c r="J273" s="158">
        <f>BK273</f>
        <v>0</v>
      </c>
      <c r="L273" s="145"/>
      <c r="M273" s="150"/>
      <c r="N273" s="151"/>
      <c r="O273" s="151"/>
      <c r="P273" s="152">
        <f>SUM(P274:P299)</f>
        <v>0</v>
      </c>
      <c r="Q273" s="151"/>
      <c r="R273" s="152">
        <f>SUM(R274:R299)</f>
        <v>307.07536400000004</v>
      </c>
      <c r="S273" s="151"/>
      <c r="T273" s="153">
        <f>SUM(T274:T299)</f>
        <v>0</v>
      </c>
      <c r="AR273" s="146" t="s">
        <v>22</v>
      </c>
      <c r="AT273" s="154" t="s">
        <v>72</v>
      </c>
      <c r="AU273" s="154" t="s">
        <v>22</v>
      </c>
      <c r="AY273" s="146" t="s">
        <v>131</v>
      </c>
      <c r="BK273" s="155">
        <f>SUM(BK274:BK299)</f>
        <v>0</v>
      </c>
    </row>
    <row r="274" spans="2:65" s="1" customFormat="1" ht="31.5" customHeight="1">
      <c r="B274" s="159"/>
      <c r="C274" s="160" t="s">
        <v>396</v>
      </c>
      <c r="D274" s="160" t="s">
        <v>134</v>
      </c>
      <c r="E274" s="161" t="s">
        <v>397</v>
      </c>
      <c r="F274" s="162" t="s">
        <v>398</v>
      </c>
      <c r="G274" s="163" t="s">
        <v>147</v>
      </c>
      <c r="H274" s="164">
        <v>196</v>
      </c>
      <c r="I274" s="165"/>
      <c r="J274" s="166">
        <f>ROUND(I274*H274,2)</f>
        <v>0</v>
      </c>
      <c r="K274" s="162" t="s">
        <v>20</v>
      </c>
      <c r="L274" s="33"/>
      <c r="M274" s="167" t="s">
        <v>20</v>
      </c>
      <c r="N274" s="168" t="s">
        <v>44</v>
      </c>
      <c r="O274" s="34"/>
      <c r="P274" s="169">
        <f>O274*H274</f>
        <v>0</v>
      </c>
      <c r="Q274" s="169">
        <v>0</v>
      </c>
      <c r="R274" s="169">
        <f>Q274*H274</f>
        <v>0</v>
      </c>
      <c r="S274" s="169">
        <v>0</v>
      </c>
      <c r="T274" s="170">
        <f>S274*H274</f>
        <v>0</v>
      </c>
      <c r="AR274" s="16" t="s">
        <v>138</v>
      </c>
      <c r="AT274" s="16" t="s">
        <v>134</v>
      </c>
      <c r="AU274" s="16" t="s">
        <v>81</v>
      </c>
      <c r="AY274" s="16" t="s">
        <v>131</v>
      </c>
      <c r="BE274" s="171">
        <f>IF(N274="základní",J274,0)</f>
        <v>0</v>
      </c>
      <c r="BF274" s="171">
        <f>IF(N274="snížená",J274,0)</f>
        <v>0</v>
      </c>
      <c r="BG274" s="171">
        <f>IF(N274="zákl. přenesená",J274,0)</f>
        <v>0</v>
      </c>
      <c r="BH274" s="171">
        <f>IF(N274="sníž. přenesená",J274,0)</f>
        <v>0</v>
      </c>
      <c r="BI274" s="171">
        <f>IF(N274="nulová",J274,0)</f>
        <v>0</v>
      </c>
      <c r="BJ274" s="16" t="s">
        <v>22</v>
      </c>
      <c r="BK274" s="171">
        <f>ROUND(I274*H274,2)</f>
        <v>0</v>
      </c>
      <c r="BL274" s="16" t="s">
        <v>138</v>
      </c>
      <c r="BM274" s="16" t="s">
        <v>399</v>
      </c>
    </row>
    <row r="275" spans="2:47" s="1" customFormat="1" ht="22.5" customHeight="1">
      <c r="B275" s="33"/>
      <c r="D275" s="172" t="s">
        <v>140</v>
      </c>
      <c r="F275" s="173" t="s">
        <v>398</v>
      </c>
      <c r="I275" s="133"/>
      <c r="L275" s="33"/>
      <c r="M275" s="62"/>
      <c r="N275" s="34"/>
      <c r="O275" s="34"/>
      <c r="P275" s="34"/>
      <c r="Q275" s="34"/>
      <c r="R275" s="34"/>
      <c r="S275" s="34"/>
      <c r="T275" s="63"/>
      <c r="AT275" s="16" t="s">
        <v>140</v>
      </c>
      <c r="AU275" s="16" t="s">
        <v>81</v>
      </c>
    </row>
    <row r="276" spans="2:51" s="11" customFormat="1" ht="22.5" customHeight="1">
      <c r="B276" s="174"/>
      <c r="D276" s="172" t="s">
        <v>141</v>
      </c>
      <c r="E276" s="175" t="s">
        <v>20</v>
      </c>
      <c r="F276" s="176" t="s">
        <v>249</v>
      </c>
      <c r="H276" s="177">
        <v>196</v>
      </c>
      <c r="I276" s="178"/>
      <c r="L276" s="174"/>
      <c r="M276" s="179"/>
      <c r="N276" s="180"/>
      <c r="O276" s="180"/>
      <c r="P276" s="180"/>
      <c r="Q276" s="180"/>
      <c r="R276" s="180"/>
      <c r="S276" s="180"/>
      <c r="T276" s="181"/>
      <c r="AT276" s="175" t="s">
        <v>141</v>
      </c>
      <c r="AU276" s="175" t="s">
        <v>81</v>
      </c>
      <c r="AV276" s="11" t="s">
        <v>81</v>
      </c>
      <c r="AW276" s="11" t="s">
        <v>37</v>
      </c>
      <c r="AX276" s="11" t="s">
        <v>73</v>
      </c>
      <c r="AY276" s="175" t="s">
        <v>131</v>
      </c>
    </row>
    <row r="277" spans="2:51" s="12" customFormat="1" ht="22.5" customHeight="1">
      <c r="B277" s="182"/>
      <c r="D277" s="183" t="s">
        <v>141</v>
      </c>
      <c r="E277" s="184" t="s">
        <v>20</v>
      </c>
      <c r="F277" s="185" t="s">
        <v>143</v>
      </c>
      <c r="H277" s="186">
        <v>196</v>
      </c>
      <c r="I277" s="187"/>
      <c r="L277" s="182"/>
      <c r="M277" s="188"/>
      <c r="N277" s="189"/>
      <c r="O277" s="189"/>
      <c r="P277" s="189"/>
      <c r="Q277" s="189"/>
      <c r="R277" s="189"/>
      <c r="S277" s="189"/>
      <c r="T277" s="190"/>
      <c r="AT277" s="191" t="s">
        <v>141</v>
      </c>
      <c r="AU277" s="191" t="s">
        <v>81</v>
      </c>
      <c r="AV277" s="12" t="s">
        <v>138</v>
      </c>
      <c r="AW277" s="12" t="s">
        <v>37</v>
      </c>
      <c r="AX277" s="12" t="s">
        <v>22</v>
      </c>
      <c r="AY277" s="191" t="s">
        <v>131</v>
      </c>
    </row>
    <row r="278" spans="2:65" s="1" customFormat="1" ht="22.5" customHeight="1">
      <c r="B278" s="159"/>
      <c r="C278" s="160" t="s">
        <v>400</v>
      </c>
      <c r="D278" s="160" t="s">
        <v>134</v>
      </c>
      <c r="E278" s="161" t="s">
        <v>401</v>
      </c>
      <c r="F278" s="162" t="s">
        <v>402</v>
      </c>
      <c r="G278" s="163" t="s">
        <v>343</v>
      </c>
      <c r="H278" s="164">
        <v>59.6</v>
      </c>
      <c r="I278" s="165"/>
      <c r="J278" s="166">
        <f>ROUND(I278*H278,2)</f>
        <v>0</v>
      </c>
      <c r="K278" s="162" t="s">
        <v>20</v>
      </c>
      <c r="L278" s="33"/>
      <c r="M278" s="167" t="s">
        <v>20</v>
      </c>
      <c r="N278" s="168" t="s">
        <v>44</v>
      </c>
      <c r="O278" s="34"/>
      <c r="P278" s="169">
        <f>O278*H278</f>
        <v>0</v>
      </c>
      <c r="Q278" s="169">
        <v>0</v>
      </c>
      <c r="R278" s="169">
        <f>Q278*H278</f>
        <v>0</v>
      </c>
      <c r="S278" s="169">
        <v>0</v>
      </c>
      <c r="T278" s="170">
        <f>S278*H278</f>
        <v>0</v>
      </c>
      <c r="AR278" s="16" t="s">
        <v>138</v>
      </c>
      <c r="AT278" s="16" t="s">
        <v>134</v>
      </c>
      <c r="AU278" s="16" t="s">
        <v>81</v>
      </c>
      <c r="AY278" s="16" t="s">
        <v>131</v>
      </c>
      <c r="BE278" s="171">
        <f>IF(N278="základní",J278,0)</f>
        <v>0</v>
      </c>
      <c r="BF278" s="171">
        <f>IF(N278="snížená",J278,0)</f>
        <v>0</v>
      </c>
      <c r="BG278" s="171">
        <f>IF(N278="zákl. přenesená",J278,0)</f>
        <v>0</v>
      </c>
      <c r="BH278" s="171">
        <f>IF(N278="sníž. přenesená",J278,0)</f>
        <v>0</v>
      </c>
      <c r="BI278" s="171">
        <f>IF(N278="nulová",J278,0)</f>
        <v>0</v>
      </c>
      <c r="BJ278" s="16" t="s">
        <v>22</v>
      </c>
      <c r="BK278" s="171">
        <f>ROUND(I278*H278,2)</f>
        <v>0</v>
      </c>
      <c r="BL278" s="16" t="s">
        <v>138</v>
      </c>
      <c r="BM278" s="16" t="s">
        <v>403</v>
      </c>
    </row>
    <row r="279" spans="2:47" s="1" customFormat="1" ht="22.5" customHeight="1">
      <c r="B279" s="33"/>
      <c r="D279" s="172" t="s">
        <v>140</v>
      </c>
      <c r="F279" s="173" t="s">
        <v>402</v>
      </c>
      <c r="I279" s="133"/>
      <c r="L279" s="33"/>
      <c r="M279" s="62"/>
      <c r="N279" s="34"/>
      <c r="O279" s="34"/>
      <c r="P279" s="34"/>
      <c r="Q279" s="34"/>
      <c r="R279" s="34"/>
      <c r="S279" s="34"/>
      <c r="T279" s="63"/>
      <c r="AT279" s="16" t="s">
        <v>140</v>
      </c>
      <c r="AU279" s="16" t="s">
        <v>81</v>
      </c>
    </row>
    <row r="280" spans="2:51" s="11" customFormat="1" ht="22.5" customHeight="1">
      <c r="B280" s="174"/>
      <c r="D280" s="172" t="s">
        <v>141</v>
      </c>
      <c r="E280" s="175" t="s">
        <v>20</v>
      </c>
      <c r="F280" s="176" t="s">
        <v>404</v>
      </c>
      <c r="H280" s="177">
        <v>59.6</v>
      </c>
      <c r="I280" s="178"/>
      <c r="L280" s="174"/>
      <c r="M280" s="179"/>
      <c r="N280" s="180"/>
      <c r="O280" s="180"/>
      <c r="P280" s="180"/>
      <c r="Q280" s="180"/>
      <c r="R280" s="180"/>
      <c r="S280" s="180"/>
      <c r="T280" s="181"/>
      <c r="AT280" s="175" t="s">
        <v>141</v>
      </c>
      <c r="AU280" s="175" t="s">
        <v>81</v>
      </c>
      <c r="AV280" s="11" t="s">
        <v>81</v>
      </c>
      <c r="AW280" s="11" t="s">
        <v>37</v>
      </c>
      <c r="AX280" s="11" t="s">
        <v>73</v>
      </c>
      <c r="AY280" s="175" t="s">
        <v>131</v>
      </c>
    </row>
    <row r="281" spans="2:51" s="12" customFormat="1" ht="22.5" customHeight="1">
      <c r="B281" s="182"/>
      <c r="D281" s="183" t="s">
        <v>141</v>
      </c>
      <c r="E281" s="184" t="s">
        <v>20</v>
      </c>
      <c r="F281" s="185" t="s">
        <v>143</v>
      </c>
      <c r="H281" s="186">
        <v>59.6</v>
      </c>
      <c r="I281" s="187"/>
      <c r="L281" s="182"/>
      <c r="M281" s="188"/>
      <c r="N281" s="189"/>
      <c r="O281" s="189"/>
      <c r="P281" s="189"/>
      <c r="Q281" s="189"/>
      <c r="R281" s="189"/>
      <c r="S281" s="189"/>
      <c r="T281" s="190"/>
      <c r="AT281" s="191" t="s">
        <v>141</v>
      </c>
      <c r="AU281" s="191" t="s">
        <v>81</v>
      </c>
      <c r="AV281" s="12" t="s">
        <v>138</v>
      </c>
      <c r="AW281" s="12" t="s">
        <v>37</v>
      </c>
      <c r="AX281" s="12" t="s">
        <v>22</v>
      </c>
      <c r="AY281" s="191" t="s">
        <v>131</v>
      </c>
    </row>
    <row r="282" spans="2:65" s="1" customFormat="1" ht="22.5" customHeight="1">
      <c r="B282" s="159"/>
      <c r="C282" s="160" t="s">
        <v>7</v>
      </c>
      <c r="D282" s="160" t="s">
        <v>134</v>
      </c>
      <c r="E282" s="161" t="s">
        <v>405</v>
      </c>
      <c r="F282" s="162" t="s">
        <v>406</v>
      </c>
      <c r="G282" s="163" t="s">
        <v>137</v>
      </c>
      <c r="H282" s="164">
        <v>39.2</v>
      </c>
      <c r="I282" s="165"/>
      <c r="J282" s="166">
        <f>ROUND(I282*H282,2)</f>
        <v>0</v>
      </c>
      <c r="K282" s="162" t="s">
        <v>148</v>
      </c>
      <c r="L282" s="33"/>
      <c r="M282" s="167" t="s">
        <v>20</v>
      </c>
      <c r="N282" s="168" t="s">
        <v>44</v>
      </c>
      <c r="O282" s="34"/>
      <c r="P282" s="169">
        <f>O282*H282</f>
        <v>0</v>
      </c>
      <c r="Q282" s="169">
        <v>2.45329</v>
      </c>
      <c r="R282" s="169">
        <f>Q282*H282</f>
        <v>96.168968</v>
      </c>
      <c r="S282" s="169">
        <v>0</v>
      </c>
      <c r="T282" s="170">
        <f>S282*H282</f>
        <v>0</v>
      </c>
      <c r="AR282" s="16" t="s">
        <v>138</v>
      </c>
      <c r="AT282" s="16" t="s">
        <v>134</v>
      </c>
      <c r="AU282" s="16" t="s">
        <v>81</v>
      </c>
      <c r="AY282" s="16" t="s">
        <v>131</v>
      </c>
      <c r="BE282" s="171">
        <f>IF(N282="základní",J282,0)</f>
        <v>0</v>
      </c>
      <c r="BF282" s="171">
        <f>IF(N282="snížená",J282,0)</f>
        <v>0</v>
      </c>
      <c r="BG282" s="171">
        <f>IF(N282="zákl. přenesená",J282,0)</f>
        <v>0</v>
      </c>
      <c r="BH282" s="171">
        <f>IF(N282="sníž. přenesená",J282,0)</f>
        <v>0</v>
      </c>
      <c r="BI282" s="171">
        <f>IF(N282="nulová",J282,0)</f>
        <v>0</v>
      </c>
      <c r="BJ282" s="16" t="s">
        <v>22</v>
      </c>
      <c r="BK282" s="171">
        <f>ROUND(I282*H282,2)</f>
        <v>0</v>
      </c>
      <c r="BL282" s="16" t="s">
        <v>138</v>
      </c>
      <c r="BM282" s="16" t="s">
        <v>407</v>
      </c>
    </row>
    <row r="283" spans="2:47" s="1" customFormat="1" ht="22.5" customHeight="1">
      <c r="B283" s="33"/>
      <c r="D283" s="172" t="s">
        <v>140</v>
      </c>
      <c r="F283" s="173" t="s">
        <v>408</v>
      </c>
      <c r="I283" s="133"/>
      <c r="L283" s="33"/>
      <c r="M283" s="62"/>
      <c r="N283" s="34"/>
      <c r="O283" s="34"/>
      <c r="P283" s="34"/>
      <c r="Q283" s="34"/>
      <c r="R283" s="34"/>
      <c r="S283" s="34"/>
      <c r="T283" s="63"/>
      <c r="AT283" s="16" t="s">
        <v>140</v>
      </c>
      <c r="AU283" s="16" t="s">
        <v>81</v>
      </c>
    </row>
    <row r="284" spans="2:51" s="11" customFormat="1" ht="22.5" customHeight="1">
      <c r="B284" s="174"/>
      <c r="D284" s="172" t="s">
        <v>141</v>
      </c>
      <c r="E284" s="175" t="s">
        <v>20</v>
      </c>
      <c r="F284" s="176" t="s">
        <v>409</v>
      </c>
      <c r="H284" s="177">
        <v>39.2</v>
      </c>
      <c r="I284" s="178"/>
      <c r="L284" s="174"/>
      <c r="M284" s="179"/>
      <c r="N284" s="180"/>
      <c r="O284" s="180"/>
      <c r="P284" s="180"/>
      <c r="Q284" s="180"/>
      <c r="R284" s="180"/>
      <c r="S284" s="180"/>
      <c r="T284" s="181"/>
      <c r="AT284" s="175" t="s">
        <v>141</v>
      </c>
      <c r="AU284" s="175" t="s">
        <v>81</v>
      </c>
      <c r="AV284" s="11" t="s">
        <v>81</v>
      </c>
      <c r="AW284" s="11" t="s">
        <v>37</v>
      </c>
      <c r="AX284" s="11" t="s">
        <v>73</v>
      </c>
      <c r="AY284" s="175" t="s">
        <v>131</v>
      </c>
    </row>
    <row r="285" spans="2:51" s="12" customFormat="1" ht="22.5" customHeight="1">
      <c r="B285" s="182"/>
      <c r="D285" s="183" t="s">
        <v>141</v>
      </c>
      <c r="E285" s="184" t="s">
        <v>20</v>
      </c>
      <c r="F285" s="185" t="s">
        <v>143</v>
      </c>
      <c r="H285" s="186">
        <v>39.2</v>
      </c>
      <c r="I285" s="187"/>
      <c r="L285" s="182"/>
      <c r="M285" s="188"/>
      <c r="N285" s="189"/>
      <c r="O285" s="189"/>
      <c r="P285" s="189"/>
      <c r="Q285" s="189"/>
      <c r="R285" s="189"/>
      <c r="S285" s="189"/>
      <c r="T285" s="190"/>
      <c r="AT285" s="191" t="s">
        <v>141</v>
      </c>
      <c r="AU285" s="191" t="s">
        <v>81</v>
      </c>
      <c r="AV285" s="12" t="s">
        <v>138</v>
      </c>
      <c r="AW285" s="12" t="s">
        <v>37</v>
      </c>
      <c r="AX285" s="12" t="s">
        <v>22</v>
      </c>
      <c r="AY285" s="191" t="s">
        <v>131</v>
      </c>
    </row>
    <row r="286" spans="2:65" s="1" customFormat="1" ht="31.5" customHeight="1">
      <c r="B286" s="159"/>
      <c r="C286" s="160" t="s">
        <v>410</v>
      </c>
      <c r="D286" s="160" t="s">
        <v>134</v>
      </c>
      <c r="E286" s="161" t="s">
        <v>411</v>
      </c>
      <c r="F286" s="162" t="s">
        <v>412</v>
      </c>
      <c r="G286" s="163" t="s">
        <v>137</v>
      </c>
      <c r="H286" s="164">
        <v>39.2</v>
      </c>
      <c r="I286" s="165"/>
      <c r="J286" s="166">
        <f>ROUND(I286*H286,2)</f>
        <v>0</v>
      </c>
      <c r="K286" s="162" t="s">
        <v>148</v>
      </c>
      <c r="L286" s="33"/>
      <c r="M286" s="167" t="s">
        <v>20</v>
      </c>
      <c r="N286" s="168" t="s">
        <v>44</v>
      </c>
      <c r="O286" s="34"/>
      <c r="P286" s="169">
        <f>O286*H286</f>
        <v>0</v>
      </c>
      <c r="Q286" s="169">
        <v>0.02525</v>
      </c>
      <c r="R286" s="169">
        <f>Q286*H286</f>
        <v>0.9898000000000001</v>
      </c>
      <c r="S286" s="169">
        <v>0</v>
      </c>
      <c r="T286" s="170">
        <f>S286*H286</f>
        <v>0</v>
      </c>
      <c r="AR286" s="16" t="s">
        <v>138</v>
      </c>
      <c r="AT286" s="16" t="s">
        <v>134</v>
      </c>
      <c r="AU286" s="16" t="s">
        <v>81</v>
      </c>
      <c r="AY286" s="16" t="s">
        <v>131</v>
      </c>
      <c r="BE286" s="171">
        <f>IF(N286="základní",J286,0)</f>
        <v>0</v>
      </c>
      <c r="BF286" s="171">
        <f>IF(N286="snížená",J286,0)</f>
        <v>0</v>
      </c>
      <c r="BG286" s="171">
        <f>IF(N286="zákl. přenesená",J286,0)</f>
        <v>0</v>
      </c>
      <c r="BH286" s="171">
        <f>IF(N286="sníž. přenesená",J286,0)</f>
        <v>0</v>
      </c>
      <c r="BI286" s="171">
        <f>IF(N286="nulová",J286,0)</f>
        <v>0</v>
      </c>
      <c r="BJ286" s="16" t="s">
        <v>22</v>
      </c>
      <c r="BK286" s="171">
        <f>ROUND(I286*H286,2)</f>
        <v>0</v>
      </c>
      <c r="BL286" s="16" t="s">
        <v>138</v>
      </c>
      <c r="BM286" s="16" t="s">
        <v>413</v>
      </c>
    </row>
    <row r="287" spans="2:47" s="1" customFormat="1" ht="30" customHeight="1">
      <c r="B287" s="33"/>
      <c r="D287" s="183" t="s">
        <v>140</v>
      </c>
      <c r="F287" s="192" t="s">
        <v>414</v>
      </c>
      <c r="I287" s="133"/>
      <c r="L287" s="33"/>
      <c r="M287" s="62"/>
      <c r="N287" s="34"/>
      <c r="O287" s="34"/>
      <c r="P287" s="34"/>
      <c r="Q287" s="34"/>
      <c r="R287" s="34"/>
      <c r="S287" s="34"/>
      <c r="T287" s="63"/>
      <c r="AT287" s="16" t="s">
        <v>140</v>
      </c>
      <c r="AU287" s="16" t="s">
        <v>81</v>
      </c>
    </row>
    <row r="288" spans="2:65" s="1" customFormat="1" ht="22.5" customHeight="1">
      <c r="B288" s="159"/>
      <c r="C288" s="160" t="s">
        <v>415</v>
      </c>
      <c r="D288" s="160" t="s">
        <v>134</v>
      </c>
      <c r="E288" s="161" t="s">
        <v>416</v>
      </c>
      <c r="F288" s="162" t="s">
        <v>417</v>
      </c>
      <c r="G288" s="163" t="s">
        <v>343</v>
      </c>
      <c r="H288" s="164">
        <v>59.6</v>
      </c>
      <c r="I288" s="165"/>
      <c r="J288" s="166">
        <f>ROUND(I288*H288,2)</f>
        <v>0</v>
      </c>
      <c r="K288" s="162" t="s">
        <v>148</v>
      </c>
      <c r="L288" s="33"/>
      <c r="M288" s="167" t="s">
        <v>20</v>
      </c>
      <c r="N288" s="168" t="s">
        <v>44</v>
      </c>
      <c r="O288" s="34"/>
      <c r="P288" s="169">
        <f>O288*H288</f>
        <v>0</v>
      </c>
      <c r="Q288" s="169">
        <v>1E-05</v>
      </c>
      <c r="R288" s="169">
        <f>Q288*H288</f>
        <v>0.0005960000000000001</v>
      </c>
      <c r="S288" s="169">
        <v>0</v>
      </c>
      <c r="T288" s="170">
        <f>S288*H288</f>
        <v>0</v>
      </c>
      <c r="AR288" s="16" t="s">
        <v>138</v>
      </c>
      <c r="AT288" s="16" t="s">
        <v>134</v>
      </c>
      <c r="AU288" s="16" t="s">
        <v>81</v>
      </c>
      <c r="AY288" s="16" t="s">
        <v>131</v>
      </c>
      <c r="BE288" s="171">
        <f>IF(N288="základní",J288,0)</f>
        <v>0</v>
      </c>
      <c r="BF288" s="171">
        <f>IF(N288="snížená",J288,0)</f>
        <v>0</v>
      </c>
      <c r="BG288" s="171">
        <f>IF(N288="zákl. přenesená",J288,0)</f>
        <v>0</v>
      </c>
      <c r="BH288" s="171">
        <f>IF(N288="sníž. přenesená",J288,0)</f>
        <v>0</v>
      </c>
      <c r="BI288" s="171">
        <f>IF(N288="nulová",J288,0)</f>
        <v>0</v>
      </c>
      <c r="BJ288" s="16" t="s">
        <v>22</v>
      </c>
      <c r="BK288" s="171">
        <f>ROUND(I288*H288,2)</f>
        <v>0</v>
      </c>
      <c r="BL288" s="16" t="s">
        <v>138</v>
      </c>
      <c r="BM288" s="16" t="s">
        <v>418</v>
      </c>
    </row>
    <row r="289" spans="2:47" s="1" customFormat="1" ht="22.5" customHeight="1">
      <c r="B289" s="33"/>
      <c r="D289" s="172" t="s">
        <v>140</v>
      </c>
      <c r="F289" s="173" t="s">
        <v>417</v>
      </c>
      <c r="I289" s="133"/>
      <c r="L289" s="33"/>
      <c r="M289" s="62"/>
      <c r="N289" s="34"/>
      <c r="O289" s="34"/>
      <c r="P289" s="34"/>
      <c r="Q289" s="34"/>
      <c r="R289" s="34"/>
      <c r="S289" s="34"/>
      <c r="T289" s="63"/>
      <c r="AT289" s="16" t="s">
        <v>140</v>
      </c>
      <c r="AU289" s="16" t="s">
        <v>81</v>
      </c>
    </row>
    <row r="290" spans="2:51" s="11" customFormat="1" ht="22.5" customHeight="1">
      <c r="B290" s="174"/>
      <c r="D290" s="172" t="s">
        <v>141</v>
      </c>
      <c r="E290" s="175" t="s">
        <v>20</v>
      </c>
      <c r="F290" s="176" t="s">
        <v>404</v>
      </c>
      <c r="H290" s="177">
        <v>59.6</v>
      </c>
      <c r="I290" s="178"/>
      <c r="L290" s="174"/>
      <c r="M290" s="179"/>
      <c r="N290" s="180"/>
      <c r="O290" s="180"/>
      <c r="P290" s="180"/>
      <c r="Q290" s="180"/>
      <c r="R290" s="180"/>
      <c r="S290" s="180"/>
      <c r="T290" s="181"/>
      <c r="AT290" s="175" t="s">
        <v>141</v>
      </c>
      <c r="AU290" s="175" t="s">
        <v>81</v>
      </c>
      <c r="AV290" s="11" t="s">
        <v>81</v>
      </c>
      <c r="AW290" s="11" t="s">
        <v>37</v>
      </c>
      <c r="AX290" s="11" t="s">
        <v>73</v>
      </c>
      <c r="AY290" s="175" t="s">
        <v>131</v>
      </c>
    </row>
    <row r="291" spans="2:51" s="12" customFormat="1" ht="22.5" customHeight="1">
      <c r="B291" s="182"/>
      <c r="D291" s="183" t="s">
        <v>141</v>
      </c>
      <c r="E291" s="184" t="s">
        <v>20</v>
      </c>
      <c r="F291" s="185" t="s">
        <v>143</v>
      </c>
      <c r="H291" s="186">
        <v>59.6</v>
      </c>
      <c r="I291" s="187"/>
      <c r="L291" s="182"/>
      <c r="M291" s="188"/>
      <c r="N291" s="189"/>
      <c r="O291" s="189"/>
      <c r="P291" s="189"/>
      <c r="Q291" s="189"/>
      <c r="R291" s="189"/>
      <c r="S291" s="189"/>
      <c r="T291" s="190"/>
      <c r="AT291" s="191" t="s">
        <v>141</v>
      </c>
      <c r="AU291" s="191" t="s">
        <v>81</v>
      </c>
      <c r="AV291" s="12" t="s">
        <v>138</v>
      </c>
      <c r="AW291" s="12" t="s">
        <v>37</v>
      </c>
      <c r="AX291" s="12" t="s">
        <v>22</v>
      </c>
      <c r="AY291" s="191" t="s">
        <v>131</v>
      </c>
    </row>
    <row r="292" spans="2:65" s="1" customFormat="1" ht="22.5" customHeight="1">
      <c r="B292" s="159"/>
      <c r="C292" s="160" t="s">
        <v>419</v>
      </c>
      <c r="D292" s="160" t="s">
        <v>134</v>
      </c>
      <c r="E292" s="161" t="s">
        <v>420</v>
      </c>
      <c r="F292" s="162" t="s">
        <v>421</v>
      </c>
      <c r="G292" s="163" t="s">
        <v>137</v>
      </c>
      <c r="H292" s="164">
        <v>9.8</v>
      </c>
      <c r="I292" s="165"/>
      <c r="J292" s="166">
        <f>ROUND(I292*H292,2)</f>
        <v>0</v>
      </c>
      <c r="K292" s="162" t="s">
        <v>148</v>
      </c>
      <c r="L292" s="33"/>
      <c r="M292" s="167" t="s">
        <v>20</v>
      </c>
      <c r="N292" s="168" t="s">
        <v>44</v>
      </c>
      <c r="O292" s="34"/>
      <c r="P292" s="169">
        <f>O292*H292</f>
        <v>0</v>
      </c>
      <c r="Q292" s="169">
        <v>1.98</v>
      </c>
      <c r="R292" s="169">
        <f>Q292*H292</f>
        <v>19.404</v>
      </c>
      <c r="S292" s="169">
        <v>0</v>
      </c>
      <c r="T292" s="170">
        <f>S292*H292</f>
        <v>0</v>
      </c>
      <c r="AR292" s="16" t="s">
        <v>138</v>
      </c>
      <c r="AT292" s="16" t="s">
        <v>134</v>
      </c>
      <c r="AU292" s="16" t="s">
        <v>81</v>
      </c>
      <c r="AY292" s="16" t="s">
        <v>131</v>
      </c>
      <c r="BE292" s="171">
        <f>IF(N292="základní",J292,0)</f>
        <v>0</v>
      </c>
      <c r="BF292" s="171">
        <f>IF(N292="snížená",J292,0)</f>
        <v>0</v>
      </c>
      <c r="BG292" s="171">
        <f>IF(N292="zákl. přenesená",J292,0)</f>
        <v>0</v>
      </c>
      <c r="BH292" s="171">
        <f>IF(N292="sníž. přenesená",J292,0)</f>
        <v>0</v>
      </c>
      <c r="BI292" s="171">
        <f>IF(N292="nulová",J292,0)</f>
        <v>0</v>
      </c>
      <c r="BJ292" s="16" t="s">
        <v>22</v>
      </c>
      <c r="BK292" s="171">
        <f>ROUND(I292*H292,2)</f>
        <v>0</v>
      </c>
      <c r="BL292" s="16" t="s">
        <v>138</v>
      </c>
      <c r="BM292" s="16" t="s">
        <v>422</v>
      </c>
    </row>
    <row r="293" spans="2:47" s="1" customFormat="1" ht="22.5" customHeight="1">
      <c r="B293" s="33"/>
      <c r="D293" s="172" t="s">
        <v>140</v>
      </c>
      <c r="F293" s="173" t="s">
        <v>423</v>
      </c>
      <c r="I293" s="133"/>
      <c r="L293" s="33"/>
      <c r="M293" s="62"/>
      <c r="N293" s="34"/>
      <c r="O293" s="34"/>
      <c r="P293" s="34"/>
      <c r="Q293" s="34"/>
      <c r="R293" s="34"/>
      <c r="S293" s="34"/>
      <c r="T293" s="63"/>
      <c r="AT293" s="16" t="s">
        <v>140</v>
      </c>
      <c r="AU293" s="16" t="s">
        <v>81</v>
      </c>
    </row>
    <row r="294" spans="2:51" s="11" customFormat="1" ht="22.5" customHeight="1">
      <c r="B294" s="174"/>
      <c r="D294" s="172" t="s">
        <v>141</v>
      </c>
      <c r="E294" s="175" t="s">
        <v>20</v>
      </c>
      <c r="F294" s="176" t="s">
        <v>424</v>
      </c>
      <c r="H294" s="177">
        <v>9.8</v>
      </c>
      <c r="I294" s="178"/>
      <c r="L294" s="174"/>
      <c r="M294" s="179"/>
      <c r="N294" s="180"/>
      <c r="O294" s="180"/>
      <c r="P294" s="180"/>
      <c r="Q294" s="180"/>
      <c r="R294" s="180"/>
      <c r="S294" s="180"/>
      <c r="T294" s="181"/>
      <c r="AT294" s="175" t="s">
        <v>141</v>
      </c>
      <c r="AU294" s="175" t="s">
        <v>81</v>
      </c>
      <c r="AV294" s="11" t="s">
        <v>81</v>
      </c>
      <c r="AW294" s="11" t="s">
        <v>37</v>
      </c>
      <c r="AX294" s="11" t="s">
        <v>73</v>
      </c>
      <c r="AY294" s="175" t="s">
        <v>131</v>
      </c>
    </row>
    <row r="295" spans="2:51" s="12" customFormat="1" ht="22.5" customHeight="1">
      <c r="B295" s="182"/>
      <c r="D295" s="183" t="s">
        <v>141</v>
      </c>
      <c r="E295" s="184" t="s">
        <v>20</v>
      </c>
      <c r="F295" s="185" t="s">
        <v>143</v>
      </c>
      <c r="H295" s="186">
        <v>9.8</v>
      </c>
      <c r="I295" s="187"/>
      <c r="L295" s="182"/>
      <c r="M295" s="188"/>
      <c r="N295" s="189"/>
      <c r="O295" s="189"/>
      <c r="P295" s="189"/>
      <c r="Q295" s="189"/>
      <c r="R295" s="189"/>
      <c r="S295" s="189"/>
      <c r="T295" s="190"/>
      <c r="AT295" s="191" t="s">
        <v>141</v>
      </c>
      <c r="AU295" s="191" t="s">
        <v>81</v>
      </c>
      <c r="AV295" s="12" t="s">
        <v>138</v>
      </c>
      <c r="AW295" s="12" t="s">
        <v>37</v>
      </c>
      <c r="AX295" s="12" t="s">
        <v>22</v>
      </c>
      <c r="AY295" s="191" t="s">
        <v>131</v>
      </c>
    </row>
    <row r="296" spans="2:65" s="1" customFormat="1" ht="22.5" customHeight="1">
      <c r="B296" s="159"/>
      <c r="C296" s="160" t="s">
        <v>425</v>
      </c>
      <c r="D296" s="160" t="s">
        <v>134</v>
      </c>
      <c r="E296" s="161" t="s">
        <v>426</v>
      </c>
      <c r="F296" s="162" t="s">
        <v>427</v>
      </c>
      <c r="G296" s="163" t="s">
        <v>137</v>
      </c>
      <c r="H296" s="164">
        <v>88.2</v>
      </c>
      <c r="I296" s="165"/>
      <c r="J296" s="166">
        <f>ROUND(I296*H296,2)</f>
        <v>0</v>
      </c>
      <c r="K296" s="162" t="s">
        <v>148</v>
      </c>
      <c r="L296" s="33"/>
      <c r="M296" s="167" t="s">
        <v>20</v>
      </c>
      <c r="N296" s="168" t="s">
        <v>44</v>
      </c>
      <c r="O296" s="34"/>
      <c r="P296" s="169">
        <f>O296*H296</f>
        <v>0</v>
      </c>
      <c r="Q296" s="169">
        <v>2.16</v>
      </c>
      <c r="R296" s="169">
        <f>Q296*H296</f>
        <v>190.51200000000003</v>
      </c>
      <c r="S296" s="169">
        <v>0</v>
      </c>
      <c r="T296" s="170">
        <f>S296*H296</f>
        <v>0</v>
      </c>
      <c r="AR296" s="16" t="s">
        <v>138</v>
      </c>
      <c r="AT296" s="16" t="s">
        <v>134</v>
      </c>
      <c r="AU296" s="16" t="s">
        <v>81</v>
      </c>
      <c r="AY296" s="16" t="s">
        <v>131</v>
      </c>
      <c r="BE296" s="171">
        <f>IF(N296="základní",J296,0)</f>
        <v>0</v>
      </c>
      <c r="BF296" s="171">
        <f>IF(N296="snížená",J296,0)</f>
        <v>0</v>
      </c>
      <c r="BG296" s="171">
        <f>IF(N296="zákl. přenesená",J296,0)</f>
        <v>0</v>
      </c>
      <c r="BH296" s="171">
        <f>IF(N296="sníž. přenesená",J296,0)</f>
        <v>0</v>
      </c>
      <c r="BI296" s="171">
        <f>IF(N296="nulová",J296,0)</f>
        <v>0</v>
      </c>
      <c r="BJ296" s="16" t="s">
        <v>22</v>
      </c>
      <c r="BK296" s="171">
        <f>ROUND(I296*H296,2)</f>
        <v>0</v>
      </c>
      <c r="BL296" s="16" t="s">
        <v>138</v>
      </c>
      <c r="BM296" s="16" t="s">
        <v>428</v>
      </c>
    </row>
    <row r="297" spans="2:47" s="1" customFormat="1" ht="22.5" customHeight="1">
      <c r="B297" s="33"/>
      <c r="D297" s="172" t="s">
        <v>140</v>
      </c>
      <c r="F297" s="173" t="s">
        <v>429</v>
      </c>
      <c r="I297" s="133"/>
      <c r="L297" s="33"/>
      <c r="M297" s="62"/>
      <c r="N297" s="34"/>
      <c r="O297" s="34"/>
      <c r="P297" s="34"/>
      <c r="Q297" s="34"/>
      <c r="R297" s="34"/>
      <c r="S297" s="34"/>
      <c r="T297" s="63"/>
      <c r="AT297" s="16" t="s">
        <v>140</v>
      </c>
      <c r="AU297" s="16" t="s">
        <v>81</v>
      </c>
    </row>
    <row r="298" spans="2:51" s="11" customFormat="1" ht="22.5" customHeight="1">
      <c r="B298" s="174"/>
      <c r="D298" s="172" t="s">
        <v>141</v>
      </c>
      <c r="E298" s="175" t="s">
        <v>20</v>
      </c>
      <c r="F298" s="176" t="s">
        <v>430</v>
      </c>
      <c r="H298" s="177">
        <v>88.2</v>
      </c>
      <c r="I298" s="178"/>
      <c r="L298" s="174"/>
      <c r="M298" s="179"/>
      <c r="N298" s="180"/>
      <c r="O298" s="180"/>
      <c r="P298" s="180"/>
      <c r="Q298" s="180"/>
      <c r="R298" s="180"/>
      <c r="S298" s="180"/>
      <c r="T298" s="181"/>
      <c r="AT298" s="175" t="s">
        <v>141</v>
      </c>
      <c r="AU298" s="175" t="s">
        <v>81</v>
      </c>
      <c r="AV298" s="11" t="s">
        <v>81</v>
      </c>
      <c r="AW298" s="11" t="s">
        <v>37</v>
      </c>
      <c r="AX298" s="11" t="s">
        <v>73</v>
      </c>
      <c r="AY298" s="175" t="s">
        <v>131</v>
      </c>
    </row>
    <row r="299" spans="2:51" s="12" customFormat="1" ht="22.5" customHeight="1">
      <c r="B299" s="182"/>
      <c r="D299" s="172" t="s">
        <v>141</v>
      </c>
      <c r="E299" s="206" t="s">
        <v>20</v>
      </c>
      <c r="F299" s="207" t="s">
        <v>143</v>
      </c>
      <c r="H299" s="208">
        <v>88.2</v>
      </c>
      <c r="I299" s="187"/>
      <c r="L299" s="182"/>
      <c r="M299" s="188"/>
      <c r="N299" s="189"/>
      <c r="O299" s="189"/>
      <c r="P299" s="189"/>
      <c r="Q299" s="189"/>
      <c r="R299" s="189"/>
      <c r="S299" s="189"/>
      <c r="T299" s="190"/>
      <c r="AT299" s="191" t="s">
        <v>141</v>
      </c>
      <c r="AU299" s="191" t="s">
        <v>81</v>
      </c>
      <c r="AV299" s="12" t="s">
        <v>138</v>
      </c>
      <c r="AW299" s="12" t="s">
        <v>37</v>
      </c>
      <c r="AX299" s="12" t="s">
        <v>22</v>
      </c>
      <c r="AY299" s="191" t="s">
        <v>131</v>
      </c>
    </row>
    <row r="300" spans="2:63" s="10" customFormat="1" ht="29.25" customHeight="1">
      <c r="B300" s="145"/>
      <c r="D300" s="156" t="s">
        <v>72</v>
      </c>
      <c r="E300" s="157" t="s">
        <v>431</v>
      </c>
      <c r="F300" s="157" t="s">
        <v>432</v>
      </c>
      <c r="I300" s="148"/>
      <c r="J300" s="158">
        <f>BK300</f>
        <v>0</v>
      </c>
      <c r="L300" s="145"/>
      <c r="M300" s="150"/>
      <c r="N300" s="151"/>
      <c r="O300" s="151"/>
      <c r="P300" s="152">
        <f>SUM(P301:P316)</f>
        <v>0</v>
      </c>
      <c r="Q300" s="151"/>
      <c r="R300" s="152">
        <f>SUM(R301:R316)</f>
        <v>0.3704008</v>
      </c>
      <c r="S300" s="151"/>
      <c r="T300" s="153">
        <f>SUM(T301:T316)</f>
        <v>0</v>
      </c>
      <c r="AR300" s="146" t="s">
        <v>22</v>
      </c>
      <c r="AT300" s="154" t="s">
        <v>72</v>
      </c>
      <c r="AU300" s="154" t="s">
        <v>22</v>
      </c>
      <c r="AY300" s="146" t="s">
        <v>131</v>
      </c>
      <c r="BK300" s="155">
        <f>SUM(BK301:BK316)</f>
        <v>0</v>
      </c>
    </row>
    <row r="301" spans="2:65" s="1" customFormat="1" ht="22.5" customHeight="1">
      <c r="B301" s="159"/>
      <c r="C301" s="160" t="s">
        <v>433</v>
      </c>
      <c r="D301" s="160" t="s">
        <v>134</v>
      </c>
      <c r="E301" s="161" t="s">
        <v>434</v>
      </c>
      <c r="F301" s="162" t="s">
        <v>435</v>
      </c>
      <c r="G301" s="163" t="s">
        <v>241</v>
      </c>
      <c r="H301" s="164">
        <v>3</v>
      </c>
      <c r="I301" s="165"/>
      <c r="J301" s="166">
        <f>ROUND(I301*H301,2)</f>
        <v>0</v>
      </c>
      <c r="K301" s="162" t="s">
        <v>20</v>
      </c>
      <c r="L301" s="33"/>
      <c r="M301" s="167" t="s">
        <v>20</v>
      </c>
      <c r="N301" s="168" t="s">
        <v>44</v>
      </c>
      <c r="O301" s="34"/>
      <c r="P301" s="169">
        <f>O301*H301</f>
        <v>0</v>
      </c>
      <c r="Q301" s="169">
        <v>0</v>
      </c>
      <c r="R301" s="169">
        <f>Q301*H301</f>
        <v>0</v>
      </c>
      <c r="S301" s="169">
        <v>0</v>
      </c>
      <c r="T301" s="170">
        <f>S301*H301</f>
        <v>0</v>
      </c>
      <c r="AR301" s="16" t="s">
        <v>138</v>
      </c>
      <c r="AT301" s="16" t="s">
        <v>134</v>
      </c>
      <c r="AU301" s="16" t="s">
        <v>81</v>
      </c>
      <c r="AY301" s="16" t="s">
        <v>131</v>
      </c>
      <c r="BE301" s="171">
        <f>IF(N301="základní",J301,0)</f>
        <v>0</v>
      </c>
      <c r="BF301" s="171">
        <f>IF(N301="snížená",J301,0)</f>
        <v>0</v>
      </c>
      <c r="BG301" s="171">
        <f>IF(N301="zákl. přenesená",J301,0)</f>
        <v>0</v>
      </c>
      <c r="BH301" s="171">
        <f>IF(N301="sníž. přenesená",J301,0)</f>
        <v>0</v>
      </c>
      <c r="BI301" s="171">
        <f>IF(N301="nulová",J301,0)</f>
        <v>0</v>
      </c>
      <c r="BJ301" s="16" t="s">
        <v>22</v>
      </c>
      <c r="BK301" s="171">
        <f>ROUND(I301*H301,2)</f>
        <v>0</v>
      </c>
      <c r="BL301" s="16" t="s">
        <v>138</v>
      </c>
      <c r="BM301" s="16" t="s">
        <v>436</v>
      </c>
    </row>
    <row r="302" spans="2:47" s="1" customFormat="1" ht="22.5" customHeight="1">
      <c r="B302" s="33"/>
      <c r="D302" s="183" t="s">
        <v>140</v>
      </c>
      <c r="F302" s="192" t="s">
        <v>435</v>
      </c>
      <c r="I302" s="133"/>
      <c r="L302" s="33"/>
      <c r="M302" s="62"/>
      <c r="N302" s="34"/>
      <c r="O302" s="34"/>
      <c r="P302" s="34"/>
      <c r="Q302" s="34"/>
      <c r="R302" s="34"/>
      <c r="S302" s="34"/>
      <c r="T302" s="63"/>
      <c r="AT302" s="16" t="s">
        <v>140</v>
      </c>
      <c r="AU302" s="16" t="s">
        <v>81</v>
      </c>
    </row>
    <row r="303" spans="2:65" s="1" customFormat="1" ht="22.5" customHeight="1">
      <c r="B303" s="159"/>
      <c r="C303" s="160" t="s">
        <v>437</v>
      </c>
      <c r="D303" s="160" t="s">
        <v>134</v>
      </c>
      <c r="E303" s="161" t="s">
        <v>438</v>
      </c>
      <c r="F303" s="162" t="s">
        <v>439</v>
      </c>
      <c r="G303" s="163" t="s">
        <v>147</v>
      </c>
      <c r="H303" s="164">
        <v>374.8</v>
      </c>
      <c r="I303" s="165"/>
      <c r="J303" s="166">
        <f>ROUND(I303*H303,2)</f>
        <v>0</v>
      </c>
      <c r="K303" s="162" t="s">
        <v>148</v>
      </c>
      <c r="L303" s="33"/>
      <c r="M303" s="167" t="s">
        <v>20</v>
      </c>
      <c r="N303" s="168" t="s">
        <v>44</v>
      </c>
      <c r="O303" s="34"/>
      <c r="P303" s="169">
        <f>O303*H303</f>
        <v>0</v>
      </c>
      <c r="Q303" s="169">
        <v>0.00047</v>
      </c>
      <c r="R303" s="169">
        <f>Q303*H303</f>
        <v>0.176156</v>
      </c>
      <c r="S303" s="169">
        <v>0</v>
      </c>
      <c r="T303" s="170">
        <f>S303*H303</f>
        <v>0</v>
      </c>
      <c r="AR303" s="16" t="s">
        <v>138</v>
      </c>
      <c r="AT303" s="16" t="s">
        <v>134</v>
      </c>
      <c r="AU303" s="16" t="s">
        <v>81</v>
      </c>
      <c r="AY303" s="16" t="s">
        <v>131</v>
      </c>
      <c r="BE303" s="171">
        <f>IF(N303="základní",J303,0)</f>
        <v>0</v>
      </c>
      <c r="BF303" s="171">
        <f>IF(N303="snížená",J303,0)</f>
        <v>0</v>
      </c>
      <c r="BG303" s="171">
        <f>IF(N303="zákl. přenesená",J303,0)</f>
        <v>0</v>
      </c>
      <c r="BH303" s="171">
        <f>IF(N303="sníž. přenesená",J303,0)</f>
        <v>0</v>
      </c>
      <c r="BI303" s="171">
        <f>IF(N303="nulová",J303,0)</f>
        <v>0</v>
      </c>
      <c r="BJ303" s="16" t="s">
        <v>22</v>
      </c>
      <c r="BK303" s="171">
        <f>ROUND(I303*H303,2)</f>
        <v>0</v>
      </c>
      <c r="BL303" s="16" t="s">
        <v>138</v>
      </c>
      <c r="BM303" s="16" t="s">
        <v>440</v>
      </c>
    </row>
    <row r="304" spans="2:47" s="1" customFormat="1" ht="22.5" customHeight="1">
      <c r="B304" s="33"/>
      <c r="D304" s="172" t="s">
        <v>140</v>
      </c>
      <c r="F304" s="173" t="s">
        <v>441</v>
      </c>
      <c r="I304" s="133"/>
      <c r="L304" s="33"/>
      <c r="M304" s="62"/>
      <c r="N304" s="34"/>
      <c r="O304" s="34"/>
      <c r="P304" s="34"/>
      <c r="Q304" s="34"/>
      <c r="R304" s="34"/>
      <c r="S304" s="34"/>
      <c r="T304" s="63"/>
      <c r="AT304" s="16" t="s">
        <v>140</v>
      </c>
      <c r="AU304" s="16" t="s">
        <v>81</v>
      </c>
    </row>
    <row r="305" spans="2:51" s="11" customFormat="1" ht="22.5" customHeight="1">
      <c r="B305" s="174"/>
      <c r="D305" s="172" t="s">
        <v>141</v>
      </c>
      <c r="E305" s="175" t="s">
        <v>20</v>
      </c>
      <c r="F305" s="176" t="s">
        <v>249</v>
      </c>
      <c r="H305" s="177">
        <v>196</v>
      </c>
      <c r="I305" s="178"/>
      <c r="L305" s="174"/>
      <c r="M305" s="179"/>
      <c r="N305" s="180"/>
      <c r="O305" s="180"/>
      <c r="P305" s="180"/>
      <c r="Q305" s="180"/>
      <c r="R305" s="180"/>
      <c r="S305" s="180"/>
      <c r="T305" s="181"/>
      <c r="AT305" s="175" t="s">
        <v>141</v>
      </c>
      <c r="AU305" s="175" t="s">
        <v>81</v>
      </c>
      <c r="AV305" s="11" t="s">
        <v>81</v>
      </c>
      <c r="AW305" s="11" t="s">
        <v>37</v>
      </c>
      <c r="AX305" s="11" t="s">
        <v>73</v>
      </c>
      <c r="AY305" s="175" t="s">
        <v>131</v>
      </c>
    </row>
    <row r="306" spans="2:51" s="11" customFormat="1" ht="22.5" customHeight="1">
      <c r="B306" s="174"/>
      <c r="D306" s="172" t="s">
        <v>141</v>
      </c>
      <c r="E306" s="175" t="s">
        <v>20</v>
      </c>
      <c r="F306" s="176" t="s">
        <v>324</v>
      </c>
      <c r="H306" s="177">
        <v>178.8</v>
      </c>
      <c r="I306" s="178"/>
      <c r="L306" s="174"/>
      <c r="M306" s="179"/>
      <c r="N306" s="180"/>
      <c r="O306" s="180"/>
      <c r="P306" s="180"/>
      <c r="Q306" s="180"/>
      <c r="R306" s="180"/>
      <c r="S306" s="180"/>
      <c r="T306" s="181"/>
      <c r="AT306" s="175" t="s">
        <v>141</v>
      </c>
      <c r="AU306" s="175" t="s">
        <v>81</v>
      </c>
      <c r="AV306" s="11" t="s">
        <v>81</v>
      </c>
      <c r="AW306" s="11" t="s">
        <v>37</v>
      </c>
      <c r="AX306" s="11" t="s">
        <v>73</v>
      </c>
      <c r="AY306" s="175" t="s">
        <v>131</v>
      </c>
    </row>
    <row r="307" spans="2:51" s="12" customFormat="1" ht="22.5" customHeight="1">
      <c r="B307" s="182"/>
      <c r="D307" s="183" t="s">
        <v>141</v>
      </c>
      <c r="E307" s="184" t="s">
        <v>20</v>
      </c>
      <c r="F307" s="185" t="s">
        <v>143</v>
      </c>
      <c r="H307" s="186">
        <v>374.8</v>
      </c>
      <c r="I307" s="187"/>
      <c r="L307" s="182"/>
      <c r="M307" s="188"/>
      <c r="N307" s="189"/>
      <c r="O307" s="189"/>
      <c r="P307" s="189"/>
      <c r="Q307" s="189"/>
      <c r="R307" s="189"/>
      <c r="S307" s="189"/>
      <c r="T307" s="190"/>
      <c r="AT307" s="191" t="s">
        <v>141</v>
      </c>
      <c r="AU307" s="191" t="s">
        <v>81</v>
      </c>
      <c r="AV307" s="12" t="s">
        <v>138</v>
      </c>
      <c r="AW307" s="12" t="s">
        <v>37</v>
      </c>
      <c r="AX307" s="12" t="s">
        <v>22</v>
      </c>
      <c r="AY307" s="191" t="s">
        <v>131</v>
      </c>
    </row>
    <row r="308" spans="2:65" s="1" customFormat="1" ht="22.5" customHeight="1">
      <c r="B308" s="159"/>
      <c r="C308" s="160" t="s">
        <v>442</v>
      </c>
      <c r="D308" s="160" t="s">
        <v>134</v>
      </c>
      <c r="E308" s="161" t="s">
        <v>443</v>
      </c>
      <c r="F308" s="162" t="s">
        <v>444</v>
      </c>
      <c r="G308" s="163" t="s">
        <v>147</v>
      </c>
      <c r="H308" s="164">
        <v>269.92</v>
      </c>
      <c r="I308" s="165"/>
      <c r="J308" s="166">
        <f>ROUND(I308*H308,2)</f>
        <v>0</v>
      </c>
      <c r="K308" s="162" t="s">
        <v>148</v>
      </c>
      <c r="L308" s="33"/>
      <c r="M308" s="167" t="s">
        <v>20</v>
      </c>
      <c r="N308" s="168" t="s">
        <v>44</v>
      </c>
      <c r="O308" s="34"/>
      <c r="P308" s="169">
        <f>O308*H308</f>
        <v>0</v>
      </c>
      <c r="Q308" s="169">
        <v>0.00069</v>
      </c>
      <c r="R308" s="169">
        <f>Q308*H308</f>
        <v>0.1862448</v>
      </c>
      <c r="S308" s="169">
        <v>0</v>
      </c>
      <c r="T308" s="170">
        <f>S308*H308</f>
        <v>0</v>
      </c>
      <c r="AR308" s="16" t="s">
        <v>138</v>
      </c>
      <c r="AT308" s="16" t="s">
        <v>134</v>
      </c>
      <c r="AU308" s="16" t="s">
        <v>81</v>
      </c>
      <c r="AY308" s="16" t="s">
        <v>131</v>
      </c>
      <c r="BE308" s="171">
        <f>IF(N308="základní",J308,0)</f>
        <v>0</v>
      </c>
      <c r="BF308" s="171">
        <f>IF(N308="snížená",J308,0)</f>
        <v>0</v>
      </c>
      <c r="BG308" s="171">
        <f>IF(N308="zákl. přenesená",J308,0)</f>
        <v>0</v>
      </c>
      <c r="BH308" s="171">
        <f>IF(N308="sníž. přenesená",J308,0)</f>
        <v>0</v>
      </c>
      <c r="BI308" s="171">
        <f>IF(N308="nulová",J308,0)</f>
        <v>0</v>
      </c>
      <c r="BJ308" s="16" t="s">
        <v>22</v>
      </c>
      <c r="BK308" s="171">
        <f>ROUND(I308*H308,2)</f>
        <v>0</v>
      </c>
      <c r="BL308" s="16" t="s">
        <v>138</v>
      </c>
      <c r="BM308" s="16" t="s">
        <v>445</v>
      </c>
    </row>
    <row r="309" spans="2:47" s="1" customFormat="1" ht="22.5" customHeight="1">
      <c r="B309" s="33"/>
      <c r="D309" s="172" t="s">
        <v>140</v>
      </c>
      <c r="F309" s="173" t="s">
        <v>446</v>
      </c>
      <c r="I309" s="133"/>
      <c r="L309" s="33"/>
      <c r="M309" s="62"/>
      <c r="N309" s="34"/>
      <c r="O309" s="34"/>
      <c r="P309" s="34"/>
      <c r="Q309" s="34"/>
      <c r="R309" s="34"/>
      <c r="S309" s="34"/>
      <c r="T309" s="63"/>
      <c r="AT309" s="16" t="s">
        <v>140</v>
      </c>
      <c r="AU309" s="16" t="s">
        <v>81</v>
      </c>
    </row>
    <row r="310" spans="2:51" s="11" customFormat="1" ht="22.5" customHeight="1">
      <c r="B310" s="174"/>
      <c r="D310" s="172" t="s">
        <v>141</v>
      </c>
      <c r="E310" s="175" t="s">
        <v>20</v>
      </c>
      <c r="F310" s="176" t="s">
        <v>249</v>
      </c>
      <c r="H310" s="177">
        <v>196</v>
      </c>
      <c r="I310" s="178"/>
      <c r="L310" s="174"/>
      <c r="M310" s="179"/>
      <c r="N310" s="180"/>
      <c r="O310" s="180"/>
      <c r="P310" s="180"/>
      <c r="Q310" s="180"/>
      <c r="R310" s="180"/>
      <c r="S310" s="180"/>
      <c r="T310" s="181"/>
      <c r="AT310" s="175" t="s">
        <v>141</v>
      </c>
      <c r="AU310" s="175" t="s">
        <v>81</v>
      </c>
      <c r="AV310" s="11" t="s">
        <v>81</v>
      </c>
      <c r="AW310" s="11" t="s">
        <v>37</v>
      </c>
      <c r="AX310" s="11" t="s">
        <v>73</v>
      </c>
      <c r="AY310" s="175" t="s">
        <v>131</v>
      </c>
    </row>
    <row r="311" spans="2:51" s="11" customFormat="1" ht="22.5" customHeight="1">
      <c r="B311" s="174"/>
      <c r="D311" s="172" t="s">
        <v>141</v>
      </c>
      <c r="E311" s="175" t="s">
        <v>20</v>
      </c>
      <c r="F311" s="176" t="s">
        <v>447</v>
      </c>
      <c r="H311" s="177">
        <v>73.92</v>
      </c>
      <c r="I311" s="178"/>
      <c r="L311" s="174"/>
      <c r="M311" s="179"/>
      <c r="N311" s="180"/>
      <c r="O311" s="180"/>
      <c r="P311" s="180"/>
      <c r="Q311" s="180"/>
      <c r="R311" s="180"/>
      <c r="S311" s="180"/>
      <c r="T311" s="181"/>
      <c r="AT311" s="175" t="s">
        <v>141</v>
      </c>
      <c r="AU311" s="175" t="s">
        <v>81</v>
      </c>
      <c r="AV311" s="11" t="s">
        <v>81</v>
      </c>
      <c r="AW311" s="11" t="s">
        <v>37</v>
      </c>
      <c r="AX311" s="11" t="s">
        <v>73</v>
      </c>
      <c r="AY311" s="175" t="s">
        <v>131</v>
      </c>
    </row>
    <row r="312" spans="2:51" s="12" customFormat="1" ht="22.5" customHeight="1">
      <c r="B312" s="182"/>
      <c r="D312" s="183" t="s">
        <v>141</v>
      </c>
      <c r="E312" s="184" t="s">
        <v>20</v>
      </c>
      <c r="F312" s="185" t="s">
        <v>143</v>
      </c>
      <c r="H312" s="186">
        <v>269.92</v>
      </c>
      <c r="I312" s="187"/>
      <c r="L312" s="182"/>
      <c r="M312" s="188"/>
      <c r="N312" s="189"/>
      <c r="O312" s="189"/>
      <c r="P312" s="189"/>
      <c r="Q312" s="189"/>
      <c r="R312" s="189"/>
      <c r="S312" s="189"/>
      <c r="T312" s="190"/>
      <c r="AT312" s="191" t="s">
        <v>141</v>
      </c>
      <c r="AU312" s="191" t="s">
        <v>81</v>
      </c>
      <c r="AV312" s="12" t="s">
        <v>138</v>
      </c>
      <c r="AW312" s="12" t="s">
        <v>37</v>
      </c>
      <c r="AX312" s="12" t="s">
        <v>22</v>
      </c>
      <c r="AY312" s="191" t="s">
        <v>131</v>
      </c>
    </row>
    <row r="313" spans="2:65" s="1" customFormat="1" ht="22.5" customHeight="1">
      <c r="B313" s="159"/>
      <c r="C313" s="160" t="s">
        <v>448</v>
      </c>
      <c r="D313" s="160" t="s">
        <v>134</v>
      </c>
      <c r="E313" s="161" t="s">
        <v>449</v>
      </c>
      <c r="F313" s="162" t="s">
        <v>450</v>
      </c>
      <c r="G313" s="163" t="s">
        <v>147</v>
      </c>
      <c r="H313" s="164">
        <v>200</v>
      </c>
      <c r="I313" s="165"/>
      <c r="J313" s="166">
        <f>ROUND(I313*H313,2)</f>
        <v>0</v>
      </c>
      <c r="K313" s="162" t="s">
        <v>148</v>
      </c>
      <c r="L313" s="33"/>
      <c r="M313" s="167" t="s">
        <v>20</v>
      </c>
      <c r="N313" s="168" t="s">
        <v>44</v>
      </c>
      <c r="O313" s="34"/>
      <c r="P313" s="169">
        <f>O313*H313</f>
        <v>0</v>
      </c>
      <c r="Q313" s="169">
        <v>4E-05</v>
      </c>
      <c r="R313" s="169">
        <f>Q313*H313</f>
        <v>0.008</v>
      </c>
      <c r="S313" s="169">
        <v>0</v>
      </c>
      <c r="T313" s="170">
        <f>S313*H313</f>
        <v>0</v>
      </c>
      <c r="AR313" s="16" t="s">
        <v>138</v>
      </c>
      <c r="AT313" s="16" t="s">
        <v>134</v>
      </c>
      <c r="AU313" s="16" t="s">
        <v>81</v>
      </c>
      <c r="AY313" s="16" t="s">
        <v>131</v>
      </c>
      <c r="BE313" s="171">
        <f>IF(N313="základní",J313,0)</f>
        <v>0</v>
      </c>
      <c r="BF313" s="171">
        <f>IF(N313="snížená",J313,0)</f>
        <v>0</v>
      </c>
      <c r="BG313" s="171">
        <f>IF(N313="zákl. přenesená",J313,0)</f>
        <v>0</v>
      </c>
      <c r="BH313" s="171">
        <f>IF(N313="sníž. přenesená",J313,0)</f>
        <v>0</v>
      </c>
      <c r="BI313" s="171">
        <f>IF(N313="nulová",J313,0)</f>
        <v>0</v>
      </c>
      <c r="BJ313" s="16" t="s">
        <v>22</v>
      </c>
      <c r="BK313" s="171">
        <f>ROUND(I313*H313,2)</f>
        <v>0</v>
      </c>
      <c r="BL313" s="16" t="s">
        <v>138</v>
      </c>
      <c r="BM313" s="16" t="s">
        <v>451</v>
      </c>
    </row>
    <row r="314" spans="2:47" s="1" customFormat="1" ht="54" customHeight="1">
      <c r="B314" s="33"/>
      <c r="D314" s="172" t="s">
        <v>140</v>
      </c>
      <c r="F314" s="173" t="s">
        <v>452</v>
      </c>
      <c r="I314" s="133"/>
      <c r="L314" s="33"/>
      <c r="M314" s="62"/>
      <c r="N314" s="34"/>
      <c r="O314" s="34"/>
      <c r="P314" s="34"/>
      <c r="Q314" s="34"/>
      <c r="R314" s="34"/>
      <c r="S314" s="34"/>
      <c r="T314" s="63"/>
      <c r="AT314" s="16" t="s">
        <v>140</v>
      </c>
      <c r="AU314" s="16" t="s">
        <v>81</v>
      </c>
    </row>
    <row r="315" spans="2:51" s="11" customFormat="1" ht="22.5" customHeight="1">
      <c r="B315" s="174"/>
      <c r="D315" s="172" t="s">
        <v>141</v>
      </c>
      <c r="E315" s="175" t="s">
        <v>20</v>
      </c>
      <c r="F315" s="176" t="s">
        <v>453</v>
      </c>
      <c r="H315" s="177">
        <v>200</v>
      </c>
      <c r="I315" s="178"/>
      <c r="L315" s="174"/>
      <c r="M315" s="179"/>
      <c r="N315" s="180"/>
      <c r="O315" s="180"/>
      <c r="P315" s="180"/>
      <c r="Q315" s="180"/>
      <c r="R315" s="180"/>
      <c r="S315" s="180"/>
      <c r="T315" s="181"/>
      <c r="AT315" s="175" t="s">
        <v>141</v>
      </c>
      <c r="AU315" s="175" t="s">
        <v>81</v>
      </c>
      <c r="AV315" s="11" t="s">
        <v>81</v>
      </c>
      <c r="AW315" s="11" t="s">
        <v>37</v>
      </c>
      <c r="AX315" s="11" t="s">
        <v>73</v>
      </c>
      <c r="AY315" s="175" t="s">
        <v>131</v>
      </c>
    </row>
    <row r="316" spans="2:51" s="12" customFormat="1" ht="22.5" customHeight="1">
      <c r="B316" s="182"/>
      <c r="D316" s="172" t="s">
        <v>141</v>
      </c>
      <c r="E316" s="206" t="s">
        <v>20</v>
      </c>
      <c r="F316" s="207" t="s">
        <v>143</v>
      </c>
      <c r="H316" s="208">
        <v>200</v>
      </c>
      <c r="I316" s="187"/>
      <c r="L316" s="182"/>
      <c r="M316" s="188"/>
      <c r="N316" s="189"/>
      <c r="O316" s="189"/>
      <c r="P316" s="189"/>
      <c r="Q316" s="189"/>
      <c r="R316" s="189"/>
      <c r="S316" s="189"/>
      <c r="T316" s="190"/>
      <c r="AT316" s="191" t="s">
        <v>141</v>
      </c>
      <c r="AU316" s="191" t="s">
        <v>81</v>
      </c>
      <c r="AV316" s="12" t="s">
        <v>138</v>
      </c>
      <c r="AW316" s="12" t="s">
        <v>37</v>
      </c>
      <c r="AX316" s="12" t="s">
        <v>22</v>
      </c>
      <c r="AY316" s="191" t="s">
        <v>131</v>
      </c>
    </row>
    <row r="317" spans="2:63" s="10" customFormat="1" ht="29.25" customHeight="1">
      <c r="B317" s="145"/>
      <c r="D317" s="156" t="s">
        <v>72</v>
      </c>
      <c r="E317" s="157" t="s">
        <v>454</v>
      </c>
      <c r="F317" s="157" t="s">
        <v>455</v>
      </c>
      <c r="I317" s="148"/>
      <c r="J317" s="158">
        <f>BK317</f>
        <v>0</v>
      </c>
      <c r="L317" s="145"/>
      <c r="M317" s="150"/>
      <c r="N317" s="151"/>
      <c r="O317" s="151"/>
      <c r="P317" s="152">
        <f>SUM(P318:P319)</f>
        <v>0</v>
      </c>
      <c r="Q317" s="151"/>
      <c r="R317" s="152">
        <f>SUM(R318:R319)</f>
        <v>0</v>
      </c>
      <c r="S317" s="151"/>
      <c r="T317" s="153">
        <f>SUM(T318:T319)</f>
        <v>0</v>
      </c>
      <c r="AR317" s="146" t="s">
        <v>22</v>
      </c>
      <c r="AT317" s="154" t="s">
        <v>72</v>
      </c>
      <c r="AU317" s="154" t="s">
        <v>22</v>
      </c>
      <c r="AY317" s="146" t="s">
        <v>131</v>
      </c>
      <c r="BK317" s="155">
        <f>SUM(BK318:BK319)</f>
        <v>0</v>
      </c>
    </row>
    <row r="318" spans="2:65" s="1" customFormat="1" ht="22.5" customHeight="1">
      <c r="B318" s="159"/>
      <c r="C318" s="160" t="s">
        <v>456</v>
      </c>
      <c r="D318" s="160" t="s">
        <v>134</v>
      </c>
      <c r="E318" s="161" t="s">
        <v>457</v>
      </c>
      <c r="F318" s="162" t="s">
        <v>458</v>
      </c>
      <c r="G318" s="163" t="s">
        <v>219</v>
      </c>
      <c r="H318" s="164">
        <v>615.946</v>
      </c>
      <c r="I318" s="165"/>
      <c r="J318" s="166">
        <f>ROUND(I318*H318,2)</f>
        <v>0</v>
      </c>
      <c r="K318" s="162" t="s">
        <v>148</v>
      </c>
      <c r="L318" s="33"/>
      <c r="M318" s="167" t="s">
        <v>20</v>
      </c>
      <c r="N318" s="168" t="s">
        <v>44</v>
      </c>
      <c r="O318" s="34"/>
      <c r="P318" s="169">
        <f>O318*H318</f>
        <v>0</v>
      </c>
      <c r="Q318" s="169">
        <v>0</v>
      </c>
      <c r="R318" s="169">
        <f>Q318*H318</f>
        <v>0</v>
      </c>
      <c r="S318" s="169">
        <v>0</v>
      </c>
      <c r="T318" s="170">
        <f>S318*H318</f>
        <v>0</v>
      </c>
      <c r="AR318" s="16" t="s">
        <v>138</v>
      </c>
      <c r="AT318" s="16" t="s">
        <v>134</v>
      </c>
      <c r="AU318" s="16" t="s">
        <v>81</v>
      </c>
      <c r="AY318" s="16" t="s">
        <v>131</v>
      </c>
      <c r="BE318" s="171">
        <f>IF(N318="základní",J318,0)</f>
        <v>0</v>
      </c>
      <c r="BF318" s="171">
        <f>IF(N318="snížená",J318,0)</f>
        <v>0</v>
      </c>
      <c r="BG318" s="171">
        <f>IF(N318="zákl. přenesená",J318,0)</f>
        <v>0</v>
      </c>
      <c r="BH318" s="171">
        <f>IF(N318="sníž. přenesená",J318,0)</f>
        <v>0</v>
      </c>
      <c r="BI318" s="171">
        <f>IF(N318="nulová",J318,0)</f>
        <v>0</v>
      </c>
      <c r="BJ318" s="16" t="s">
        <v>22</v>
      </c>
      <c r="BK318" s="171">
        <f>ROUND(I318*H318,2)</f>
        <v>0</v>
      </c>
      <c r="BL318" s="16" t="s">
        <v>138</v>
      </c>
      <c r="BM318" s="16" t="s">
        <v>459</v>
      </c>
    </row>
    <row r="319" spans="2:47" s="1" customFormat="1" ht="30" customHeight="1">
      <c r="B319" s="33"/>
      <c r="D319" s="172" t="s">
        <v>140</v>
      </c>
      <c r="F319" s="173" t="s">
        <v>460</v>
      </c>
      <c r="I319" s="133"/>
      <c r="L319" s="33"/>
      <c r="M319" s="62"/>
      <c r="N319" s="34"/>
      <c r="O319" s="34"/>
      <c r="P319" s="34"/>
      <c r="Q319" s="34"/>
      <c r="R319" s="34"/>
      <c r="S319" s="34"/>
      <c r="T319" s="63"/>
      <c r="AT319" s="16" t="s">
        <v>140</v>
      </c>
      <c r="AU319" s="16" t="s">
        <v>81</v>
      </c>
    </row>
    <row r="320" spans="2:63" s="10" customFormat="1" ht="36.75" customHeight="1">
      <c r="B320" s="145"/>
      <c r="D320" s="146" t="s">
        <v>72</v>
      </c>
      <c r="E320" s="147" t="s">
        <v>461</v>
      </c>
      <c r="F320" s="147" t="s">
        <v>462</v>
      </c>
      <c r="I320" s="148"/>
      <c r="J320" s="149">
        <f>BK320</f>
        <v>0</v>
      </c>
      <c r="L320" s="145"/>
      <c r="M320" s="150"/>
      <c r="N320" s="151"/>
      <c r="O320" s="151"/>
      <c r="P320" s="152">
        <f>P321+P332+P353+P364+P369+P379</f>
        <v>0</v>
      </c>
      <c r="Q320" s="151"/>
      <c r="R320" s="152">
        <f>R321+R332+R353+R364+R369+R379</f>
        <v>1.1387467199999999</v>
      </c>
      <c r="S320" s="151"/>
      <c r="T320" s="153">
        <f>T321+T332+T353+T364+T369+T379</f>
        <v>0</v>
      </c>
      <c r="AR320" s="146" t="s">
        <v>81</v>
      </c>
      <c r="AT320" s="154" t="s">
        <v>72</v>
      </c>
      <c r="AU320" s="154" t="s">
        <v>73</v>
      </c>
      <c r="AY320" s="146" t="s">
        <v>131</v>
      </c>
      <c r="BK320" s="155">
        <f>BK321+BK332+BK353+BK364+BK369+BK379</f>
        <v>0</v>
      </c>
    </row>
    <row r="321" spans="2:63" s="10" customFormat="1" ht="19.5" customHeight="1">
      <c r="B321" s="145"/>
      <c r="D321" s="156" t="s">
        <v>72</v>
      </c>
      <c r="E321" s="157" t="s">
        <v>463</v>
      </c>
      <c r="F321" s="157" t="s">
        <v>464</v>
      </c>
      <c r="I321" s="148"/>
      <c r="J321" s="158">
        <f>BK321</f>
        <v>0</v>
      </c>
      <c r="L321" s="145"/>
      <c r="M321" s="150"/>
      <c r="N321" s="151"/>
      <c r="O321" s="151"/>
      <c r="P321" s="152">
        <f>SUM(P322:P331)</f>
        <v>0</v>
      </c>
      <c r="Q321" s="151"/>
      <c r="R321" s="152">
        <f>SUM(R322:R331)</f>
        <v>0.0524832</v>
      </c>
      <c r="S321" s="151"/>
      <c r="T321" s="153">
        <f>SUM(T322:T331)</f>
        <v>0</v>
      </c>
      <c r="AR321" s="146" t="s">
        <v>81</v>
      </c>
      <c r="AT321" s="154" t="s">
        <v>72</v>
      </c>
      <c r="AU321" s="154" t="s">
        <v>22</v>
      </c>
      <c r="AY321" s="146" t="s">
        <v>131</v>
      </c>
      <c r="BK321" s="155">
        <f>SUM(BK322:BK331)</f>
        <v>0</v>
      </c>
    </row>
    <row r="322" spans="2:65" s="1" customFormat="1" ht="22.5" customHeight="1">
      <c r="B322" s="159"/>
      <c r="C322" s="160" t="s">
        <v>465</v>
      </c>
      <c r="D322" s="160" t="s">
        <v>134</v>
      </c>
      <c r="E322" s="161" t="s">
        <v>466</v>
      </c>
      <c r="F322" s="162" t="s">
        <v>467</v>
      </c>
      <c r="G322" s="163" t="s">
        <v>147</v>
      </c>
      <c r="H322" s="164">
        <v>200</v>
      </c>
      <c r="I322" s="165"/>
      <c r="J322" s="166">
        <f>ROUND(I322*H322,2)</f>
        <v>0</v>
      </c>
      <c r="K322" s="162" t="s">
        <v>20</v>
      </c>
      <c r="L322" s="33"/>
      <c r="M322" s="167" t="s">
        <v>20</v>
      </c>
      <c r="N322" s="168" t="s">
        <v>44</v>
      </c>
      <c r="O322" s="34"/>
      <c r="P322" s="169">
        <f>O322*H322</f>
        <v>0</v>
      </c>
      <c r="Q322" s="169">
        <v>0</v>
      </c>
      <c r="R322" s="169">
        <f>Q322*H322</f>
        <v>0</v>
      </c>
      <c r="S322" s="169">
        <v>0</v>
      </c>
      <c r="T322" s="170">
        <f>S322*H322</f>
        <v>0</v>
      </c>
      <c r="AR322" s="16" t="s">
        <v>294</v>
      </c>
      <c r="AT322" s="16" t="s">
        <v>134</v>
      </c>
      <c r="AU322" s="16" t="s">
        <v>81</v>
      </c>
      <c r="AY322" s="16" t="s">
        <v>131</v>
      </c>
      <c r="BE322" s="171">
        <f>IF(N322="základní",J322,0)</f>
        <v>0</v>
      </c>
      <c r="BF322" s="171">
        <f>IF(N322="snížená",J322,0)</f>
        <v>0</v>
      </c>
      <c r="BG322" s="171">
        <f>IF(N322="zákl. přenesená",J322,0)</f>
        <v>0</v>
      </c>
      <c r="BH322" s="171">
        <f>IF(N322="sníž. přenesená",J322,0)</f>
        <v>0</v>
      </c>
      <c r="BI322" s="171">
        <f>IF(N322="nulová",J322,0)</f>
        <v>0</v>
      </c>
      <c r="BJ322" s="16" t="s">
        <v>22</v>
      </c>
      <c r="BK322" s="171">
        <f>ROUND(I322*H322,2)</f>
        <v>0</v>
      </c>
      <c r="BL322" s="16" t="s">
        <v>294</v>
      </c>
      <c r="BM322" s="16" t="s">
        <v>468</v>
      </c>
    </row>
    <row r="323" spans="2:47" s="1" customFormat="1" ht="22.5" customHeight="1">
      <c r="B323" s="33"/>
      <c r="D323" s="172" t="s">
        <v>140</v>
      </c>
      <c r="F323" s="173" t="s">
        <v>467</v>
      </c>
      <c r="I323" s="133"/>
      <c r="L323" s="33"/>
      <c r="M323" s="62"/>
      <c r="N323" s="34"/>
      <c r="O323" s="34"/>
      <c r="P323" s="34"/>
      <c r="Q323" s="34"/>
      <c r="R323" s="34"/>
      <c r="S323" s="34"/>
      <c r="T323" s="63"/>
      <c r="AT323" s="16" t="s">
        <v>140</v>
      </c>
      <c r="AU323" s="16" t="s">
        <v>81</v>
      </c>
    </row>
    <row r="324" spans="2:51" s="11" customFormat="1" ht="22.5" customHeight="1">
      <c r="B324" s="174"/>
      <c r="D324" s="172" t="s">
        <v>141</v>
      </c>
      <c r="E324" s="175" t="s">
        <v>20</v>
      </c>
      <c r="F324" s="176" t="s">
        <v>469</v>
      </c>
      <c r="H324" s="177">
        <v>200</v>
      </c>
      <c r="I324" s="178"/>
      <c r="L324" s="174"/>
      <c r="M324" s="179"/>
      <c r="N324" s="180"/>
      <c r="O324" s="180"/>
      <c r="P324" s="180"/>
      <c r="Q324" s="180"/>
      <c r="R324" s="180"/>
      <c r="S324" s="180"/>
      <c r="T324" s="181"/>
      <c r="AT324" s="175" t="s">
        <v>141</v>
      </c>
      <c r="AU324" s="175" t="s">
        <v>81</v>
      </c>
      <c r="AV324" s="11" t="s">
        <v>81</v>
      </c>
      <c r="AW324" s="11" t="s">
        <v>37</v>
      </c>
      <c r="AX324" s="11" t="s">
        <v>73</v>
      </c>
      <c r="AY324" s="175" t="s">
        <v>131</v>
      </c>
    </row>
    <row r="325" spans="2:51" s="12" customFormat="1" ht="22.5" customHeight="1">
      <c r="B325" s="182"/>
      <c r="D325" s="183" t="s">
        <v>141</v>
      </c>
      <c r="E325" s="184" t="s">
        <v>20</v>
      </c>
      <c r="F325" s="185" t="s">
        <v>143</v>
      </c>
      <c r="H325" s="186">
        <v>200</v>
      </c>
      <c r="I325" s="187"/>
      <c r="L325" s="182"/>
      <c r="M325" s="188"/>
      <c r="N325" s="189"/>
      <c r="O325" s="189"/>
      <c r="P325" s="189"/>
      <c r="Q325" s="189"/>
      <c r="R325" s="189"/>
      <c r="S325" s="189"/>
      <c r="T325" s="190"/>
      <c r="AT325" s="191" t="s">
        <v>141</v>
      </c>
      <c r="AU325" s="191" t="s">
        <v>81</v>
      </c>
      <c r="AV325" s="12" t="s">
        <v>138</v>
      </c>
      <c r="AW325" s="12" t="s">
        <v>37</v>
      </c>
      <c r="AX325" s="12" t="s">
        <v>22</v>
      </c>
      <c r="AY325" s="191" t="s">
        <v>131</v>
      </c>
    </row>
    <row r="326" spans="2:65" s="1" customFormat="1" ht="31.5" customHeight="1">
      <c r="B326" s="159"/>
      <c r="C326" s="160" t="s">
        <v>470</v>
      </c>
      <c r="D326" s="160" t="s">
        <v>134</v>
      </c>
      <c r="E326" s="161" t="s">
        <v>471</v>
      </c>
      <c r="F326" s="162" t="s">
        <v>472</v>
      </c>
      <c r="G326" s="163" t="s">
        <v>147</v>
      </c>
      <c r="H326" s="164">
        <v>73.92</v>
      </c>
      <c r="I326" s="165"/>
      <c r="J326" s="166">
        <f>ROUND(I326*H326,2)</f>
        <v>0</v>
      </c>
      <c r="K326" s="162" t="s">
        <v>148</v>
      </c>
      <c r="L326" s="33"/>
      <c r="M326" s="167" t="s">
        <v>20</v>
      </c>
      <c r="N326" s="168" t="s">
        <v>44</v>
      </c>
      <c r="O326" s="34"/>
      <c r="P326" s="169">
        <f>O326*H326</f>
        <v>0</v>
      </c>
      <c r="Q326" s="169">
        <v>0.00071</v>
      </c>
      <c r="R326" s="169">
        <f>Q326*H326</f>
        <v>0.0524832</v>
      </c>
      <c r="S326" s="169">
        <v>0</v>
      </c>
      <c r="T326" s="170">
        <f>S326*H326</f>
        <v>0</v>
      </c>
      <c r="AR326" s="16" t="s">
        <v>294</v>
      </c>
      <c r="AT326" s="16" t="s">
        <v>134</v>
      </c>
      <c r="AU326" s="16" t="s">
        <v>81</v>
      </c>
      <c r="AY326" s="16" t="s">
        <v>131</v>
      </c>
      <c r="BE326" s="171">
        <f>IF(N326="základní",J326,0)</f>
        <v>0</v>
      </c>
      <c r="BF326" s="171">
        <f>IF(N326="snížená",J326,0)</f>
        <v>0</v>
      </c>
      <c r="BG326" s="171">
        <f>IF(N326="zákl. přenesená",J326,0)</f>
        <v>0</v>
      </c>
      <c r="BH326" s="171">
        <f>IF(N326="sníž. přenesená",J326,0)</f>
        <v>0</v>
      </c>
      <c r="BI326" s="171">
        <f>IF(N326="nulová",J326,0)</f>
        <v>0</v>
      </c>
      <c r="BJ326" s="16" t="s">
        <v>22</v>
      </c>
      <c r="BK326" s="171">
        <f>ROUND(I326*H326,2)</f>
        <v>0</v>
      </c>
      <c r="BL326" s="16" t="s">
        <v>294</v>
      </c>
      <c r="BM326" s="16" t="s">
        <v>473</v>
      </c>
    </row>
    <row r="327" spans="2:47" s="1" customFormat="1" ht="30" customHeight="1">
      <c r="B327" s="33"/>
      <c r="D327" s="172" t="s">
        <v>140</v>
      </c>
      <c r="F327" s="173" t="s">
        <v>474</v>
      </c>
      <c r="I327" s="133"/>
      <c r="L327" s="33"/>
      <c r="M327" s="62"/>
      <c r="N327" s="34"/>
      <c r="O327" s="34"/>
      <c r="P327" s="34"/>
      <c r="Q327" s="34"/>
      <c r="R327" s="34"/>
      <c r="S327" s="34"/>
      <c r="T327" s="63"/>
      <c r="AT327" s="16" t="s">
        <v>140</v>
      </c>
      <c r="AU327" s="16" t="s">
        <v>81</v>
      </c>
    </row>
    <row r="328" spans="2:51" s="11" customFormat="1" ht="22.5" customHeight="1">
      <c r="B328" s="174"/>
      <c r="D328" s="172" t="s">
        <v>141</v>
      </c>
      <c r="E328" s="175" t="s">
        <v>20</v>
      </c>
      <c r="F328" s="176" t="s">
        <v>447</v>
      </c>
      <c r="H328" s="177">
        <v>73.92</v>
      </c>
      <c r="I328" s="178"/>
      <c r="L328" s="174"/>
      <c r="M328" s="179"/>
      <c r="N328" s="180"/>
      <c r="O328" s="180"/>
      <c r="P328" s="180"/>
      <c r="Q328" s="180"/>
      <c r="R328" s="180"/>
      <c r="S328" s="180"/>
      <c r="T328" s="181"/>
      <c r="AT328" s="175" t="s">
        <v>141</v>
      </c>
      <c r="AU328" s="175" t="s">
        <v>81</v>
      </c>
      <c r="AV328" s="11" t="s">
        <v>81</v>
      </c>
      <c r="AW328" s="11" t="s">
        <v>37</v>
      </c>
      <c r="AX328" s="11" t="s">
        <v>73</v>
      </c>
      <c r="AY328" s="175" t="s">
        <v>131</v>
      </c>
    </row>
    <row r="329" spans="2:51" s="12" customFormat="1" ht="22.5" customHeight="1">
      <c r="B329" s="182"/>
      <c r="D329" s="183" t="s">
        <v>141</v>
      </c>
      <c r="E329" s="184" t="s">
        <v>20</v>
      </c>
      <c r="F329" s="185" t="s">
        <v>143</v>
      </c>
      <c r="H329" s="186">
        <v>73.92</v>
      </c>
      <c r="I329" s="187"/>
      <c r="L329" s="182"/>
      <c r="M329" s="188"/>
      <c r="N329" s="189"/>
      <c r="O329" s="189"/>
      <c r="P329" s="189"/>
      <c r="Q329" s="189"/>
      <c r="R329" s="189"/>
      <c r="S329" s="189"/>
      <c r="T329" s="190"/>
      <c r="AT329" s="191" t="s">
        <v>141</v>
      </c>
      <c r="AU329" s="191" t="s">
        <v>81</v>
      </c>
      <c r="AV329" s="12" t="s">
        <v>138</v>
      </c>
      <c r="AW329" s="12" t="s">
        <v>37</v>
      </c>
      <c r="AX329" s="12" t="s">
        <v>22</v>
      </c>
      <c r="AY329" s="191" t="s">
        <v>131</v>
      </c>
    </row>
    <row r="330" spans="2:65" s="1" customFormat="1" ht="22.5" customHeight="1">
      <c r="B330" s="159"/>
      <c r="C330" s="160" t="s">
        <v>475</v>
      </c>
      <c r="D330" s="160" t="s">
        <v>134</v>
      </c>
      <c r="E330" s="161" t="s">
        <v>476</v>
      </c>
      <c r="F330" s="162" t="s">
        <v>477</v>
      </c>
      <c r="G330" s="163" t="s">
        <v>478</v>
      </c>
      <c r="H330" s="210"/>
      <c r="I330" s="165"/>
      <c r="J330" s="166">
        <f>ROUND(I330*H330,2)</f>
        <v>0</v>
      </c>
      <c r="K330" s="162" t="s">
        <v>148</v>
      </c>
      <c r="L330" s="33"/>
      <c r="M330" s="167" t="s">
        <v>20</v>
      </c>
      <c r="N330" s="168" t="s">
        <v>44</v>
      </c>
      <c r="O330" s="34"/>
      <c r="P330" s="169">
        <f>O330*H330</f>
        <v>0</v>
      </c>
      <c r="Q330" s="169">
        <v>0</v>
      </c>
      <c r="R330" s="169">
        <f>Q330*H330</f>
        <v>0</v>
      </c>
      <c r="S330" s="169">
        <v>0</v>
      </c>
      <c r="T330" s="170">
        <f>S330*H330</f>
        <v>0</v>
      </c>
      <c r="AR330" s="16" t="s">
        <v>294</v>
      </c>
      <c r="AT330" s="16" t="s">
        <v>134</v>
      </c>
      <c r="AU330" s="16" t="s">
        <v>81</v>
      </c>
      <c r="AY330" s="16" t="s">
        <v>131</v>
      </c>
      <c r="BE330" s="171">
        <f>IF(N330="základní",J330,0)</f>
        <v>0</v>
      </c>
      <c r="BF330" s="171">
        <f>IF(N330="snížená",J330,0)</f>
        <v>0</v>
      </c>
      <c r="BG330" s="171">
        <f>IF(N330="zákl. přenesená",J330,0)</f>
        <v>0</v>
      </c>
      <c r="BH330" s="171">
        <f>IF(N330="sníž. přenesená",J330,0)</f>
        <v>0</v>
      </c>
      <c r="BI330" s="171">
        <f>IF(N330="nulová",J330,0)</f>
        <v>0</v>
      </c>
      <c r="BJ330" s="16" t="s">
        <v>22</v>
      </c>
      <c r="BK330" s="171">
        <f>ROUND(I330*H330,2)</f>
        <v>0</v>
      </c>
      <c r="BL330" s="16" t="s">
        <v>294</v>
      </c>
      <c r="BM330" s="16" t="s">
        <v>479</v>
      </c>
    </row>
    <row r="331" spans="2:47" s="1" customFormat="1" ht="30" customHeight="1">
      <c r="B331" s="33"/>
      <c r="D331" s="172" t="s">
        <v>140</v>
      </c>
      <c r="F331" s="173" t="s">
        <v>480</v>
      </c>
      <c r="I331" s="133"/>
      <c r="L331" s="33"/>
      <c r="M331" s="62"/>
      <c r="N331" s="34"/>
      <c r="O331" s="34"/>
      <c r="P331" s="34"/>
      <c r="Q331" s="34"/>
      <c r="R331" s="34"/>
      <c r="S331" s="34"/>
      <c r="T331" s="63"/>
      <c r="AT331" s="16" t="s">
        <v>140</v>
      </c>
      <c r="AU331" s="16" t="s">
        <v>81</v>
      </c>
    </row>
    <row r="332" spans="2:63" s="10" customFormat="1" ht="29.25" customHeight="1">
      <c r="B332" s="145"/>
      <c r="D332" s="156" t="s">
        <v>72</v>
      </c>
      <c r="E332" s="157" t="s">
        <v>481</v>
      </c>
      <c r="F332" s="157" t="s">
        <v>482</v>
      </c>
      <c r="I332" s="148"/>
      <c r="J332" s="158">
        <f>BK332</f>
        <v>0</v>
      </c>
      <c r="L332" s="145"/>
      <c r="M332" s="150"/>
      <c r="N332" s="151"/>
      <c r="O332" s="151"/>
      <c r="P332" s="152">
        <f>SUM(P333:P352)</f>
        <v>0</v>
      </c>
      <c r="Q332" s="151"/>
      <c r="R332" s="152">
        <f>SUM(R333:R352)</f>
        <v>0.70546352</v>
      </c>
      <c r="S332" s="151"/>
      <c r="T332" s="153">
        <f>SUM(T333:T352)</f>
        <v>0</v>
      </c>
      <c r="AR332" s="146" t="s">
        <v>81</v>
      </c>
      <c r="AT332" s="154" t="s">
        <v>72</v>
      </c>
      <c r="AU332" s="154" t="s">
        <v>22</v>
      </c>
      <c r="AY332" s="146" t="s">
        <v>131</v>
      </c>
      <c r="BK332" s="155">
        <f>SUM(BK333:BK352)</f>
        <v>0</v>
      </c>
    </row>
    <row r="333" spans="2:65" s="1" customFormat="1" ht="22.5" customHeight="1">
      <c r="B333" s="159"/>
      <c r="C333" s="160" t="s">
        <v>483</v>
      </c>
      <c r="D333" s="160" t="s">
        <v>134</v>
      </c>
      <c r="E333" s="161" t="s">
        <v>484</v>
      </c>
      <c r="F333" s="162" t="s">
        <v>485</v>
      </c>
      <c r="G333" s="163" t="s">
        <v>343</v>
      </c>
      <c r="H333" s="164">
        <v>61.6</v>
      </c>
      <c r="I333" s="165"/>
      <c r="J333" s="166">
        <f>ROUND(I333*H333,2)</f>
        <v>0</v>
      </c>
      <c r="K333" s="162" t="s">
        <v>148</v>
      </c>
      <c r="L333" s="33"/>
      <c r="M333" s="167" t="s">
        <v>20</v>
      </c>
      <c r="N333" s="168" t="s">
        <v>44</v>
      </c>
      <c r="O333" s="34"/>
      <c r="P333" s="169">
        <f>O333*H333</f>
        <v>0</v>
      </c>
      <c r="Q333" s="169">
        <v>0</v>
      </c>
      <c r="R333" s="169">
        <f>Q333*H333</f>
        <v>0</v>
      </c>
      <c r="S333" s="169">
        <v>0</v>
      </c>
      <c r="T333" s="170">
        <f>S333*H333</f>
        <v>0</v>
      </c>
      <c r="AR333" s="16" t="s">
        <v>294</v>
      </c>
      <c r="AT333" s="16" t="s">
        <v>134</v>
      </c>
      <c r="AU333" s="16" t="s">
        <v>81</v>
      </c>
      <c r="AY333" s="16" t="s">
        <v>131</v>
      </c>
      <c r="BE333" s="171">
        <f>IF(N333="základní",J333,0)</f>
        <v>0</v>
      </c>
      <c r="BF333" s="171">
        <f>IF(N333="snížená",J333,0)</f>
        <v>0</v>
      </c>
      <c r="BG333" s="171">
        <f>IF(N333="zákl. přenesená",J333,0)</f>
        <v>0</v>
      </c>
      <c r="BH333" s="171">
        <f>IF(N333="sníž. přenesená",J333,0)</f>
        <v>0</v>
      </c>
      <c r="BI333" s="171">
        <f>IF(N333="nulová",J333,0)</f>
        <v>0</v>
      </c>
      <c r="BJ333" s="16" t="s">
        <v>22</v>
      </c>
      <c r="BK333" s="171">
        <f>ROUND(I333*H333,2)</f>
        <v>0</v>
      </c>
      <c r="BL333" s="16" t="s">
        <v>294</v>
      </c>
      <c r="BM333" s="16" t="s">
        <v>486</v>
      </c>
    </row>
    <row r="334" spans="2:47" s="1" customFormat="1" ht="22.5" customHeight="1">
      <c r="B334" s="33"/>
      <c r="D334" s="172" t="s">
        <v>140</v>
      </c>
      <c r="F334" s="173" t="s">
        <v>487</v>
      </c>
      <c r="I334" s="133"/>
      <c r="L334" s="33"/>
      <c r="M334" s="62"/>
      <c r="N334" s="34"/>
      <c r="O334" s="34"/>
      <c r="P334" s="34"/>
      <c r="Q334" s="34"/>
      <c r="R334" s="34"/>
      <c r="S334" s="34"/>
      <c r="T334" s="63"/>
      <c r="AT334" s="16" t="s">
        <v>140</v>
      </c>
      <c r="AU334" s="16" t="s">
        <v>81</v>
      </c>
    </row>
    <row r="335" spans="2:51" s="11" customFormat="1" ht="22.5" customHeight="1">
      <c r="B335" s="174"/>
      <c r="D335" s="172" t="s">
        <v>141</v>
      </c>
      <c r="E335" s="175" t="s">
        <v>20</v>
      </c>
      <c r="F335" s="176" t="s">
        <v>488</v>
      </c>
      <c r="H335" s="177">
        <v>61.6</v>
      </c>
      <c r="I335" s="178"/>
      <c r="L335" s="174"/>
      <c r="M335" s="179"/>
      <c r="N335" s="180"/>
      <c r="O335" s="180"/>
      <c r="P335" s="180"/>
      <c r="Q335" s="180"/>
      <c r="R335" s="180"/>
      <c r="S335" s="180"/>
      <c r="T335" s="181"/>
      <c r="AT335" s="175" t="s">
        <v>141</v>
      </c>
      <c r="AU335" s="175" t="s">
        <v>81</v>
      </c>
      <c r="AV335" s="11" t="s">
        <v>81</v>
      </c>
      <c r="AW335" s="11" t="s">
        <v>37</v>
      </c>
      <c r="AX335" s="11" t="s">
        <v>73</v>
      </c>
      <c r="AY335" s="175" t="s">
        <v>131</v>
      </c>
    </row>
    <row r="336" spans="2:51" s="12" customFormat="1" ht="22.5" customHeight="1">
      <c r="B336" s="182"/>
      <c r="D336" s="183" t="s">
        <v>141</v>
      </c>
      <c r="E336" s="184" t="s">
        <v>20</v>
      </c>
      <c r="F336" s="185" t="s">
        <v>143</v>
      </c>
      <c r="H336" s="186">
        <v>61.6</v>
      </c>
      <c r="I336" s="187"/>
      <c r="L336" s="182"/>
      <c r="M336" s="188"/>
      <c r="N336" s="189"/>
      <c r="O336" s="189"/>
      <c r="P336" s="189"/>
      <c r="Q336" s="189"/>
      <c r="R336" s="189"/>
      <c r="S336" s="189"/>
      <c r="T336" s="190"/>
      <c r="AT336" s="191" t="s">
        <v>141</v>
      </c>
      <c r="AU336" s="191" t="s">
        <v>81</v>
      </c>
      <c r="AV336" s="12" t="s">
        <v>138</v>
      </c>
      <c r="AW336" s="12" t="s">
        <v>37</v>
      </c>
      <c r="AX336" s="12" t="s">
        <v>22</v>
      </c>
      <c r="AY336" s="191" t="s">
        <v>131</v>
      </c>
    </row>
    <row r="337" spans="2:65" s="1" customFormat="1" ht="22.5" customHeight="1">
      <c r="B337" s="159"/>
      <c r="C337" s="193" t="s">
        <v>489</v>
      </c>
      <c r="D337" s="193" t="s">
        <v>216</v>
      </c>
      <c r="E337" s="194" t="s">
        <v>490</v>
      </c>
      <c r="F337" s="195" t="s">
        <v>491</v>
      </c>
      <c r="G337" s="196" t="s">
        <v>343</v>
      </c>
      <c r="H337" s="197">
        <v>62.832</v>
      </c>
      <c r="I337" s="198"/>
      <c r="J337" s="199">
        <f>ROUND(I337*H337,2)</f>
        <v>0</v>
      </c>
      <c r="K337" s="195" t="s">
        <v>148</v>
      </c>
      <c r="L337" s="200"/>
      <c r="M337" s="201" t="s">
        <v>20</v>
      </c>
      <c r="N337" s="202" t="s">
        <v>44</v>
      </c>
      <c r="O337" s="34"/>
      <c r="P337" s="169">
        <f>O337*H337</f>
        <v>0</v>
      </c>
      <c r="Q337" s="169">
        <v>1E-05</v>
      </c>
      <c r="R337" s="169">
        <f>Q337*H337</f>
        <v>0.00062832</v>
      </c>
      <c r="S337" s="169">
        <v>0</v>
      </c>
      <c r="T337" s="170">
        <f>S337*H337</f>
        <v>0</v>
      </c>
      <c r="AR337" s="16" t="s">
        <v>351</v>
      </c>
      <c r="AT337" s="16" t="s">
        <v>216</v>
      </c>
      <c r="AU337" s="16" t="s">
        <v>81</v>
      </c>
      <c r="AY337" s="16" t="s">
        <v>131</v>
      </c>
      <c r="BE337" s="171">
        <f>IF(N337="základní",J337,0)</f>
        <v>0</v>
      </c>
      <c r="BF337" s="171">
        <f>IF(N337="snížená",J337,0)</f>
        <v>0</v>
      </c>
      <c r="BG337" s="171">
        <f>IF(N337="zákl. přenesená",J337,0)</f>
        <v>0</v>
      </c>
      <c r="BH337" s="171">
        <f>IF(N337="sníž. přenesená",J337,0)</f>
        <v>0</v>
      </c>
      <c r="BI337" s="171">
        <f>IF(N337="nulová",J337,0)</f>
        <v>0</v>
      </c>
      <c r="BJ337" s="16" t="s">
        <v>22</v>
      </c>
      <c r="BK337" s="171">
        <f>ROUND(I337*H337,2)</f>
        <v>0</v>
      </c>
      <c r="BL337" s="16" t="s">
        <v>351</v>
      </c>
      <c r="BM337" s="16" t="s">
        <v>492</v>
      </c>
    </row>
    <row r="338" spans="2:51" s="11" customFormat="1" ht="22.5" customHeight="1">
      <c r="B338" s="174"/>
      <c r="D338" s="172" t="s">
        <v>141</v>
      </c>
      <c r="E338" s="175" t="s">
        <v>20</v>
      </c>
      <c r="F338" s="176" t="s">
        <v>493</v>
      </c>
      <c r="H338" s="177">
        <v>62.832</v>
      </c>
      <c r="I338" s="178"/>
      <c r="L338" s="174"/>
      <c r="M338" s="179"/>
      <c r="N338" s="180"/>
      <c r="O338" s="180"/>
      <c r="P338" s="180"/>
      <c r="Q338" s="180"/>
      <c r="R338" s="180"/>
      <c r="S338" s="180"/>
      <c r="T338" s="181"/>
      <c r="AT338" s="175" t="s">
        <v>141</v>
      </c>
      <c r="AU338" s="175" t="s">
        <v>81</v>
      </c>
      <c r="AV338" s="11" t="s">
        <v>81</v>
      </c>
      <c r="AW338" s="11" t="s">
        <v>37</v>
      </c>
      <c r="AX338" s="11" t="s">
        <v>73</v>
      </c>
      <c r="AY338" s="175" t="s">
        <v>131</v>
      </c>
    </row>
    <row r="339" spans="2:51" s="12" customFormat="1" ht="22.5" customHeight="1">
      <c r="B339" s="182"/>
      <c r="D339" s="183" t="s">
        <v>141</v>
      </c>
      <c r="E339" s="184" t="s">
        <v>20</v>
      </c>
      <c r="F339" s="185" t="s">
        <v>143</v>
      </c>
      <c r="H339" s="186">
        <v>62.832</v>
      </c>
      <c r="I339" s="187"/>
      <c r="L339" s="182"/>
      <c r="M339" s="188"/>
      <c r="N339" s="189"/>
      <c r="O339" s="189"/>
      <c r="P339" s="189"/>
      <c r="Q339" s="189"/>
      <c r="R339" s="189"/>
      <c r="S339" s="189"/>
      <c r="T339" s="190"/>
      <c r="AT339" s="191" t="s">
        <v>141</v>
      </c>
      <c r="AU339" s="191" t="s">
        <v>81</v>
      </c>
      <c r="AV339" s="12" t="s">
        <v>138</v>
      </c>
      <c r="AW339" s="12" t="s">
        <v>37</v>
      </c>
      <c r="AX339" s="12" t="s">
        <v>22</v>
      </c>
      <c r="AY339" s="191" t="s">
        <v>131</v>
      </c>
    </row>
    <row r="340" spans="2:65" s="1" customFormat="1" ht="22.5" customHeight="1">
      <c r="B340" s="159"/>
      <c r="C340" s="160" t="s">
        <v>494</v>
      </c>
      <c r="D340" s="160" t="s">
        <v>134</v>
      </c>
      <c r="E340" s="161" t="s">
        <v>495</v>
      </c>
      <c r="F340" s="162" t="s">
        <v>496</v>
      </c>
      <c r="G340" s="163" t="s">
        <v>147</v>
      </c>
      <c r="H340" s="164">
        <v>73.92</v>
      </c>
      <c r="I340" s="165"/>
      <c r="J340" s="166">
        <f>ROUND(I340*H340,2)</f>
        <v>0</v>
      </c>
      <c r="K340" s="162" t="s">
        <v>148</v>
      </c>
      <c r="L340" s="33"/>
      <c r="M340" s="167" t="s">
        <v>20</v>
      </c>
      <c r="N340" s="168" t="s">
        <v>44</v>
      </c>
      <c r="O340" s="34"/>
      <c r="P340" s="169">
        <f>O340*H340</f>
        <v>0</v>
      </c>
      <c r="Q340" s="169">
        <v>0.006</v>
      </c>
      <c r="R340" s="169">
        <f>Q340*H340</f>
        <v>0.44352</v>
      </c>
      <c r="S340" s="169">
        <v>0</v>
      </c>
      <c r="T340" s="170">
        <f>S340*H340</f>
        <v>0</v>
      </c>
      <c r="AR340" s="16" t="s">
        <v>294</v>
      </c>
      <c r="AT340" s="16" t="s">
        <v>134</v>
      </c>
      <c r="AU340" s="16" t="s">
        <v>81</v>
      </c>
      <c r="AY340" s="16" t="s">
        <v>131</v>
      </c>
      <c r="BE340" s="171">
        <f>IF(N340="základní",J340,0)</f>
        <v>0</v>
      </c>
      <c r="BF340" s="171">
        <f>IF(N340="snížená",J340,0)</f>
        <v>0</v>
      </c>
      <c r="BG340" s="171">
        <f>IF(N340="zákl. přenesená",J340,0)</f>
        <v>0</v>
      </c>
      <c r="BH340" s="171">
        <f>IF(N340="sníž. přenesená",J340,0)</f>
        <v>0</v>
      </c>
      <c r="BI340" s="171">
        <f>IF(N340="nulová",J340,0)</f>
        <v>0</v>
      </c>
      <c r="BJ340" s="16" t="s">
        <v>22</v>
      </c>
      <c r="BK340" s="171">
        <f>ROUND(I340*H340,2)</f>
        <v>0</v>
      </c>
      <c r="BL340" s="16" t="s">
        <v>294</v>
      </c>
      <c r="BM340" s="16" t="s">
        <v>497</v>
      </c>
    </row>
    <row r="341" spans="2:47" s="1" customFormat="1" ht="22.5" customHeight="1">
      <c r="B341" s="33"/>
      <c r="D341" s="172" t="s">
        <v>140</v>
      </c>
      <c r="F341" s="173" t="s">
        <v>496</v>
      </c>
      <c r="I341" s="133"/>
      <c r="L341" s="33"/>
      <c r="M341" s="62"/>
      <c r="N341" s="34"/>
      <c r="O341" s="34"/>
      <c r="P341" s="34"/>
      <c r="Q341" s="34"/>
      <c r="R341" s="34"/>
      <c r="S341" s="34"/>
      <c r="T341" s="63"/>
      <c r="AT341" s="16" t="s">
        <v>140</v>
      </c>
      <c r="AU341" s="16" t="s">
        <v>81</v>
      </c>
    </row>
    <row r="342" spans="2:51" s="11" customFormat="1" ht="22.5" customHeight="1">
      <c r="B342" s="174"/>
      <c r="D342" s="172" t="s">
        <v>141</v>
      </c>
      <c r="E342" s="175" t="s">
        <v>20</v>
      </c>
      <c r="F342" s="176" t="s">
        <v>447</v>
      </c>
      <c r="H342" s="177">
        <v>73.92</v>
      </c>
      <c r="I342" s="178"/>
      <c r="L342" s="174"/>
      <c r="M342" s="179"/>
      <c r="N342" s="180"/>
      <c r="O342" s="180"/>
      <c r="P342" s="180"/>
      <c r="Q342" s="180"/>
      <c r="R342" s="180"/>
      <c r="S342" s="180"/>
      <c r="T342" s="181"/>
      <c r="AT342" s="175" t="s">
        <v>141</v>
      </c>
      <c r="AU342" s="175" t="s">
        <v>81</v>
      </c>
      <c r="AV342" s="11" t="s">
        <v>81</v>
      </c>
      <c r="AW342" s="11" t="s">
        <v>37</v>
      </c>
      <c r="AX342" s="11" t="s">
        <v>73</v>
      </c>
      <c r="AY342" s="175" t="s">
        <v>131</v>
      </c>
    </row>
    <row r="343" spans="2:51" s="12" customFormat="1" ht="22.5" customHeight="1">
      <c r="B343" s="182"/>
      <c r="D343" s="183" t="s">
        <v>141</v>
      </c>
      <c r="E343" s="184" t="s">
        <v>20</v>
      </c>
      <c r="F343" s="185" t="s">
        <v>143</v>
      </c>
      <c r="H343" s="186">
        <v>73.92</v>
      </c>
      <c r="I343" s="187"/>
      <c r="L343" s="182"/>
      <c r="M343" s="188"/>
      <c r="N343" s="189"/>
      <c r="O343" s="189"/>
      <c r="P343" s="189"/>
      <c r="Q343" s="189"/>
      <c r="R343" s="189"/>
      <c r="S343" s="189"/>
      <c r="T343" s="190"/>
      <c r="AT343" s="191" t="s">
        <v>141</v>
      </c>
      <c r="AU343" s="191" t="s">
        <v>81</v>
      </c>
      <c r="AV343" s="12" t="s">
        <v>138</v>
      </c>
      <c r="AW343" s="12" t="s">
        <v>37</v>
      </c>
      <c r="AX343" s="12" t="s">
        <v>22</v>
      </c>
      <c r="AY343" s="191" t="s">
        <v>131</v>
      </c>
    </row>
    <row r="344" spans="2:65" s="1" customFormat="1" ht="22.5" customHeight="1">
      <c r="B344" s="159"/>
      <c r="C344" s="193" t="s">
        <v>498</v>
      </c>
      <c r="D344" s="193" t="s">
        <v>216</v>
      </c>
      <c r="E344" s="194" t="s">
        <v>499</v>
      </c>
      <c r="F344" s="195" t="s">
        <v>500</v>
      </c>
      <c r="G344" s="196" t="s">
        <v>147</v>
      </c>
      <c r="H344" s="197">
        <v>75.398</v>
      </c>
      <c r="I344" s="198"/>
      <c r="J344" s="199">
        <f>ROUND(I344*H344,2)</f>
        <v>0</v>
      </c>
      <c r="K344" s="195" t="s">
        <v>148</v>
      </c>
      <c r="L344" s="200"/>
      <c r="M344" s="201" t="s">
        <v>20</v>
      </c>
      <c r="N344" s="202" t="s">
        <v>44</v>
      </c>
      <c r="O344" s="34"/>
      <c r="P344" s="169">
        <f>O344*H344</f>
        <v>0</v>
      </c>
      <c r="Q344" s="169">
        <v>0.0024</v>
      </c>
      <c r="R344" s="169">
        <f>Q344*H344</f>
        <v>0.18095519999999998</v>
      </c>
      <c r="S344" s="169">
        <v>0</v>
      </c>
      <c r="T344" s="170">
        <f>S344*H344</f>
        <v>0</v>
      </c>
      <c r="AR344" s="16" t="s">
        <v>351</v>
      </c>
      <c r="AT344" s="16" t="s">
        <v>216</v>
      </c>
      <c r="AU344" s="16" t="s">
        <v>81</v>
      </c>
      <c r="AY344" s="16" t="s">
        <v>131</v>
      </c>
      <c r="BE344" s="171">
        <f>IF(N344="základní",J344,0)</f>
        <v>0</v>
      </c>
      <c r="BF344" s="171">
        <f>IF(N344="snížená",J344,0)</f>
        <v>0</v>
      </c>
      <c r="BG344" s="171">
        <f>IF(N344="zákl. přenesená",J344,0)</f>
        <v>0</v>
      </c>
      <c r="BH344" s="171">
        <f>IF(N344="sníž. přenesená",J344,0)</f>
        <v>0</v>
      </c>
      <c r="BI344" s="171">
        <f>IF(N344="nulová",J344,0)</f>
        <v>0</v>
      </c>
      <c r="BJ344" s="16" t="s">
        <v>22</v>
      </c>
      <c r="BK344" s="171">
        <f>ROUND(I344*H344,2)</f>
        <v>0</v>
      </c>
      <c r="BL344" s="16" t="s">
        <v>351</v>
      </c>
      <c r="BM344" s="16" t="s">
        <v>501</v>
      </c>
    </row>
    <row r="345" spans="2:51" s="11" customFormat="1" ht="22.5" customHeight="1">
      <c r="B345" s="174"/>
      <c r="D345" s="172" t="s">
        <v>141</v>
      </c>
      <c r="E345" s="175" t="s">
        <v>20</v>
      </c>
      <c r="F345" s="176" t="s">
        <v>502</v>
      </c>
      <c r="H345" s="177">
        <v>75.398</v>
      </c>
      <c r="I345" s="178"/>
      <c r="L345" s="174"/>
      <c r="M345" s="179"/>
      <c r="N345" s="180"/>
      <c r="O345" s="180"/>
      <c r="P345" s="180"/>
      <c r="Q345" s="180"/>
      <c r="R345" s="180"/>
      <c r="S345" s="180"/>
      <c r="T345" s="181"/>
      <c r="AT345" s="175" t="s">
        <v>141</v>
      </c>
      <c r="AU345" s="175" t="s">
        <v>81</v>
      </c>
      <c r="AV345" s="11" t="s">
        <v>81</v>
      </c>
      <c r="AW345" s="11" t="s">
        <v>37</v>
      </c>
      <c r="AX345" s="11" t="s">
        <v>73</v>
      </c>
      <c r="AY345" s="175" t="s">
        <v>131</v>
      </c>
    </row>
    <row r="346" spans="2:51" s="12" customFormat="1" ht="22.5" customHeight="1">
      <c r="B346" s="182"/>
      <c r="D346" s="183" t="s">
        <v>141</v>
      </c>
      <c r="E346" s="184" t="s">
        <v>20</v>
      </c>
      <c r="F346" s="185" t="s">
        <v>143</v>
      </c>
      <c r="H346" s="186">
        <v>75.398</v>
      </c>
      <c r="I346" s="187"/>
      <c r="L346" s="182"/>
      <c r="M346" s="188"/>
      <c r="N346" s="189"/>
      <c r="O346" s="189"/>
      <c r="P346" s="189"/>
      <c r="Q346" s="189"/>
      <c r="R346" s="189"/>
      <c r="S346" s="189"/>
      <c r="T346" s="190"/>
      <c r="AT346" s="191" t="s">
        <v>141</v>
      </c>
      <c r="AU346" s="191" t="s">
        <v>81</v>
      </c>
      <c r="AV346" s="12" t="s">
        <v>138</v>
      </c>
      <c r="AW346" s="12" t="s">
        <v>37</v>
      </c>
      <c r="AX346" s="12" t="s">
        <v>22</v>
      </c>
      <c r="AY346" s="191" t="s">
        <v>131</v>
      </c>
    </row>
    <row r="347" spans="2:65" s="1" customFormat="1" ht="22.5" customHeight="1">
      <c r="B347" s="159"/>
      <c r="C347" s="160" t="s">
        <v>503</v>
      </c>
      <c r="D347" s="160" t="s">
        <v>134</v>
      </c>
      <c r="E347" s="161" t="s">
        <v>504</v>
      </c>
      <c r="F347" s="162" t="s">
        <v>505</v>
      </c>
      <c r="G347" s="163" t="s">
        <v>147</v>
      </c>
      <c r="H347" s="164">
        <v>196</v>
      </c>
      <c r="I347" s="165"/>
      <c r="J347" s="166">
        <f>ROUND(I347*H347,2)</f>
        <v>0</v>
      </c>
      <c r="K347" s="162" t="s">
        <v>148</v>
      </c>
      <c r="L347" s="33"/>
      <c r="M347" s="167" t="s">
        <v>20</v>
      </c>
      <c r="N347" s="168" t="s">
        <v>44</v>
      </c>
      <c r="O347" s="34"/>
      <c r="P347" s="169">
        <f>O347*H347</f>
        <v>0</v>
      </c>
      <c r="Q347" s="169">
        <v>0.00041</v>
      </c>
      <c r="R347" s="169">
        <f>Q347*H347</f>
        <v>0.08036</v>
      </c>
      <c r="S347" s="169">
        <v>0</v>
      </c>
      <c r="T347" s="170">
        <f>S347*H347</f>
        <v>0</v>
      </c>
      <c r="AR347" s="16" t="s">
        <v>294</v>
      </c>
      <c r="AT347" s="16" t="s">
        <v>134</v>
      </c>
      <c r="AU347" s="16" t="s">
        <v>81</v>
      </c>
      <c r="AY347" s="16" t="s">
        <v>131</v>
      </c>
      <c r="BE347" s="171">
        <f>IF(N347="základní",J347,0)</f>
        <v>0</v>
      </c>
      <c r="BF347" s="171">
        <f>IF(N347="snížená",J347,0)</f>
        <v>0</v>
      </c>
      <c r="BG347" s="171">
        <f>IF(N347="zákl. přenesená",J347,0)</f>
        <v>0</v>
      </c>
      <c r="BH347" s="171">
        <f>IF(N347="sníž. přenesená",J347,0)</f>
        <v>0</v>
      </c>
      <c r="BI347" s="171">
        <f>IF(N347="nulová",J347,0)</f>
        <v>0</v>
      </c>
      <c r="BJ347" s="16" t="s">
        <v>22</v>
      </c>
      <c r="BK347" s="171">
        <f>ROUND(I347*H347,2)</f>
        <v>0</v>
      </c>
      <c r="BL347" s="16" t="s">
        <v>294</v>
      </c>
      <c r="BM347" s="16" t="s">
        <v>506</v>
      </c>
    </row>
    <row r="348" spans="2:47" s="1" customFormat="1" ht="42" customHeight="1">
      <c r="B348" s="33"/>
      <c r="D348" s="172" t="s">
        <v>140</v>
      </c>
      <c r="F348" s="173" t="s">
        <v>507</v>
      </c>
      <c r="I348" s="133"/>
      <c r="L348" s="33"/>
      <c r="M348" s="62"/>
      <c r="N348" s="34"/>
      <c r="O348" s="34"/>
      <c r="P348" s="34"/>
      <c r="Q348" s="34"/>
      <c r="R348" s="34"/>
      <c r="S348" s="34"/>
      <c r="T348" s="63"/>
      <c r="AT348" s="16" t="s">
        <v>140</v>
      </c>
      <c r="AU348" s="16" t="s">
        <v>81</v>
      </c>
    </row>
    <row r="349" spans="2:51" s="11" customFormat="1" ht="22.5" customHeight="1">
      <c r="B349" s="174"/>
      <c r="D349" s="172" t="s">
        <v>141</v>
      </c>
      <c r="E349" s="175" t="s">
        <v>20</v>
      </c>
      <c r="F349" s="176" t="s">
        <v>249</v>
      </c>
      <c r="H349" s="177">
        <v>196</v>
      </c>
      <c r="I349" s="178"/>
      <c r="L349" s="174"/>
      <c r="M349" s="179"/>
      <c r="N349" s="180"/>
      <c r="O349" s="180"/>
      <c r="P349" s="180"/>
      <c r="Q349" s="180"/>
      <c r="R349" s="180"/>
      <c r="S349" s="180"/>
      <c r="T349" s="181"/>
      <c r="AT349" s="175" t="s">
        <v>141</v>
      </c>
      <c r="AU349" s="175" t="s">
        <v>81</v>
      </c>
      <c r="AV349" s="11" t="s">
        <v>81</v>
      </c>
      <c r="AW349" s="11" t="s">
        <v>37</v>
      </c>
      <c r="AX349" s="11" t="s">
        <v>73</v>
      </c>
      <c r="AY349" s="175" t="s">
        <v>131</v>
      </c>
    </row>
    <row r="350" spans="2:51" s="12" customFormat="1" ht="22.5" customHeight="1">
      <c r="B350" s="182"/>
      <c r="D350" s="183" t="s">
        <v>141</v>
      </c>
      <c r="E350" s="184" t="s">
        <v>20</v>
      </c>
      <c r="F350" s="185" t="s">
        <v>143</v>
      </c>
      <c r="H350" s="186">
        <v>196</v>
      </c>
      <c r="I350" s="187"/>
      <c r="L350" s="182"/>
      <c r="M350" s="188"/>
      <c r="N350" s="189"/>
      <c r="O350" s="189"/>
      <c r="P350" s="189"/>
      <c r="Q350" s="189"/>
      <c r="R350" s="189"/>
      <c r="S350" s="189"/>
      <c r="T350" s="190"/>
      <c r="AT350" s="191" t="s">
        <v>141</v>
      </c>
      <c r="AU350" s="191" t="s">
        <v>81</v>
      </c>
      <c r="AV350" s="12" t="s">
        <v>138</v>
      </c>
      <c r="AW350" s="12" t="s">
        <v>37</v>
      </c>
      <c r="AX350" s="12" t="s">
        <v>22</v>
      </c>
      <c r="AY350" s="191" t="s">
        <v>131</v>
      </c>
    </row>
    <row r="351" spans="2:65" s="1" customFormat="1" ht="22.5" customHeight="1">
      <c r="B351" s="159"/>
      <c r="C351" s="160" t="s">
        <v>508</v>
      </c>
      <c r="D351" s="160" t="s">
        <v>134</v>
      </c>
      <c r="E351" s="161" t="s">
        <v>509</v>
      </c>
      <c r="F351" s="162" t="s">
        <v>510</v>
      </c>
      <c r="G351" s="163" t="s">
        <v>478</v>
      </c>
      <c r="H351" s="210"/>
      <c r="I351" s="165"/>
      <c r="J351" s="166">
        <f>ROUND(I351*H351,2)</f>
        <v>0</v>
      </c>
      <c r="K351" s="162" t="s">
        <v>148</v>
      </c>
      <c r="L351" s="33"/>
      <c r="M351" s="167" t="s">
        <v>20</v>
      </c>
      <c r="N351" s="168" t="s">
        <v>44</v>
      </c>
      <c r="O351" s="34"/>
      <c r="P351" s="169">
        <f>O351*H351</f>
        <v>0</v>
      </c>
      <c r="Q351" s="169">
        <v>0</v>
      </c>
      <c r="R351" s="169">
        <f>Q351*H351</f>
        <v>0</v>
      </c>
      <c r="S351" s="169">
        <v>0</v>
      </c>
      <c r="T351" s="170">
        <f>S351*H351</f>
        <v>0</v>
      </c>
      <c r="AR351" s="16" t="s">
        <v>294</v>
      </c>
      <c r="AT351" s="16" t="s">
        <v>134</v>
      </c>
      <c r="AU351" s="16" t="s">
        <v>81</v>
      </c>
      <c r="AY351" s="16" t="s">
        <v>131</v>
      </c>
      <c r="BE351" s="171">
        <f>IF(N351="základní",J351,0)</f>
        <v>0</v>
      </c>
      <c r="BF351" s="171">
        <f>IF(N351="snížená",J351,0)</f>
        <v>0</v>
      </c>
      <c r="BG351" s="171">
        <f>IF(N351="zákl. přenesená",J351,0)</f>
        <v>0</v>
      </c>
      <c r="BH351" s="171">
        <f>IF(N351="sníž. přenesená",J351,0)</f>
        <v>0</v>
      </c>
      <c r="BI351" s="171">
        <f>IF(N351="nulová",J351,0)</f>
        <v>0</v>
      </c>
      <c r="BJ351" s="16" t="s">
        <v>22</v>
      </c>
      <c r="BK351" s="171">
        <f>ROUND(I351*H351,2)</f>
        <v>0</v>
      </c>
      <c r="BL351" s="16" t="s">
        <v>294</v>
      </c>
      <c r="BM351" s="16" t="s">
        <v>511</v>
      </c>
    </row>
    <row r="352" spans="2:47" s="1" customFormat="1" ht="30" customHeight="1">
      <c r="B352" s="33"/>
      <c r="D352" s="172" t="s">
        <v>140</v>
      </c>
      <c r="F352" s="173" t="s">
        <v>512</v>
      </c>
      <c r="I352" s="133"/>
      <c r="L352" s="33"/>
      <c r="M352" s="62"/>
      <c r="N352" s="34"/>
      <c r="O352" s="34"/>
      <c r="P352" s="34"/>
      <c r="Q352" s="34"/>
      <c r="R352" s="34"/>
      <c r="S352" s="34"/>
      <c r="T352" s="63"/>
      <c r="AT352" s="16" t="s">
        <v>140</v>
      </c>
      <c r="AU352" s="16" t="s">
        <v>81</v>
      </c>
    </row>
    <row r="353" spans="2:63" s="10" customFormat="1" ht="29.25" customHeight="1">
      <c r="B353" s="145"/>
      <c r="D353" s="156" t="s">
        <v>72</v>
      </c>
      <c r="E353" s="157" t="s">
        <v>513</v>
      </c>
      <c r="F353" s="157" t="s">
        <v>514</v>
      </c>
      <c r="I353" s="148"/>
      <c r="J353" s="158">
        <f>BK353</f>
        <v>0</v>
      </c>
      <c r="L353" s="145"/>
      <c r="M353" s="150"/>
      <c r="N353" s="151"/>
      <c r="O353" s="151"/>
      <c r="P353" s="152">
        <f>SUM(P354:P363)</f>
        <v>0</v>
      </c>
      <c r="Q353" s="151"/>
      <c r="R353" s="152">
        <f>SUM(R354:R363)</f>
        <v>0.12138000000000002</v>
      </c>
      <c r="S353" s="151"/>
      <c r="T353" s="153">
        <f>SUM(T354:T363)</f>
        <v>0</v>
      </c>
      <c r="AR353" s="146" t="s">
        <v>81</v>
      </c>
      <c r="AT353" s="154" t="s">
        <v>72</v>
      </c>
      <c r="AU353" s="154" t="s">
        <v>22</v>
      </c>
      <c r="AY353" s="146" t="s">
        <v>131</v>
      </c>
      <c r="BK353" s="155">
        <f>SUM(BK354:BK363)</f>
        <v>0</v>
      </c>
    </row>
    <row r="354" spans="2:65" s="1" customFormat="1" ht="22.5" customHeight="1">
      <c r="B354" s="159"/>
      <c r="C354" s="160" t="s">
        <v>515</v>
      </c>
      <c r="D354" s="160" t="s">
        <v>134</v>
      </c>
      <c r="E354" s="161" t="s">
        <v>516</v>
      </c>
      <c r="F354" s="162" t="s">
        <v>517</v>
      </c>
      <c r="G354" s="163" t="s">
        <v>343</v>
      </c>
      <c r="H354" s="164">
        <v>47.6</v>
      </c>
      <c r="I354" s="165"/>
      <c r="J354" s="166">
        <f>ROUND(I354*H354,2)</f>
        <v>0</v>
      </c>
      <c r="K354" s="162" t="s">
        <v>148</v>
      </c>
      <c r="L354" s="33"/>
      <c r="M354" s="167" t="s">
        <v>20</v>
      </c>
      <c r="N354" s="168" t="s">
        <v>44</v>
      </c>
      <c r="O354" s="34"/>
      <c r="P354" s="169">
        <f>O354*H354</f>
        <v>0</v>
      </c>
      <c r="Q354" s="169">
        <v>0.00191</v>
      </c>
      <c r="R354" s="169">
        <f>Q354*H354</f>
        <v>0.09091600000000001</v>
      </c>
      <c r="S354" s="169">
        <v>0</v>
      </c>
      <c r="T354" s="170">
        <f>S354*H354</f>
        <v>0</v>
      </c>
      <c r="AR354" s="16" t="s">
        <v>294</v>
      </c>
      <c r="AT354" s="16" t="s">
        <v>134</v>
      </c>
      <c r="AU354" s="16" t="s">
        <v>81</v>
      </c>
      <c r="AY354" s="16" t="s">
        <v>131</v>
      </c>
      <c r="BE354" s="171">
        <f>IF(N354="základní",J354,0)</f>
        <v>0</v>
      </c>
      <c r="BF354" s="171">
        <f>IF(N354="snížená",J354,0)</f>
        <v>0</v>
      </c>
      <c r="BG354" s="171">
        <f>IF(N354="zákl. přenesená",J354,0)</f>
        <v>0</v>
      </c>
      <c r="BH354" s="171">
        <f>IF(N354="sníž. přenesená",J354,0)</f>
        <v>0</v>
      </c>
      <c r="BI354" s="171">
        <f>IF(N354="nulová",J354,0)</f>
        <v>0</v>
      </c>
      <c r="BJ354" s="16" t="s">
        <v>22</v>
      </c>
      <c r="BK354" s="171">
        <f>ROUND(I354*H354,2)</f>
        <v>0</v>
      </c>
      <c r="BL354" s="16" t="s">
        <v>294</v>
      </c>
      <c r="BM354" s="16" t="s">
        <v>518</v>
      </c>
    </row>
    <row r="355" spans="2:47" s="1" customFormat="1" ht="30" customHeight="1">
      <c r="B355" s="33"/>
      <c r="D355" s="172" t="s">
        <v>140</v>
      </c>
      <c r="F355" s="173" t="s">
        <v>519</v>
      </c>
      <c r="I355" s="133"/>
      <c r="L355" s="33"/>
      <c r="M355" s="62"/>
      <c r="N355" s="34"/>
      <c r="O355" s="34"/>
      <c r="P355" s="34"/>
      <c r="Q355" s="34"/>
      <c r="R355" s="34"/>
      <c r="S355" s="34"/>
      <c r="T355" s="63"/>
      <c r="AT355" s="16" t="s">
        <v>140</v>
      </c>
      <c r="AU355" s="16" t="s">
        <v>81</v>
      </c>
    </row>
    <row r="356" spans="2:51" s="11" customFormat="1" ht="22.5" customHeight="1">
      <c r="B356" s="174"/>
      <c r="D356" s="172" t="s">
        <v>141</v>
      </c>
      <c r="E356" s="175" t="s">
        <v>20</v>
      </c>
      <c r="F356" s="176" t="s">
        <v>520</v>
      </c>
      <c r="H356" s="177">
        <v>47.6</v>
      </c>
      <c r="I356" s="178"/>
      <c r="L356" s="174"/>
      <c r="M356" s="179"/>
      <c r="N356" s="180"/>
      <c r="O356" s="180"/>
      <c r="P356" s="180"/>
      <c r="Q356" s="180"/>
      <c r="R356" s="180"/>
      <c r="S356" s="180"/>
      <c r="T356" s="181"/>
      <c r="AT356" s="175" t="s">
        <v>141</v>
      </c>
      <c r="AU356" s="175" t="s">
        <v>81</v>
      </c>
      <c r="AV356" s="11" t="s">
        <v>81</v>
      </c>
      <c r="AW356" s="11" t="s">
        <v>37</v>
      </c>
      <c r="AX356" s="11" t="s">
        <v>73</v>
      </c>
      <c r="AY356" s="175" t="s">
        <v>131</v>
      </c>
    </row>
    <row r="357" spans="2:51" s="12" customFormat="1" ht="22.5" customHeight="1">
      <c r="B357" s="182"/>
      <c r="D357" s="183" t="s">
        <v>141</v>
      </c>
      <c r="E357" s="184" t="s">
        <v>20</v>
      </c>
      <c r="F357" s="185" t="s">
        <v>143</v>
      </c>
      <c r="H357" s="186">
        <v>47.6</v>
      </c>
      <c r="I357" s="187"/>
      <c r="L357" s="182"/>
      <c r="M357" s="188"/>
      <c r="N357" s="189"/>
      <c r="O357" s="189"/>
      <c r="P357" s="189"/>
      <c r="Q357" s="189"/>
      <c r="R357" s="189"/>
      <c r="S357" s="189"/>
      <c r="T357" s="190"/>
      <c r="AT357" s="191" t="s">
        <v>141</v>
      </c>
      <c r="AU357" s="191" t="s">
        <v>81</v>
      </c>
      <c r="AV357" s="12" t="s">
        <v>138</v>
      </c>
      <c r="AW357" s="12" t="s">
        <v>37</v>
      </c>
      <c r="AX357" s="12" t="s">
        <v>22</v>
      </c>
      <c r="AY357" s="191" t="s">
        <v>131</v>
      </c>
    </row>
    <row r="358" spans="2:65" s="1" customFormat="1" ht="22.5" customHeight="1">
      <c r="B358" s="159"/>
      <c r="C358" s="160" t="s">
        <v>521</v>
      </c>
      <c r="D358" s="160" t="s">
        <v>134</v>
      </c>
      <c r="E358" s="161" t="s">
        <v>522</v>
      </c>
      <c r="F358" s="162" t="s">
        <v>523</v>
      </c>
      <c r="G358" s="163" t="s">
        <v>343</v>
      </c>
      <c r="H358" s="164">
        <v>47.6</v>
      </c>
      <c r="I358" s="165"/>
      <c r="J358" s="166">
        <f>ROUND(I358*H358,2)</f>
        <v>0</v>
      </c>
      <c r="K358" s="162" t="s">
        <v>148</v>
      </c>
      <c r="L358" s="33"/>
      <c r="M358" s="167" t="s">
        <v>20</v>
      </c>
      <c r="N358" s="168" t="s">
        <v>44</v>
      </c>
      <c r="O358" s="34"/>
      <c r="P358" s="169">
        <f>O358*H358</f>
        <v>0</v>
      </c>
      <c r="Q358" s="169">
        <v>0.00064</v>
      </c>
      <c r="R358" s="169">
        <f>Q358*H358</f>
        <v>0.030464000000000005</v>
      </c>
      <c r="S358" s="169">
        <v>0</v>
      </c>
      <c r="T358" s="170">
        <f>S358*H358</f>
        <v>0</v>
      </c>
      <c r="AR358" s="16" t="s">
        <v>294</v>
      </c>
      <c r="AT358" s="16" t="s">
        <v>134</v>
      </c>
      <c r="AU358" s="16" t="s">
        <v>81</v>
      </c>
      <c r="AY358" s="16" t="s">
        <v>131</v>
      </c>
      <c r="BE358" s="171">
        <f>IF(N358="základní",J358,0)</f>
        <v>0</v>
      </c>
      <c r="BF358" s="171">
        <f>IF(N358="snížená",J358,0)</f>
        <v>0</v>
      </c>
      <c r="BG358" s="171">
        <f>IF(N358="zákl. přenesená",J358,0)</f>
        <v>0</v>
      </c>
      <c r="BH358" s="171">
        <f>IF(N358="sníž. přenesená",J358,0)</f>
        <v>0</v>
      </c>
      <c r="BI358" s="171">
        <f>IF(N358="nulová",J358,0)</f>
        <v>0</v>
      </c>
      <c r="BJ358" s="16" t="s">
        <v>22</v>
      </c>
      <c r="BK358" s="171">
        <f>ROUND(I358*H358,2)</f>
        <v>0</v>
      </c>
      <c r="BL358" s="16" t="s">
        <v>294</v>
      </c>
      <c r="BM358" s="16" t="s">
        <v>524</v>
      </c>
    </row>
    <row r="359" spans="2:47" s="1" customFormat="1" ht="22.5" customHeight="1">
      <c r="B359" s="33"/>
      <c r="D359" s="172" t="s">
        <v>140</v>
      </c>
      <c r="F359" s="173" t="s">
        <v>525</v>
      </c>
      <c r="I359" s="133"/>
      <c r="L359" s="33"/>
      <c r="M359" s="62"/>
      <c r="N359" s="34"/>
      <c r="O359" s="34"/>
      <c r="P359" s="34"/>
      <c r="Q359" s="34"/>
      <c r="R359" s="34"/>
      <c r="S359" s="34"/>
      <c r="T359" s="63"/>
      <c r="AT359" s="16" t="s">
        <v>140</v>
      </c>
      <c r="AU359" s="16" t="s">
        <v>81</v>
      </c>
    </row>
    <row r="360" spans="2:51" s="11" customFormat="1" ht="22.5" customHeight="1">
      <c r="B360" s="174"/>
      <c r="D360" s="172" t="s">
        <v>141</v>
      </c>
      <c r="E360" s="175" t="s">
        <v>20</v>
      </c>
      <c r="F360" s="176" t="s">
        <v>520</v>
      </c>
      <c r="H360" s="177">
        <v>47.6</v>
      </c>
      <c r="I360" s="178"/>
      <c r="L360" s="174"/>
      <c r="M360" s="179"/>
      <c r="N360" s="180"/>
      <c r="O360" s="180"/>
      <c r="P360" s="180"/>
      <c r="Q360" s="180"/>
      <c r="R360" s="180"/>
      <c r="S360" s="180"/>
      <c r="T360" s="181"/>
      <c r="AT360" s="175" t="s">
        <v>141</v>
      </c>
      <c r="AU360" s="175" t="s">
        <v>81</v>
      </c>
      <c r="AV360" s="11" t="s">
        <v>81</v>
      </c>
      <c r="AW360" s="11" t="s">
        <v>37</v>
      </c>
      <c r="AX360" s="11" t="s">
        <v>73</v>
      </c>
      <c r="AY360" s="175" t="s">
        <v>131</v>
      </c>
    </row>
    <row r="361" spans="2:51" s="12" customFormat="1" ht="22.5" customHeight="1">
      <c r="B361" s="182"/>
      <c r="D361" s="183" t="s">
        <v>141</v>
      </c>
      <c r="E361" s="184" t="s">
        <v>20</v>
      </c>
      <c r="F361" s="185" t="s">
        <v>143</v>
      </c>
      <c r="H361" s="186">
        <v>47.6</v>
      </c>
      <c r="I361" s="187"/>
      <c r="L361" s="182"/>
      <c r="M361" s="188"/>
      <c r="N361" s="189"/>
      <c r="O361" s="189"/>
      <c r="P361" s="189"/>
      <c r="Q361" s="189"/>
      <c r="R361" s="189"/>
      <c r="S361" s="189"/>
      <c r="T361" s="190"/>
      <c r="AT361" s="191" t="s">
        <v>141</v>
      </c>
      <c r="AU361" s="191" t="s">
        <v>81</v>
      </c>
      <c r="AV361" s="12" t="s">
        <v>138</v>
      </c>
      <c r="AW361" s="12" t="s">
        <v>37</v>
      </c>
      <c r="AX361" s="12" t="s">
        <v>22</v>
      </c>
      <c r="AY361" s="191" t="s">
        <v>131</v>
      </c>
    </row>
    <row r="362" spans="2:65" s="1" customFormat="1" ht="22.5" customHeight="1">
      <c r="B362" s="159"/>
      <c r="C362" s="160" t="s">
        <v>526</v>
      </c>
      <c r="D362" s="160" t="s">
        <v>134</v>
      </c>
      <c r="E362" s="161" t="s">
        <v>527</v>
      </c>
      <c r="F362" s="162" t="s">
        <v>528</v>
      </c>
      <c r="G362" s="163" t="s">
        <v>478</v>
      </c>
      <c r="H362" s="210"/>
      <c r="I362" s="165"/>
      <c r="J362" s="166">
        <f>ROUND(I362*H362,2)</f>
        <v>0</v>
      </c>
      <c r="K362" s="162" t="s">
        <v>148</v>
      </c>
      <c r="L362" s="33"/>
      <c r="M362" s="167" t="s">
        <v>20</v>
      </c>
      <c r="N362" s="168" t="s">
        <v>44</v>
      </c>
      <c r="O362" s="34"/>
      <c r="P362" s="169">
        <f>O362*H362</f>
        <v>0</v>
      </c>
      <c r="Q362" s="169">
        <v>0</v>
      </c>
      <c r="R362" s="169">
        <f>Q362*H362</f>
        <v>0</v>
      </c>
      <c r="S362" s="169">
        <v>0</v>
      </c>
      <c r="T362" s="170">
        <f>S362*H362</f>
        <v>0</v>
      </c>
      <c r="AR362" s="16" t="s">
        <v>294</v>
      </c>
      <c r="AT362" s="16" t="s">
        <v>134</v>
      </c>
      <c r="AU362" s="16" t="s">
        <v>81</v>
      </c>
      <c r="AY362" s="16" t="s">
        <v>131</v>
      </c>
      <c r="BE362" s="171">
        <f>IF(N362="základní",J362,0)</f>
        <v>0</v>
      </c>
      <c r="BF362" s="171">
        <f>IF(N362="snížená",J362,0)</f>
        <v>0</v>
      </c>
      <c r="BG362" s="171">
        <f>IF(N362="zákl. přenesená",J362,0)</f>
        <v>0</v>
      </c>
      <c r="BH362" s="171">
        <f>IF(N362="sníž. přenesená",J362,0)</f>
        <v>0</v>
      </c>
      <c r="BI362" s="171">
        <f>IF(N362="nulová",J362,0)</f>
        <v>0</v>
      </c>
      <c r="BJ362" s="16" t="s">
        <v>22</v>
      </c>
      <c r="BK362" s="171">
        <f>ROUND(I362*H362,2)</f>
        <v>0</v>
      </c>
      <c r="BL362" s="16" t="s">
        <v>294</v>
      </c>
      <c r="BM362" s="16" t="s">
        <v>529</v>
      </c>
    </row>
    <row r="363" spans="2:47" s="1" customFormat="1" ht="30" customHeight="1">
      <c r="B363" s="33"/>
      <c r="D363" s="172" t="s">
        <v>140</v>
      </c>
      <c r="F363" s="173" t="s">
        <v>530</v>
      </c>
      <c r="I363" s="133"/>
      <c r="L363" s="33"/>
      <c r="M363" s="62"/>
      <c r="N363" s="34"/>
      <c r="O363" s="34"/>
      <c r="P363" s="34"/>
      <c r="Q363" s="34"/>
      <c r="R363" s="34"/>
      <c r="S363" s="34"/>
      <c r="T363" s="63"/>
      <c r="AT363" s="16" t="s">
        <v>140</v>
      </c>
      <c r="AU363" s="16" t="s">
        <v>81</v>
      </c>
    </row>
    <row r="364" spans="2:63" s="10" customFormat="1" ht="29.25" customHeight="1">
      <c r="B364" s="145"/>
      <c r="D364" s="156" t="s">
        <v>72</v>
      </c>
      <c r="E364" s="157" t="s">
        <v>531</v>
      </c>
      <c r="F364" s="157" t="s">
        <v>532</v>
      </c>
      <c r="I364" s="148"/>
      <c r="J364" s="158">
        <f>BK364</f>
        <v>0</v>
      </c>
      <c r="L364" s="145"/>
      <c r="M364" s="150"/>
      <c r="N364" s="151"/>
      <c r="O364" s="151"/>
      <c r="P364" s="152">
        <f>SUM(P365:P368)</f>
        <v>0</v>
      </c>
      <c r="Q364" s="151"/>
      <c r="R364" s="152">
        <f>SUM(R365:R368)</f>
        <v>0</v>
      </c>
      <c r="S364" s="151"/>
      <c r="T364" s="153">
        <f>SUM(T365:T368)</f>
        <v>0</v>
      </c>
      <c r="AR364" s="146" t="s">
        <v>81</v>
      </c>
      <c r="AT364" s="154" t="s">
        <v>72</v>
      </c>
      <c r="AU364" s="154" t="s">
        <v>22</v>
      </c>
      <c r="AY364" s="146" t="s">
        <v>131</v>
      </c>
      <c r="BK364" s="155">
        <f>SUM(BK365:BK368)</f>
        <v>0</v>
      </c>
    </row>
    <row r="365" spans="2:65" s="1" customFormat="1" ht="31.5" customHeight="1">
      <c r="B365" s="159"/>
      <c r="C365" s="160" t="s">
        <v>533</v>
      </c>
      <c r="D365" s="160" t="s">
        <v>134</v>
      </c>
      <c r="E365" s="161" t="s">
        <v>534</v>
      </c>
      <c r="F365" s="162" t="s">
        <v>535</v>
      </c>
      <c r="G365" s="163" t="s">
        <v>536</v>
      </c>
      <c r="H365" s="164">
        <v>1</v>
      </c>
      <c r="I365" s="165"/>
      <c r="J365" s="166">
        <f>ROUND(I365*H365,2)</f>
        <v>0</v>
      </c>
      <c r="K365" s="162" t="s">
        <v>20</v>
      </c>
      <c r="L365" s="33"/>
      <c r="M365" s="167" t="s">
        <v>20</v>
      </c>
      <c r="N365" s="168" t="s">
        <v>44</v>
      </c>
      <c r="O365" s="34"/>
      <c r="P365" s="169">
        <f>O365*H365</f>
        <v>0</v>
      </c>
      <c r="Q365" s="169">
        <v>0</v>
      </c>
      <c r="R365" s="169">
        <f>Q365*H365</f>
        <v>0</v>
      </c>
      <c r="S365" s="169">
        <v>0</v>
      </c>
      <c r="T365" s="170">
        <f>S365*H365</f>
        <v>0</v>
      </c>
      <c r="AR365" s="16" t="s">
        <v>294</v>
      </c>
      <c r="AT365" s="16" t="s">
        <v>134</v>
      </c>
      <c r="AU365" s="16" t="s">
        <v>81</v>
      </c>
      <c r="AY365" s="16" t="s">
        <v>131</v>
      </c>
      <c r="BE365" s="171">
        <f>IF(N365="základní",J365,0)</f>
        <v>0</v>
      </c>
      <c r="BF365" s="171">
        <f>IF(N365="snížená",J365,0)</f>
        <v>0</v>
      </c>
      <c r="BG365" s="171">
        <f>IF(N365="zákl. přenesená",J365,0)</f>
        <v>0</v>
      </c>
      <c r="BH365" s="171">
        <f>IF(N365="sníž. přenesená",J365,0)</f>
        <v>0</v>
      </c>
      <c r="BI365" s="171">
        <f>IF(N365="nulová",J365,0)</f>
        <v>0</v>
      </c>
      <c r="BJ365" s="16" t="s">
        <v>22</v>
      </c>
      <c r="BK365" s="171">
        <f>ROUND(I365*H365,2)</f>
        <v>0</v>
      </c>
      <c r="BL365" s="16" t="s">
        <v>294</v>
      </c>
      <c r="BM365" s="16" t="s">
        <v>537</v>
      </c>
    </row>
    <row r="366" spans="2:47" s="1" customFormat="1" ht="30" customHeight="1">
      <c r="B366" s="33"/>
      <c r="D366" s="183" t="s">
        <v>140</v>
      </c>
      <c r="F366" s="192" t="s">
        <v>535</v>
      </c>
      <c r="I366" s="133"/>
      <c r="L366" s="33"/>
      <c r="M366" s="62"/>
      <c r="N366" s="34"/>
      <c r="O366" s="34"/>
      <c r="P366" s="34"/>
      <c r="Q366" s="34"/>
      <c r="R366" s="34"/>
      <c r="S366" s="34"/>
      <c r="T366" s="63"/>
      <c r="AT366" s="16" t="s">
        <v>140</v>
      </c>
      <c r="AU366" s="16" t="s">
        <v>81</v>
      </c>
    </row>
    <row r="367" spans="2:65" s="1" customFormat="1" ht="31.5" customHeight="1">
      <c r="B367" s="159"/>
      <c r="C367" s="160" t="s">
        <v>538</v>
      </c>
      <c r="D367" s="160" t="s">
        <v>134</v>
      </c>
      <c r="E367" s="161" t="s">
        <v>539</v>
      </c>
      <c r="F367" s="162" t="s">
        <v>540</v>
      </c>
      <c r="G367" s="163" t="s">
        <v>241</v>
      </c>
      <c r="H367" s="164">
        <v>1</v>
      </c>
      <c r="I367" s="165"/>
      <c r="J367" s="166">
        <f>ROUND(I367*H367,2)</f>
        <v>0</v>
      </c>
      <c r="K367" s="162" t="s">
        <v>20</v>
      </c>
      <c r="L367" s="33"/>
      <c r="M367" s="167" t="s">
        <v>20</v>
      </c>
      <c r="N367" s="168" t="s">
        <v>44</v>
      </c>
      <c r="O367" s="34"/>
      <c r="P367" s="169">
        <f>O367*H367</f>
        <v>0</v>
      </c>
      <c r="Q367" s="169">
        <v>0</v>
      </c>
      <c r="R367" s="169">
        <f>Q367*H367</f>
        <v>0</v>
      </c>
      <c r="S367" s="169">
        <v>0</v>
      </c>
      <c r="T367" s="170">
        <f>S367*H367</f>
        <v>0</v>
      </c>
      <c r="AR367" s="16" t="s">
        <v>294</v>
      </c>
      <c r="AT367" s="16" t="s">
        <v>134</v>
      </c>
      <c r="AU367" s="16" t="s">
        <v>81</v>
      </c>
      <c r="AY367" s="16" t="s">
        <v>131</v>
      </c>
      <c r="BE367" s="171">
        <f>IF(N367="základní",J367,0)</f>
        <v>0</v>
      </c>
      <c r="BF367" s="171">
        <f>IF(N367="snížená",J367,0)</f>
        <v>0</v>
      </c>
      <c r="BG367" s="171">
        <f>IF(N367="zákl. přenesená",J367,0)</f>
        <v>0</v>
      </c>
      <c r="BH367" s="171">
        <f>IF(N367="sníž. přenesená",J367,0)</f>
        <v>0</v>
      </c>
      <c r="BI367" s="171">
        <f>IF(N367="nulová",J367,0)</f>
        <v>0</v>
      </c>
      <c r="BJ367" s="16" t="s">
        <v>22</v>
      </c>
      <c r="BK367" s="171">
        <f>ROUND(I367*H367,2)</f>
        <v>0</v>
      </c>
      <c r="BL367" s="16" t="s">
        <v>294</v>
      </c>
      <c r="BM367" s="16" t="s">
        <v>541</v>
      </c>
    </row>
    <row r="368" spans="2:47" s="1" customFormat="1" ht="30" customHeight="1">
      <c r="B368" s="33"/>
      <c r="D368" s="172" t="s">
        <v>140</v>
      </c>
      <c r="F368" s="173" t="s">
        <v>540</v>
      </c>
      <c r="I368" s="133"/>
      <c r="L368" s="33"/>
      <c r="M368" s="62"/>
      <c r="N368" s="34"/>
      <c r="O368" s="34"/>
      <c r="P368" s="34"/>
      <c r="Q368" s="34"/>
      <c r="R368" s="34"/>
      <c r="S368" s="34"/>
      <c r="T368" s="63"/>
      <c r="AT368" s="16" t="s">
        <v>140</v>
      </c>
      <c r="AU368" s="16" t="s">
        <v>81</v>
      </c>
    </row>
    <row r="369" spans="2:63" s="10" customFormat="1" ht="29.25" customHeight="1">
      <c r="B369" s="145"/>
      <c r="D369" s="156" t="s">
        <v>72</v>
      </c>
      <c r="E369" s="157" t="s">
        <v>542</v>
      </c>
      <c r="F369" s="157" t="s">
        <v>543</v>
      </c>
      <c r="I369" s="148"/>
      <c r="J369" s="158">
        <f>BK369</f>
        <v>0</v>
      </c>
      <c r="L369" s="145"/>
      <c r="M369" s="150"/>
      <c r="N369" s="151"/>
      <c r="O369" s="151"/>
      <c r="P369" s="152">
        <f>SUM(P370:P378)</f>
        <v>0</v>
      </c>
      <c r="Q369" s="151"/>
      <c r="R369" s="152">
        <f>SUM(R370:R378)</f>
        <v>0.25942</v>
      </c>
      <c r="S369" s="151"/>
      <c r="T369" s="153">
        <f>SUM(T370:T378)</f>
        <v>0</v>
      </c>
      <c r="AR369" s="146" t="s">
        <v>81</v>
      </c>
      <c r="AT369" s="154" t="s">
        <v>72</v>
      </c>
      <c r="AU369" s="154" t="s">
        <v>22</v>
      </c>
      <c r="AY369" s="146" t="s">
        <v>131</v>
      </c>
      <c r="BK369" s="155">
        <f>SUM(BK370:BK378)</f>
        <v>0</v>
      </c>
    </row>
    <row r="370" spans="2:65" s="1" customFormat="1" ht="22.5" customHeight="1">
      <c r="B370" s="159"/>
      <c r="C370" s="160" t="s">
        <v>544</v>
      </c>
      <c r="D370" s="160" t="s">
        <v>134</v>
      </c>
      <c r="E370" s="161" t="s">
        <v>545</v>
      </c>
      <c r="F370" s="162" t="s">
        <v>546</v>
      </c>
      <c r="G370" s="163" t="s">
        <v>343</v>
      </c>
      <c r="H370" s="164">
        <v>47.6</v>
      </c>
      <c r="I370" s="165"/>
      <c r="J370" s="166">
        <f>ROUND(I370*H370,2)</f>
        <v>0</v>
      </c>
      <c r="K370" s="162" t="s">
        <v>148</v>
      </c>
      <c r="L370" s="33"/>
      <c r="M370" s="167" t="s">
        <v>20</v>
      </c>
      <c r="N370" s="168" t="s">
        <v>44</v>
      </c>
      <c r="O370" s="34"/>
      <c r="P370" s="169">
        <f>O370*H370</f>
        <v>0</v>
      </c>
      <c r="Q370" s="169">
        <v>0.00545</v>
      </c>
      <c r="R370" s="169">
        <f>Q370*H370</f>
        <v>0.25942</v>
      </c>
      <c r="S370" s="169">
        <v>0</v>
      </c>
      <c r="T370" s="170">
        <f>S370*H370</f>
        <v>0</v>
      </c>
      <c r="AR370" s="16" t="s">
        <v>294</v>
      </c>
      <c r="AT370" s="16" t="s">
        <v>134</v>
      </c>
      <c r="AU370" s="16" t="s">
        <v>81</v>
      </c>
      <c r="AY370" s="16" t="s">
        <v>131</v>
      </c>
      <c r="BE370" s="171">
        <f>IF(N370="základní",J370,0)</f>
        <v>0</v>
      </c>
      <c r="BF370" s="171">
        <f>IF(N370="snížená",J370,0)</f>
        <v>0</v>
      </c>
      <c r="BG370" s="171">
        <f>IF(N370="zákl. přenesená",J370,0)</f>
        <v>0</v>
      </c>
      <c r="BH370" s="171">
        <f>IF(N370="sníž. přenesená",J370,0)</f>
        <v>0</v>
      </c>
      <c r="BI370" s="171">
        <f>IF(N370="nulová",J370,0)</f>
        <v>0</v>
      </c>
      <c r="BJ370" s="16" t="s">
        <v>22</v>
      </c>
      <c r="BK370" s="171">
        <f>ROUND(I370*H370,2)</f>
        <v>0</v>
      </c>
      <c r="BL370" s="16" t="s">
        <v>294</v>
      </c>
      <c r="BM370" s="16" t="s">
        <v>547</v>
      </c>
    </row>
    <row r="371" spans="2:47" s="1" customFormat="1" ht="30" customHeight="1">
      <c r="B371" s="33"/>
      <c r="D371" s="172" t="s">
        <v>140</v>
      </c>
      <c r="F371" s="173" t="s">
        <v>548</v>
      </c>
      <c r="I371" s="133"/>
      <c r="L371" s="33"/>
      <c r="M371" s="62"/>
      <c r="N371" s="34"/>
      <c r="O371" s="34"/>
      <c r="P371" s="34"/>
      <c r="Q371" s="34"/>
      <c r="R371" s="34"/>
      <c r="S371" s="34"/>
      <c r="T371" s="63"/>
      <c r="AT371" s="16" t="s">
        <v>140</v>
      </c>
      <c r="AU371" s="16" t="s">
        <v>81</v>
      </c>
    </row>
    <row r="372" spans="2:51" s="11" customFormat="1" ht="22.5" customHeight="1">
      <c r="B372" s="174"/>
      <c r="D372" s="172" t="s">
        <v>141</v>
      </c>
      <c r="E372" s="175" t="s">
        <v>20</v>
      </c>
      <c r="F372" s="176" t="s">
        <v>520</v>
      </c>
      <c r="H372" s="177">
        <v>47.6</v>
      </c>
      <c r="I372" s="178"/>
      <c r="L372" s="174"/>
      <c r="M372" s="179"/>
      <c r="N372" s="180"/>
      <c r="O372" s="180"/>
      <c r="P372" s="180"/>
      <c r="Q372" s="180"/>
      <c r="R372" s="180"/>
      <c r="S372" s="180"/>
      <c r="T372" s="181"/>
      <c r="AT372" s="175" t="s">
        <v>141</v>
      </c>
      <c r="AU372" s="175" t="s">
        <v>81</v>
      </c>
      <c r="AV372" s="11" t="s">
        <v>81</v>
      </c>
      <c r="AW372" s="11" t="s">
        <v>37</v>
      </c>
      <c r="AX372" s="11" t="s">
        <v>73</v>
      </c>
      <c r="AY372" s="175" t="s">
        <v>131</v>
      </c>
    </row>
    <row r="373" spans="2:51" s="12" customFormat="1" ht="22.5" customHeight="1">
      <c r="B373" s="182"/>
      <c r="D373" s="183" t="s">
        <v>141</v>
      </c>
      <c r="E373" s="184" t="s">
        <v>20</v>
      </c>
      <c r="F373" s="185" t="s">
        <v>143</v>
      </c>
      <c r="H373" s="186">
        <v>47.6</v>
      </c>
      <c r="I373" s="187"/>
      <c r="L373" s="182"/>
      <c r="M373" s="188"/>
      <c r="N373" s="189"/>
      <c r="O373" s="189"/>
      <c r="P373" s="189"/>
      <c r="Q373" s="189"/>
      <c r="R373" s="189"/>
      <c r="S373" s="189"/>
      <c r="T373" s="190"/>
      <c r="AT373" s="191" t="s">
        <v>141</v>
      </c>
      <c r="AU373" s="191" t="s">
        <v>81</v>
      </c>
      <c r="AV373" s="12" t="s">
        <v>138</v>
      </c>
      <c r="AW373" s="12" t="s">
        <v>37</v>
      </c>
      <c r="AX373" s="12" t="s">
        <v>22</v>
      </c>
      <c r="AY373" s="191" t="s">
        <v>131</v>
      </c>
    </row>
    <row r="374" spans="2:65" s="1" customFormat="1" ht="22.5" customHeight="1">
      <c r="B374" s="159"/>
      <c r="C374" s="193" t="s">
        <v>549</v>
      </c>
      <c r="D374" s="193" t="s">
        <v>216</v>
      </c>
      <c r="E374" s="194" t="s">
        <v>550</v>
      </c>
      <c r="F374" s="195" t="s">
        <v>551</v>
      </c>
      <c r="G374" s="196" t="s">
        <v>147</v>
      </c>
      <c r="H374" s="197">
        <v>14.566</v>
      </c>
      <c r="I374" s="198"/>
      <c r="J374" s="199">
        <f>ROUND(I374*H374,2)</f>
        <v>0</v>
      </c>
      <c r="K374" s="195" t="s">
        <v>20</v>
      </c>
      <c r="L374" s="200"/>
      <c r="M374" s="201" t="s">
        <v>20</v>
      </c>
      <c r="N374" s="202" t="s">
        <v>44</v>
      </c>
      <c r="O374" s="34"/>
      <c r="P374" s="169">
        <f>O374*H374</f>
        <v>0</v>
      </c>
      <c r="Q374" s="169">
        <v>0</v>
      </c>
      <c r="R374" s="169">
        <f>Q374*H374</f>
        <v>0</v>
      </c>
      <c r="S374" s="169">
        <v>0</v>
      </c>
      <c r="T374" s="170">
        <f>S374*H374</f>
        <v>0</v>
      </c>
      <c r="AR374" s="16" t="s">
        <v>448</v>
      </c>
      <c r="AT374" s="16" t="s">
        <v>216</v>
      </c>
      <c r="AU374" s="16" t="s">
        <v>81</v>
      </c>
      <c r="AY374" s="16" t="s">
        <v>131</v>
      </c>
      <c r="BE374" s="171">
        <f>IF(N374="základní",J374,0)</f>
        <v>0</v>
      </c>
      <c r="BF374" s="171">
        <f>IF(N374="snížená",J374,0)</f>
        <v>0</v>
      </c>
      <c r="BG374" s="171">
        <f>IF(N374="zákl. přenesená",J374,0)</f>
        <v>0</v>
      </c>
      <c r="BH374" s="171">
        <f>IF(N374="sníž. přenesená",J374,0)</f>
        <v>0</v>
      </c>
      <c r="BI374" s="171">
        <f>IF(N374="nulová",J374,0)</f>
        <v>0</v>
      </c>
      <c r="BJ374" s="16" t="s">
        <v>22</v>
      </c>
      <c r="BK374" s="171">
        <f>ROUND(I374*H374,2)</f>
        <v>0</v>
      </c>
      <c r="BL374" s="16" t="s">
        <v>294</v>
      </c>
      <c r="BM374" s="16" t="s">
        <v>552</v>
      </c>
    </row>
    <row r="375" spans="2:47" s="1" customFormat="1" ht="22.5" customHeight="1">
      <c r="B375" s="33"/>
      <c r="D375" s="172" t="s">
        <v>140</v>
      </c>
      <c r="F375" s="173" t="s">
        <v>551</v>
      </c>
      <c r="I375" s="133"/>
      <c r="L375" s="33"/>
      <c r="M375" s="62"/>
      <c r="N375" s="34"/>
      <c r="O375" s="34"/>
      <c r="P375" s="34"/>
      <c r="Q375" s="34"/>
      <c r="R375" s="34"/>
      <c r="S375" s="34"/>
      <c r="T375" s="63"/>
      <c r="AT375" s="16" t="s">
        <v>140</v>
      </c>
      <c r="AU375" s="16" t="s">
        <v>81</v>
      </c>
    </row>
    <row r="376" spans="2:51" s="11" customFormat="1" ht="22.5" customHeight="1">
      <c r="B376" s="174"/>
      <c r="D376" s="183" t="s">
        <v>141</v>
      </c>
      <c r="E376" s="203" t="s">
        <v>20</v>
      </c>
      <c r="F376" s="204" t="s">
        <v>553</v>
      </c>
      <c r="H376" s="205">
        <v>14.566</v>
      </c>
      <c r="I376" s="178"/>
      <c r="L376" s="174"/>
      <c r="M376" s="179"/>
      <c r="N376" s="180"/>
      <c r="O376" s="180"/>
      <c r="P376" s="180"/>
      <c r="Q376" s="180"/>
      <c r="R376" s="180"/>
      <c r="S376" s="180"/>
      <c r="T376" s="181"/>
      <c r="AT376" s="175" t="s">
        <v>141</v>
      </c>
      <c r="AU376" s="175" t="s">
        <v>81</v>
      </c>
      <c r="AV376" s="11" t="s">
        <v>81</v>
      </c>
      <c r="AW376" s="11" t="s">
        <v>37</v>
      </c>
      <c r="AX376" s="11" t="s">
        <v>73</v>
      </c>
      <c r="AY376" s="175" t="s">
        <v>131</v>
      </c>
    </row>
    <row r="377" spans="2:65" s="1" customFormat="1" ht="22.5" customHeight="1">
      <c r="B377" s="159"/>
      <c r="C377" s="160" t="s">
        <v>554</v>
      </c>
      <c r="D377" s="160" t="s">
        <v>134</v>
      </c>
      <c r="E377" s="161" t="s">
        <v>555</v>
      </c>
      <c r="F377" s="162" t="s">
        <v>556</v>
      </c>
      <c r="G377" s="163" t="s">
        <v>478</v>
      </c>
      <c r="H377" s="210"/>
      <c r="I377" s="165"/>
      <c r="J377" s="166">
        <f>ROUND(I377*H377,2)</f>
        <v>0</v>
      </c>
      <c r="K377" s="162" t="s">
        <v>148</v>
      </c>
      <c r="L377" s="33"/>
      <c r="M377" s="167" t="s">
        <v>20</v>
      </c>
      <c r="N377" s="168" t="s">
        <v>44</v>
      </c>
      <c r="O377" s="34"/>
      <c r="P377" s="169">
        <f>O377*H377</f>
        <v>0</v>
      </c>
      <c r="Q377" s="169">
        <v>0</v>
      </c>
      <c r="R377" s="169">
        <f>Q377*H377</f>
        <v>0</v>
      </c>
      <c r="S377" s="169">
        <v>0</v>
      </c>
      <c r="T377" s="170">
        <f>S377*H377</f>
        <v>0</v>
      </c>
      <c r="AR377" s="16" t="s">
        <v>294</v>
      </c>
      <c r="AT377" s="16" t="s">
        <v>134</v>
      </c>
      <c r="AU377" s="16" t="s">
        <v>81</v>
      </c>
      <c r="AY377" s="16" t="s">
        <v>131</v>
      </c>
      <c r="BE377" s="171">
        <f>IF(N377="základní",J377,0)</f>
        <v>0</v>
      </c>
      <c r="BF377" s="171">
        <f>IF(N377="snížená",J377,0)</f>
        <v>0</v>
      </c>
      <c r="BG377" s="171">
        <f>IF(N377="zákl. přenesená",J377,0)</f>
        <v>0</v>
      </c>
      <c r="BH377" s="171">
        <f>IF(N377="sníž. přenesená",J377,0)</f>
        <v>0</v>
      </c>
      <c r="BI377" s="171">
        <f>IF(N377="nulová",J377,0)</f>
        <v>0</v>
      </c>
      <c r="BJ377" s="16" t="s">
        <v>22</v>
      </c>
      <c r="BK377" s="171">
        <f>ROUND(I377*H377,2)</f>
        <v>0</v>
      </c>
      <c r="BL377" s="16" t="s">
        <v>294</v>
      </c>
      <c r="BM377" s="16" t="s">
        <v>557</v>
      </c>
    </row>
    <row r="378" spans="2:47" s="1" customFormat="1" ht="30" customHeight="1">
      <c r="B378" s="33"/>
      <c r="D378" s="172" t="s">
        <v>140</v>
      </c>
      <c r="F378" s="173" t="s">
        <v>558</v>
      </c>
      <c r="I378" s="133"/>
      <c r="L378" s="33"/>
      <c r="M378" s="62"/>
      <c r="N378" s="34"/>
      <c r="O378" s="34"/>
      <c r="P378" s="34"/>
      <c r="Q378" s="34"/>
      <c r="R378" s="34"/>
      <c r="S378" s="34"/>
      <c r="T378" s="63"/>
      <c r="AT378" s="16" t="s">
        <v>140</v>
      </c>
      <c r="AU378" s="16" t="s">
        <v>81</v>
      </c>
    </row>
    <row r="379" spans="2:63" s="10" customFormat="1" ht="29.25" customHeight="1">
      <c r="B379" s="145"/>
      <c r="D379" s="156" t="s">
        <v>72</v>
      </c>
      <c r="E379" s="157" t="s">
        <v>559</v>
      </c>
      <c r="F379" s="157" t="s">
        <v>560</v>
      </c>
      <c r="I379" s="148"/>
      <c r="J379" s="158">
        <f>BK379</f>
        <v>0</v>
      </c>
      <c r="L379" s="145"/>
      <c r="M379" s="150"/>
      <c r="N379" s="151"/>
      <c r="O379" s="151"/>
      <c r="P379" s="152">
        <f>SUM(P380:P384)</f>
        <v>0</v>
      </c>
      <c r="Q379" s="151"/>
      <c r="R379" s="152">
        <f>SUM(R380:R384)</f>
        <v>0</v>
      </c>
      <c r="S379" s="151"/>
      <c r="T379" s="153">
        <f>SUM(T380:T384)</f>
        <v>0</v>
      </c>
      <c r="AR379" s="146" t="s">
        <v>81</v>
      </c>
      <c r="AT379" s="154" t="s">
        <v>72</v>
      </c>
      <c r="AU379" s="154" t="s">
        <v>22</v>
      </c>
      <c r="AY379" s="146" t="s">
        <v>131</v>
      </c>
      <c r="BK379" s="155">
        <f>SUM(BK380:BK384)</f>
        <v>0</v>
      </c>
    </row>
    <row r="380" spans="2:65" s="1" customFormat="1" ht="22.5" customHeight="1">
      <c r="B380" s="159"/>
      <c r="C380" s="160" t="s">
        <v>561</v>
      </c>
      <c r="D380" s="160" t="s">
        <v>134</v>
      </c>
      <c r="E380" s="161" t="s">
        <v>562</v>
      </c>
      <c r="F380" s="162" t="s">
        <v>563</v>
      </c>
      <c r="G380" s="163" t="s">
        <v>147</v>
      </c>
      <c r="H380" s="164">
        <v>142.8</v>
      </c>
      <c r="I380" s="165"/>
      <c r="J380" s="166">
        <f>ROUND(I380*H380,2)</f>
        <v>0</v>
      </c>
      <c r="K380" s="162" t="s">
        <v>20</v>
      </c>
      <c r="L380" s="33"/>
      <c r="M380" s="167" t="s">
        <v>20</v>
      </c>
      <c r="N380" s="168" t="s">
        <v>44</v>
      </c>
      <c r="O380" s="34"/>
      <c r="P380" s="169">
        <f>O380*H380</f>
        <v>0</v>
      </c>
      <c r="Q380" s="169">
        <v>0</v>
      </c>
      <c r="R380" s="169">
        <f>Q380*H380</f>
        <v>0</v>
      </c>
      <c r="S380" s="169">
        <v>0</v>
      </c>
      <c r="T380" s="170">
        <f>S380*H380</f>
        <v>0</v>
      </c>
      <c r="AR380" s="16" t="s">
        <v>294</v>
      </c>
      <c r="AT380" s="16" t="s">
        <v>134</v>
      </c>
      <c r="AU380" s="16" t="s">
        <v>81</v>
      </c>
      <c r="AY380" s="16" t="s">
        <v>131</v>
      </c>
      <c r="BE380" s="171">
        <f>IF(N380="základní",J380,0)</f>
        <v>0</v>
      </c>
      <c r="BF380" s="171">
        <f>IF(N380="snížená",J380,0)</f>
        <v>0</v>
      </c>
      <c r="BG380" s="171">
        <f>IF(N380="zákl. přenesená",J380,0)</f>
        <v>0</v>
      </c>
      <c r="BH380" s="171">
        <f>IF(N380="sníž. přenesená",J380,0)</f>
        <v>0</v>
      </c>
      <c r="BI380" s="171">
        <f>IF(N380="nulová",J380,0)</f>
        <v>0</v>
      </c>
      <c r="BJ380" s="16" t="s">
        <v>22</v>
      </c>
      <c r="BK380" s="171">
        <f>ROUND(I380*H380,2)</f>
        <v>0</v>
      </c>
      <c r="BL380" s="16" t="s">
        <v>294</v>
      </c>
      <c r="BM380" s="16" t="s">
        <v>564</v>
      </c>
    </row>
    <row r="381" spans="2:47" s="1" customFormat="1" ht="22.5" customHeight="1">
      <c r="B381" s="33"/>
      <c r="D381" s="172" t="s">
        <v>140</v>
      </c>
      <c r="F381" s="173" t="s">
        <v>563</v>
      </c>
      <c r="I381" s="133"/>
      <c r="L381" s="33"/>
      <c r="M381" s="62"/>
      <c r="N381" s="34"/>
      <c r="O381" s="34"/>
      <c r="P381" s="34"/>
      <c r="Q381" s="34"/>
      <c r="R381" s="34"/>
      <c r="S381" s="34"/>
      <c r="T381" s="63"/>
      <c r="AT381" s="16" t="s">
        <v>140</v>
      </c>
      <c r="AU381" s="16" t="s">
        <v>81</v>
      </c>
    </row>
    <row r="382" spans="2:51" s="11" customFormat="1" ht="22.5" customHeight="1">
      <c r="B382" s="174"/>
      <c r="D382" s="172" t="s">
        <v>141</v>
      </c>
      <c r="E382" s="175" t="s">
        <v>20</v>
      </c>
      <c r="F382" s="176" t="s">
        <v>378</v>
      </c>
      <c r="H382" s="177">
        <v>71.4</v>
      </c>
      <c r="I382" s="178"/>
      <c r="L382" s="174"/>
      <c r="M382" s="179"/>
      <c r="N382" s="180"/>
      <c r="O382" s="180"/>
      <c r="P382" s="180"/>
      <c r="Q382" s="180"/>
      <c r="R382" s="180"/>
      <c r="S382" s="180"/>
      <c r="T382" s="181"/>
      <c r="AT382" s="175" t="s">
        <v>141</v>
      </c>
      <c r="AU382" s="175" t="s">
        <v>81</v>
      </c>
      <c r="AV382" s="11" t="s">
        <v>81</v>
      </c>
      <c r="AW382" s="11" t="s">
        <v>37</v>
      </c>
      <c r="AX382" s="11" t="s">
        <v>73</v>
      </c>
      <c r="AY382" s="175" t="s">
        <v>131</v>
      </c>
    </row>
    <row r="383" spans="2:51" s="11" customFormat="1" ht="22.5" customHeight="1">
      <c r="B383" s="174"/>
      <c r="D383" s="172" t="s">
        <v>141</v>
      </c>
      <c r="E383" s="175" t="s">
        <v>20</v>
      </c>
      <c r="F383" s="176" t="s">
        <v>378</v>
      </c>
      <c r="H383" s="177">
        <v>71.4</v>
      </c>
      <c r="I383" s="178"/>
      <c r="L383" s="174"/>
      <c r="M383" s="179"/>
      <c r="N383" s="180"/>
      <c r="O383" s="180"/>
      <c r="P383" s="180"/>
      <c r="Q383" s="180"/>
      <c r="R383" s="180"/>
      <c r="S383" s="180"/>
      <c r="T383" s="181"/>
      <c r="AT383" s="175" t="s">
        <v>141</v>
      </c>
      <c r="AU383" s="175" t="s">
        <v>81</v>
      </c>
      <c r="AV383" s="11" t="s">
        <v>81</v>
      </c>
      <c r="AW383" s="11" t="s">
        <v>37</v>
      </c>
      <c r="AX383" s="11" t="s">
        <v>73</v>
      </c>
      <c r="AY383" s="175" t="s">
        <v>131</v>
      </c>
    </row>
    <row r="384" spans="2:51" s="12" customFormat="1" ht="22.5" customHeight="1">
      <c r="B384" s="182"/>
      <c r="D384" s="172" t="s">
        <v>141</v>
      </c>
      <c r="E384" s="206" t="s">
        <v>20</v>
      </c>
      <c r="F384" s="207" t="s">
        <v>143</v>
      </c>
      <c r="H384" s="208">
        <v>142.8</v>
      </c>
      <c r="I384" s="187"/>
      <c r="L384" s="182"/>
      <c r="M384" s="188"/>
      <c r="N384" s="189"/>
      <c r="O384" s="189"/>
      <c r="P384" s="189"/>
      <c r="Q384" s="189"/>
      <c r="R384" s="189"/>
      <c r="S384" s="189"/>
      <c r="T384" s="190"/>
      <c r="AT384" s="191" t="s">
        <v>141</v>
      </c>
      <c r="AU384" s="191" t="s">
        <v>81</v>
      </c>
      <c r="AV384" s="12" t="s">
        <v>138</v>
      </c>
      <c r="AW384" s="12" t="s">
        <v>37</v>
      </c>
      <c r="AX384" s="12" t="s">
        <v>22</v>
      </c>
      <c r="AY384" s="191" t="s">
        <v>131</v>
      </c>
    </row>
    <row r="385" spans="2:63" s="10" customFormat="1" ht="36.75" customHeight="1">
      <c r="B385" s="145"/>
      <c r="D385" s="146" t="s">
        <v>72</v>
      </c>
      <c r="E385" s="147" t="s">
        <v>216</v>
      </c>
      <c r="F385" s="147" t="s">
        <v>565</v>
      </c>
      <c r="I385" s="148"/>
      <c r="J385" s="149">
        <f>BK385</f>
        <v>0</v>
      </c>
      <c r="L385" s="145"/>
      <c r="M385" s="150"/>
      <c r="N385" s="151"/>
      <c r="O385" s="151"/>
      <c r="P385" s="152">
        <f>P386+P471+P483+P514+P557</f>
        <v>0</v>
      </c>
      <c r="Q385" s="151"/>
      <c r="R385" s="152">
        <f>R386+R471+R483+R514+R557</f>
        <v>0</v>
      </c>
      <c r="S385" s="151"/>
      <c r="T385" s="153">
        <f>T386+T471+T483+T514+T557</f>
        <v>0</v>
      </c>
      <c r="AR385" s="146" t="s">
        <v>166</v>
      </c>
      <c r="AT385" s="154" t="s">
        <v>72</v>
      </c>
      <c r="AU385" s="154" t="s">
        <v>73</v>
      </c>
      <c r="AY385" s="146" t="s">
        <v>131</v>
      </c>
      <c r="BK385" s="155">
        <f>BK386+BK471+BK483+BK514+BK557</f>
        <v>0</v>
      </c>
    </row>
    <row r="386" spans="2:63" s="10" customFormat="1" ht="19.5" customHeight="1">
      <c r="B386" s="145"/>
      <c r="D386" s="156" t="s">
        <v>72</v>
      </c>
      <c r="E386" s="157" t="s">
        <v>566</v>
      </c>
      <c r="F386" s="157" t="s">
        <v>567</v>
      </c>
      <c r="I386" s="148"/>
      <c r="J386" s="158">
        <f>BK386</f>
        <v>0</v>
      </c>
      <c r="L386" s="145"/>
      <c r="M386" s="150"/>
      <c r="N386" s="151"/>
      <c r="O386" s="151"/>
      <c r="P386" s="152">
        <f>SUM(P387:P470)</f>
        <v>0</v>
      </c>
      <c r="Q386" s="151"/>
      <c r="R386" s="152">
        <f>SUM(R387:R470)</f>
        <v>0</v>
      </c>
      <c r="S386" s="151"/>
      <c r="T386" s="153">
        <f>SUM(T387:T470)</f>
        <v>0</v>
      </c>
      <c r="AR386" s="146" t="s">
        <v>166</v>
      </c>
      <c r="AT386" s="154" t="s">
        <v>72</v>
      </c>
      <c r="AU386" s="154" t="s">
        <v>22</v>
      </c>
      <c r="AY386" s="146" t="s">
        <v>131</v>
      </c>
      <c r="BK386" s="155">
        <f>SUM(BK387:BK470)</f>
        <v>0</v>
      </c>
    </row>
    <row r="387" spans="2:65" s="1" customFormat="1" ht="22.5" customHeight="1">
      <c r="B387" s="159"/>
      <c r="C387" s="160" t="s">
        <v>568</v>
      </c>
      <c r="D387" s="160" t="s">
        <v>134</v>
      </c>
      <c r="E387" s="161" t="s">
        <v>569</v>
      </c>
      <c r="F387" s="162" t="s">
        <v>570</v>
      </c>
      <c r="G387" s="163" t="s">
        <v>241</v>
      </c>
      <c r="H387" s="164">
        <v>3</v>
      </c>
      <c r="I387" s="165"/>
      <c r="J387" s="166">
        <f>ROUND(I387*H387,2)</f>
        <v>0</v>
      </c>
      <c r="K387" s="162" t="s">
        <v>20</v>
      </c>
      <c r="L387" s="33"/>
      <c r="M387" s="167" t="s">
        <v>20</v>
      </c>
      <c r="N387" s="168" t="s">
        <v>44</v>
      </c>
      <c r="O387" s="34"/>
      <c r="P387" s="169">
        <f>O387*H387</f>
        <v>0</v>
      </c>
      <c r="Q387" s="169">
        <v>0</v>
      </c>
      <c r="R387" s="169">
        <f>Q387*H387</f>
        <v>0</v>
      </c>
      <c r="S387" s="169">
        <v>0</v>
      </c>
      <c r="T387" s="170">
        <f>S387*H387</f>
        <v>0</v>
      </c>
      <c r="AR387" s="16" t="s">
        <v>347</v>
      </c>
      <c r="AT387" s="16" t="s">
        <v>134</v>
      </c>
      <c r="AU387" s="16" t="s">
        <v>81</v>
      </c>
      <c r="AY387" s="16" t="s">
        <v>131</v>
      </c>
      <c r="BE387" s="171">
        <f>IF(N387="základní",J387,0)</f>
        <v>0</v>
      </c>
      <c r="BF387" s="171">
        <f>IF(N387="snížená",J387,0)</f>
        <v>0</v>
      </c>
      <c r="BG387" s="171">
        <f>IF(N387="zákl. přenesená",J387,0)</f>
        <v>0</v>
      </c>
      <c r="BH387" s="171">
        <f>IF(N387="sníž. přenesená",J387,0)</f>
        <v>0</v>
      </c>
      <c r="BI387" s="171">
        <f>IF(N387="nulová",J387,0)</f>
        <v>0</v>
      </c>
      <c r="BJ387" s="16" t="s">
        <v>22</v>
      </c>
      <c r="BK387" s="171">
        <f>ROUND(I387*H387,2)</f>
        <v>0</v>
      </c>
      <c r="BL387" s="16" t="s">
        <v>347</v>
      </c>
      <c r="BM387" s="16" t="s">
        <v>571</v>
      </c>
    </row>
    <row r="388" spans="2:47" s="1" customFormat="1" ht="22.5" customHeight="1">
      <c r="B388" s="33"/>
      <c r="D388" s="183" t="s">
        <v>140</v>
      </c>
      <c r="F388" s="192" t="s">
        <v>570</v>
      </c>
      <c r="I388" s="133"/>
      <c r="L388" s="33"/>
      <c r="M388" s="62"/>
      <c r="N388" s="34"/>
      <c r="O388" s="34"/>
      <c r="P388" s="34"/>
      <c r="Q388" s="34"/>
      <c r="R388" s="34"/>
      <c r="S388" s="34"/>
      <c r="T388" s="63"/>
      <c r="AT388" s="16" t="s">
        <v>140</v>
      </c>
      <c r="AU388" s="16" t="s">
        <v>81</v>
      </c>
    </row>
    <row r="389" spans="2:65" s="1" customFormat="1" ht="22.5" customHeight="1">
      <c r="B389" s="159"/>
      <c r="C389" s="160" t="s">
        <v>572</v>
      </c>
      <c r="D389" s="160" t="s">
        <v>134</v>
      </c>
      <c r="E389" s="161" t="s">
        <v>573</v>
      </c>
      <c r="F389" s="162" t="s">
        <v>574</v>
      </c>
      <c r="G389" s="163" t="s">
        <v>343</v>
      </c>
      <c r="H389" s="164">
        <v>60</v>
      </c>
      <c r="I389" s="165"/>
      <c r="J389" s="166">
        <f>ROUND(I389*H389,2)</f>
        <v>0</v>
      </c>
      <c r="K389" s="162" t="s">
        <v>20</v>
      </c>
      <c r="L389" s="33"/>
      <c r="M389" s="167" t="s">
        <v>20</v>
      </c>
      <c r="N389" s="168" t="s">
        <v>44</v>
      </c>
      <c r="O389" s="34"/>
      <c r="P389" s="169">
        <f>O389*H389</f>
        <v>0</v>
      </c>
      <c r="Q389" s="169">
        <v>0</v>
      </c>
      <c r="R389" s="169">
        <f>Q389*H389</f>
        <v>0</v>
      </c>
      <c r="S389" s="169">
        <v>0</v>
      </c>
      <c r="T389" s="170">
        <f>S389*H389</f>
        <v>0</v>
      </c>
      <c r="AR389" s="16" t="s">
        <v>347</v>
      </c>
      <c r="AT389" s="16" t="s">
        <v>134</v>
      </c>
      <c r="AU389" s="16" t="s">
        <v>81</v>
      </c>
      <c r="AY389" s="16" t="s">
        <v>131</v>
      </c>
      <c r="BE389" s="171">
        <f>IF(N389="základní",J389,0)</f>
        <v>0</v>
      </c>
      <c r="BF389" s="171">
        <f>IF(N389="snížená",J389,0)</f>
        <v>0</v>
      </c>
      <c r="BG389" s="171">
        <f>IF(N389="zákl. přenesená",J389,0)</f>
        <v>0</v>
      </c>
      <c r="BH389" s="171">
        <f>IF(N389="sníž. přenesená",J389,0)</f>
        <v>0</v>
      </c>
      <c r="BI389" s="171">
        <f>IF(N389="nulová",J389,0)</f>
        <v>0</v>
      </c>
      <c r="BJ389" s="16" t="s">
        <v>22</v>
      </c>
      <c r="BK389" s="171">
        <f>ROUND(I389*H389,2)</f>
        <v>0</v>
      </c>
      <c r="BL389" s="16" t="s">
        <v>347</v>
      </c>
      <c r="BM389" s="16" t="s">
        <v>575</v>
      </c>
    </row>
    <row r="390" spans="2:47" s="1" customFormat="1" ht="22.5" customHeight="1">
      <c r="B390" s="33"/>
      <c r="D390" s="183" t="s">
        <v>140</v>
      </c>
      <c r="F390" s="192" t="s">
        <v>574</v>
      </c>
      <c r="I390" s="133"/>
      <c r="L390" s="33"/>
      <c r="M390" s="62"/>
      <c r="N390" s="34"/>
      <c r="O390" s="34"/>
      <c r="P390" s="34"/>
      <c r="Q390" s="34"/>
      <c r="R390" s="34"/>
      <c r="S390" s="34"/>
      <c r="T390" s="63"/>
      <c r="AT390" s="16" t="s">
        <v>140</v>
      </c>
      <c r="AU390" s="16" t="s">
        <v>81</v>
      </c>
    </row>
    <row r="391" spans="2:65" s="1" customFormat="1" ht="22.5" customHeight="1">
      <c r="B391" s="159"/>
      <c r="C391" s="160" t="s">
        <v>576</v>
      </c>
      <c r="D391" s="160" t="s">
        <v>134</v>
      </c>
      <c r="E391" s="161" t="s">
        <v>577</v>
      </c>
      <c r="F391" s="162" t="s">
        <v>578</v>
      </c>
      <c r="G391" s="163" t="s">
        <v>241</v>
      </c>
      <c r="H391" s="164">
        <v>120</v>
      </c>
      <c r="I391" s="165"/>
      <c r="J391" s="166">
        <f>ROUND(I391*H391,2)</f>
        <v>0</v>
      </c>
      <c r="K391" s="162" t="s">
        <v>20</v>
      </c>
      <c r="L391" s="33"/>
      <c r="M391" s="167" t="s">
        <v>20</v>
      </c>
      <c r="N391" s="168" t="s">
        <v>44</v>
      </c>
      <c r="O391" s="34"/>
      <c r="P391" s="169">
        <f>O391*H391</f>
        <v>0</v>
      </c>
      <c r="Q391" s="169">
        <v>0</v>
      </c>
      <c r="R391" s="169">
        <f>Q391*H391</f>
        <v>0</v>
      </c>
      <c r="S391" s="169">
        <v>0</v>
      </c>
      <c r="T391" s="170">
        <f>S391*H391</f>
        <v>0</v>
      </c>
      <c r="AR391" s="16" t="s">
        <v>347</v>
      </c>
      <c r="AT391" s="16" t="s">
        <v>134</v>
      </c>
      <c r="AU391" s="16" t="s">
        <v>81</v>
      </c>
      <c r="AY391" s="16" t="s">
        <v>131</v>
      </c>
      <c r="BE391" s="171">
        <f>IF(N391="základní",J391,0)</f>
        <v>0</v>
      </c>
      <c r="BF391" s="171">
        <f>IF(N391="snížená",J391,0)</f>
        <v>0</v>
      </c>
      <c r="BG391" s="171">
        <f>IF(N391="zákl. přenesená",J391,0)</f>
        <v>0</v>
      </c>
      <c r="BH391" s="171">
        <f>IF(N391="sníž. přenesená",J391,0)</f>
        <v>0</v>
      </c>
      <c r="BI391" s="171">
        <f>IF(N391="nulová",J391,0)</f>
        <v>0</v>
      </c>
      <c r="BJ391" s="16" t="s">
        <v>22</v>
      </c>
      <c r="BK391" s="171">
        <f>ROUND(I391*H391,2)</f>
        <v>0</v>
      </c>
      <c r="BL391" s="16" t="s">
        <v>347</v>
      </c>
      <c r="BM391" s="16" t="s">
        <v>579</v>
      </c>
    </row>
    <row r="392" spans="2:47" s="1" customFormat="1" ht="22.5" customHeight="1">
      <c r="B392" s="33"/>
      <c r="D392" s="183" t="s">
        <v>140</v>
      </c>
      <c r="F392" s="192" t="s">
        <v>578</v>
      </c>
      <c r="I392" s="133"/>
      <c r="L392" s="33"/>
      <c r="M392" s="62"/>
      <c r="N392" s="34"/>
      <c r="O392" s="34"/>
      <c r="P392" s="34"/>
      <c r="Q392" s="34"/>
      <c r="R392" s="34"/>
      <c r="S392" s="34"/>
      <c r="T392" s="63"/>
      <c r="AT392" s="16" t="s">
        <v>140</v>
      </c>
      <c r="AU392" s="16" t="s">
        <v>81</v>
      </c>
    </row>
    <row r="393" spans="2:65" s="1" customFormat="1" ht="22.5" customHeight="1">
      <c r="B393" s="159"/>
      <c r="C393" s="160" t="s">
        <v>580</v>
      </c>
      <c r="D393" s="160" t="s">
        <v>134</v>
      </c>
      <c r="E393" s="161" t="s">
        <v>581</v>
      </c>
      <c r="F393" s="162" t="s">
        <v>582</v>
      </c>
      <c r="G393" s="163" t="s">
        <v>241</v>
      </c>
      <c r="H393" s="164">
        <v>30</v>
      </c>
      <c r="I393" s="165"/>
      <c r="J393" s="166">
        <f>ROUND(I393*H393,2)</f>
        <v>0</v>
      </c>
      <c r="K393" s="162" t="s">
        <v>20</v>
      </c>
      <c r="L393" s="33"/>
      <c r="M393" s="167" t="s">
        <v>20</v>
      </c>
      <c r="N393" s="168" t="s">
        <v>44</v>
      </c>
      <c r="O393" s="34"/>
      <c r="P393" s="169">
        <f>O393*H393</f>
        <v>0</v>
      </c>
      <c r="Q393" s="169">
        <v>0</v>
      </c>
      <c r="R393" s="169">
        <f>Q393*H393</f>
        <v>0</v>
      </c>
      <c r="S393" s="169">
        <v>0</v>
      </c>
      <c r="T393" s="170">
        <f>S393*H393</f>
        <v>0</v>
      </c>
      <c r="AR393" s="16" t="s">
        <v>347</v>
      </c>
      <c r="AT393" s="16" t="s">
        <v>134</v>
      </c>
      <c r="AU393" s="16" t="s">
        <v>81</v>
      </c>
      <c r="AY393" s="16" t="s">
        <v>131</v>
      </c>
      <c r="BE393" s="171">
        <f>IF(N393="základní",J393,0)</f>
        <v>0</v>
      </c>
      <c r="BF393" s="171">
        <f>IF(N393="snížená",J393,0)</f>
        <v>0</v>
      </c>
      <c r="BG393" s="171">
        <f>IF(N393="zákl. přenesená",J393,0)</f>
        <v>0</v>
      </c>
      <c r="BH393" s="171">
        <f>IF(N393="sníž. přenesená",J393,0)</f>
        <v>0</v>
      </c>
      <c r="BI393" s="171">
        <f>IF(N393="nulová",J393,0)</f>
        <v>0</v>
      </c>
      <c r="BJ393" s="16" t="s">
        <v>22</v>
      </c>
      <c r="BK393" s="171">
        <f>ROUND(I393*H393,2)</f>
        <v>0</v>
      </c>
      <c r="BL393" s="16" t="s">
        <v>347</v>
      </c>
      <c r="BM393" s="16" t="s">
        <v>583</v>
      </c>
    </row>
    <row r="394" spans="2:47" s="1" customFormat="1" ht="22.5" customHeight="1">
      <c r="B394" s="33"/>
      <c r="D394" s="183" t="s">
        <v>140</v>
      </c>
      <c r="F394" s="192" t="s">
        <v>582</v>
      </c>
      <c r="I394" s="133"/>
      <c r="L394" s="33"/>
      <c r="M394" s="62"/>
      <c r="N394" s="34"/>
      <c r="O394" s="34"/>
      <c r="P394" s="34"/>
      <c r="Q394" s="34"/>
      <c r="R394" s="34"/>
      <c r="S394" s="34"/>
      <c r="T394" s="63"/>
      <c r="AT394" s="16" t="s">
        <v>140</v>
      </c>
      <c r="AU394" s="16" t="s">
        <v>81</v>
      </c>
    </row>
    <row r="395" spans="2:65" s="1" customFormat="1" ht="22.5" customHeight="1">
      <c r="B395" s="159"/>
      <c r="C395" s="160" t="s">
        <v>584</v>
      </c>
      <c r="D395" s="160" t="s">
        <v>134</v>
      </c>
      <c r="E395" s="161" t="s">
        <v>585</v>
      </c>
      <c r="F395" s="162" t="s">
        <v>586</v>
      </c>
      <c r="G395" s="163" t="s">
        <v>343</v>
      </c>
      <c r="H395" s="164">
        <v>50</v>
      </c>
      <c r="I395" s="165"/>
      <c r="J395" s="166">
        <f>ROUND(I395*H395,2)</f>
        <v>0</v>
      </c>
      <c r="K395" s="162" t="s">
        <v>20</v>
      </c>
      <c r="L395" s="33"/>
      <c r="M395" s="167" t="s">
        <v>20</v>
      </c>
      <c r="N395" s="168" t="s">
        <v>44</v>
      </c>
      <c r="O395" s="34"/>
      <c r="P395" s="169">
        <f>O395*H395</f>
        <v>0</v>
      </c>
      <c r="Q395" s="169">
        <v>0</v>
      </c>
      <c r="R395" s="169">
        <f>Q395*H395</f>
        <v>0</v>
      </c>
      <c r="S395" s="169">
        <v>0</v>
      </c>
      <c r="T395" s="170">
        <f>S395*H395</f>
        <v>0</v>
      </c>
      <c r="AR395" s="16" t="s">
        <v>347</v>
      </c>
      <c r="AT395" s="16" t="s">
        <v>134</v>
      </c>
      <c r="AU395" s="16" t="s">
        <v>81</v>
      </c>
      <c r="AY395" s="16" t="s">
        <v>131</v>
      </c>
      <c r="BE395" s="171">
        <f>IF(N395="základní",J395,0)</f>
        <v>0</v>
      </c>
      <c r="BF395" s="171">
        <f>IF(N395="snížená",J395,0)</f>
        <v>0</v>
      </c>
      <c r="BG395" s="171">
        <f>IF(N395="zákl. přenesená",J395,0)</f>
        <v>0</v>
      </c>
      <c r="BH395" s="171">
        <f>IF(N395="sníž. přenesená",J395,0)</f>
        <v>0</v>
      </c>
      <c r="BI395" s="171">
        <f>IF(N395="nulová",J395,0)</f>
        <v>0</v>
      </c>
      <c r="BJ395" s="16" t="s">
        <v>22</v>
      </c>
      <c r="BK395" s="171">
        <f>ROUND(I395*H395,2)</f>
        <v>0</v>
      </c>
      <c r="BL395" s="16" t="s">
        <v>347</v>
      </c>
      <c r="BM395" s="16" t="s">
        <v>587</v>
      </c>
    </row>
    <row r="396" spans="2:47" s="1" customFormat="1" ht="22.5" customHeight="1">
      <c r="B396" s="33"/>
      <c r="D396" s="183" t="s">
        <v>140</v>
      </c>
      <c r="F396" s="192" t="s">
        <v>586</v>
      </c>
      <c r="I396" s="133"/>
      <c r="L396" s="33"/>
      <c r="M396" s="62"/>
      <c r="N396" s="34"/>
      <c r="O396" s="34"/>
      <c r="P396" s="34"/>
      <c r="Q396" s="34"/>
      <c r="R396" s="34"/>
      <c r="S396" s="34"/>
      <c r="T396" s="63"/>
      <c r="AT396" s="16" t="s">
        <v>140</v>
      </c>
      <c r="AU396" s="16" t="s">
        <v>81</v>
      </c>
    </row>
    <row r="397" spans="2:65" s="1" customFormat="1" ht="22.5" customHeight="1">
      <c r="B397" s="159"/>
      <c r="C397" s="160" t="s">
        <v>588</v>
      </c>
      <c r="D397" s="160" t="s">
        <v>134</v>
      </c>
      <c r="E397" s="161" t="s">
        <v>589</v>
      </c>
      <c r="F397" s="162" t="s">
        <v>590</v>
      </c>
      <c r="G397" s="163" t="s">
        <v>241</v>
      </c>
      <c r="H397" s="164">
        <v>100</v>
      </c>
      <c r="I397" s="165"/>
      <c r="J397" s="166">
        <f>ROUND(I397*H397,2)</f>
        <v>0</v>
      </c>
      <c r="K397" s="162" t="s">
        <v>20</v>
      </c>
      <c r="L397" s="33"/>
      <c r="M397" s="167" t="s">
        <v>20</v>
      </c>
      <c r="N397" s="168" t="s">
        <v>44</v>
      </c>
      <c r="O397" s="34"/>
      <c r="P397" s="169">
        <f>O397*H397</f>
        <v>0</v>
      </c>
      <c r="Q397" s="169">
        <v>0</v>
      </c>
      <c r="R397" s="169">
        <f>Q397*H397</f>
        <v>0</v>
      </c>
      <c r="S397" s="169">
        <v>0</v>
      </c>
      <c r="T397" s="170">
        <f>S397*H397</f>
        <v>0</v>
      </c>
      <c r="AR397" s="16" t="s">
        <v>347</v>
      </c>
      <c r="AT397" s="16" t="s">
        <v>134</v>
      </c>
      <c r="AU397" s="16" t="s">
        <v>81</v>
      </c>
      <c r="AY397" s="16" t="s">
        <v>131</v>
      </c>
      <c r="BE397" s="171">
        <f>IF(N397="základní",J397,0)</f>
        <v>0</v>
      </c>
      <c r="BF397" s="171">
        <f>IF(N397="snížená",J397,0)</f>
        <v>0</v>
      </c>
      <c r="BG397" s="171">
        <f>IF(N397="zákl. přenesená",J397,0)</f>
        <v>0</v>
      </c>
      <c r="BH397" s="171">
        <f>IF(N397="sníž. přenesená",J397,0)</f>
        <v>0</v>
      </c>
      <c r="BI397" s="171">
        <f>IF(N397="nulová",J397,0)</f>
        <v>0</v>
      </c>
      <c r="BJ397" s="16" t="s">
        <v>22</v>
      </c>
      <c r="BK397" s="171">
        <f>ROUND(I397*H397,2)</f>
        <v>0</v>
      </c>
      <c r="BL397" s="16" t="s">
        <v>347</v>
      </c>
      <c r="BM397" s="16" t="s">
        <v>591</v>
      </c>
    </row>
    <row r="398" spans="2:47" s="1" customFormat="1" ht="22.5" customHeight="1">
      <c r="B398" s="33"/>
      <c r="D398" s="183" t="s">
        <v>140</v>
      </c>
      <c r="F398" s="192" t="s">
        <v>590</v>
      </c>
      <c r="I398" s="133"/>
      <c r="L398" s="33"/>
      <c r="M398" s="62"/>
      <c r="N398" s="34"/>
      <c r="O398" s="34"/>
      <c r="P398" s="34"/>
      <c r="Q398" s="34"/>
      <c r="R398" s="34"/>
      <c r="S398" s="34"/>
      <c r="T398" s="63"/>
      <c r="AT398" s="16" t="s">
        <v>140</v>
      </c>
      <c r="AU398" s="16" t="s">
        <v>81</v>
      </c>
    </row>
    <row r="399" spans="2:65" s="1" customFormat="1" ht="22.5" customHeight="1">
      <c r="B399" s="159"/>
      <c r="C399" s="160" t="s">
        <v>592</v>
      </c>
      <c r="D399" s="160" t="s">
        <v>134</v>
      </c>
      <c r="E399" s="161" t="s">
        <v>593</v>
      </c>
      <c r="F399" s="162" t="s">
        <v>594</v>
      </c>
      <c r="G399" s="163" t="s">
        <v>241</v>
      </c>
      <c r="H399" s="164">
        <v>25</v>
      </c>
      <c r="I399" s="165"/>
      <c r="J399" s="166">
        <f>ROUND(I399*H399,2)</f>
        <v>0</v>
      </c>
      <c r="K399" s="162" t="s">
        <v>20</v>
      </c>
      <c r="L399" s="33"/>
      <c r="M399" s="167" t="s">
        <v>20</v>
      </c>
      <c r="N399" s="168" t="s">
        <v>44</v>
      </c>
      <c r="O399" s="34"/>
      <c r="P399" s="169">
        <f>O399*H399</f>
        <v>0</v>
      </c>
      <c r="Q399" s="169">
        <v>0</v>
      </c>
      <c r="R399" s="169">
        <f>Q399*H399</f>
        <v>0</v>
      </c>
      <c r="S399" s="169">
        <v>0</v>
      </c>
      <c r="T399" s="170">
        <f>S399*H399</f>
        <v>0</v>
      </c>
      <c r="AR399" s="16" t="s">
        <v>347</v>
      </c>
      <c r="AT399" s="16" t="s">
        <v>134</v>
      </c>
      <c r="AU399" s="16" t="s">
        <v>81</v>
      </c>
      <c r="AY399" s="16" t="s">
        <v>131</v>
      </c>
      <c r="BE399" s="171">
        <f>IF(N399="základní",J399,0)</f>
        <v>0</v>
      </c>
      <c r="BF399" s="171">
        <f>IF(N399="snížená",J399,0)</f>
        <v>0</v>
      </c>
      <c r="BG399" s="171">
        <f>IF(N399="zákl. přenesená",J399,0)</f>
        <v>0</v>
      </c>
      <c r="BH399" s="171">
        <f>IF(N399="sníž. přenesená",J399,0)</f>
        <v>0</v>
      </c>
      <c r="BI399" s="171">
        <f>IF(N399="nulová",J399,0)</f>
        <v>0</v>
      </c>
      <c r="BJ399" s="16" t="s">
        <v>22</v>
      </c>
      <c r="BK399" s="171">
        <f>ROUND(I399*H399,2)</f>
        <v>0</v>
      </c>
      <c r="BL399" s="16" t="s">
        <v>347</v>
      </c>
      <c r="BM399" s="16" t="s">
        <v>595</v>
      </c>
    </row>
    <row r="400" spans="2:47" s="1" customFormat="1" ht="22.5" customHeight="1">
      <c r="B400" s="33"/>
      <c r="D400" s="183" t="s">
        <v>140</v>
      </c>
      <c r="F400" s="192" t="s">
        <v>594</v>
      </c>
      <c r="I400" s="133"/>
      <c r="L400" s="33"/>
      <c r="M400" s="62"/>
      <c r="N400" s="34"/>
      <c r="O400" s="34"/>
      <c r="P400" s="34"/>
      <c r="Q400" s="34"/>
      <c r="R400" s="34"/>
      <c r="S400" s="34"/>
      <c r="T400" s="63"/>
      <c r="AT400" s="16" t="s">
        <v>140</v>
      </c>
      <c r="AU400" s="16" t="s">
        <v>81</v>
      </c>
    </row>
    <row r="401" spans="2:65" s="1" customFormat="1" ht="22.5" customHeight="1">
      <c r="B401" s="159"/>
      <c r="C401" s="160" t="s">
        <v>596</v>
      </c>
      <c r="D401" s="160" t="s">
        <v>134</v>
      </c>
      <c r="E401" s="161" t="s">
        <v>597</v>
      </c>
      <c r="F401" s="162" t="s">
        <v>598</v>
      </c>
      <c r="G401" s="163" t="s">
        <v>343</v>
      </c>
      <c r="H401" s="164">
        <v>50</v>
      </c>
      <c r="I401" s="165"/>
      <c r="J401" s="166">
        <f>ROUND(I401*H401,2)</f>
        <v>0</v>
      </c>
      <c r="K401" s="162" t="s">
        <v>20</v>
      </c>
      <c r="L401" s="33"/>
      <c r="M401" s="167" t="s">
        <v>20</v>
      </c>
      <c r="N401" s="168" t="s">
        <v>44</v>
      </c>
      <c r="O401" s="34"/>
      <c r="P401" s="169">
        <f>O401*H401</f>
        <v>0</v>
      </c>
      <c r="Q401" s="169">
        <v>0</v>
      </c>
      <c r="R401" s="169">
        <f>Q401*H401</f>
        <v>0</v>
      </c>
      <c r="S401" s="169">
        <v>0</v>
      </c>
      <c r="T401" s="170">
        <f>S401*H401</f>
        <v>0</v>
      </c>
      <c r="AR401" s="16" t="s">
        <v>347</v>
      </c>
      <c r="AT401" s="16" t="s">
        <v>134</v>
      </c>
      <c r="AU401" s="16" t="s">
        <v>81</v>
      </c>
      <c r="AY401" s="16" t="s">
        <v>131</v>
      </c>
      <c r="BE401" s="171">
        <f>IF(N401="základní",J401,0)</f>
        <v>0</v>
      </c>
      <c r="BF401" s="171">
        <f>IF(N401="snížená",J401,0)</f>
        <v>0</v>
      </c>
      <c r="BG401" s="171">
        <f>IF(N401="zákl. přenesená",J401,0)</f>
        <v>0</v>
      </c>
      <c r="BH401" s="171">
        <f>IF(N401="sníž. přenesená",J401,0)</f>
        <v>0</v>
      </c>
      <c r="BI401" s="171">
        <f>IF(N401="nulová",J401,0)</f>
        <v>0</v>
      </c>
      <c r="BJ401" s="16" t="s">
        <v>22</v>
      </c>
      <c r="BK401" s="171">
        <f>ROUND(I401*H401,2)</f>
        <v>0</v>
      </c>
      <c r="BL401" s="16" t="s">
        <v>347</v>
      </c>
      <c r="BM401" s="16" t="s">
        <v>599</v>
      </c>
    </row>
    <row r="402" spans="2:47" s="1" customFormat="1" ht="22.5" customHeight="1">
      <c r="B402" s="33"/>
      <c r="D402" s="183" t="s">
        <v>140</v>
      </c>
      <c r="F402" s="192" t="s">
        <v>598</v>
      </c>
      <c r="I402" s="133"/>
      <c r="L402" s="33"/>
      <c r="M402" s="62"/>
      <c r="N402" s="34"/>
      <c r="O402" s="34"/>
      <c r="P402" s="34"/>
      <c r="Q402" s="34"/>
      <c r="R402" s="34"/>
      <c r="S402" s="34"/>
      <c r="T402" s="63"/>
      <c r="AT402" s="16" t="s">
        <v>140</v>
      </c>
      <c r="AU402" s="16" t="s">
        <v>81</v>
      </c>
    </row>
    <row r="403" spans="2:65" s="1" customFormat="1" ht="22.5" customHeight="1">
      <c r="B403" s="159"/>
      <c r="C403" s="160" t="s">
        <v>600</v>
      </c>
      <c r="D403" s="160" t="s">
        <v>134</v>
      </c>
      <c r="E403" s="161" t="s">
        <v>601</v>
      </c>
      <c r="F403" s="162" t="s">
        <v>602</v>
      </c>
      <c r="G403" s="163" t="s">
        <v>241</v>
      </c>
      <c r="H403" s="164">
        <v>100</v>
      </c>
      <c r="I403" s="165"/>
      <c r="J403" s="166">
        <f>ROUND(I403*H403,2)</f>
        <v>0</v>
      </c>
      <c r="K403" s="162" t="s">
        <v>20</v>
      </c>
      <c r="L403" s="33"/>
      <c r="M403" s="167" t="s">
        <v>20</v>
      </c>
      <c r="N403" s="168" t="s">
        <v>44</v>
      </c>
      <c r="O403" s="34"/>
      <c r="P403" s="169">
        <f>O403*H403</f>
        <v>0</v>
      </c>
      <c r="Q403" s="169">
        <v>0</v>
      </c>
      <c r="R403" s="169">
        <f>Q403*H403</f>
        <v>0</v>
      </c>
      <c r="S403" s="169">
        <v>0</v>
      </c>
      <c r="T403" s="170">
        <f>S403*H403</f>
        <v>0</v>
      </c>
      <c r="AR403" s="16" t="s">
        <v>347</v>
      </c>
      <c r="AT403" s="16" t="s">
        <v>134</v>
      </c>
      <c r="AU403" s="16" t="s">
        <v>81</v>
      </c>
      <c r="AY403" s="16" t="s">
        <v>131</v>
      </c>
      <c r="BE403" s="171">
        <f>IF(N403="základní",J403,0)</f>
        <v>0</v>
      </c>
      <c r="BF403" s="171">
        <f>IF(N403="snížená",J403,0)</f>
        <v>0</v>
      </c>
      <c r="BG403" s="171">
        <f>IF(N403="zákl. přenesená",J403,0)</f>
        <v>0</v>
      </c>
      <c r="BH403" s="171">
        <f>IF(N403="sníž. přenesená",J403,0)</f>
        <v>0</v>
      </c>
      <c r="BI403" s="171">
        <f>IF(N403="nulová",J403,0)</f>
        <v>0</v>
      </c>
      <c r="BJ403" s="16" t="s">
        <v>22</v>
      </c>
      <c r="BK403" s="171">
        <f>ROUND(I403*H403,2)</f>
        <v>0</v>
      </c>
      <c r="BL403" s="16" t="s">
        <v>347</v>
      </c>
      <c r="BM403" s="16" t="s">
        <v>603</v>
      </c>
    </row>
    <row r="404" spans="2:47" s="1" customFormat="1" ht="22.5" customHeight="1">
      <c r="B404" s="33"/>
      <c r="D404" s="183" t="s">
        <v>140</v>
      </c>
      <c r="F404" s="192" t="s">
        <v>602</v>
      </c>
      <c r="I404" s="133"/>
      <c r="L404" s="33"/>
      <c r="M404" s="62"/>
      <c r="N404" s="34"/>
      <c r="O404" s="34"/>
      <c r="P404" s="34"/>
      <c r="Q404" s="34"/>
      <c r="R404" s="34"/>
      <c r="S404" s="34"/>
      <c r="T404" s="63"/>
      <c r="AT404" s="16" t="s">
        <v>140</v>
      </c>
      <c r="AU404" s="16" t="s">
        <v>81</v>
      </c>
    </row>
    <row r="405" spans="2:65" s="1" customFormat="1" ht="22.5" customHeight="1">
      <c r="B405" s="159"/>
      <c r="C405" s="160" t="s">
        <v>604</v>
      </c>
      <c r="D405" s="160" t="s">
        <v>134</v>
      </c>
      <c r="E405" s="161" t="s">
        <v>605</v>
      </c>
      <c r="F405" s="162" t="s">
        <v>606</v>
      </c>
      <c r="G405" s="163" t="s">
        <v>241</v>
      </c>
      <c r="H405" s="164">
        <v>25</v>
      </c>
      <c r="I405" s="165"/>
      <c r="J405" s="166">
        <f>ROUND(I405*H405,2)</f>
        <v>0</v>
      </c>
      <c r="K405" s="162" t="s">
        <v>20</v>
      </c>
      <c r="L405" s="33"/>
      <c r="M405" s="167" t="s">
        <v>20</v>
      </c>
      <c r="N405" s="168" t="s">
        <v>44</v>
      </c>
      <c r="O405" s="34"/>
      <c r="P405" s="169">
        <f>O405*H405</f>
        <v>0</v>
      </c>
      <c r="Q405" s="169">
        <v>0</v>
      </c>
      <c r="R405" s="169">
        <f>Q405*H405</f>
        <v>0</v>
      </c>
      <c r="S405" s="169">
        <v>0</v>
      </c>
      <c r="T405" s="170">
        <f>S405*H405</f>
        <v>0</v>
      </c>
      <c r="AR405" s="16" t="s">
        <v>347</v>
      </c>
      <c r="AT405" s="16" t="s">
        <v>134</v>
      </c>
      <c r="AU405" s="16" t="s">
        <v>81</v>
      </c>
      <c r="AY405" s="16" t="s">
        <v>131</v>
      </c>
      <c r="BE405" s="171">
        <f>IF(N405="základní",J405,0)</f>
        <v>0</v>
      </c>
      <c r="BF405" s="171">
        <f>IF(N405="snížená",J405,0)</f>
        <v>0</v>
      </c>
      <c r="BG405" s="171">
        <f>IF(N405="zákl. přenesená",J405,0)</f>
        <v>0</v>
      </c>
      <c r="BH405" s="171">
        <f>IF(N405="sníž. přenesená",J405,0)</f>
        <v>0</v>
      </c>
      <c r="BI405" s="171">
        <f>IF(N405="nulová",J405,0)</f>
        <v>0</v>
      </c>
      <c r="BJ405" s="16" t="s">
        <v>22</v>
      </c>
      <c r="BK405" s="171">
        <f>ROUND(I405*H405,2)</f>
        <v>0</v>
      </c>
      <c r="BL405" s="16" t="s">
        <v>347</v>
      </c>
      <c r="BM405" s="16" t="s">
        <v>607</v>
      </c>
    </row>
    <row r="406" spans="2:47" s="1" customFormat="1" ht="22.5" customHeight="1">
      <c r="B406" s="33"/>
      <c r="D406" s="183" t="s">
        <v>140</v>
      </c>
      <c r="F406" s="192" t="s">
        <v>606</v>
      </c>
      <c r="I406" s="133"/>
      <c r="L406" s="33"/>
      <c r="M406" s="62"/>
      <c r="N406" s="34"/>
      <c r="O406" s="34"/>
      <c r="P406" s="34"/>
      <c r="Q406" s="34"/>
      <c r="R406" s="34"/>
      <c r="S406" s="34"/>
      <c r="T406" s="63"/>
      <c r="AT406" s="16" t="s">
        <v>140</v>
      </c>
      <c r="AU406" s="16" t="s">
        <v>81</v>
      </c>
    </row>
    <row r="407" spans="2:65" s="1" customFormat="1" ht="31.5" customHeight="1">
      <c r="B407" s="159"/>
      <c r="C407" s="160" t="s">
        <v>608</v>
      </c>
      <c r="D407" s="160" t="s">
        <v>134</v>
      </c>
      <c r="E407" s="161" t="s">
        <v>609</v>
      </c>
      <c r="F407" s="162" t="s">
        <v>610</v>
      </c>
      <c r="G407" s="163" t="s">
        <v>343</v>
      </c>
      <c r="H407" s="164">
        <v>40</v>
      </c>
      <c r="I407" s="165"/>
      <c r="J407" s="166">
        <f>ROUND(I407*H407,2)</f>
        <v>0</v>
      </c>
      <c r="K407" s="162" t="s">
        <v>20</v>
      </c>
      <c r="L407" s="33"/>
      <c r="M407" s="167" t="s">
        <v>20</v>
      </c>
      <c r="N407" s="168" t="s">
        <v>44</v>
      </c>
      <c r="O407" s="34"/>
      <c r="P407" s="169">
        <f>O407*H407</f>
        <v>0</v>
      </c>
      <c r="Q407" s="169">
        <v>0</v>
      </c>
      <c r="R407" s="169">
        <f>Q407*H407</f>
        <v>0</v>
      </c>
      <c r="S407" s="169">
        <v>0</v>
      </c>
      <c r="T407" s="170">
        <f>S407*H407</f>
        <v>0</v>
      </c>
      <c r="AR407" s="16" t="s">
        <v>347</v>
      </c>
      <c r="AT407" s="16" t="s">
        <v>134</v>
      </c>
      <c r="AU407" s="16" t="s">
        <v>81</v>
      </c>
      <c r="AY407" s="16" t="s">
        <v>131</v>
      </c>
      <c r="BE407" s="171">
        <f>IF(N407="základní",J407,0)</f>
        <v>0</v>
      </c>
      <c r="BF407" s="171">
        <f>IF(N407="snížená",J407,0)</f>
        <v>0</v>
      </c>
      <c r="BG407" s="171">
        <f>IF(N407="zákl. přenesená",J407,0)</f>
        <v>0</v>
      </c>
      <c r="BH407" s="171">
        <f>IF(N407="sníž. přenesená",J407,0)</f>
        <v>0</v>
      </c>
      <c r="BI407" s="171">
        <f>IF(N407="nulová",J407,0)</f>
        <v>0</v>
      </c>
      <c r="BJ407" s="16" t="s">
        <v>22</v>
      </c>
      <c r="BK407" s="171">
        <f>ROUND(I407*H407,2)</f>
        <v>0</v>
      </c>
      <c r="BL407" s="16" t="s">
        <v>347</v>
      </c>
      <c r="BM407" s="16" t="s">
        <v>611</v>
      </c>
    </row>
    <row r="408" spans="2:47" s="1" customFormat="1" ht="30" customHeight="1">
      <c r="B408" s="33"/>
      <c r="D408" s="183" t="s">
        <v>140</v>
      </c>
      <c r="F408" s="192" t="s">
        <v>610</v>
      </c>
      <c r="I408" s="133"/>
      <c r="L408" s="33"/>
      <c r="M408" s="62"/>
      <c r="N408" s="34"/>
      <c r="O408" s="34"/>
      <c r="P408" s="34"/>
      <c r="Q408" s="34"/>
      <c r="R408" s="34"/>
      <c r="S408" s="34"/>
      <c r="T408" s="63"/>
      <c r="AT408" s="16" t="s">
        <v>140</v>
      </c>
      <c r="AU408" s="16" t="s">
        <v>81</v>
      </c>
    </row>
    <row r="409" spans="2:65" s="1" customFormat="1" ht="31.5" customHeight="1">
      <c r="B409" s="159"/>
      <c r="C409" s="160" t="s">
        <v>612</v>
      </c>
      <c r="D409" s="160" t="s">
        <v>134</v>
      </c>
      <c r="E409" s="161" t="s">
        <v>613</v>
      </c>
      <c r="F409" s="162" t="s">
        <v>614</v>
      </c>
      <c r="G409" s="163" t="s">
        <v>343</v>
      </c>
      <c r="H409" s="164">
        <v>30</v>
      </c>
      <c r="I409" s="165"/>
      <c r="J409" s="166">
        <f>ROUND(I409*H409,2)</f>
        <v>0</v>
      </c>
      <c r="K409" s="162" t="s">
        <v>20</v>
      </c>
      <c r="L409" s="33"/>
      <c r="M409" s="167" t="s">
        <v>20</v>
      </c>
      <c r="N409" s="168" t="s">
        <v>44</v>
      </c>
      <c r="O409" s="34"/>
      <c r="P409" s="169">
        <f>O409*H409</f>
        <v>0</v>
      </c>
      <c r="Q409" s="169">
        <v>0</v>
      </c>
      <c r="R409" s="169">
        <f>Q409*H409</f>
        <v>0</v>
      </c>
      <c r="S409" s="169">
        <v>0</v>
      </c>
      <c r="T409" s="170">
        <f>S409*H409</f>
        <v>0</v>
      </c>
      <c r="AR409" s="16" t="s">
        <v>347</v>
      </c>
      <c r="AT409" s="16" t="s">
        <v>134</v>
      </c>
      <c r="AU409" s="16" t="s">
        <v>81</v>
      </c>
      <c r="AY409" s="16" t="s">
        <v>131</v>
      </c>
      <c r="BE409" s="171">
        <f>IF(N409="základní",J409,0)</f>
        <v>0</v>
      </c>
      <c r="BF409" s="171">
        <f>IF(N409="snížená",J409,0)</f>
        <v>0</v>
      </c>
      <c r="BG409" s="171">
        <f>IF(N409="zákl. přenesená",J409,0)</f>
        <v>0</v>
      </c>
      <c r="BH409" s="171">
        <f>IF(N409="sníž. přenesená",J409,0)</f>
        <v>0</v>
      </c>
      <c r="BI409" s="171">
        <f>IF(N409="nulová",J409,0)</f>
        <v>0</v>
      </c>
      <c r="BJ409" s="16" t="s">
        <v>22</v>
      </c>
      <c r="BK409" s="171">
        <f>ROUND(I409*H409,2)</f>
        <v>0</v>
      </c>
      <c r="BL409" s="16" t="s">
        <v>347</v>
      </c>
      <c r="BM409" s="16" t="s">
        <v>615</v>
      </c>
    </row>
    <row r="410" spans="2:47" s="1" customFormat="1" ht="30" customHeight="1">
      <c r="B410" s="33"/>
      <c r="D410" s="183" t="s">
        <v>140</v>
      </c>
      <c r="F410" s="192" t="s">
        <v>614</v>
      </c>
      <c r="I410" s="133"/>
      <c r="L410" s="33"/>
      <c r="M410" s="62"/>
      <c r="N410" s="34"/>
      <c r="O410" s="34"/>
      <c r="P410" s="34"/>
      <c r="Q410" s="34"/>
      <c r="R410" s="34"/>
      <c r="S410" s="34"/>
      <c r="T410" s="63"/>
      <c r="AT410" s="16" t="s">
        <v>140</v>
      </c>
      <c r="AU410" s="16" t="s">
        <v>81</v>
      </c>
    </row>
    <row r="411" spans="2:65" s="1" customFormat="1" ht="22.5" customHeight="1">
      <c r="B411" s="159"/>
      <c r="C411" s="160" t="s">
        <v>616</v>
      </c>
      <c r="D411" s="160" t="s">
        <v>134</v>
      </c>
      <c r="E411" s="161" t="s">
        <v>617</v>
      </c>
      <c r="F411" s="162" t="s">
        <v>618</v>
      </c>
      <c r="G411" s="163" t="s">
        <v>343</v>
      </c>
      <c r="H411" s="164">
        <v>70</v>
      </c>
      <c r="I411" s="165"/>
      <c r="J411" s="166">
        <f>ROUND(I411*H411,2)</f>
        <v>0</v>
      </c>
      <c r="K411" s="162" t="s">
        <v>20</v>
      </c>
      <c r="L411" s="33"/>
      <c r="M411" s="167" t="s">
        <v>20</v>
      </c>
      <c r="N411" s="168" t="s">
        <v>44</v>
      </c>
      <c r="O411" s="34"/>
      <c r="P411" s="169">
        <f>O411*H411</f>
        <v>0</v>
      </c>
      <c r="Q411" s="169">
        <v>0</v>
      </c>
      <c r="R411" s="169">
        <f>Q411*H411</f>
        <v>0</v>
      </c>
      <c r="S411" s="169">
        <v>0</v>
      </c>
      <c r="T411" s="170">
        <f>S411*H411</f>
        <v>0</v>
      </c>
      <c r="AR411" s="16" t="s">
        <v>347</v>
      </c>
      <c r="AT411" s="16" t="s">
        <v>134</v>
      </c>
      <c r="AU411" s="16" t="s">
        <v>81</v>
      </c>
      <c r="AY411" s="16" t="s">
        <v>131</v>
      </c>
      <c r="BE411" s="171">
        <f>IF(N411="základní",J411,0)</f>
        <v>0</v>
      </c>
      <c r="BF411" s="171">
        <f>IF(N411="snížená",J411,0)</f>
        <v>0</v>
      </c>
      <c r="BG411" s="171">
        <f>IF(N411="zákl. přenesená",J411,0)</f>
        <v>0</v>
      </c>
      <c r="BH411" s="171">
        <f>IF(N411="sníž. přenesená",J411,0)</f>
        <v>0</v>
      </c>
      <c r="BI411" s="171">
        <f>IF(N411="nulová",J411,0)</f>
        <v>0</v>
      </c>
      <c r="BJ411" s="16" t="s">
        <v>22</v>
      </c>
      <c r="BK411" s="171">
        <f>ROUND(I411*H411,2)</f>
        <v>0</v>
      </c>
      <c r="BL411" s="16" t="s">
        <v>347</v>
      </c>
      <c r="BM411" s="16" t="s">
        <v>619</v>
      </c>
    </row>
    <row r="412" spans="2:47" s="1" customFormat="1" ht="22.5" customHeight="1">
      <c r="B412" s="33"/>
      <c r="D412" s="183" t="s">
        <v>140</v>
      </c>
      <c r="F412" s="192" t="s">
        <v>618</v>
      </c>
      <c r="I412" s="133"/>
      <c r="L412" s="33"/>
      <c r="M412" s="62"/>
      <c r="N412" s="34"/>
      <c r="O412" s="34"/>
      <c r="P412" s="34"/>
      <c r="Q412" s="34"/>
      <c r="R412" s="34"/>
      <c r="S412" s="34"/>
      <c r="T412" s="63"/>
      <c r="AT412" s="16" t="s">
        <v>140</v>
      </c>
      <c r="AU412" s="16" t="s">
        <v>81</v>
      </c>
    </row>
    <row r="413" spans="2:65" s="1" customFormat="1" ht="22.5" customHeight="1">
      <c r="B413" s="159"/>
      <c r="C413" s="160" t="s">
        <v>620</v>
      </c>
      <c r="D413" s="160" t="s">
        <v>134</v>
      </c>
      <c r="E413" s="161" t="s">
        <v>621</v>
      </c>
      <c r="F413" s="162" t="s">
        <v>622</v>
      </c>
      <c r="G413" s="163" t="s">
        <v>343</v>
      </c>
      <c r="H413" s="164">
        <v>50</v>
      </c>
      <c r="I413" s="165"/>
      <c r="J413" s="166">
        <f>ROUND(I413*H413,2)</f>
        <v>0</v>
      </c>
      <c r="K413" s="162" t="s">
        <v>20</v>
      </c>
      <c r="L413" s="33"/>
      <c r="M413" s="167" t="s">
        <v>20</v>
      </c>
      <c r="N413" s="168" t="s">
        <v>44</v>
      </c>
      <c r="O413" s="34"/>
      <c r="P413" s="169">
        <f>O413*H413</f>
        <v>0</v>
      </c>
      <c r="Q413" s="169">
        <v>0</v>
      </c>
      <c r="R413" s="169">
        <f>Q413*H413</f>
        <v>0</v>
      </c>
      <c r="S413" s="169">
        <v>0</v>
      </c>
      <c r="T413" s="170">
        <f>S413*H413</f>
        <v>0</v>
      </c>
      <c r="AR413" s="16" t="s">
        <v>347</v>
      </c>
      <c r="AT413" s="16" t="s">
        <v>134</v>
      </c>
      <c r="AU413" s="16" t="s">
        <v>81</v>
      </c>
      <c r="AY413" s="16" t="s">
        <v>131</v>
      </c>
      <c r="BE413" s="171">
        <f>IF(N413="základní",J413,0)</f>
        <v>0</v>
      </c>
      <c r="BF413" s="171">
        <f>IF(N413="snížená",J413,0)</f>
        <v>0</v>
      </c>
      <c r="BG413" s="171">
        <f>IF(N413="zákl. přenesená",J413,0)</f>
        <v>0</v>
      </c>
      <c r="BH413" s="171">
        <f>IF(N413="sníž. přenesená",J413,0)</f>
        <v>0</v>
      </c>
      <c r="BI413" s="171">
        <f>IF(N413="nulová",J413,0)</f>
        <v>0</v>
      </c>
      <c r="BJ413" s="16" t="s">
        <v>22</v>
      </c>
      <c r="BK413" s="171">
        <f>ROUND(I413*H413,2)</f>
        <v>0</v>
      </c>
      <c r="BL413" s="16" t="s">
        <v>347</v>
      </c>
      <c r="BM413" s="16" t="s">
        <v>623</v>
      </c>
    </row>
    <row r="414" spans="2:47" s="1" customFormat="1" ht="22.5" customHeight="1">
      <c r="B414" s="33"/>
      <c r="D414" s="183" t="s">
        <v>140</v>
      </c>
      <c r="F414" s="192" t="s">
        <v>622</v>
      </c>
      <c r="I414" s="133"/>
      <c r="L414" s="33"/>
      <c r="M414" s="62"/>
      <c r="N414" s="34"/>
      <c r="O414" s="34"/>
      <c r="P414" s="34"/>
      <c r="Q414" s="34"/>
      <c r="R414" s="34"/>
      <c r="S414" s="34"/>
      <c r="T414" s="63"/>
      <c r="AT414" s="16" t="s">
        <v>140</v>
      </c>
      <c r="AU414" s="16" t="s">
        <v>81</v>
      </c>
    </row>
    <row r="415" spans="2:65" s="1" customFormat="1" ht="22.5" customHeight="1">
      <c r="B415" s="159"/>
      <c r="C415" s="160" t="s">
        <v>624</v>
      </c>
      <c r="D415" s="160" t="s">
        <v>134</v>
      </c>
      <c r="E415" s="161" t="s">
        <v>625</v>
      </c>
      <c r="F415" s="162" t="s">
        <v>626</v>
      </c>
      <c r="G415" s="163" t="s">
        <v>241</v>
      </c>
      <c r="H415" s="164">
        <v>1</v>
      </c>
      <c r="I415" s="165"/>
      <c r="J415" s="166">
        <f>ROUND(I415*H415,2)</f>
        <v>0</v>
      </c>
      <c r="K415" s="162" t="s">
        <v>20</v>
      </c>
      <c r="L415" s="33"/>
      <c r="M415" s="167" t="s">
        <v>20</v>
      </c>
      <c r="N415" s="168" t="s">
        <v>44</v>
      </c>
      <c r="O415" s="34"/>
      <c r="P415" s="169">
        <f>O415*H415</f>
        <v>0</v>
      </c>
      <c r="Q415" s="169">
        <v>0</v>
      </c>
      <c r="R415" s="169">
        <f>Q415*H415</f>
        <v>0</v>
      </c>
      <c r="S415" s="169">
        <v>0</v>
      </c>
      <c r="T415" s="170">
        <f>S415*H415</f>
        <v>0</v>
      </c>
      <c r="AR415" s="16" t="s">
        <v>347</v>
      </c>
      <c r="AT415" s="16" t="s">
        <v>134</v>
      </c>
      <c r="AU415" s="16" t="s">
        <v>81</v>
      </c>
      <c r="AY415" s="16" t="s">
        <v>131</v>
      </c>
      <c r="BE415" s="171">
        <f>IF(N415="základní",J415,0)</f>
        <v>0</v>
      </c>
      <c r="BF415" s="171">
        <f>IF(N415="snížená",J415,0)</f>
        <v>0</v>
      </c>
      <c r="BG415" s="171">
        <f>IF(N415="zákl. přenesená",J415,0)</f>
        <v>0</v>
      </c>
      <c r="BH415" s="171">
        <f>IF(N415="sníž. přenesená",J415,0)</f>
        <v>0</v>
      </c>
      <c r="BI415" s="171">
        <f>IF(N415="nulová",J415,0)</f>
        <v>0</v>
      </c>
      <c r="BJ415" s="16" t="s">
        <v>22</v>
      </c>
      <c r="BK415" s="171">
        <f>ROUND(I415*H415,2)</f>
        <v>0</v>
      </c>
      <c r="BL415" s="16" t="s">
        <v>347</v>
      </c>
      <c r="BM415" s="16" t="s">
        <v>627</v>
      </c>
    </row>
    <row r="416" spans="2:47" s="1" customFormat="1" ht="22.5" customHeight="1">
      <c r="B416" s="33"/>
      <c r="D416" s="183" t="s">
        <v>140</v>
      </c>
      <c r="F416" s="192" t="s">
        <v>626</v>
      </c>
      <c r="I416" s="133"/>
      <c r="L416" s="33"/>
      <c r="M416" s="62"/>
      <c r="N416" s="34"/>
      <c r="O416" s="34"/>
      <c r="P416" s="34"/>
      <c r="Q416" s="34"/>
      <c r="R416" s="34"/>
      <c r="S416" s="34"/>
      <c r="T416" s="63"/>
      <c r="AT416" s="16" t="s">
        <v>140</v>
      </c>
      <c r="AU416" s="16" t="s">
        <v>81</v>
      </c>
    </row>
    <row r="417" spans="2:65" s="1" customFormat="1" ht="31.5" customHeight="1">
      <c r="B417" s="159"/>
      <c r="C417" s="160" t="s">
        <v>628</v>
      </c>
      <c r="D417" s="160" t="s">
        <v>134</v>
      </c>
      <c r="E417" s="161" t="s">
        <v>629</v>
      </c>
      <c r="F417" s="162" t="s">
        <v>630</v>
      </c>
      <c r="G417" s="163" t="s">
        <v>241</v>
      </c>
      <c r="H417" s="164">
        <v>2</v>
      </c>
      <c r="I417" s="165"/>
      <c r="J417" s="166">
        <f>ROUND(I417*H417,2)</f>
        <v>0</v>
      </c>
      <c r="K417" s="162" t="s">
        <v>20</v>
      </c>
      <c r="L417" s="33"/>
      <c r="M417" s="167" t="s">
        <v>20</v>
      </c>
      <c r="N417" s="168" t="s">
        <v>44</v>
      </c>
      <c r="O417" s="34"/>
      <c r="P417" s="169">
        <f>O417*H417</f>
        <v>0</v>
      </c>
      <c r="Q417" s="169">
        <v>0</v>
      </c>
      <c r="R417" s="169">
        <f>Q417*H417</f>
        <v>0</v>
      </c>
      <c r="S417" s="169">
        <v>0</v>
      </c>
      <c r="T417" s="170">
        <f>S417*H417</f>
        <v>0</v>
      </c>
      <c r="AR417" s="16" t="s">
        <v>347</v>
      </c>
      <c r="AT417" s="16" t="s">
        <v>134</v>
      </c>
      <c r="AU417" s="16" t="s">
        <v>81</v>
      </c>
      <c r="AY417" s="16" t="s">
        <v>131</v>
      </c>
      <c r="BE417" s="171">
        <f>IF(N417="základní",J417,0)</f>
        <v>0</v>
      </c>
      <c r="BF417" s="171">
        <f>IF(N417="snížená",J417,0)</f>
        <v>0</v>
      </c>
      <c r="BG417" s="171">
        <f>IF(N417="zákl. přenesená",J417,0)</f>
        <v>0</v>
      </c>
      <c r="BH417" s="171">
        <f>IF(N417="sníž. přenesená",J417,0)</f>
        <v>0</v>
      </c>
      <c r="BI417" s="171">
        <f>IF(N417="nulová",J417,0)</f>
        <v>0</v>
      </c>
      <c r="BJ417" s="16" t="s">
        <v>22</v>
      </c>
      <c r="BK417" s="171">
        <f>ROUND(I417*H417,2)</f>
        <v>0</v>
      </c>
      <c r="BL417" s="16" t="s">
        <v>347</v>
      </c>
      <c r="BM417" s="16" t="s">
        <v>631</v>
      </c>
    </row>
    <row r="418" spans="2:47" s="1" customFormat="1" ht="30" customHeight="1">
      <c r="B418" s="33"/>
      <c r="D418" s="183" t="s">
        <v>140</v>
      </c>
      <c r="F418" s="192" t="s">
        <v>630</v>
      </c>
      <c r="I418" s="133"/>
      <c r="L418" s="33"/>
      <c r="M418" s="62"/>
      <c r="N418" s="34"/>
      <c r="O418" s="34"/>
      <c r="P418" s="34"/>
      <c r="Q418" s="34"/>
      <c r="R418" s="34"/>
      <c r="S418" s="34"/>
      <c r="T418" s="63"/>
      <c r="AT418" s="16" t="s">
        <v>140</v>
      </c>
      <c r="AU418" s="16" t="s">
        <v>81</v>
      </c>
    </row>
    <row r="419" spans="2:65" s="1" customFormat="1" ht="31.5" customHeight="1">
      <c r="B419" s="159"/>
      <c r="C419" s="160" t="s">
        <v>431</v>
      </c>
      <c r="D419" s="160" t="s">
        <v>134</v>
      </c>
      <c r="E419" s="161" t="s">
        <v>632</v>
      </c>
      <c r="F419" s="162" t="s">
        <v>633</v>
      </c>
      <c r="G419" s="163" t="s">
        <v>241</v>
      </c>
      <c r="H419" s="164">
        <v>1</v>
      </c>
      <c r="I419" s="165"/>
      <c r="J419" s="166">
        <f>ROUND(I419*H419,2)</f>
        <v>0</v>
      </c>
      <c r="K419" s="162" t="s">
        <v>20</v>
      </c>
      <c r="L419" s="33"/>
      <c r="M419" s="167" t="s">
        <v>20</v>
      </c>
      <c r="N419" s="168" t="s">
        <v>44</v>
      </c>
      <c r="O419" s="34"/>
      <c r="P419" s="169">
        <f>O419*H419</f>
        <v>0</v>
      </c>
      <c r="Q419" s="169">
        <v>0</v>
      </c>
      <c r="R419" s="169">
        <f>Q419*H419</f>
        <v>0</v>
      </c>
      <c r="S419" s="169">
        <v>0</v>
      </c>
      <c r="T419" s="170">
        <f>S419*H419</f>
        <v>0</v>
      </c>
      <c r="AR419" s="16" t="s">
        <v>347</v>
      </c>
      <c r="AT419" s="16" t="s">
        <v>134</v>
      </c>
      <c r="AU419" s="16" t="s">
        <v>81</v>
      </c>
      <c r="AY419" s="16" t="s">
        <v>131</v>
      </c>
      <c r="BE419" s="171">
        <f>IF(N419="základní",J419,0)</f>
        <v>0</v>
      </c>
      <c r="BF419" s="171">
        <f>IF(N419="snížená",J419,0)</f>
        <v>0</v>
      </c>
      <c r="BG419" s="171">
        <f>IF(N419="zákl. přenesená",J419,0)</f>
        <v>0</v>
      </c>
      <c r="BH419" s="171">
        <f>IF(N419="sníž. přenesená",J419,0)</f>
        <v>0</v>
      </c>
      <c r="BI419" s="171">
        <f>IF(N419="nulová",J419,0)</f>
        <v>0</v>
      </c>
      <c r="BJ419" s="16" t="s">
        <v>22</v>
      </c>
      <c r="BK419" s="171">
        <f>ROUND(I419*H419,2)</f>
        <v>0</v>
      </c>
      <c r="BL419" s="16" t="s">
        <v>347</v>
      </c>
      <c r="BM419" s="16" t="s">
        <v>634</v>
      </c>
    </row>
    <row r="420" spans="2:47" s="1" customFormat="1" ht="30" customHeight="1">
      <c r="B420" s="33"/>
      <c r="D420" s="183" t="s">
        <v>140</v>
      </c>
      <c r="F420" s="192" t="s">
        <v>633</v>
      </c>
      <c r="I420" s="133"/>
      <c r="L420" s="33"/>
      <c r="M420" s="62"/>
      <c r="N420" s="34"/>
      <c r="O420" s="34"/>
      <c r="P420" s="34"/>
      <c r="Q420" s="34"/>
      <c r="R420" s="34"/>
      <c r="S420" s="34"/>
      <c r="T420" s="63"/>
      <c r="AT420" s="16" t="s">
        <v>140</v>
      </c>
      <c r="AU420" s="16" t="s">
        <v>81</v>
      </c>
    </row>
    <row r="421" spans="2:65" s="1" customFormat="1" ht="31.5" customHeight="1">
      <c r="B421" s="159"/>
      <c r="C421" s="160" t="s">
        <v>635</v>
      </c>
      <c r="D421" s="160" t="s">
        <v>134</v>
      </c>
      <c r="E421" s="161" t="s">
        <v>636</v>
      </c>
      <c r="F421" s="162" t="s">
        <v>637</v>
      </c>
      <c r="G421" s="163" t="s">
        <v>241</v>
      </c>
      <c r="H421" s="164">
        <v>1</v>
      </c>
      <c r="I421" s="165"/>
      <c r="J421" s="166">
        <f>ROUND(I421*H421,2)</f>
        <v>0</v>
      </c>
      <c r="K421" s="162" t="s">
        <v>20</v>
      </c>
      <c r="L421" s="33"/>
      <c r="M421" s="167" t="s">
        <v>20</v>
      </c>
      <c r="N421" s="168" t="s">
        <v>44</v>
      </c>
      <c r="O421" s="34"/>
      <c r="P421" s="169">
        <f>O421*H421</f>
        <v>0</v>
      </c>
      <c r="Q421" s="169">
        <v>0</v>
      </c>
      <c r="R421" s="169">
        <f>Q421*H421</f>
        <v>0</v>
      </c>
      <c r="S421" s="169">
        <v>0</v>
      </c>
      <c r="T421" s="170">
        <f>S421*H421</f>
        <v>0</v>
      </c>
      <c r="AR421" s="16" t="s">
        <v>347</v>
      </c>
      <c r="AT421" s="16" t="s">
        <v>134</v>
      </c>
      <c r="AU421" s="16" t="s">
        <v>81</v>
      </c>
      <c r="AY421" s="16" t="s">
        <v>131</v>
      </c>
      <c r="BE421" s="171">
        <f>IF(N421="základní",J421,0)</f>
        <v>0</v>
      </c>
      <c r="BF421" s="171">
        <f>IF(N421="snížená",J421,0)</f>
        <v>0</v>
      </c>
      <c r="BG421" s="171">
        <f>IF(N421="zákl. přenesená",J421,0)</f>
        <v>0</v>
      </c>
      <c r="BH421" s="171">
        <f>IF(N421="sníž. přenesená",J421,0)</f>
        <v>0</v>
      </c>
      <c r="BI421" s="171">
        <f>IF(N421="nulová",J421,0)</f>
        <v>0</v>
      </c>
      <c r="BJ421" s="16" t="s">
        <v>22</v>
      </c>
      <c r="BK421" s="171">
        <f>ROUND(I421*H421,2)</f>
        <v>0</v>
      </c>
      <c r="BL421" s="16" t="s">
        <v>347</v>
      </c>
      <c r="BM421" s="16" t="s">
        <v>638</v>
      </c>
    </row>
    <row r="422" spans="2:47" s="1" customFormat="1" ht="30" customHeight="1">
      <c r="B422" s="33"/>
      <c r="D422" s="183" t="s">
        <v>140</v>
      </c>
      <c r="F422" s="192" t="s">
        <v>637</v>
      </c>
      <c r="I422" s="133"/>
      <c r="L422" s="33"/>
      <c r="M422" s="62"/>
      <c r="N422" s="34"/>
      <c r="O422" s="34"/>
      <c r="P422" s="34"/>
      <c r="Q422" s="34"/>
      <c r="R422" s="34"/>
      <c r="S422" s="34"/>
      <c r="T422" s="63"/>
      <c r="AT422" s="16" t="s">
        <v>140</v>
      </c>
      <c r="AU422" s="16" t="s">
        <v>81</v>
      </c>
    </row>
    <row r="423" spans="2:65" s="1" customFormat="1" ht="22.5" customHeight="1">
      <c r="B423" s="159"/>
      <c r="C423" s="160" t="s">
        <v>639</v>
      </c>
      <c r="D423" s="160" t="s">
        <v>134</v>
      </c>
      <c r="E423" s="161" t="s">
        <v>640</v>
      </c>
      <c r="F423" s="162" t="s">
        <v>641</v>
      </c>
      <c r="G423" s="163" t="s">
        <v>343</v>
      </c>
      <c r="H423" s="164">
        <v>25</v>
      </c>
      <c r="I423" s="165"/>
      <c r="J423" s="166">
        <f>ROUND(I423*H423,2)</f>
        <v>0</v>
      </c>
      <c r="K423" s="162" t="s">
        <v>20</v>
      </c>
      <c r="L423" s="33"/>
      <c r="M423" s="167" t="s">
        <v>20</v>
      </c>
      <c r="N423" s="168" t="s">
        <v>44</v>
      </c>
      <c r="O423" s="34"/>
      <c r="P423" s="169">
        <f>O423*H423</f>
        <v>0</v>
      </c>
      <c r="Q423" s="169">
        <v>0</v>
      </c>
      <c r="R423" s="169">
        <f>Q423*H423</f>
        <v>0</v>
      </c>
      <c r="S423" s="169">
        <v>0</v>
      </c>
      <c r="T423" s="170">
        <f>S423*H423</f>
        <v>0</v>
      </c>
      <c r="AR423" s="16" t="s">
        <v>347</v>
      </c>
      <c r="AT423" s="16" t="s">
        <v>134</v>
      </c>
      <c r="AU423" s="16" t="s">
        <v>81</v>
      </c>
      <c r="AY423" s="16" t="s">
        <v>131</v>
      </c>
      <c r="BE423" s="171">
        <f>IF(N423="základní",J423,0)</f>
        <v>0</v>
      </c>
      <c r="BF423" s="171">
        <f>IF(N423="snížená",J423,0)</f>
        <v>0</v>
      </c>
      <c r="BG423" s="171">
        <f>IF(N423="zákl. přenesená",J423,0)</f>
        <v>0</v>
      </c>
      <c r="BH423" s="171">
        <f>IF(N423="sníž. přenesená",J423,0)</f>
        <v>0</v>
      </c>
      <c r="BI423" s="171">
        <f>IF(N423="nulová",J423,0)</f>
        <v>0</v>
      </c>
      <c r="BJ423" s="16" t="s">
        <v>22</v>
      </c>
      <c r="BK423" s="171">
        <f>ROUND(I423*H423,2)</f>
        <v>0</v>
      </c>
      <c r="BL423" s="16" t="s">
        <v>347</v>
      </c>
      <c r="BM423" s="16" t="s">
        <v>642</v>
      </c>
    </row>
    <row r="424" spans="2:47" s="1" customFormat="1" ht="22.5" customHeight="1">
      <c r="B424" s="33"/>
      <c r="D424" s="183" t="s">
        <v>140</v>
      </c>
      <c r="F424" s="192" t="s">
        <v>641</v>
      </c>
      <c r="I424" s="133"/>
      <c r="L424" s="33"/>
      <c r="M424" s="62"/>
      <c r="N424" s="34"/>
      <c r="O424" s="34"/>
      <c r="P424" s="34"/>
      <c r="Q424" s="34"/>
      <c r="R424" s="34"/>
      <c r="S424" s="34"/>
      <c r="T424" s="63"/>
      <c r="AT424" s="16" t="s">
        <v>140</v>
      </c>
      <c r="AU424" s="16" t="s">
        <v>81</v>
      </c>
    </row>
    <row r="425" spans="2:65" s="1" customFormat="1" ht="22.5" customHeight="1">
      <c r="B425" s="159"/>
      <c r="C425" s="160" t="s">
        <v>643</v>
      </c>
      <c r="D425" s="160" t="s">
        <v>134</v>
      </c>
      <c r="E425" s="161" t="s">
        <v>644</v>
      </c>
      <c r="F425" s="162" t="s">
        <v>645</v>
      </c>
      <c r="G425" s="163" t="s">
        <v>343</v>
      </c>
      <c r="H425" s="164">
        <v>35</v>
      </c>
      <c r="I425" s="165"/>
      <c r="J425" s="166">
        <f>ROUND(I425*H425,2)</f>
        <v>0</v>
      </c>
      <c r="K425" s="162" t="s">
        <v>20</v>
      </c>
      <c r="L425" s="33"/>
      <c r="M425" s="167" t="s">
        <v>20</v>
      </c>
      <c r="N425" s="168" t="s">
        <v>44</v>
      </c>
      <c r="O425" s="34"/>
      <c r="P425" s="169">
        <f>O425*H425</f>
        <v>0</v>
      </c>
      <c r="Q425" s="169">
        <v>0</v>
      </c>
      <c r="R425" s="169">
        <f>Q425*H425</f>
        <v>0</v>
      </c>
      <c r="S425" s="169">
        <v>0</v>
      </c>
      <c r="T425" s="170">
        <f>S425*H425</f>
        <v>0</v>
      </c>
      <c r="AR425" s="16" t="s">
        <v>347</v>
      </c>
      <c r="AT425" s="16" t="s">
        <v>134</v>
      </c>
      <c r="AU425" s="16" t="s">
        <v>81</v>
      </c>
      <c r="AY425" s="16" t="s">
        <v>131</v>
      </c>
      <c r="BE425" s="171">
        <f>IF(N425="základní",J425,0)</f>
        <v>0</v>
      </c>
      <c r="BF425" s="171">
        <f>IF(N425="snížená",J425,0)</f>
        <v>0</v>
      </c>
      <c r="BG425" s="171">
        <f>IF(N425="zákl. přenesená",J425,0)</f>
        <v>0</v>
      </c>
      <c r="BH425" s="171">
        <f>IF(N425="sníž. přenesená",J425,0)</f>
        <v>0</v>
      </c>
      <c r="BI425" s="171">
        <f>IF(N425="nulová",J425,0)</f>
        <v>0</v>
      </c>
      <c r="BJ425" s="16" t="s">
        <v>22</v>
      </c>
      <c r="BK425" s="171">
        <f>ROUND(I425*H425,2)</f>
        <v>0</v>
      </c>
      <c r="BL425" s="16" t="s">
        <v>347</v>
      </c>
      <c r="BM425" s="16" t="s">
        <v>646</v>
      </c>
    </row>
    <row r="426" spans="2:47" s="1" customFormat="1" ht="22.5" customHeight="1">
      <c r="B426" s="33"/>
      <c r="D426" s="183" t="s">
        <v>140</v>
      </c>
      <c r="F426" s="192" t="s">
        <v>645</v>
      </c>
      <c r="I426" s="133"/>
      <c r="L426" s="33"/>
      <c r="M426" s="62"/>
      <c r="N426" s="34"/>
      <c r="O426" s="34"/>
      <c r="P426" s="34"/>
      <c r="Q426" s="34"/>
      <c r="R426" s="34"/>
      <c r="S426" s="34"/>
      <c r="T426" s="63"/>
      <c r="AT426" s="16" t="s">
        <v>140</v>
      </c>
      <c r="AU426" s="16" t="s">
        <v>81</v>
      </c>
    </row>
    <row r="427" spans="2:65" s="1" customFormat="1" ht="22.5" customHeight="1">
      <c r="B427" s="159"/>
      <c r="C427" s="160" t="s">
        <v>647</v>
      </c>
      <c r="D427" s="160" t="s">
        <v>134</v>
      </c>
      <c r="E427" s="161" t="s">
        <v>648</v>
      </c>
      <c r="F427" s="162" t="s">
        <v>649</v>
      </c>
      <c r="G427" s="163" t="s">
        <v>343</v>
      </c>
      <c r="H427" s="164">
        <v>35</v>
      </c>
      <c r="I427" s="165"/>
      <c r="J427" s="166">
        <f>ROUND(I427*H427,2)</f>
        <v>0</v>
      </c>
      <c r="K427" s="162" t="s">
        <v>20</v>
      </c>
      <c r="L427" s="33"/>
      <c r="M427" s="167" t="s">
        <v>20</v>
      </c>
      <c r="N427" s="168" t="s">
        <v>44</v>
      </c>
      <c r="O427" s="34"/>
      <c r="P427" s="169">
        <f>O427*H427</f>
        <v>0</v>
      </c>
      <c r="Q427" s="169">
        <v>0</v>
      </c>
      <c r="R427" s="169">
        <f>Q427*H427</f>
        <v>0</v>
      </c>
      <c r="S427" s="169">
        <v>0</v>
      </c>
      <c r="T427" s="170">
        <f>S427*H427</f>
        <v>0</v>
      </c>
      <c r="AR427" s="16" t="s">
        <v>347</v>
      </c>
      <c r="AT427" s="16" t="s">
        <v>134</v>
      </c>
      <c r="AU427" s="16" t="s">
        <v>81</v>
      </c>
      <c r="AY427" s="16" t="s">
        <v>131</v>
      </c>
      <c r="BE427" s="171">
        <f>IF(N427="základní",J427,0)</f>
        <v>0</v>
      </c>
      <c r="BF427" s="171">
        <f>IF(N427="snížená",J427,0)</f>
        <v>0</v>
      </c>
      <c r="BG427" s="171">
        <f>IF(N427="zákl. přenesená",J427,0)</f>
        <v>0</v>
      </c>
      <c r="BH427" s="171">
        <f>IF(N427="sníž. přenesená",J427,0)</f>
        <v>0</v>
      </c>
      <c r="BI427" s="171">
        <f>IF(N427="nulová",J427,0)</f>
        <v>0</v>
      </c>
      <c r="BJ427" s="16" t="s">
        <v>22</v>
      </c>
      <c r="BK427" s="171">
        <f>ROUND(I427*H427,2)</f>
        <v>0</v>
      </c>
      <c r="BL427" s="16" t="s">
        <v>347</v>
      </c>
      <c r="BM427" s="16" t="s">
        <v>650</v>
      </c>
    </row>
    <row r="428" spans="2:47" s="1" customFormat="1" ht="22.5" customHeight="1">
      <c r="B428" s="33"/>
      <c r="D428" s="183" t="s">
        <v>140</v>
      </c>
      <c r="F428" s="192" t="s">
        <v>649</v>
      </c>
      <c r="I428" s="133"/>
      <c r="L428" s="33"/>
      <c r="M428" s="62"/>
      <c r="N428" s="34"/>
      <c r="O428" s="34"/>
      <c r="P428" s="34"/>
      <c r="Q428" s="34"/>
      <c r="R428" s="34"/>
      <c r="S428" s="34"/>
      <c r="T428" s="63"/>
      <c r="AT428" s="16" t="s">
        <v>140</v>
      </c>
      <c r="AU428" s="16" t="s">
        <v>81</v>
      </c>
    </row>
    <row r="429" spans="2:65" s="1" customFormat="1" ht="22.5" customHeight="1">
      <c r="B429" s="159"/>
      <c r="C429" s="160" t="s">
        <v>28</v>
      </c>
      <c r="D429" s="160" t="s">
        <v>134</v>
      </c>
      <c r="E429" s="161" t="s">
        <v>651</v>
      </c>
      <c r="F429" s="162" t="s">
        <v>652</v>
      </c>
      <c r="G429" s="163" t="s">
        <v>343</v>
      </c>
      <c r="H429" s="164">
        <v>100</v>
      </c>
      <c r="I429" s="165"/>
      <c r="J429" s="166">
        <f>ROUND(I429*H429,2)</f>
        <v>0</v>
      </c>
      <c r="K429" s="162" t="s">
        <v>20</v>
      </c>
      <c r="L429" s="33"/>
      <c r="M429" s="167" t="s">
        <v>20</v>
      </c>
      <c r="N429" s="168" t="s">
        <v>44</v>
      </c>
      <c r="O429" s="34"/>
      <c r="P429" s="169">
        <f>O429*H429</f>
        <v>0</v>
      </c>
      <c r="Q429" s="169">
        <v>0</v>
      </c>
      <c r="R429" s="169">
        <f>Q429*H429</f>
        <v>0</v>
      </c>
      <c r="S429" s="169">
        <v>0</v>
      </c>
      <c r="T429" s="170">
        <f>S429*H429</f>
        <v>0</v>
      </c>
      <c r="AR429" s="16" t="s">
        <v>347</v>
      </c>
      <c r="AT429" s="16" t="s">
        <v>134</v>
      </c>
      <c r="AU429" s="16" t="s">
        <v>81</v>
      </c>
      <c r="AY429" s="16" t="s">
        <v>131</v>
      </c>
      <c r="BE429" s="171">
        <f>IF(N429="základní",J429,0)</f>
        <v>0</v>
      </c>
      <c r="BF429" s="171">
        <f>IF(N429="snížená",J429,0)</f>
        <v>0</v>
      </c>
      <c r="BG429" s="171">
        <f>IF(N429="zákl. přenesená",J429,0)</f>
        <v>0</v>
      </c>
      <c r="BH429" s="171">
        <f>IF(N429="sníž. přenesená",J429,0)</f>
        <v>0</v>
      </c>
      <c r="BI429" s="171">
        <f>IF(N429="nulová",J429,0)</f>
        <v>0</v>
      </c>
      <c r="BJ429" s="16" t="s">
        <v>22</v>
      </c>
      <c r="BK429" s="171">
        <f>ROUND(I429*H429,2)</f>
        <v>0</v>
      </c>
      <c r="BL429" s="16" t="s">
        <v>347</v>
      </c>
      <c r="BM429" s="16" t="s">
        <v>653</v>
      </c>
    </row>
    <row r="430" spans="2:47" s="1" customFormat="1" ht="22.5" customHeight="1">
      <c r="B430" s="33"/>
      <c r="D430" s="183" t="s">
        <v>140</v>
      </c>
      <c r="F430" s="192" t="s">
        <v>652</v>
      </c>
      <c r="I430" s="133"/>
      <c r="L430" s="33"/>
      <c r="M430" s="62"/>
      <c r="N430" s="34"/>
      <c r="O430" s="34"/>
      <c r="P430" s="34"/>
      <c r="Q430" s="34"/>
      <c r="R430" s="34"/>
      <c r="S430" s="34"/>
      <c r="T430" s="63"/>
      <c r="AT430" s="16" t="s">
        <v>140</v>
      </c>
      <c r="AU430" s="16" t="s">
        <v>81</v>
      </c>
    </row>
    <row r="431" spans="2:65" s="1" customFormat="1" ht="22.5" customHeight="1">
      <c r="B431" s="159"/>
      <c r="C431" s="160" t="s">
        <v>654</v>
      </c>
      <c r="D431" s="160" t="s">
        <v>134</v>
      </c>
      <c r="E431" s="161" t="s">
        <v>655</v>
      </c>
      <c r="F431" s="162" t="s">
        <v>656</v>
      </c>
      <c r="G431" s="163" t="s">
        <v>343</v>
      </c>
      <c r="H431" s="164">
        <v>120</v>
      </c>
      <c r="I431" s="165"/>
      <c r="J431" s="166">
        <f>ROUND(I431*H431,2)</f>
        <v>0</v>
      </c>
      <c r="K431" s="162" t="s">
        <v>20</v>
      </c>
      <c r="L431" s="33"/>
      <c r="M431" s="167" t="s">
        <v>20</v>
      </c>
      <c r="N431" s="168" t="s">
        <v>44</v>
      </c>
      <c r="O431" s="34"/>
      <c r="P431" s="169">
        <f>O431*H431</f>
        <v>0</v>
      </c>
      <c r="Q431" s="169">
        <v>0</v>
      </c>
      <c r="R431" s="169">
        <f>Q431*H431</f>
        <v>0</v>
      </c>
      <c r="S431" s="169">
        <v>0</v>
      </c>
      <c r="T431" s="170">
        <f>S431*H431</f>
        <v>0</v>
      </c>
      <c r="AR431" s="16" t="s">
        <v>347</v>
      </c>
      <c r="AT431" s="16" t="s">
        <v>134</v>
      </c>
      <c r="AU431" s="16" t="s">
        <v>81</v>
      </c>
      <c r="AY431" s="16" t="s">
        <v>131</v>
      </c>
      <c r="BE431" s="171">
        <f>IF(N431="základní",J431,0)</f>
        <v>0</v>
      </c>
      <c r="BF431" s="171">
        <f>IF(N431="snížená",J431,0)</f>
        <v>0</v>
      </c>
      <c r="BG431" s="171">
        <f>IF(N431="zákl. přenesená",J431,0)</f>
        <v>0</v>
      </c>
      <c r="BH431" s="171">
        <f>IF(N431="sníž. přenesená",J431,0)</f>
        <v>0</v>
      </c>
      <c r="BI431" s="171">
        <f>IF(N431="nulová",J431,0)</f>
        <v>0</v>
      </c>
      <c r="BJ431" s="16" t="s">
        <v>22</v>
      </c>
      <c r="BK431" s="171">
        <f>ROUND(I431*H431,2)</f>
        <v>0</v>
      </c>
      <c r="BL431" s="16" t="s">
        <v>347</v>
      </c>
      <c r="BM431" s="16" t="s">
        <v>657</v>
      </c>
    </row>
    <row r="432" spans="2:47" s="1" customFormat="1" ht="22.5" customHeight="1">
      <c r="B432" s="33"/>
      <c r="D432" s="183" t="s">
        <v>140</v>
      </c>
      <c r="F432" s="192" t="s">
        <v>656</v>
      </c>
      <c r="I432" s="133"/>
      <c r="L432" s="33"/>
      <c r="M432" s="62"/>
      <c r="N432" s="34"/>
      <c r="O432" s="34"/>
      <c r="P432" s="34"/>
      <c r="Q432" s="34"/>
      <c r="R432" s="34"/>
      <c r="S432" s="34"/>
      <c r="T432" s="63"/>
      <c r="AT432" s="16" t="s">
        <v>140</v>
      </c>
      <c r="AU432" s="16" t="s">
        <v>81</v>
      </c>
    </row>
    <row r="433" spans="2:65" s="1" customFormat="1" ht="22.5" customHeight="1">
      <c r="B433" s="159"/>
      <c r="C433" s="160" t="s">
        <v>658</v>
      </c>
      <c r="D433" s="160" t="s">
        <v>134</v>
      </c>
      <c r="E433" s="161" t="s">
        <v>659</v>
      </c>
      <c r="F433" s="162" t="s">
        <v>660</v>
      </c>
      <c r="G433" s="163" t="s">
        <v>343</v>
      </c>
      <c r="H433" s="164">
        <v>130</v>
      </c>
      <c r="I433" s="165"/>
      <c r="J433" s="166">
        <f>ROUND(I433*H433,2)</f>
        <v>0</v>
      </c>
      <c r="K433" s="162" t="s">
        <v>20</v>
      </c>
      <c r="L433" s="33"/>
      <c r="M433" s="167" t="s">
        <v>20</v>
      </c>
      <c r="N433" s="168" t="s">
        <v>44</v>
      </c>
      <c r="O433" s="34"/>
      <c r="P433" s="169">
        <f>O433*H433</f>
        <v>0</v>
      </c>
      <c r="Q433" s="169">
        <v>0</v>
      </c>
      <c r="R433" s="169">
        <f>Q433*H433</f>
        <v>0</v>
      </c>
      <c r="S433" s="169">
        <v>0</v>
      </c>
      <c r="T433" s="170">
        <f>S433*H433</f>
        <v>0</v>
      </c>
      <c r="AR433" s="16" t="s">
        <v>347</v>
      </c>
      <c r="AT433" s="16" t="s">
        <v>134</v>
      </c>
      <c r="AU433" s="16" t="s">
        <v>81</v>
      </c>
      <c r="AY433" s="16" t="s">
        <v>131</v>
      </c>
      <c r="BE433" s="171">
        <f>IF(N433="základní",J433,0)</f>
        <v>0</v>
      </c>
      <c r="BF433" s="171">
        <f>IF(N433="snížená",J433,0)</f>
        <v>0</v>
      </c>
      <c r="BG433" s="171">
        <f>IF(N433="zákl. přenesená",J433,0)</f>
        <v>0</v>
      </c>
      <c r="BH433" s="171">
        <f>IF(N433="sníž. přenesená",J433,0)</f>
        <v>0</v>
      </c>
      <c r="BI433" s="171">
        <f>IF(N433="nulová",J433,0)</f>
        <v>0</v>
      </c>
      <c r="BJ433" s="16" t="s">
        <v>22</v>
      </c>
      <c r="BK433" s="171">
        <f>ROUND(I433*H433,2)</f>
        <v>0</v>
      </c>
      <c r="BL433" s="16" t="s">
        <v>347</v>
      </c>
      <c r="BM433" s="16" t="s">
        <v>661</v>
      </c>
    </row>
    <row r="434" spans="2:47" s="1" customFormat="1" ht="22.5" customHeight="1">
      <c r="B434" s="33"/>
      <c r="D434" s="183" t="s">
        <v>140</v>
      </c>
      <c r="F434" s="192" t="s">
        <v>660</v>
      </c>
      <c r="I434" s="133"/>
      <c r="L434" s="33"/>
      <c r="M434" s="62"/>
      <c r="N434" s="34"/>
      <c r="O434" s="34"/>
      <c r="P434" s="34"/>
      <c r="Q434" s="34"/>
      <c r="R434" s="34"/>
      <c r="S434" s="34"/>
      <c r="T434" s="63"/>
      <c r="AT434" s="16" t="s">
        <v>140</v>
      </c>
      <c r="AU434" s="16" t="s">
        <v>81</v>
      </c>
    </row>
    <row r="435" spans="2:65" s="1" customFormat="1" ht="22.5" customHeight="1">
      <c r="B435" s="159"/>
      <c r="C435" s="160" t="s">
        <v>662</v>
      </c>
      <c r="D435" s="160" t="s">
        <v>134</v>
      </c>
      <c r="E435" s="161" t="s">
        <v>663</v>
      </c>
      <c r="F435" s="162" t="s">
        <v>664</v>
      </c>
      <c r="G435" s="163" t="s">
        <v>343</v>
      </c>
      <c r="H435" s="164">
        <v>55</v>
      </c>
      <c r="I435" s="165"/>
      <c r="J435" s="166">
        <f>ROUND(I435*H435,2)</f>
        <v>0</v>
      </c>
      <c r="K435" s="162" t="s">
        <v>20</v>
      </c>
      <c r="L435" s="33"/>
      <c r="M435" s="167" t="s">
        <v>20</v>
      </c>
      <c r="N435" s="168" t="s">
        <v>44</v>
      </c>
      <c r="O435" s="34"/>
      <c r="P435" s="169">
        <f>O435*H435</f>
        <v>0</v>
      </c>
      <c r="Q435" s="169">
        <v>0</v>
      </c>
      <c r="R435" s="169">
        <f>Q435*H435</f>
        <v>0</v>
      </c>
      <c r="S435" s="169">
        <v>0</v>
      </c>
      <c r="T435" s="170">
        <f>S435*H435</f>
        <v>0</v>
      </c>
      <c r="AR435" s="16" t="s">
        <v>347</v>
      </c>
      <c r="AT435" s="16" t="s">
        <v>134</v>
      </c>
      <c r="AU435" s="16" t="s">
        <v>81</v>
      </c>
      <c r="AY435" s="16" t="s">
        <v>131</v>
      </c>
      <c r="BE435" s="171">
        <f>IF(N435="základní",J435,0)</f>
        <v>0</v>
      </c>
      <c r="BF435" s="171">
        <f>IF(N435="snížená",J435,0)</f>
        <v>0</v>
      </c>
      <c r="BG435" s="171">
        <f>IF(N435="zákl. přenesená",J435,0)</f>
        <v>0</v>
      </c>
      <c r="BH435" s="171">
        <f>IF(N435="sníž. přenesená",J435,0)</f>
        <v>0</v>
      </c>
      <c r="BI435" s="171">
        <f>IF(N435="nulová",J435,0)</f>
        <v>0</v>
      </c>
      <c r="BJ435" s="16" t="s">
        <v>22</v>
      </c>
      <c r="BK435" s="171">
        <f>ROUND(I435*H435,2)</f>
        <v>0</v>
      </c>
      <c r="BL435" s="16" t="s">
        <v>347</v>
      </c>
      <c r="BM435" s="16" t="s">
        <v>665</v>
      </c>
    </row>
    <row r="436" spans="2:47" s="1" customFormat="1" ht="22.5" customHeight="1">
      <c r="B436" s="33"/>
      <c r="D436" s="183" t="s">
        <v>140</v>
      </c>
      <c r="F436" s="192" t="s">
        <v>664</v>
      </c>
      <c r="I436" s="133"/>
      <c r="L436" s="33"/>
      <c r="M436" s="62"/>
      <c r="N436" s="34"/>
      <c r="O436" s="34"/>
      <c r="P436" s="34"/>
      <c r="Q436" s="34"/>
      <c r="R436" s="34"/>
      <c r="S436" s="34"/>
      <c r="T436" s="63"/>
      <c r="AT436" s="16" t="s">
        <v>140</v>
      </c>
      <c r="AU436" s="16" t="s">
        <v>81</v>
      </c>
    </row>
    <row r="437" spans="2:65" s="1" customFormat="1" ht="22.5" customHeight="1">
      <c r="B437" s="159"/>
      <c r="C437" s="160" t="s">
        <v>666</v>
      </c>
      <c r="D437" s="160" t="s">
        <v>134</v>
      </c>
      <c r="E437" s="161" t="s">
        <v>667</v>
      </c>
      <c r="F437" s="162" t="s">
        <v>668</v>
      </c>
      <c r="G437" s="163" t="s">
        <v>343</v>
      </c>
      <c r="H437" s="164">
        <v>50</v>
      </c>
      <c r="I437" s="165"/>
      <c r="J437" s="166">
        <f>ROUND(I437*H437,2)</f>
        <v>0</v>
      </c>
      <c r="K437" s="162" t="s">
        <v>20</v>
      </c>
      <c r="L437" s="33"/>
      <c r="M437" s="167" t="s">
        <v>20</v>
      </c>
      <c r="N437" s="168" t="s">
        <v>44</v>
      </c>
      <c r="O437" s="34"/>
      <c r="P437" s="169">
        <f>O437*H437</f>
        <v>0</v>
      </c>
      <c r="Q437" s="169">
        <v>0</v>
      </c>
      <c r="R437" s="169">
        <f>Q437*H437</f>
        <v>0</v>
      </c>
      <c r="S437" s="169">
        <v>0</v>
      </c>
      <c r="T437" s="170">
        <f>S437*H437</f>
        <v>0</v>
      </c>
      <c r="AR437" s="16" t="s">
        <v>347</v>
      </c>
      <c r="AT437" s="16" t="s">
        <v>134</v>
      </c>
      <c r="AU437" s="16" t="s">
        <v>81</v>
      </c>
      <c r="AY437" s="16" t="s">
        <v>131</v>
      </c>
      <c r="BE437" s="171">
        <f>IF(N437="základní",J437,0)</f>
        <v>0</v>
      </c>
      <c r="BF437" s="171">
        <f>IF(N437="snížená",J437,0)</f>
        <v>0</v>
      </c>
      <c r="BG437" s="171">
        <f>IF(N437="zákl. přenesená",J437,0)</f>
        <v>0</v>
      </c>
      <c r="BH437" s="171">
        <f>IF(N437="sníž. přenesená",J437,0)</f>
        <v>0</v>
      </c>
      <c r="BI437" s="171">
        <f>IF(N437="nulová",J437,0)</f>
        <v>0</v>
      </c>
      <c r="BJ437" s="16" t="s">
        <v>22</v>
      </c>
      <c r="BK437" s="171">
        <f>ROUND(I437*H437,2)</f>
        <v>0</v>
      </c>
      <c r="BL437" s="16" t="s">
        <v>347</v>
      </c>
      <c r="BM437" s="16" t="s">
        <v>669</v>
      </c>
    </row>
    <row r="438" spans="2:47" s="1" customFormat="1" ht="22.5" customHeight="1">
      <c r="B438" s="33"/>
      <c r="D438" s="183" t="s">
        <v>140</v>
      </c>
      <c r="F438" s="192" t="s">
        <v>668</v>
      </c>
      <c r="I438" s="133"/>
      <c r="L438" s="33"/>
      <c r="M438" s="62"/>
      <c r="N438" s="34"/>
      <c r="O438" s="34"/>
      <c r="P438" s="34"/>
      <c r="Q438" s="34"/>
      <c r="R438" s="34"/>
      <c r="S438" s="34"/>
      <c r="T438" s="63"/>
      <c r="AT438" s="16" t="s">
        <v>140</v>
      </c>
      <c r="AU438" s="16" t="s">
        <v>81</v>
      </c>
    </row>
    <row r="439" spans="2:65" s="1" customFormat="1" ht="22.5" customHeight="1">
      <c r="B439" s="159"/>
      <c r="C439" s="160" t="s">
        <v>670</v>
      </c>
      <c r="D439" s="160" t="s">
        <v>134</v>
      </c>
      <c r="E439" s="161" t="s">
        <v>671</v>
      </c>
      <c r="F439" s="162" t="s">
        <v>672</v>
      </c>
      <c r="G439" s="163" t="s">
        <v>343</v>
      </c>
      <c r="H439" s="164">
        <v>5</v>
      </c>
      <c r="I439" s="165"/>
      <c r="J439" s="166">
        <f>ROUND(I439*H439,2)</f>
        <v>0</v>
      </c>
      <c r="K439" s="162" t="s">
        <v>20</v>
      </c>
      <c r="L439" s="33"/>
      <c r="M439" s="167" t="s">
        <v>20</v>
      </c>
      <c r="N439" s="168" t="s">
        <v>44</v>
      </c>
      <c r="O439" s="34"/>
      <c r="P439" s="169">
        <f>O439*H439</f>
        <v>0</v>
      </c>
      <c r="Q439" s="169">
        <v>0</v>
      </c>
      <c r="R439" s="169">
        <f>Q439*H439</f>
        <v>0</v>
      </c>
      <c r="S439" s="169">
        <v>0</v>
      </c>
      <c r="T439" s="170">
        <f>S439*H439</f>
        <v>0</v>
      </c>
      <c r="AR439" s="16" t="s">
        <v>347</v>
      </c>
      <c r="AT439" s="16" t="s">
        <v>134</v>
      </c>
      <c r="AU439" s="16" t="s">
        <v>81</v>
      </c>
      <c r="AY439" s="16" t="s">
        <v>131</v>
      </c>
      <c r="BE439" s="171">
        <f>IF(N439="základní",J439,0)</f>
        <v>0</v>
      </c>
      <c r="BF439" s="171">
        <f>IF(N439="snížená",J439,0)</f>
        <v>0</v>
      </c>
      <c r="BG439" s="171">
        <f>IF(N439="zákl. přenesená",J439,0)</f>
        <v>0</v>
      </c>
      <c r="BH439" s="171">
        <f>IF(N439="sníž. přenesená",J439,0)</f>
        <v>0</v>
      </c>
      <c r="BI439" s="171">
        <f>IF(N439="nulová",J439,0)</f>
        <v>0</v>
      </c>
      <c r="BJ439" s="16" t="s">
        <v>22</v>
      </c>
      <c r="BK439" s="171">
        <f>ROUND(I439*H439,2)</f>
        <v>0</v>
      </c>
      <c r="BL439" s="16" t="s">
        <v>347</v>
      </c>
      <c r="BM439" s="16" t="s">
        <v>673</v>
      </c>
    </row>
    <row r="440" spans="2:47" s="1" customFormat="1" ht="22.5" customHeight="1">
      <c r="B440" s="33"/>
      <c r="D440" s="183" t="s">
        <v>140</v>
      </c>
      <c r="F440" s="192" t="s">
        <v>672</v>
      </c>
      <c r="I440" s="133"/>
      <c r="L440" s="33"/>
      <c r="M440" s="62"/>
      <c r="N440" s="34"/>
      <c r="O440" s="34"/>
      <c r="P440" s="34"/>
      <c r="Q440" s="34"/>
      <c r="R440" s="34"/>
      <c r="S440" s="34"/>
      <c r="T440" s="63"/>
      <c r="AT440" s="16" t="s">
        <v>140</v>
      </c>
      <c r="AU440" s="16" t="s">
        <v>81</v>
      </c>
    </row>
    <row r="441" spans="2:65" s="1" customFormat="1" ht="22.5" customHeight="1">
      <c r="B441" s="159"/>
      <c r="C441" s="160" t="s">
        <v>674</v>
      </c>
      <c r="D441" s="160" t="s">
        <v>134</v>
      </c>
      <c r="E441" s="161" t="s">
        <v>675</v>
      </c>
      <c r="F441" s="162" t="s">
        <v>676</v>
      </c>
      <c r="G441" s="163" t="s">
        <v>343</v>
      </c>
      <c r="H441" s="164">
        <v>50</v>
      </c>
      <c r="I441" s="165"/>
      <c r="J441" s="166">
        <f>ROUND(I441*H441,2)</f>
        <v>0</v>
      </c>
      <c r="K441" s="162" t="s">
        <v>20</v>
      </c>
      <c r="L441" s="33"/>
      <c r="M441" s="167" t="s">
        <v>20</v>
      </c>
      <c r="N441" s="168" t="s">
        <v>44</v>
      </c>
      <c r="O441" s="34"/>
      <c r="P441" s="169">
        <f>O441*H441</f>
        <v>0</v>
      </c>
      <c r="Q441" s="169">
        <v>0</v>
      </c>
      <c r="R441" s="169">
        <f>Q441*H441</f>
        <v>0</v>
      </c>
      <c r="S441" s="169">
        <v>0</v>
      </c>
      <c r="T441" s="170">
        <f>S441*H441</f>
        <v>0</v>
      </c>
      <c r="AR441" s="16" t="s">
        <v>347</v>
      </c>
      <c r="AT441" s="16" t="s">
        <v>134</v>
      </c>
      <c r="AU441" s="16" t="s">
        <v>81</v>
      </c>
      <c r="AY441" s="16" t="s">
        <v>131</v>
      </c>
      <c r="BE441" s="171">
        <f>IF(N441="základní",J441,0)</f>
        <v>0</v>
      </c>
      <c r="BF441" s="171">
        <f>IF(N441="snížená",J441,0)</f>
        <v>0</v>
      </c>
      <c r="BG441" s="171">
        <f>IF(N441="zákl. přenesená",J441,0)</f>
        <v>0</v>
      </c>
      <c r="BH441" s="171">
        <f>IF(N441="sníž. přenesená",J441,0)</f>
        <v>0</v>
      </c>
      <c r="BI441" s="171">
        <f>IF(N441="nulová",J441,0)</f>
        <v>0</v>
      </c>
      <c r="BJ441" s="16" t="s">
        <v>22</v>
      </c>
      <c r="BK441" s="171">
        <f>ROUND(I441*H441,2)</f>
        <v>0</v>
      </c>
      <c r="BL441" s="16" t="s">
        <v>347</v>
      </c>
      <c r="BM441" s="16" t="s">
        <v>677</v>
      </c>
    </row>
    <row r="442" spans="2:47" s="1" customFormat="1" ht="22.5" customHeight="1">
      <c r="B442" s="33"/>
      <c r="D442" s="183" t="s">
        <v>140</v>
      </c>
      <c r="F442" s="192" t="s">
        <v>676</v>
      </c>
      <c r="I442" s="133"/>
      <c r="L442" s="33"/>
      <c r="M442" s="62"/>
      <c r="N442" s="34"/>
      <c r="O442" s="34"/>
      <c r="P442" s="34"/>
      <c r="Q442" s="34"/>
      <c r="R442" s="34"/>
      <c r="S442" s="34"/>
      <c r="T442" s="63"/>
      <c r="AT442" s="16" t="s">
        <v>140</v>
      </c>
      <c r="AU442" s="16" t="s">
        <v>81</v>
      </c>
    </row>
    <row r="443" spans="2:65" s="1" customFormat="1" ht="22.5" customHeight="1">
      <c r="B443" s="159"/>
      <c r="C443" s="160" t="s">
        <v>678</v>
      </c>
      <c r="D443" s="160" t="s">
        <v>134</v>
      </c>
      <c r="E443" s="161" t="s">
        <v>679</v>
      </c>
      <c r="F443" s="162" t="s">
        <v>680</v>
      </c>
      <c r="G443" s="163" t="s">
        <v>343</v>
      </c>
      <c r="H443" s="164">
        <v>30</v>
      </c>
      <c r="I443" s="165"/>
      <c r="J443" s="166">
        <f>ROUND(I443*H443,2)</f>
        <v>0</v>
      </c>
      <c r="K443" s="162" t="s">
        <v>20</v>
      </c>
      <c r="L443" s="33"/>
      <c r="M443" s="167" t="s">
        <v>20</v>
      </c>
      <c r="N443" s="168" t="s">
        <v>44</v>
      </c>
      <c r="O443" s="34"/>
      <c r="P443" s="169">
        <f>O443*H443</f>
        <v>0</v>
      </c>
      <c r="Q443" s="169">
        <v>0</v>
      </c>
      <c r="R443" s="169">
        <f>Q443*H443</f>
        <v>0</v>
      </c>
      <c r="S443" s="169">
        <v>0</v>
      </c>
      <c r="T443" s="170">
        <f>S443*H443</f>
        <v>0</v>
      </c>
      <c r="AR443" s="16" t="s">
        <v>347</v>
      </c>
      <c r="AT443" s="16" t="s">
        <v>134</v>
      </c>
      <c r="AU443" s="16" t="s">
        <v>81</v>
      </c>
      <c r="AY443" s="16" t="s">
        <v>131</v>
      </c>
      <c r="BE443" s="171">
        <f>IF(N443="základní",J443,0)</f>
        <v>0</v>
      </c>
      <c r="BF443" s="171">
        <f>IF(N443="snížená",J443,0)</f>
        <v>0</v>
      </c>
      <c r="BG443" s="171">
        <f>IF(N443="zákl. přenesená",J443,0)</f>
        <v>0</v>
      </c>
      <c r="BH443" s="171">
        <f>IF(N443="sníž. přenesená",J443,0)</f>
        <v>0</v>
      </c>
      <c r="BI443" s="171">
        <f>IF(N443="nulová",J443,0)</f>
        <v>0</v>
      </c>
      <c r="BJ443" s="16" t="s">
        <v>22</v>
      </c>
      <c r="BK443" s="171">
        <f>ROUND(I443*H443,2)</f>
        <v>0</v>
      </c>
      <c r="BL443" s="16" t="s">
        <v>347</v>
      </c>
      <c r="BM443" s="16" t="s">
        <v>681</v>
      </c>
    </row>
    <row r="444" spans="2:47" s="1" customFormat="1" ht="22.5" customHeight="1">
      <c r="B444" s="33"/>
      <c r="D444" s="183" t="s">
        <v>140</v>
      </c>
      <c r="F444" s="192" t="s">
        <v>680</v>
      </c>
      <c r="I444" s="133"/>
      <c r="L444" s="33"/>
      <c r="M444" s="62"/>
      <c r="N444" s="34"/>
      <c r="O444" s="34"/>
      <c r="P444" s="34"/>
      <c r="Q444" s="34"/>
      <c r="R444" s="34"/>
      <c r="S444" s="34"/>
      <c r="T444" s="63"/>
      <c r="AT444" s="16" t="s">
        <v>140</v>
      </c>
      <c r="AU444" s="16" t="s">
        <v>81</v>
      </c>
    </row>
    <row r="445" spans="2:65" s="1" customFormat="1" ht="22.5" customHeight="1">
      <c r="B445" s="159"/>
      <c r="C445" s="160" t="s">
        <v>682</v>
      </c>
      <c r="D445" s="160" t="s">
        <v>134</v>
      </c>
      <c r="E445" s="161" t="s">
        <v>683</v>
      </c>
      <c r="F445" s="162" t="s">
        <v>684</v>
      </c>
      <c r="G445" s="163" t="s">
        <v>343</v>
      </c>
      <c r="H445" s="164">
        <v>35</v>
      </c>
      <c r="I445" s="165"/>
      <c r="J445" s="166">
        <f>ROUND(I445*H445,2)</f>
        <v>0</v>
      </c>
      <c r="K445" s="162" t="s">
        <v>20</v>
      </c>
      <c r="L445" s="33"/>
      <c r="M445" s="167" t="s">
        <v>20</v>
      </c>
      <c r="N445" s="168" t="s">
        <v>44</v>
      </c>
      <c r="O445" s="34"/>
      <c r="P445" s="169">
        <f>O445*H445</f>
        <v>0</v>
      </c>
      <c r="Q445" s="169">
        <v>0</v>
      </c>
      <c r="R445" s="169">
        <f>Q445*H445</f>
        <v>0</v>
      </c>
      <c r="S445" s="169">
        <v>0</v>
      </c>
      <c r="T445" s="170">
        <f>S445*H445</f>
        <v>0</v>
      </c>
      <c r="AR445" s="16" t="s">
        <v>347</v>
      </c>
      <c r="AT445" s="16" t="s">
        <v>134</v>
      </c>
      <c r="AU445" s="16" t="s">
        <v>81</v>
      </c>
      <c r="AY445" s="16" t="s">
        <v>131</v>
      </c>
      <c r="BE445" s="171">
        <f>IF(N445="základní",J445,0)</f>
        <v>0</v>
      </c>
      <c r="BF445" s="171">
        <f>IF(N445="snížená",J445,0)</f>
        <v>0</v>
      </c>
      <c r="BG445" s="171">
        <f>IF(N445="zákl. přenesená",J445,0)</f>
        <v>0</v>
      </c>
      <c r="BH445" s="171">
        <f>IF(N445="sníž. přenesená",J445,0)</f>
        <v>0</v>
      </c>
      <c r="BI445" s="171">
        <f>IF(N445="nulová",J445,0)</f>
        <v>0</v>
      </c>
      <c r="BJ445" s="16" t="s">
        <v>22</v>
      </c>
      <c r="BK445" s="171">
        <f>ROUND(I445*H445,2)</f>
        <v>0</v>
      </c>
      <c r="BL445" s="16" t="s">
        <v>347</v>
      </c>
      <c r="BM445" s="16" t="s">
        <v>685</v>
      </c>
    </row>
    <row r="446" spans="2:47" s="1" customFormat="1" ht="22.5" customHeight="1">
      <c r="B446" s="33"/>
      <c r="D446" s="183" t="s">
        <v>140</v>
      </c>
      <c r="F446" s="192" t="s">
        <v>684</v>
      </c>
      <c r="I446" s="133"/>
      <c r="L446" s="33"/>
      <c r="M446" s="62"/>
      <c r="N446" s="34"/>
      <c r="O446" s="34"/>
      <c r="P446" s="34"/>
      <c r="Q446" s="34"/>
      <c r="R446" s="34"/>
      <c r="S446" s="34"/>
      <c r="T446" s="63"/>
      <c r="AT446" s="16" t="s">
        <v>140</v>
      </c>
      <c r="AU446" s="16" t="s">
        <v>81</v>
      </c>
    </row>
    <row r="447" spans="2:65" s="1" customFormat="1" ht="22.5" customHeight="1">
      <c r="B447" s="159"/>
      <c r="C447" s="160" t="s">
        <v>686</v>
      </c>
      <c r="D447" s="160" t="s">
        <v>134</v>
      </c>
      <c r="E447" s="161" t="s">
        <v>687</v>
      </c>
      <c r="F447" s="162" t="s">
        <v>688</v>
      </c>
      <c r="G447" s="163" t="s">
        <v>241</v>
      </c>
      <c r="H447" s="164">
        <v>10</v>
      </c>
      <c r="I447" s="165"/>
      <c r="J447" s="166">
        <f>ROUND(I447*H447,2)</f>
        <v>0</v>
      </c>
      <c r="K447" s="162" t="s">
        <v>20</v>
      </c>
      <c r="L447" s="33"/>
      <c r="M447" s="167" t="s">
        <v>20</v>
      </c>
      <c r="N447" s="168" t="s">
        <v>44</v>
      </c>
      <c r="O447" s="34"/>
      <c r="P447" s="169">
        <f>O447*H447</f>
        <v>0</v>
      </c>
      <c r="Q447" s="169">
        <v>0</v>
      </c>
      <c r="R447" s="169">
        <f>Q447*H447</f>
        <v>0</v>
      </c>
      <c r="S447" s="169">
        <v>0</v>
      </c>
      <c r="T447" s="170">
        <f>S447*H447</f>
        <v>0</v>
      </c>
      <c r="AR447" s="16" t="s">
        <v>347</v>
      </c>
      <c r="AT447" s="16" t="s">
        <v>134</v>
      </c>
      <c r="AU447" s="16" t="s">
        <v>81</v>
      </c>
      <c r="AY447" s="16" t="s">
        <v>131</v>
      </c>
      <c r="BE447" s="171">
        <f>IF(N447="základní",J447,0)</f>
        <v>0</v>
      </c>
      <c r="BF447" s="171">
        <f>IF(N447="snížená",J447,0)</f>
        <v>0</v>
      </c>
      <c r="BG447" s="171">
        <f>IF(N447="zákl. přenesená",J447,0)</f>
        <v>0</v>
      </c>
      <c r="BH447" s="171">
        <f>IF(N447="sníž. přenesená",J447,0)</f>
        <v>0</v>
      </c>
      <c r="BI447" s="171">
        <f>IF(N447="nulová",J447,0)</f>
        <v>0</v>
      </c>
      <c r="BJ447" s="16" t="s">
        <v>22</v>
      </c>
      <c r="BK447" s="171">
        <f>ROUND(I447*H447,2)</f>
        <v>0</v>
      </c>
      <c r="BL447" s="16" t="s">
        <v>347</v>
      </c>
      <c r="BM447" s="16" t="s">
        <v>689</v>
      </c>
    </row>
    <row r="448" spans="2:47" s="1" customFormat="1" ht="22.5" customHeight="1">
      <c r="B448" s="33"/>
      <c r="D448" s="183" t="s">
        <v>140</v>
      </c>
      <c r="F448" s="192" t="s">
        <v>688</v>
      </c>
      <c r="I448" s="133"/>
      <c r="L448" s="33"/>
      <c r="M448" s="62"/>
      <c r="N448" s="34"/>
      <c r="O448" s="34"/>
      <c r="P448" s="34"/>
      <c r="Q448" s="34"/>
      <c r="R448" s="34"/>
      <c r="S448" s="34"/>
      <c r="T448" s="63"/>
      <c r="AT448" s="16" t="s">
        <v>140</v>
      </c>
      <c r="AU448" s="16" t="s">
        <v>81</v>
      </c>
    </row>
    <row r="449" spans="2:65" s="1" customFormat="1" ht="22.5" customHeight="1">
      <c r="B449" s="159"/>
      <c r="C449" s="160" t="s">
        <v>690</v>
      </c>
      <c r="D449" s="160" t="s">
        <v>134</v>
      </c>
      <c r="E449" s="161" t="s">
        <v>691</v>
      </c>
      <c r="F449" s="162" t="s">
        <v>692</v>
      </c>
      <c r="G449" s="163" t="s">
        <v>241</v>
      </c>
      <c r="H449" s="164">
        <v>40</v>
      </c>
      <c r="I449" s="165"/>
      <c r="J449" s="166">
        <f>ROUND(I449*H449,2)</f>
        <v>0</v>
      </c>
      <c r="K449" s="162" t="s">
        <v>20</v>
      </c>
      <c r="L449" s="33"/>
      <c r="M449" s="167" t="s">
        <v>20</v>
      </c>
      <c r="N449" s="168" t="s">
        <v>44</v>
      </c>
      <c r="O449" s="34"/>
      <c r="P449" s="169">
        <f>O449*H449</f>
        <v>0</v>
      </c>
      <c r="Q449" s="169">
        <v>0</v>
      </c>
      <c r="R449" s="169">
        <f>Q449*H449</f>
        <v>0</v>
      </c>
      <c r="S449" s="169">
        <v>0</v>
      </c>
      <c r="T449" s="170">
        <f>S449*H449</f>
        <v>0</v>
      </c>
      <c r="AR449" s="16" t="s">
        <v>347</v>
      </c>
      <c r="AT449" s="16" t="s">
        <v>134</v>
      </c>
      <c r="AU449" s="16" t="s">
        <v>81</v>
      </c>
      <c r="AY449" s="16" t="s">
        <v>131</v>
      </c>
      <c r="BE449" s="171">
        <f>IF(N449="základní",J449,0)</f>
        <v>0</v>
      </c>
      <c r="BF449" s="171">
        <f>IF(N449="snížená",J449,0)</f>
        <v>0</v>
      </c>
      <c r="BG449" s="171">
        <f>IF(N449="zákl. přenesená",J449,0)</f>
        <v>0</v>
      </c>
      <c r="BH449" s="171">
        <f>IF(N449="sníž. přenesená",J449,0)</f>
        <v>0</v>
      </c>
      <c r="BI449" s="171">
        <f>IF(N449="nulová",J449,0)</f>
        <v>0</v>
      </c>
      <c r="BJ449" s="16" t="s">
        <v>22</v>
      </c>
      <c r="BK449" s="171">
        <f>ROUND(I449*H449,2)</f>
        <v>0</v>
      </c>
      <c r="BL449" s="16" t="s">
        <v>347</v>
      </c>
      <c r="BM449" s="16" t="s">
        <v>693</v>
      </c>
    </row>
    <row r="450" spans="2:47" s="1" customFormat="1" ht="22.5" customHeight="1">
      <c r="B450" s="33"/>
      <c r="D450" s="183" t="s">
        <v>140</v>
      </c>
      <c r="F450" s="192" t="s">
        <v>692</v>
      </c>
      <c r="I450" s="133"/>
      <c r="L450" s="33"/>
      <c r="M450" s="62"/>
      <c r="N450" s="34"/>
      <c r="O450" s="34"/>
      <c r="P450" s="34"/>
      <c r="Q450" s="34"/>
      <c r="R450" s="34"/>
      <c r="S450" s="34"/>
      <c r="T450" s="63"/>
      <c r="AT450" s="16" t="s">
        <v>140</v>
      </c>
      <c r="AU450" s="16" t="s">
        <v>81</v>
      </c>
    </row>
    <row r="451" spans="2:65" s="1" customFormat="1" ht="22.5" customHeight="1">
      <c r="B451" s="159"/>
      <c r="C451" s="160" t="s">
        <v>694</v>
      </c>
      <c r="D451" s="160" t="s">
        <v>134</v>
      </c>
      <c r="E451" s="161" t="s">
        <v>695</v>
      </c>
      <c r="F451" s="162" t="s">
        <v>696</v>
      </c>
      <c r="G451" s="163" t="s">
        <v>241</v>
      </c>
      <c r="H451" s="164">
        <v>15</v>
      </c>
      <c r="I451" s="165"/>
      <c r="J451" s="166">
        <f>ROUND(I451*H451,2)</f>
        <v>0</v>
      </c>
      <c r="K451" s="162" t="s">
        <v>20</v>
      </c>
      <c r="L451" s="33"/>
      <c r="M451" s="167" t="s">
        <v>20</v>
      </c>
      <c r="N451" s="168" t="s">
        <v>44</v>
      </c>
      <c r="O451" s="34"/>
      <c r="P451" s="169">
        <f>O451*H451</f>
        <v>0</v>
      </c>
      <c r="Q451" s="169">
        <v>0</v>
      </c>
      <c r="R451" s="169">
        <f>Q451*H451</f>
        <v>0</v>
      </c>
      <c r="S451" s="169">
        <v>0</v>
      </c>
      <c r="T451" s="170">
        <f>S451*H451</f>
        <v>0</v>
      </c>
      <c r="AR451" s="16" t="s">
        <v>347</v>
      </c>
      <c r="AT451" s="16" t="s">
        <v>134</v>
      </c>
      <c r="AU451" s="16" t="s">
        <v>81</v>
      </c>
      <c r="AY451" s="16" t="s">
        <v>131</v>
      </c>
      <c r="BE451" s="171">
        <f>IF(N451="základní",J451,0)</f>
        <v>0</v>
      </c>
      <c r="BF451" s="171">
        <f>IF(N451="snížená",J451,0)</f>
        <v>0</v>
      </c>
      <c r="BG451" s="171">
        <f>IF(N451="zákl. přenesená",J451,0)</f>
        <v>0</v>
      </c>
      <c r="BH451" s="171">
        <f>IF(N451="sníž. přenesená",J451,0)</f>
        <v>0</v>
      </c>
      <c r="BI451" s="171">
        <f>IF(N451="nulová",J451,0)</f>
        <v>0</v>
      </c>
      <c r="BJ451" s="16" t="s">
        <v>22</v>
      </c>
      <c r="BK451" s="171">
        <f>ROUND(I451*H451,2)</f>
        <v>0</v>
      </c>
      <c r="BL451" s="16" t="s">
        <v>347</v>
      </c>
      <c r="BM451" s="16" t="s">
        <v>697</v>
      </c>
    </row>
    <row r="452" spans="2:47" s="1" customFormat="1" ht="22.5" customHeight="1">
      <c r="B452" s="33"/>
      <c r="D452" s="183" t="s">
        <v>140</v>
      </c>
      <c r="F452" s="192" t="s">
        <v>696</v>
      </c>
      <c r="I452" s="133"/>
      <c r="L452" s="33"/>
      <c r="M452" s="62"/>
      <c r="N452" s="34"/>
      <c r="O452" s="34"/>
      <c r="P452" s="34"/>
      <c r="Q452" s="34"/>
      <c r="R452" s="34"/>
      <c r="S452" s="34"/>
      <c r="T452" s="63"/>
      <c r="AT452" s="16" t="s">
        <v>140</v>
      </c>
      <c r="AU452" s="16" t="s">
        <v>81</v>
      </c>
    </row>
    <row r="453" spans="2:65" s="1" customFormat="1" ht="22.5" customHeight="1">
      <c r="B453" s="159"/>
      <c r="C453" s="160" t="s">
        <v>698</v>
      </c>
      <c r="D453" s="160" t="s">
        <v>134</v>
      </c>
      <c r="E453" s="161" t="s">
        <v>699</v>
      </c>
      <c r="F453" s="162" t="s">
        <v>700</v>
      </c>
      <c r="G453" s="163" t="s">
        <v>241</v>
      </c>
      <c r="H453" s="164">
        <v>20</v>
      </c>
      <c r="I453" s="165"/>
      <c r="J453" s="166">
        <f>ROUND(I453*H453,2)</f>
        <v>0</v>
      </c>
      <c r="K453" s="162" t="s">
        <v>20</v>
      </c>
      <c r="L453" s="33"/>
      <c r="M453" s="167" t="s">
        <v>20</v>
      </c>
      <c r="N453" s="168" t="s">
        <v>44</v>
      </c>
      <c r="O453" s="34"/>
      <c r="P453" s="169">
        <f>O453*H453</f>
        <v>0</v>
      </c>
      <c r="Q453" s="169">
        <v>0</v>
      </c>
      <c r="R453" s="169">
        <f>Q453*H453</f>
        <v>0</v>
      </c>
      <c r="S453" s="169">
        <v>0</v>
      </c>
      <c r="T453" s="170">
        <f>S453*H453</f>
        <v>0</v>
      </c>
      <c r="AR453" s="16" t="s">
        <v>347</v>
      </c>
      <c r="AT453" s="16" t="s">
        <v>134</v>
      </c>
      <c r="AU453" s="16" t="s">
        <v>81</v>
      </c>
      <c r="AY453" s="16" t="s">
        <v>131</v>
      </c>
      <c r="BE453" s="171">
        <f>IF(N453="základní",J453,0)</f>
        <v>0</v>
      </c>
      <c r="BF453" s="171">
        <f>IF(N453="snížená",J453,0)</f>
        <v>0</v>
      </c>
      <c r="BG453" s="171">
        <f>IF(N453="zákl. přenesená",J453,0)</f>
        <v>0</v>
      </c>
      <c r="BH453" s="171">
        <f>IF(N453="sníž. přenesená",J453,0)</f>
        <v>0</v>
      </c>
      <c r="BI453" s="171">
        <f>IF(N453="nulová",J453,0)</f>
        <v>0</v>
      </c>
      <c r="BJ453" s="16" t="s">
        <v>22</v>
      </c>
      <c r="BK453" s="171">
        <f>ROUND(I453*H453,2)</f>
        <v>0</v>
      </c>
      <c r="BL453" s="16" t="s">
        <v>347</v>
      </c>
      <c r="BM453" s="16" t="s">
        <v>701</v>
      </c>
    </row>
    <row r="454" spans="2:47" s="1" customFormat="1" ht="22.5" customHeight="1">
      <c r="B454" s="33"/>
      <c r="D454" s="183" t="s">
        <v>140</v>
      </c>
      <c r="F454" s="192" t="s">
        <v>700</v>
      </c>
      <c r="I454" s="133"/>
      <c r="L454" s="33"/>
      <c r="M454" s="62"/>
      <c r="N454" s="34"/>
      <c r="O454" s="34"/>
      <c r="P454" s="34"/>
      <c r="Q454" s="34"/>
      <c r="R454" s="34"/>
      <c r="S454" s="34"/>
      <c r="T454" s="63"/>
      <c r="AT454" s="16" t="s">
        <v>140</v>
      </c>
      <c r="AU454" s="16" t="s">
        <v>81</v>
      </c>
    </row>
    <row r="455" spans="2:65" s="1" customFormat="1" ht="22.5" customHeight="1">
      <c r="B455" s="159"/>
      <c r="C455" s="160" t="s">
        <v>702</v>
      </c>
      <c r="D455" s="160" t="s">
        <v>134</v>
      </c>
      <c r="E455" s="161" t="s">
        <v>703</v>
      </c>
      <c r="F455" s="162" t="s">
        <v>704</v>
      </c>
      <c r="G455" s="163" t="s">
        <v>241</v>
      </c>
      <c r="H455" s="164">
        <v>1</v>
      </c>
      <c r="I455" s="165"/>
      <c r="J455" s="166">
        <f>ROUND(I455*H455,2)</f>
        <v>0</v>
      </c>
      <c r="K455" s="162" t="s">
        <v>20</v>
      </c>
      <c r="L455" s="33"/>
      <c r="M455" s="167" t="s">
        <v>20</v>
      </c>
      <c r="N455" s="168" t="s">
        <v>44</v>
      </c>
      <c r="O455" s="34"/>
      <c r="P455" s="169">
        <f>O455*H455</f>
        <v>0</v>
      </c>
      <c r="Q455" s="169">
        <v>0</v>
      </c>
      <c r="R455" s="169">
        <f>Q455*H455</f>
        <v>0</v>
      </c>
      <c r="S455" s="169">
        <v>0</v>
      </c>
      <c r="T455" s="170">
        <f>S455*H455</f>
        <v>0</v>
      </c>
      <c r="AR455" s="16" t="s">
        <v>347</v>
      </c>
      <c r="AT455" s="16" t="s">
        <v>134</v>
      </c>
      <c r="AU455" s="16" t="s">
        <v>81</v>
      </c>
      <c r="AY455" s="16" t="s">
        <v>131</v>
      </c>
      <c r="BE455" s="171">
        <f>IF(N455="základní",J455,0)</f>
        <v>0</v>
      </c>
      <c r="BF455" s="171">
        <f>IF(N455="snížená",J455,0)</f>
        <v>0</v>
      </c>
      <c r="BG455" s="171">
        <f>IF(N455="zákl. přenesená",J455,0)</f>
        <v>0</v>
      </c>
      <c r="BH455" s="171">
        <f>IF(N455="sníž. přenesená",J455,0)</f>
        <v>0</v>
      </c>
      <c r="BI455" s="171">
        <f>IF(N455="nulová",J455,0)</f>
        <v>0</v>
      </c>
      <c r="BJ455" s="16" t="s">
        <v>22</v>
      </c>
      <c r="BK455" s="171">
        <f>ROUND(I455*H455,2)</f>
        <v>0</v>
      </c>
      <c r="BL455" s="16" t="s">
        <v>347</v>
      </c>
      <c r="BM455" s="16" t="s">
        <v>705</v>
      </c>
    </row>
    <row r="456" spans="2:47" s="1" customFormat="1" ht="22.5" customHeight="1">
      <c r="B456" s="33"/>
      <c r="D456" s="183" t="s">
        <v>140</v>
      </c>
      <c r="F456" s="192" t="s">
        <v>704</v>
      </c>
      <c r="I456" s="133"/>
      <c r="L456" s="33"/>
      <c r="M456" s="62"/>
      <c r="N456" s="34"/>
      <c r="O456" s="34"/>
      <c r="P456" s="34"/>
      <c r="Q456" s="34"/>
      <c r="R456" s="34"/>
      <c r="S456" s="34"/>
      <c r="T456" s="63"/>
      <c r="AT456" s="16" t="s">
        <v>140</v>
      </c>
      <c r="AU456" s="16" t="s">
        <v>81</v>
      </c>
    </row>
    <row r="457" spans="2:65" s="1" customFormat="1" ht="22.5" customHeight="1">
      <c r="B457" s="159"/>
      <c r="C457" s="160" t="s">
        <v>706</v>
      </c>
      <c r="D457" s="160" t="s">
        <v>134</v>
      </c>
      <c r="E457" s="161" t="s">
        <v>707</v>
      </c>
      <c r="F457" s="162" t="s">
        <v>708</v>
      </c>
      <c r="G457" s="163" t="s">
        <v>241</v>
      </c>
      <c r="H457" s="164">
        <v>1</v>
      </c>
      <c r="I457" s="165"/>
      <c r="J457" s="166">
        <f>ROUND(I457*H457,2)</f>
        <v>0</v>
      </c>
      <c r="K457" s="162" t="s">
        <v>20</v>
      </c>
      <c r="L457" s="33"/>
      <c r="M457" s="167" t="s">
        <v>20</v>
      </c>
      <c r="N457" s="168" t="s">
        <v>44</v>
      </c>
      <c r="O457" s="34"/>
      <c r="P457" s="169">
        <f>O457*H457</f>
        <v>0</v>
      </c>
      <c r="Q457" s="169">
        <v>0</v>
      </c>
      <c r="R457" s="169">
        <f>Q457*H457</f>
        <v>0</v>
      </c>
      <c r="S457" s="169">
        <v>0</v>
      </c>
      <c r="T457" s="170">
        <f>S457*H457</f>
        <v>0</v>
      </c>
      <c r="AR457" s="16" t="s">
        <v>347</v>
      </c>
      <c r="AT457" s="16" t="s">
        <v>134</v>
      </c>
      <c r="AU457" s="16" t="s">
        <v>81</v>
      </c>
      <c r="AY457" s="16" t="s">
        <v>131</v>
      </c>
      <c r="BE457" s="171">
        <f>IF(N457="základní",J457,0)</f>
        <v>0</v>
      </c>
      <c r="BF457" s="171">
        <f>IF(N457="snížená",J457,0)</f>
        <v>0</v>
      </c>
      <c r="BG457" s="171">
        <f>IF(N457="zákl. přenesená",J457,0)</f>
        <v>0</v>
      </c>
      <c r="BH457" s="171">
        <f>IF(N457="sníž. přenesená",J457,0)</f>
        <v>0</v>
      </c>
      <c r="BI457" s="171">
        <f>IF(N457="nulová",J457,0)</f>
        <v>0</v>
      </c>
      <c r="BJ457" s="16" t="s">
        <v>22</v>
      </c>
      <c r="BK457" s="171">
        <f>ROUND(I457*H457,2)</f>
        <v>0</v>
      </c>
      <c r="BL457" s="16" t="s">
        <v>347</v>
      </c>
      <c r="BM457" s="16" t="s">
        <v>709</v>
      </c>
    </row>
    <row r="458" spans="2:47" s="1" customFormat="1" ht="22.5" customHeight="1">
      <c r="B458" s="33"/>
      <c r="D458" s="183" t="s">
        <v>140</v>
      </c>
      <c r="F458" s="192" t="s">
        <v>708</v>
      </c>
      <c r="I458" s="133"/>
      <c r="L458" s="33"/>
      <c r="M458" s="62"/>
      <c r="N458" s="34"/>
      <c r="O458" s="34"/>
      <c r="P458" s="34"/>
      <c r="Q458" s="34"/>
      <c r="R458" s="34"/>
      <c r="S458" s="34"/>
      <c r="T458" s="63"/>
      <c r="AT458" s="16" t="s">
        <v>140</v>
      </c>
      <c r="AU458" s="16" t="s">
        <v>81</v>
      </c>
    </row>
    <row r="459" spans="2:65" s="1" customFormat="1" ht="44.25" customHeight="1">
      <c r="B459" s="159"/>
      <c r="C459" s="160" t="s">
        <v>710</v>
      </c>
      <c r="D459" s="160" t="s">
        <v>134</v>
      </c>
      <c r="E459" s="161" t="s">
        <v>711</v>
      </c>
      <c r="F459" s="162" t="s">
        <v>712</v>
      </c>
      <c r="G459" s="163" t="s">
        <v>241</v>
      </c>
      <c r="H459" s="164">
        <v>12</v>
      </c>
      <c r="I459" s="165"/>
      <c r="J459" s="166">
        <f>ROUND(I459*H459,2)</f>
        <v>0</v>
      </c>
      <c r="K459" s="162" t="s">
        <v>20</v>
      </c>
      <c r="L459" s="33"/>
      <c r="M459" s="167" t="s">
        <v>20</v>
      </c>
      <c r="N459" s="168" t="s">
        <v>44</v>
      </c>
      <c r="O459" s="34"/>
      <c r="P459" s="169">
        <f>O459*H459</f>
        <v>0</v>
      </c>
      <c r="Q459" s="169">
        <v>0</v>
      </c>
      <c r="R459" s="169">
        <f>Q459*H459</f>
        <v>0</v>
      </c>
      <c r="S459" s="169">
        <v>0</v>
      </c>
      <c r="T459" s="170">
        <f>S459*H459</f>
        <v>0</v>
      </c>
      <c r="AR459" s="16" t="s">
        <v>347</v>
      </c>
      <c r="AT459" s="16" t="s">
        <v>134</v>
      </c>
      <c r="AU459" s="16" t="s">
        <v>81</v>
      </c>
      <c r="AY459" s="16" t="s">
        <v>131</v>
      </c>
      <c r="BE459" s="171">
        <f>IF(N459="základní",J459,0)</f>
        <v>0</v>
      </c>
      <c r="BF459" s="171">
        <f>IF(N459="snížená",J459,0)</f>
        <v>0</v>
      </c>
      <c r="BG459" s="171">
        <f>IF(N459="zákl. přenesená",J459,0)</f>
        <v>0</v>
      </c>
      <c r="BH459" s="171">
        <f>IF(N459="sníž. přenesená",J459,0)</f>
        <v>0</v>
      </c>
      <c r="BI459" s="171">
        <f>IF(N459="nulová",J459,0)</f>
        <v>0</v>
      </c>
      <c r="BJ459" s="16" t="s">
        <v>22</v>
      </c>
      <c r="BK459" s="171">
        <f>ROUND(I459*H459,2)</f>
        <v>0</v>
      </c>
      <c r="BL459" s="16" t="s">
        <v>347</v>
      </c>
      <c r="BM459" s="16" t="s">
        <v>713</v>
      </c>
    </row>
    <row r="460" spans="2:47" s="1" customFormat="1" ht="30" customHeight="1">
      <c r="B460" s="33"/>
      <c r="D460" s="183" t="s">
        <v>140</v>
      </c>
      <c r="F460" s="192" t="s">
        <v>714</v>
      </c>
      <c r="I460" s="133"/>
      <c r="L460" s="33"/>
      <c r="M460" s="62"/>
      <c r="N460" s="34"/>
      <c r="O460" s="34"/>
      <c r="P460" s="34"/>
      <c r="Q460" s="34"/>
      <c r="R460" s="34"/>
      <c r="S460" s="34"/>
      <c r="T460" s="63"/>
      <c r="AT460" s="16" t="s">
        <v>140</v>
      </c>
      <c r="AU460" s="16" t="s">
        <v>81</v>
      </c>
    </row>
    <row r="461" spans="2:65" s="1" customFormat="1" ht="22.5" customHeight="1">
      <c r="B461" s="159"/>
      <c r="C461" s="160" t="s">
        <v>715</v>
      </c>
      <c r="D461" s="160" t="s">
        <v>134</v>
      </c>
      <c r="E461" s="161" t="s">
        <v>716</v>
      </c>
      <c r="F461" s="162" t="s">
        <v>717</v>
      </c>
      <c r="G461" s="163" t="s">
        <v>241</v>
      </c>
      <c r="H461" s="164">
        <v>2</v>
      </c>
      <c r="I461" s="165"/>
      <c r="J461" s="166">
        <f>ROUND(I461*H461,2)</f>
        <v>0</v>
      </c>
      <c r="K461" s="162" t="s">
        <v>20</v>
      </c>
      <c r="L461" s="33"/>
      <c r="M461" s="167" t="s">
        <v>20</v>
      </c>
      <c r="N461" s="168" t="s">
        <v>44</v>
      </c>
      <c r="O461" s="34"/>
      <c r="P461" s="169">
        <f>O461*H461</f>
        <v>0</v>
      </c>
      <c r="Q461" s="169">
        <v>0</v>
      </c>
      <c r="R461" s="169">
        <f>Q461*H461</f>
        <v>0</v>
      </c>
      <c r="S461" s="169">
        <v>0</v>
      </c>
      <c r="T461" s="170">
        <f>S461*H461</f>
        <v>0</v>
      </c>
      <c r="AR461" s="16" t="s">
        <v>347</v>
      </c>
      <c r="AT461" s="16" t="s">
        <v>134</v>
      </c>
      <c r="AU461" s="16" t="s">
        <v>81</v>
      </c>
      <c r="AY461" s="16" t="s">
        <v>131</v>
      </c>
      <c r="BE461" s="171">
        <f>IF(N461="základní",J461,0)</f>
        <v>0</v>
      </c>
      <c r="BF461" s="171">
        <f>IF(N461="snížená",J461,0)</f>
        <v>0</v>
      </c>
      <c r="BG461" s="171">
        <f>IF(N461="zákl. přenesená",J461,0)</f>
        <v>0</v>
      </c>
      <c r="BH461" s="171">
        <f>IF(N461="sníž. přenesená",J461,0)</f>
        <v>0</v>
      </c>
      <c r="BI461" s="171">
        <f>IF(N461="nulová",J461,0)</f>
        <v>0</v>
      </c>
      <c r="BJ461" s="16" t="s">
        <v>22</v>
      </c>
      <c r="BK461" s="171">
        <f>ROUND(I461*H461,2)</f>
        <v>0</v>
      </c>
      <c r="BL461" s="16" t="s">
        <v>347</v>
      </c>
      <c r="BM461" s="16" t="s">
        <v>718</v>
      </c>
    </row>
    <row r="462" spans="2:47" s="1" customFormat="1" ht="22.5" customHeight="1">
      <c r="B462" s="33"/>
      <c r="D462" s="183" t="s">
        <v>140</v>
      </c>
      <c r="F462" s="192" t="s">
        <v>717</v>
      </c>
      <c r="I462" s="133"/>
      <c r="L462" s="33"/>
      <c r="M462" s="62"/>
      <c r="N462" s="34"/>
      <c r="O462" s="34"/>
      <c r="P462" s="34"/>
      <c r="Q462" s="34"/>
      <c r="R462" s="34"/>
      <c r="S462" s="34"/>
      <c r="T462" s="63"/>
      <c r="AT462" s="16" t="s">
        <v>140</v>
      </c>
      <c r="AU462" s="16" t="s">
        <v>81</v>
      </c>
    </row>
    <row r="463" spans="2:65" s="1" customFormat="1" ht="22.5" customHeight="1">
      <c r="B463" s="159"/>
      <c r="C463" s="160" t="s">
        <v>719</v>
      </c>
      <c r="D463" s="160" t="s">
        <v>134</v>
      </c>
      <c r="E463" s="161" t="s">
        <v>720</v>
      </c>
      <c r="F463" s="162" t="s">
        <v>721</v>
      </c>
      <c r="G463" s="163" t="s">
        <v>536</v>
      </c>
      <c r="H463" s="164">
        <v>1</v>
      </c>
      <c r="I463" s="165"/>
      <c r="J463" s="166">
        <f>ROUND(I463*H463,2)</f>
        <v>0</v>
      </c>
      <c r="K463" s="162" t="s">
        <v>20</v>
      </c>
      <c r="L463" s="33"/>
      <c r="M463" s="167" t="s">
        <v>20</v>
      </c>
      <c r="N463" s="168" t="s">
        <v>44</v>
      </c>
      <c r="O463" s="34"/>
      <c r="P463" s="169">
        <f>O463*H463</f>
        <v>0</v>
      </c>
      <c r="Q463" s="169">
        <v>0</v>
      </c>
      <c r="R463" s="169">
        <f>Q463*H463</f>
        <v>0</v>
      </c>
      <c r="S463" s="169">
        <v>0</v>
      </c>
      <c r="T463" s="170">
        <f>S463*H463</f>
        <v>0</v>
      </c>
      <c r="AR463" s="16" t="s">
        <v>347</v>
      </c>
      <c r="AT463" s="16" t="s">
        <v>134</v>
      </c>
      <c r="AU463" s="16" t="s">
        <v>81</v>
      </c>
      <c r="AY463" s="16" t="s">
        <v>131</v>
      </c>
      <c r="BE463" s="171">
        <f>IF(N463="základní",J463,0)</f>
        <v>0</v>
      </c>
      <c r="BF463" s="171">
        <f>IF(N463="snížená",J463,0)</f>
        <v>0</v>
      </c>
      <c r="BG463" s="171">
        <f>IF(N463="zákl. přenesená",J463,0)</f>
        <v>0</v>
      </c>
      <c r="BH463" s="171">
        <f>IF(N463="sníž. přenesená",J463,0)</f>
        <v>0</v>
      </c>
      <c r="BI463" s="171">
        <f>IF(N463="nulová",J463,0)</f>
        <v>0</v>
      </c>
      <c r="BJ463" s="16" t="s">
        <v>22</v>
      </c>
      <c r="BK463" s="171">
        <f>ROUND(I463*H463,2)</f>
        <v>0</v>
      </c>
      <c r="BL463" s="16" t="s">
        <v>347</v>
      </c>
      <c r="BM463" s="16" t="s">
        <v>722</v>
      </c>
    </row>
    <row r="464" spans="2:47" s="1" customFormat="1" ht="22.5" customHeight="1">
      <c r="B464" s="33"/>
      <c r="D464" s="183" t="s">
        <v>140</v>
      </c>
      <c r="F464" s="192" t="s">
        <v>721</v>
      </c>
      <c r="I464" s="133"/>
      <c r="L464" s="33"/>
      <c r="M464" s="62"/>
      <c r="N464" s="34"/>
      <c r="O464" s="34"/>
      <c r="P464" s="34"/>
      <c r="Q464" s="34"/>
      <c r="R464" s="34"/>
      <c r="S464" s="34"/>
      <c r="T464" s="63"/>
      <c r="AT464" s="16" t="s">
        <v>140</v>
      </c>
      <c r="AU464" s="16" t="s">
        <v>81</v>
      </c>
    </row>
    <row r="465" spans="2:65" s="1" customFormat="1" ht="22.5" customHeight="1">
      <c r="B465" s="159"/>
      <c r="C465" s="160" t="s">
        <v>723</v>
      </c>
      <c r="D465" s="160" t="s">
        <v>134</v>
      </c>
      <c r="E465" s="161" t="s">
        <v>724</v>
      </c>
      <c r="F465" s="162" t="s">
        <v>725</v>
      </c>
      <c r="G465" s="163" t="s">
        <v>536</v>
      </c>
      <c r="H465" s="164">
        <v>1</v>
      </c>
      <c r="I465" s="165"/>
      <c r="J465" s="166">
        <f>ROUND(I465*H465,2)</f>
        <v>0</v>
      </c>
      <c r="K465" s="162" t="s">
        <v>20</v>
      </c>
      <c r="L465" s="33"/>
      <c r="M465" s="167" t="s">
        <v>20</v>
      </c>
      <c r="N465" s="168" t="s">
        <v>44</v>
      </c>
      <c r="O465" s="34"/>
      <c r="P465" s="169">
        <f>O465*H465</f>
        <v>0</v>
      </c>
      <c r="Q465" s="169">
        <v>0</v>
      </c>
      <c r="R465" s="169">
        <f>Q465*H465</f>
        <v>0</v>
      </c>
      <c r="S465" s="169">
        <v>0</v>
      </c>
      <c r="T465" s="170">
        <f>S465*H465</f>
        <v>0</v>
      </c>
      <c r="AR465" s="16" t="s">
        <v>347</v>
      </c>
      <c r="AT465" s="16" t="s">
        <v>134</v>
      </c>
      <c r="AU465" s="16" t="s">
        <v>81</v>
      </c>
      <c r="AY465" s="16" t="s">
        <v>131</v>
      </c>
      <c r="BE465" s="171">
        <f>IF(N465="základní",J465,0)</f>
        <v>0</v>
      </c>
      <c r="BF465" s="171">
        <f>IF(N465="snížená",J465,0)</f>
        <v>0</v>
      </c>
      <c r="BG465" s="171">
        <f>IF(N465="zákl. přenesená",J465,0)</f>
        <v>0</v>
      </c>
      <c r="BH465" s="171">
        <f>IF(N465="sníž. přenesená",J465,0)</f>
        <v>0</v>
      </c>
      <c r="BI465" s="171">
        <f>IF(N465="nulová",J465,0)</f>
        <v>0</v>
      </c>
      <c r="BJ465" s="16" t="s">
        <v>22</v>
      </c>
      <c r="BK465" s="171">
        <f>ROUND(I465*H465,2)</f>
        <v>0</v>
      </c>
      <c r="BL465" s="16" t="s">
        <v>347</v>
      </c>
      <c r="BM465" s="16" t="s">
        <v>726</v>
      </c>
    </row>
    <row r="466" spans="2:47" s="1" customFormat="1" ht="22.5" customHeight="1">
      <c r="B466" s="33"/>
      <c r="D466" s="183" t="s">
        <v>140</v>
      </c>
      <c r="F466" s="192" t="s">
        <v>725</v>
      </c>
      <c r="I466" s="133"/>
      <c r="L466" s="33"/>
      <c r="M466" s="62"/>
      <c r="N466" s="34"/>
      <c r="O466" s="34"/>
      <c r="P466" s="34"/>
      <c r="Q466" s="34"/>
      <c r="R466" s="34"/>
      <c r="S466" s="34"/>
      <c r="T466" s="63"/>
      <c r="AT466" s="16" t="s">
        <v>140</v>
      </c>
      <c r="AU466" s="16" t="s">
        <v>81</v>
      </c>
    </row>
    <row r="467" spans="2:65" s="1" customFormat="1" ht="22.5" customHeight="1">
      <c r="B467" s="159"/>
      <c r="C467" s="160" t="s">
        <v>727</v>
      </c>
      <c r="D467" s="160" t="s">
        <v>134</v>
      </c>
      <c r="E467" s="161" t="s">
        <v>728</v>
      </c>
      <c r="F467" s="162" t="s">
        <v>729</v>
      </c>
      <c r="G467" s="163" t="s">
        <v>536</v>
      </c>
      <c r="H467" s="164">
        <v>1</v>
      </c>
      <c r="I467" s="165"/>
      <c r="J467" s="166">
        <f>ROUND(I467*H467,2)</f>
        <v>0</v>
      </c>
      <c r="K467" s="162" t="s">
        <v>20</v>
      </c>
      <c r="L467" s="33"/>
      <c r="M467" s="167" t="s">
        <v>20</v>
      </c>
      <c r="N467" s="168" t="s">
        <v>44</v>
      </c>
      <c r="O467" s="34"/>
      <c r="P467" s="169">
        <f>O467*H467</f>
        <v>0</v>
      </c>
      <c r="Q467" s="169">
        <v>0</v>
      </c>
      <c r="R467" s="169">
        <f>Q467*H467</f>
        <v>0</v>
      </c>
      <c r="S467" s="169">
        <v>0</v>
      </c>
      <c r="T467" s="170">
        <f>S467*H467</f>
        <v>0</v>
      </c>
      <c r="AR467" s="16" t="s">
        <v>347</v>
      </c>
      <c r="AT467" s="16" t="s">
        <v>134</v>
      </c>
      <c r="AU467" s="16" t="s">
        <v>81</v>
      </c>
      <c r="AY467" s="16" t="s">
        <v>131</v>
      </c>
      <c r="BE467" s="171">
        <f>IF(N467="základní",J467,0)</f>
        <v>0</v>
      </c>
      <c r="BF467" s="171">
        <f>IF(N467="snížená",J467,0)</f>
        <v>0</v>
      </c>
      <c r="BG467" s="171">
        <f>IF(N467="zákl. přenesená",J467,0)</f>
        <v>0</v>
      </c>
      <c r="BH467" s="171">
        <f>IF(N467="sníž. přenesená",J467,0)</f>
        <v>0</v>
      </c>
      <c r="BI467" s="171">
        <f>IF(N467="nulová",J467,0)</f>
        <v>0</v>
      </c>
      <c r="BJ467" s="16" t="s">
        <v>22</v>
      </c>
      <c r="BK467" s="171">
        <f>ROUND(I467*H467,2)</f>
        <v>0</v>
      </c>
      <c r="BL467" s="16" t="s">
        <v>347</v>
      </c>
      <c r="BM467" s="16" t="s">
        <v>730</v>
      </c>
    </row>
    <row r="468" spans="2:47" s="1" customFormat="1" ht="22.5" customHeight="1">
      <c r="B468" s="33"/>
      <c r="D468" s="183" t="s">
        <v>140</v>
      </c>
      <c r="F468" s="192" t="s">
        <v>729</v>
      </c>
      <c r="I468" s="133"/>
      <c r="L468" s="33"/>
      <c r="M468" s="62"/>
      <c r="N468" s="34"/>
      <c r="O468" s="34"/>
      <c r="P468" s="34"/>
      <c r="Q468" s="34"/>
      <c r="R468" s="34"/>
      <c r="S468" s="34"/>
      <c r="T468" s="63"/>
      <c r="AT468" s="16" t="s">
        <v>140</v>
      </c>
      <c r="AU468" s="16" t="s">
        <v>81</v>
      </c>
    </row>
    <row r="469" spans="2:65" s="1" customFormat="1" ht="22.5" customHeight="1">
      <c r="B469" s="159"/>
      <c r="C469" s="160" t="s">
        <v>731</v>
      </c>
      <c r="D469" s="160" t="s">
        <v>134</v>
      </c>
      <c r="E469" s="161" t="s">
        <v>732</v>
      </c>
      <c r="F469" s="162" t="s">
        <v>733</v>
      </c>
      <c r="G469" s="163" t="s">
        <v>734</v>
      </c>
      <c r="H469" s="164">
        <v>20</v>
      </c>
      <c r="I469" s="165"/>
      <c r="J469" s="166">
        <f>ROUND(I469*H469,2)</f>
        <v>0</v>
      </c>
      <c r="K469" s="162" t="s">
        <v>20</v>
      </c>
      <c r="L469" s="33"/>
      <c r="M469" s="167" t="s">
        <v>20</v>
      </c>
      <c r="N469" s="168" t="s">
        <v>44</v>
      </c>
      <c r="O469" s="34"/>
      <c r="P469" s="169">
        <f>O469*H469</f>
        <v>0</v>
      </c>
      <c r="Q469" s="169">
        <v>0</v>
      </c>
      <c r="R469" s="169">
        <f>Q469*H469</f>
        <v>0</v>
      </c>
      <c r="S469" s="169">
        <v>0</v>
      </c>
      <c r="T469" s="170">
        <f>S469*H469</f>
        <v>0</v>
      </c>
      <c r="AR469" s="16" t="s">
        <v>347</v>
      </c>
      <c r="AT469" s="16" t="s">
        <v>134</v>
      </c>
      <c r="AU469" s="16" t="s">
        <v>81</v>
      </c>
      <c r="AY469" s="16" t="s">
        <v>131</v>
      </c>
      <c r="BE469" s="171">
        <f>IF(N469="základní",J469,0)</f>
        <v>0</v>
      </c>
      <c r="BF469" s="171">
        <f>IF(N469="snížená",J469,0)</f>
        <v>0</v>
      </c>
      <c r="BG469" s="171">
        <f>IF(N469="zákl. přenesená",J469,0)</f>
        <v>0</v>
      </c>
      <c r="BH469" s="171">
        <f>IF(N469="sníž. přenesená",J469,0)</f>
        <v>0</v>
      </c>
      <c r="BI469" s="171">
        <f>IF(N469="nulová",J469,0)</f>
        <v>0</v>
      </c>
      <c r="BJ469" s="16" t="s">
        <v>22</v>
      </c>
      <c r="BK469" s="171">
        <f>ROUND(I469*H469,2)</f>
        <v>0</v>
      </c>
      <c r="BL469" s="16" t="s">
        <v>347</v>
      </c>
      <c r="BM469" s="16" t="s">
        <v>735</v>
      </c>
    </row>
    <row r="470" spans="2:47" s="1" customFormat="1" ht="22.5" customHeight="1">
      <c r="B470" s="33"/>
      <c r="D470" s="172" t="s">
        <v>140</v>
      </c>
      <c r="F470" s="173" t="s">
        <v>733</v>
      </c>
      <c r="I470" s="133"/>
      <c r="L470" s="33"/>
      <c r="M470" s="62"/>
      <c r="N470" s="34"/>
      <c r="O470" s="34"/>
      <c r="P470" s="34"/>
      <c r="Q470" s="34"/>
      <c r="R470" s="34"/>
      <c r="S470" s="34"/>
      <c r="T470" s="63"/>
      <c r="AT470" s="16" t="s">
        <v>140</v>
      </c>
      <c r="AU470" s="16" t="s">
        <v>81</v>
      </c>
    </row>
    <row r="471" spans="2:63" s="10" customFormat="1" ht="29.25" customHeight="1">
      <c r="B471" s="145"/>
      <c r="D471" s="156" t="s">
        <v>72</v>
      </c>
      <c r="E471" s="157" t="s">
        <v>736</v>
      </c>
      <c r="F471" s="157" t="s">
        <v>737</v>
      </c>
      <c r="I471" s="148"/>
      <c r="J471" s="158">
        <f>BK471</f>
        <v>0</v>
      </c>
      <c r="L471" s="145"/>
      <c r="M471" s="150"/>
      <c r="N471" s="151"/>
      <c r="O471" s="151"/>
      <c r="P471" s="152">
        <f>SUM(P472:P482)</f>
        <v>0</v>
      </c>
      <c r="Q471" s="151"/>
      <c r="R471" s="152">
        <f>SUM(R472:R482)</f>
        <v>0</v>
      </c>
      <c r="S471" s="151"/>
      <c r="T471" s="153">
        <f>SUM(T472:T482)</f>
        <v>0</v>
      </c>
      <c r="AR471" s="146" t="s">
        <v>166</v>
      </c>
      <c r="AT471" s="154" t="s">
        <v>72</v>
      </c>
      <c r="AU471" s="154" t="s">
        <v>22</v>
      </c>
      <c r="AY471" s="146" t="s">
        <v>131</v>
      </c>
      <c r="BK471" s="155">
        <f>SUM(BK472:BK482)</f>
        <v>0</v>
      </c>
    </row>
    <row r="472" spans="2:65" s="1" customFormat="1" ht="22.5" customHeight="1">
      <c r="B472" s="159"/>
      <c r="C472" s="160" t="s">
        <v>738</v>
      </c>
      <c r="D472" s="160" t="s">
        <v>134</v>
      </c>
      <c r="E472" s="161" t="s">
        <v>739</v>
      </c>
      <c r="F472" s="162" t="s">
        <v>740</v>
      </c>
      <c r="G472" s="163" t="s">
        <v>241</v>
      </c>
      <c r="H472" s="164">
        <v>35</v>
      </c>
      <c r="I472" s="165"/>
      <c r="J472" s="166">
        <f>ROUND(I472*H472,2)</f>
        <v>0</v>
      </c>
      <c r="K472" s="162" t="s">
        <v>20</v>
      </c>
      <c r="L472" s="33"/>
      <c r="M472" s="167" t="s">
        <v>20</v>
      </c>
      <c r="N472" s="168" t="s">
        <v>44</v>
      </c>
      <c r="O472" s="34"/>
      <c r="P472" s="169">
        <f>O472*H472</f>
        <v>0</v>
      </c>
      <c r="Q472" s="169">
        <v>0</v>
      </c>
      <c r="R472" s="169">
        <f>Q472*H472</f>
        <v>0</v>
      </c>
      <c r="S472" s="169">
        <v>0</v>
      </c>
      <c r="T472" s="170">
        <f>S472*H472</f>
        <v>0</v>
      </c>
      <c r="AR472" s="16" t="s">
        <v>347</v>
      </c>
      <c r="AT472" s="16" t="s">
        <v>134</v>
      </c>
      <c r="AU472" s="16" t="s">
        <v>81</v>
      </c>
      <c r="AY472" s="16" t="s">
        <v>131</v>
      </c>
      <c r="BE472" s="171">
        <f>IF(N472="základní",J472,0)</f>
        <v>0</v>
      </c>
      <c r="BF472" s="171">
        <f>IF(N472="snížená",J472,0)</f>
        <v>0</v>
      </c>
      <c r="BG472" s="171">
        <f>IF(N472="zákl. přenesená",J472,0)</f>
        <v>0</v>
      </c>
      <c r="BH472" s="171">
        <f>IF(N472="sníž. přenesená",J472,0)</f>
        <v>0</v>
      </c>
      <c r="BI472" s="171">
        <f>IF(N472="nulová",J472,0)</f>
        <v>0</v>
      </c>
      <c r="BJ472" s="16" t="s">
        <v>22</v>
      </c>
      <c r="BK472" s="171">
        <f>ROUND(I472*H472,2)</f>
        <v>0</v>
      </c>
      <c r="BL472" s="16" t="s">
        <v>347</v>
      </c>
      <c r="BM472" s="16" t="s">
        <v>741</v>
      </c>
    </row>
    <row r="473" spans="2:47" s="1" customFormat="1" ht="22.5" customHeight="1">
      <c r="B473" s="33"/>
      <c r="D473" s="183" t="s">
        <v>140</v>
      </c>
      <c r="F473" s="192" t="s">
        <v>740</v>
      </c>
      <c r="I473" s="133"/>
      <c r="L473" s="33"/>
      <c r="M473" s="62"/>
      <c r="N473" s="34"/>
      <c r="O473" s="34"/>
      <c r="P473" s="34"/>
      <c r="Q473" s="34"/>
      <c r="R473" s="34"/>
      <c r="S473" s="34"/>
      <c r="T473" s="63"/>
      <c r="AT473" s="16" t="s">
        <v>140</v>
      </c>
      <c r="AU473" s="16" t="s">
        <v>81</v>
      </c>
    </row>
    <row r="474" spans="2:65" s="1" customFormat="1" ht="22.5" customHeight="1">
      <c r="B474" s="159"/>
      <c r="C474" s="160" t="s">
        <v>742</v>
      </c>
      <c r="D474" s="160" t="s">
        <v>134</v>
      </c>
      <c r="E474" s="161" t="s">
        <v>743</v>
      </c>
      <c r="F474" s="162" t="s">
        <v>744</v>
      </c>
      <c r="G474" s="163" t="s">
        <v>343</v>
      </c>
      <c r="H474" s="164">
        <v>230</v>
      </c>
      <c r="I474" s="165"/>
      <c r="J474" s="166">
        <f>ROUND(I474*H474,2)</f>
        <v>0</v>
      </c>
      <c r="K474" s="162" t="s">
        <v>20</v>
      </c>
      <c r="L474" s="33"/>
      <c r="M474" s="167" t="s">
        <v>20</v>
      </c>
      <c r="N474" s="168" t="s">
        <v>44</v>
      </c>
      <c r="O474" s="34"/>
      <c r="P474" s="169">
        <f>O474*H474</f>
        <v>0</v>
      </c>
      <c r="Q474" s="169">
        <v>0</v>
      </c>
      <c r="R474" s="169">
        <f>Q474*H474</f>
        <v>0</v>
      </c>
      <c r="S474" s="169">
        <v>0</v>
      </c>
      <c r="T474" s="170">
        <f>S474*H474</f>
        <v>0</v>
      </c>
      <c r="AR474" s="16" t="s">
        <v>347</v>
      </c>
      <c r="AT474" s="16" t="s">
        <v>134</v>
      </c>
      <c r="AU474" s="16" t="s">
        <v>81</v>
      </c>
      <c r="AY474" s="16" t="s">
        <v>131</v>
      </c>
      <c r="BE474" s="171">
        <f>IF(N474="základní",J474,0)</f>
        <v>0</v>
      </c>
      <c r="BF474" s="171">
        <f>IF(N474="snížená",J474,0)</f>
        <v>0</v>
      </c>
      <c r="BG474" s="171">
        <f>IF(N474="zákl. přenesená",J474,0)</f>
        <v>0</v>
      </c>
      <c r="BH474" s="171">
        <f>IF(N474="sníž. přenesená",J474,0)</f>
        <v>0</v>
      </c>
      <c r="BI474" s="171">
        <f>IF(N474="nulová",J474,0)</f>
        <v>0</v>
      </c>
      <c r="BJ474" s="16" t="s">
        <v>22</v>
      </c>
      <c r="BK474" s="171">
        <f>ROUND(I474*H474,2)</f>
        <v>0</v>
      </c>
      <c r="BL474" s="16" t="s">
        <v>347</v>
      </c>
      <c r="BM474" s="16" t="s">
        <v>745</v>
      </c>
    </row>
    <row r="475" spans="2:47" s="1" customFormat="1" ht="22.5" customHeight="1">
      <c r="B475" s="33"/>
      <c r="D475" s="183" t="s">
        <v>140</v>
      </c>
      <c r="F475" s="192" t="s">
        <v>744</v>
      </c>
      <c r="I475" s="133"/>
      <c r="L475" s="33"/>
      <c r="M475" s="62"/>
      <c r="N475" s="34"/>
      <c r="O475" s="34"/>
      <c r="P475" s="34"/>
      <c r="Q475" s="34"/>
      <c r="R475" s="34"/>
      <c r="S475" s="34"/>
      <c r="T475" s="63"/>
      <c r="AT475" s="16" t="s">
        <v>140</v>
      </c>
      <c r="AU475" s="16" t="s">
        <v>81</v>
      </c>
    </row>
    <row r="476" spans="2:65" s="1" customFormat="1" ht="22.5" customHeight="1">
      <c r="B476" s="159"/>
      <c r="C476" s="160" t="s">
        <v>746</v>
      </c>
      <c r="D476" s="160" t="s">
        <v>134</v>
      </c>
      <c r="E476" s="161" t="s">
        <v>747</v>
      </c>
      <c r="F476" s="162" t="s">
        <v>748</v>
      </c>
      <c r="G476" s="163" t="s">
        <v>343</v>
      </c>
      <c r="H476" s="164">
        <v>250</v>
      </c>
      <c r="I476" s="165"/>
      <c r="J476" s="166">
        <f>ROUND(I476*H476,2)</f>
        <v>0</v>
      </c>
      <c r="K476" s="162" t="s">
        <v>20</v>
      </c>
      <c r="L476" s="33"/>
      <c r="M476" s="167" t="s">
        <v>20</v>
      </c>
      <c r="N476" s="168" t="s">
        <v>44</v>
      </c>
      <c r="O476" s="34"/>
      <c r="P476" s="169">
        <f>O476*H476</f>
        <v>0</v>
      </c>
      <c r="Q476" s="169">
        <v>0</v>
      </c>
      <c r="R476" s="169">
        <f>Q476*H476</f>
        <v>0</v>
      </c>
      <c r="S476" s="169">
        <v>0</v>
      </c>
      <c r="T476" s="170">
        <f>S476*H476</f>
        <v>0</v>
      </c>
      <c r="AR476" s="16" t="s">
        <v>347</v>
      </c>
      <c r="AT476" s="16" t="s">
        <v>134</v>
      </c>
      <c r="AU476" s="16" t="s">
        <v>81</v>
      </c>
      <c r="AY476" s="16" t="s">
        <v>131</v>
      </c>
      <c r="BE476" s="171">
        <f>IF(N476="základní",J476,0)</f>
        <v>0</v>
      </c>
      <c r="BF476" s="171">
        <f>IF(N476="snížená",J476,0)</f>
        <v>0</v>
      </c>
      <c r="BG476" s="171">
        <f>IF(N476="zákl. přenesená",J476,0)</f>
        <v>0</v>
      </c>
      <c r="BH476" s="171">
        <f>IF(N476="sníž. přenesená",J476,0)</f>
        <v>0</v>
      </c>
      <c r="BI476" s="171">
        <f>IF(N476="nulová",J476,0)</f>
        <v>0</v>
      </c>
      <c r="BJ476" s="16" t="s">
        <v>22</v>
      </c>
      <c r="BK476" s="171">
        <f>ROUND(I476*H476,2)</f>
        <v>0</v>
      </c>
      <c r="BL476" s="16" t="s">
        <v>347</v>
      </c>
      <c r="BM476" s="16" t="s">
        <v>749</v>
      </c>
    </row>
    <row r="477" spans="2:47" s="1" customFormat="1" ht="22.5" customHeight="1">
      <c r="B477" s="33"/>
      <c r="D477" s="183" t="s">
        <v>140</v>
      </c>
      <c r="F477" s="192" t="s">
        <v>748</v>
      </c>
      <c r="I477" s="133"/>
      <c r="L477" s="33"/>
      <c r="M477" s="62"/>
      <c r="N477" s="34"/>
      <c r="O477" s="34"/>
      <c r="P477" s="34"/>
      <c r="Q477" s="34"/>
      <c r="R477" s="34"/>
      <c r="S477" s="34"/>
      <c r="T477" s="63"/>
      <c r="AT477" s="16" t="s">
        <v>140</v>
      </c>
      <c r="AU477" s="16" t="s">
        <v>81</v>
      </c>
    </row>
    <row r="478" spans="2:65" s="1" customFormat="1" ht="22.5" customHeight="1">
      <c r="B478" s="159"/>
      <c r="C478" s="160" t="s">
        <v>750</v>
      </c>
      <c r="D478" s="160" t="s">
        <v>134</v>
      </c>
      <c r="E478" s="161" t="s">
        <v>751</v>
      </c>
      <c r="F478" s="162" t="s">
        <v>752</v>
      </c>
      <c r="G478" s="163" t="s">
        <v>343</v>
      </c>
      <c r="H478" s="164">
        <v>280</v>
      </c>
      <c r="I478" s="165"/>
      <c r="J478" s="166">
        <f>ROUND(I478*H478,2)</f>
        <v>0</v>
      </c>
      <c r="K478" s="162" t="s">
        <v>20</v>
      </c>
      <c r="L478" s="33"/>
      <c r="M478" s="167" t="s">
        <v>20</v>
      </c>
      <c r="N478" s="168" t="s">
        <v>44</v>
      </c>
      <c r="O478" s="34"/>
      <c r="P478" s="169">
        <f>O478*H478</f>
        <v>0</v>
      </c>
      <c r="Q478" s="169">
        <v>0</v>
      </c>
      <c r="R478" s="169">
        <f>Q478*H478</f>
        <v>0</v>
      </c>
      <c r="S478" s="169">
        <v>0</v>
      </c>
      <c r="T478" s="170">
        <f>S478*H478</f>
        <v>0</v>
      </c>
      <c r="AR478" s="16" t="s">
        <v>347</v>
      </c>
      <c r="AT478" s="16" t="s">
        <v>134</v>
      </c>
      <c r="AU478" s="16" t="s">
        <v>81</v>
      </c>
      <c r="AY478" s="16" t="s">
        <v>131</v>
      </c>
      <c r="BE478" s="171">
        <f>IF(N478="základní",J478,0)</f>
        <v>0</v>
      </c>
      <c r="BF478" s="171">
        <f>IF(N478="snížená",J478,0)</f>
        <v>0</v>
      </c>
      <c r="BG478" s="171">
        <f>IF(N478="zákl. přenesená",J478,0)</f>
        <v>0</v>
      </c>
      <c r="BH478" s="171">
        <f>IF(N478="sníž. přenesená",J478,0)</f>
        <v>0</v>
      </c>
      <c r="BI478" s="171">
        <f>IF(N478="nulová",J478,0)</f>
        <v>0</v>
      </c>
      <c r="BJ478" s="16" t="s">
        <v>22</v>
      </c>
      <c r="BK478" s="171">
        <f>ROUND(I478*H478,2)</f>
        <v>0</v>
      </c>
      <c r="BL478" s="16" t="s">
        <v>347</v>
      </c>
      <c r="BM478" s="16" t="s">
        <v>753</v>
      </c>
    </row>
    <row r="479" spans="2:47" s="1" customFormat="1" ht="22.5" customHeight="1">
      <c r="B479" s="33"/>
      <c r="D479" s="183" t="s">
        <v>140</v>
      </c>
      <c r="F479" s="192" t="s">
        <v>752</v>
      </c>
      <c r="I479" s="133"/>
      <c r="L479" s="33"/>
      <c r="M479" s="62"/>
      <c r="N479" s="34"/>
      <c r="O479" s="34"/>
      <c r="P479" s="34"/>
      <c r="Q479" s="34"/>
      <c r="R479" s="34"/>
      <c r="S479" s="34"/>
      <c r="T479" s="63"/>
      <c r="AT479" s="16" t="s">
        <v>140</v>
      </c>
      <c r="AU479" s="16" t="s">
        <v>81</v>
      </c>
    </row>
    <row r="480" spans="2:65" s="1" customFormat="1" ht="22.5" customHeight="1">
      <c r="B480" s="159"/>
      <c r="C480" s="160" t="s">
        <v>754</v>
      </c>
      <c r="D480" s="160" t="s">
        <v>134</v>
      </c>
      <c r="E480" s="161" t="s">
        <v>755</v>
      </c>
      <c r="F480" s="162" t="s">
        <v>756</v>
      </c>
      <c r="G480" s="163" t="s">
        <v>536</v>
      </c>
      <c r="H480" s="164">
        <v>1</v>
      </c>
      <c r="I480" s="165"/>
      <c r="J480" s="166">
        <f>ROUND(I480*H480,2)</f>
        <v>0</v>
      </c>
      <c r="K480" s="162" t="s">
        <v>20</v>
      </c>
      <c r="L480" s="33"/>
      <c r="M480" s="167" t="s">
        <v>20</v>
      </c>
      <c r="N480" s="168" t="s">
        <v>44</v>
      </c>
      <c r="O480" s="34"/>
      <c r="P480" s="169">
        <f>O480*H480</f>
        <v>0</v>
      </c>
      <c r="Q480" s="169">
        <v>0</v>
      </c>
      <c r="R480" s="169">
        <f>Q480*H480</f>
        <v>0</v>
      </c>
      <c r="S480" s="169">
        <v>0</v>
      </c>
      <c r="T480" s="170">
        <f>S480*H480</f>
        <v>0</v>
      </c>
      <c r="AR480" s="16" t="s">
        <v>347</v>
      </c>
      <c r="AT480" s="16" t="s">
        <v>134</v>
      </c>
      <c r="AU480" s="16" t="s">
        <v>81</v>
      </c>
      <c r="AY480" s="16" t="s">
        <v>131</v>
      </c>
      <c r="BE480" s="171">
        <f>IF(N480="základní",J480,0)</f>
        <v>0</v>
      </c>
      <c r="BF480" s="171">
        <f>IF(N480="snížená",J480,0)</f>
        <v>0</v>
      </c>
      <c r="BG480" s="171">
        <f>IF(N480="zákl. přenesená",J480,0)</f>
        <v>0</v>
      </c>
      <c r="BH480" s="171">
        <f>IF(N480="sníž. přenesená",J480,0)</f>
        <v>0</v>
      </c>
      <c r="BI480" s="171">
        <f>IF(N480="nulová",J480,0)</f>
        <v>0</v>
      </c>
      <c r="BJ480" s="16" t="s">
        <v>22</v>
      </c>
      <c r="BK480" s="171">
        <f>ROUND(I480*H480,2)</f>
        <v>0</v>
      </c>
      <c r="BL480" s="16" t="s">
        <v>347</v>
      </c>
      <c r="BM480" s="16" t="s">
        <v>757</v>
      </c>
    </row>
    <row r="481" spans="2:47" s="1" customFormat="1" ht="22.5" customHeight="1">
      <c r="B481" s="33"/>
      <c r="D481" s="183" t="s">
        <v>140</v>
      </c>
      <c r="F481" s="192" t="s">
        <v>756</v>
      </c>
      <c r="I481" s="133"/>
      <c r="L481" s="33"/>
      <c r="M481" s="62"/>
      <c r="N481" s="34"/>
      <c r="O481" s="34"/>
      <c r="P481" s="34"/>
      <c r="Q481" s="34"/>
      <c r="R481" s="34"/>
      <c r="S481" s="34"/>
      <c r="T481" s="63"/>
      <c r="AT481" s="16" t="s">
        <v>140</v>
      </c>
      <c r="AU481" s="16" t="s">
        <v>81</v>
      </c>
    </row>
    <row r="482" spans="2:65" s="1" customFormat="1" ht="22.5" customHeight="1">
      <c r="B482" s="159"/>
      <c r="C482" s="160" t="s">
        <v>758</v>
      </c>
      <c r="D482" s="160" t="s">
        <v>134</v>
      </c>
      <c r="E482" s="161" t="s">
        <v>759</v>
      </c>
      <c r="F482" s="162" t="s">
        <v>760</v>
      </c>
      <c r="G482" s="163" t="s">
        <v>241</v>
      </c>
      <c r="H482" s="164">
        <v>1</v>
      </c>
      <c r="I482" s="165"/>
      <c r="J482" s="166">
        <f>ROUND(I482*H482,2)</f>
        <v>0</v>
      </c>
      <c r="K482" s="162" t="s">
        <v>20</v>
      </c>
      <c r="L482" s="33"/>
      <c r="M482" s="167" t="s">
        <v>20</v>
      </c>
      <c r="N482" s="168" t="s">
        <v>44</v>
      </c>
      <c r="O482" s="34"/>
      <c r="P482" s="169">
        <f>O482*H482</f>
        <v>0</v>
      </c>
      <c r="Q482" s="169">
        <v>0</v>
      </c>
      <c r="R482" s="169">
        <f>Q482*H482</f>
        <v>0</v>
      </c>
      <c r="S482" s="169">
        <v>0</v>
      </c>
      <c r="T482" s="170">
        <f>S482*H482</f>
        <v>0</v>
      </c>
      <c r="AR482" s="16" t="s">
        <v>347</v>
      </c>
      <c r="AT482" s="16" t="s">
        <v>134</v>
      </c>
      <c r="AU482" s="16" t="s">
        <v>81</v>
      </c>
      <c r="AY482" s="16" t="s">
        <v>131</v>
      </c>
      <c r="BE482" s="171">
        <f>IF(N482="základní",J482,0)</f>
        <v>0</v>
      </c>
      <c r="BF482" s="171">
        <f>IF(N482="snížená",J482,0)</f>
        <v>0</v>
      </c>
      <c r="BG482" s="171">
        <f>IF(N482="zákl. přenesená",J482,0)</f>
        <v>0</v>
      </c>
      <c r="BH482" s="171">
        <f>IF(N482="sníž. přenesená",J482,0)</f>
        <v>0</v>
      </c>
      <c r="BI482" s="171">
        <f>IF(N482="nulová",J482,0)</f>
        <v>0</v>
      </c>
      <c r="BJ482" s="16" t="s">
        <v>22</v>
      </c>
      <c r="BK482" s="171">
        <f>ROUND(I482*H482,2)</f>
        <v>0</v>
      </c>
      <c r="BL482" s="16" t="s">
        <v>347</v>
      </c>
      <c r="BM482" s="16" t="s">
        <v>761</v>
      </c>
    </row>
    <row r="483" spans="2:63" s="10" customFormat="1" ht="29.25" customHeight="1">
      <c r="B483" s="145"/>
      <c r="D483" s="156" t="s">
        <v>72</v>
      </c>
      <c r="E483" s="157" t="s">
        <v>762</v>
      </c>
      <c r="F483" s="157" t="s">
        <v>763</v>
      </c>
      <c r="I483" s="148"/>
      <c r="J483" s="158">
        <f>BK483</f>
        <v>0</v>
      </c>
      <c r="L483" s="145"/>
      <c r="M483" s="150"/>
      <c r="N483" s="151"/>
      <c r="O483" s="151"/>
      <c r="P483" s="152">
        <f>SUM(P484:P513)</f>
        <v>0</v>
      </c>
      <c r="Q483" s="151"/>
      <c r="R483" s="152">
        <f>SUM(R484:R513)</f>
        <v>0</v>
      </c>
      <c r="S483" s="151"/>
      <c r="T483" s="153">
        <f>SUM(T484:T513)</f>
        <v>0</v>
      </c>
      <c r="AR483" s="146" t="s">
        <v>166</v>
      </c>
      <c r="AT483" s="154" t="s">
        <v>72</v>
      </c>
      <c r="AU483" s="154" t="s">
        <v>22</v>
      </c>
      <c r="AY483" s="146" t="s">
        <v>131</v>
      </c>
      <c r="BK483" s="155">
        <f>SUM(BK484:BK513)</f>
        <v>0</v>
      </c>
    </row>
    <row r="484" spans="2:65" s="1" customFormat="1" ht="22.5" customHeight="1">
      <c r="B484" s="159"/>
      <c r="C484" s="160" t="s">
        <v>764</v>
      </c>
      <c r="D484" s="160" t="s">
        <v>134</v>
      </c>
      <c r="E484" s="161" t="s">
        <v>765</v>
      </c>
      <c r="F484" s="162" t="s">
        <v>766</v>
      </c>
      <c r="G484" s="163" t="s">
        <v>343</v>
      </c>
      <c r="H484" s="164">
        <v>150</v>
      </c>
      <c r="I484" s="165"/>
      <c r="J484" s="166">
        <f>ROUND(I484*H484,2)</f>
        <v>0</v>
      </c>
      <c r="K484" s="162" t="s">
        <v>20</v>
      </c>
      <c r="L484" s="33"/>
      <c r="M484" s="167" t="s">
        <v>20</v>
      </c>
      <c r="N484" s="168" t="s">
        <v>44</v>
      </c>
      <c r="O484" s="34"/>
      <c r="P484" s="169">
        <f>O484*H484</f>
        <v>0</v>
      </c>
      <c r="Q484" s="169">
        <v>0</v>
      </c>
      <c r="R484" s="169">
        <f>Q484*H484</f>
        <v>0</v>
      </c>
      <c r="S484" s="169">
        <v>0</v>
      </c>
      <c r="T484" s="170">
        <f>S484*H484</f>
        <v>0</v>
      </c>
      <c r="AR484" s="16" t="s">
        <v>347</v>
      </c>
      <c r="AT484" s="16" t="s">
        <v>134</v>
      </c>
      <c r="AU484" s="16" t="s">
        <v>81</v>
      </c>
      <c r="AY484" s="16" t="s">
        <v>131</v>
      </c>
      <c r="BE484" s="171">
        <f>IF(N484="základní",J484,0)</f>
        <v>0</v>
      </c>
      <c r="BF484" s="171">
        <f>IF(N484="snížená",J484,0)</f>
        <v>0</v>
      </c>
      <c r="BG484" s="171">
        <f>IF(N484="zákl. přenesená",J484,0)</f>
        <v>0</v>
      </c>
      <c r="BH484" s="171">
        <f>IF(N484="sníž. přenesená",J484,0)</f>
        <v>0</v>
      </c>
      <c r="BI484" s="171">
        <f>IF(N484="nulová",J484,0)</f>
        <v>0</v>
      </c>
      <c r="BJ484" s="16" t="s">
        <v>22</v>
      </c>
      <c r="BK484" s="171">
        <f>ROUND(I484*H484,2)</f>
        <v>0</v>
      </c>
      <c r="BL484" s="16" t="s">
        <v>347</v>
      </c>
      <c r="BM484" s="16" t="s">
        <v>767</v>
      </c>
    </row>
    <row r="485" spans="2:47" s="1" customFormat="1" ht="22.5" customHeight="1">
      <c r="B485" s="33"/>
      <c r="D485" s="183" t="s">
        <v>140</v>
      </c>
      <c r="F485" s="192" t="s">
        <v>766</v>
      </c>
      <c r="I485" s="133"/>
      <c r="L485" s="33"/>
      <c r="M485" s="62"/>
      <c r="N485" s="34"/>
      <c r="O485" s="34"/>
      <c r="P485" s="34"/>
      <c r="Q485" s="34"/>
      <c r="R485" s="34"/>
      <c r="S485" s="34"/>
      <c r="T485" s="63"/>
      <c r="AT485" s="16" t="s">
        <v>140</v>
      </c>
      <c r="AU485" s="16" t="s">
        <v>81</v>
      </c>
    </row>
    <row r="486" spans="2:65" s="1" customFormat="1" ht="22.5" customHeight="1">
      <c r="B486" s="159"/>
      <c r="C486" s="160" t="s">
        <v>351</v>
      </c>
      <c r="D486" s="160" t="s">
        <v>134</v>
      </c>
      <c r="E486" s="161" t="s">
        <v>768</v>
      </c>
      <c r="F486" s="162" t="s">
        <v>769</v>
      </c>
      <c r="G486" s="163" t="s">
        <v>343</v>
      </c>
      <c r="H486" s="164">
        <v>30</v>
      </c>
      <c r="I486" s="165"/>
      <c r="J486" s="166">
        <f>ROUND(I486*H486,2)</f>
        <v>0</v>
      </c>
      <c r="K486" s="162" t="s">
        <v>20</v>
      </c>
      <c r="L486" s="33"/>
      <c r="M486" s="167" t="s">
        <v>20</v>
      </c>
      <c r="N486" s="168" t="s">
        <v>44</v>
      </c>
      <c r="O486" s="34"/>
      <c r="P486" s="169">
        <f>O486*H486</f>
        <v>0</v>
      </c>
      <c r="Q486" s="169">
        <v>0</v>
      </c>
      <c r="R486" s="169">
        <f>Q486*H486</f>
        <v>0</v>
      </c>
      <c r="S486" s="169">
        <v>0</v>
      </c>
      <c r="T486" s="170">
        <f>S486*H486</f>
        <v>0</v>
      </c>
      <c r="AR486" s="16" t="s">
        <v>347</v>
      </c>
      <c r="AT486" s="16" t="s">
        <v>134</v>
      </c>
      <c r="AU486" s="16" t="s">
        <v>81</v>
      </c>
      <c r="AY486" s="16" t="s">
        <v>131</v>
      </c>
      <c r="BE486" s="171">
        <f>IF(N486="základní",J486,0)</f>
        <v>0</v>
      </c>
      <c r="BF486" s="171">
        <f>IF(N486="snížená",J486,0)</f>
        <v>0</v>
      </c>
      <c r="BG486" s="171">
        <f>IF(N486="zákl. přenesená",J486,0)</f>
        <v>0</v>
      </c>
      <c r="BH486" s="171">
        <f>IF(N486="sníž. přenesená",J486,0)</f>
        <v>0</v>
      </c>
      <c r="BI486" s="171">
        <f>IF(N486="nulová",J486,0)</f>
        <v>0</v>
      </c>
      <c r="BJ486" s="16" t="s">
        <v>22</v>
      </c>
      <c r="BK486" s="171">
        <f>ROUND(I486*H486,2)</f>
        <v>0</v>
      </c>
      <c r="BL486" s="16" t="s">
        <v>347</v>
      </c>
      <c r="BM486" s="16" t="s">
        <v>770</v>
      </c>
    </row>
    <row r="487" spans="2:47" s="1" customFormat="1" ht="22.5" customHeight="1">
      <c r="B487" s="33"/>
      <c r="D487" s="183" t="s">
        <v>140</v>
      </c>
      <c r="F487" s="192" t="s">
        <v>769</v>
      </c>
      <c r="I487" s="133"/>
      <c r="L487" s="33"/>
      <c r="M487" s="62"/>
      <c r="N487" s="34"/>
      <c r="O487" s="34"/>
      <c r="P487" s="34"/>
      <c r="Q487" s="34"/>
      <c r="R487" s="34"/>
      <c r="S487" s="34"/>
      <c r="T487" s="63"/>
      <c r="AT487" s="16" t="s">
        <v>140</v>
      </c>
      <c r="AU487" s="16" t="s">
        <v>81</v>
      </c>
    </row>
    <row r="488" spans="2:65" s="1" customFormat="1" ht="22.5" customHeight="1">
      <c r="B488" s="159"/>
      <c r="C488" s="160" t="s">
        <v>771</v>
      </c>
      <c r="D488" s="160" t="s">
        <v>134</v>
      </c>
      <c r="E488" s="161" t="s">
        <v>772</v>
      </c>
      <c r="F488" s="162" t="s">
        <v>773</v>
      </c>
      <c r="G488" s="163" t="s">
        <v>241</v>
      </c>
      <c r="H488" s="164">
        <v>35</v>
      </c>
      <c r="I488" s="165"/>
      <c r="J488" s="166">
        <f>ROUND(I488*H488,2)</f>
        <v>0</v>
      </c>
      <c r="K488" s="162" t="s">
        <v>20</v>
      </c>
      <c r="L488" s="33"/>
      <c r="M488" s="167" t="s">
        <v>20</v>
      </c>
      <c r="N488" s="168" t="s">
        <v>44</v>
      </c>
      <c r="O488" s="34"/>
      <c r="P488" s="169">
        <f>O488*H488</f>
        <v>0</v>
      </c>
      <c r="Q488" s="169">
        <v>0</v>
      </c>
      <c r="R488" s="169">
        <f>Q488*H488</f>
        <v>0</v>
      </c>
      <c r="S488" s="169">
        <v>0</v>
      </c>
      <c r="T488" s="170">
        <f>S488*H488</f>
        <v>0</v>
      </c>
      <c r="AR488" s="16" t="s">
        <v>347</v>
      </c>
      <c r="AT488" s="16" t="s">
        <v>134</v>
      </c>
      <c r="AU488" s="16" t="s">
        <v>81</v>
      </c>
      <c r="AY488" s="16" t="s">
        <v>131</v>
      </c>
      <c r="BE488" s="171">
        <f>IF(N488="základní",J488,0)</f>
        <v>0</v>
      </c>
      <c r="BF488" s="171">
        <f>IF(N488="snížená",J488,0)</f>
        <v>0</v>
      </c>
      <c r="BG488" s="171">
        <f>IF(N488="zákl. přenesená",J488,0)</f>
        <v>0</v>
      </c>
      <c r="BH488" s="171">
        <f>IF(N488="sníž. přenesená",J488,0)</f>
        <v>0</v>
      </c>
      <c r="BI488" s="171">
        <f>IF(N488="nulová",J488,0)</f>
        <v>0</v>
      </c>
      <c r="BJ488" s="16" t="s">
        <v>22</v>
      </c>
      <c r="BK488" s="171">
        <f>ROUND(I488*H488,2)</f>
        <v>0</v>
      </c>
      <c r="BL488" s="16" t="s">
        <v>347</v>
      </c>
      <c r="BM488" s="16" t="s">
        <v>774</v>
      </c>
    </row>
    <row r="489" spans="2:47" s="1" customFormat="1" ht="22.5" customHeight="1">
      <c r="B489" s="33"/>
      <c r="D489" s="183" t="s">
        <v>140</v>
      </c>
      <c r="F489" s="192" t="s">
        <v>773</v>
      </c>
      <c r="I489" s="133"/>
      <c r="L489" s="33"/>
      <c r="M489" s="62"/>
      <c r="N489" s="34"/>
      <c r="O489" s="34"/>
      <c r="P489" s="34"/>
      <c r="Q489" s="34"/>
      <c r="R489" s="34"/>
      <c r="S489" s="34"/>
      <c r="T489" s="63"/>
      <c r="AT489" s="16" t="s">
        <v>140</v>
      </c>
      <c r="AU489" s="16" t="s">
        <v>81</v>
      </c>
    </row>
    <row r="490" spans="2:65" s="1" customFormat="1" ht="22.5" customHeight="1">
      <c r="B490" s="159"/>
      <c r="C490" s="160" t="s">
        <v>775</v>
      </c>
      <c r="D490" s="160" t="s">
        <v>134</v>
      </c>
      <c r="E490" s="161" t="s">
        <v>776</v>
      </c>
      <c r="F490" s="162" t="s">
        <v>777</v>
      </c>
      <c r="G490" s="163" t="s">
        <v>241</v>
      </c>
      <c r="H490" s="164">
        <v>15</v>
      </c>
      <c r="I490" s="165"/>
      <c r="J490" s="166">
        <f>ROUND(I490*H490,2)</f>
        <v>0</v>
      </c>
      <c r="K490" s="162" t="s">
        <v>20</v>
      </c>
      <c r="L490" s="33"/>
      <c r="M490" s="167" t="s">
        <v>20</v>
      </c>
      <c r="N490" s="168" t="s">
        <v>44</v>
      </c>
      <c r="O490" s="34"/>
      <c r="P490" s="169">
        <f>O490*H490</f>
        <v>0</v>
      </c>
      <c r="Q490" s="169">
        <v>0</v>
      </c>
      <c r="R490" s="169">
        <f>Q490*H490</f>
        <v>0</v>
      </c>
      <c r="S490" s="169">
        <v>0</v>
      </c>
      <c r="T490" s="170">
        <f>S490*H490</f>
        <v>0</v>
      </c>
      <c r="AR490" s="16" t="s">
        <v>347</v>
      </c>
      <c r="AT490" s="16" t="s">
        <v>134</v>
      </c>
      <c r="AU490" s="16" t="s">
        <v>81</v>
      </c>
      <c r="AY490" s="16" t="s">
        <v>131</v>
      </c>
      <c r="BE490" s="171">
        <f>IF(N490="základní",J490,0)</f>
        <v>0</v>
      </c>
      <c r="BF490" s="171">
        <f>IF(N490="snížená",J490,0)</f>
        <v>0</v>
      </c>
      <c r="BG490" s="171">
        <f>IF(N490="zákl. přenesená",J490,0)</f>
        <v>0</v>
      </c>
      <c r="BH490" s="171">
        <f>IF(N490="sníž. přenesená",J490,0)</f>
        <v>0</v>
      </c>
      <c r="BI490" s="171">
        <f>IF(N490="nulová",J490,0)</f>
        <v>0</v>
      </c>
      <c r="BJ490" s="16" t="s">
        <v>22</v>
      </c>
      <c r="BK490" s="171">
        <f>ROUND(I490*H490,2)</f>
        <v>0</v>
      </c>
      <c r="BL490" s="16" t="s">
        <v>347</v>
      </c>
      <c r="BM490" s="16" t="s">
        <v>778</v>
      </c>
    </row>
    <row r="491" spans="2:47" s="1" customFormat="1" ht="22.5" customHeight="1">
      <c r="B491" s="33"/>
      <c r="D491" s="183" t="s">
        <v>140</v>
      </c>
      <c r="F491" s="192" t="s">
        <v>777</v>
      </c>
      <c r="I491" s="133"/>
      <c r="L491" s="33"/>
      <c r="M491" s="62"/>
      <c r="N491" s="34"/>
      <c r="O491" s="34"/>
      <c r="P491" s="34"/>
      <c r="Q491" s="34"/>
      <c r="R491" s="34"/>
      <c r="S491" s="34"/>
      <c r="T491" s="63"/>
      <c r="AT491" s="16" t="s">
        <v>140</v>
      </c>
      <c r="AU491" s="16" t="s">
        <v>81</v>
      </c>
    </row>
    <row r="492" spans="2:65" s="1" customFormat="1" ht="22.5" customHeight="1">
      <c r="B492" s="159"/>
      <c r="C492" s="160" t="s">
        <v>779</v>
      </c>
      <c r="D492" s="160" t="s">
        <v>134</v>
      </c>
      <c r="E492" s="161" t="s">
        <v>780</v>
      </c>
      <c r="F492" s="162" t="s">
        <v>781</v>
      </c>
      <c r="G492" s="163" t="s">
        <v>241</v>
      </c>
      <c r="H492" s="164">
        <v>6</v>
      </c>
      <c r="I492" s="165"/>
      <c r="J492" s="166">
        <f>ROUND(I492*H492,2)</f>
        <v>0</v>
      </c>
      <c r="K492" s="162" t="s">
        <v>20</v>
      </c>
      <c r="L492" s="33"/>
      <c r="M492" s="167" t="s">
        <v>20</v>
      </c>
      <c r="N492" s="168" t="s">
        <v>44</v>
      </c>
      <c r="O492" s="34"/>
      <c r="P492" s="169">
        <f>O492*H492</f>
        <v>0</v>
      </c>
      <c r="Q492" s="169">
        <v>0</v>
      </c>
      <c r="R492" s="169">
        <f>Q492*H492</f>
        <v>0</v>
      </c>
      <c r="S492" s="169">
        <v>0</v>
      </c>
      <c r="T492" s="170">
        <f>S492*H492</f>
        <v>0</v>
      </c>
      <c r="AR492" s="16" t="s">
        <v>347</v>
      </c>
      <c r="AT492" s="16" t="s">
        <v>134</v>
      </c>
      <c r="AU492" s="16" t="s">
        <v>81</v>
      </c>
      <c r="AY492" s="16" t="s">
        <v>131</v>
      </c>
      <c r="BE492" s="171">
        <f>IF(N492="základní",J492,0)</f>
        <v>0</v>
      </c>
      <c r="BF492" s="171">
        <f>IF(N492="snížená",J492,0)</f>
        <v>0</v>
      </c>
      <c r="BG492" s="171">
        <f>IF(N492="zákl. přenesená",J492,0)</f>
        <v>0</v>
      </c>
      <c r="BH492" s="171">
        <f>IF(N492="sníž. přenesená",J492,0)</f>
        <v>0</v>
      </c>
      <c r="BI492" s="171">
        <f>IF(N492="nulová",J492,0)</f>
        <v>0</v>
      </c>
      <c r="BJ492" s="16" t="s">
        <v>22</v>
      </c>
      <c r="BK492" s="171">
        <f>ROUND(I492*H492,2)</f>
        <v>0</v>
      </c>
      <c r="BL492" s="16" t="s">
        <v>347</v>
      </c>
      <c r="BM492" s="16" t="s">
        <v>782</v>
      </c>
    </row>
    <row r="493" spans="2:47" s="1" customFormat="1" ht="22.5" customHeight="1">
      <c r="B493" s="33"/>
      <c r="D493" s="183" t="s">
        <v>140</v>
      </c>
      <c r="F493" s="192" t="s">
        <v>781</v>
      </c>
      <c r="I493" s="133"/>
      <c r="L493" s="33"/>
      <c r="M493" s="62"/>
      <c r="N493" s="34"/>
      <c r="O493" s="34"/>
      <c r="P493" s="34"/>
      <c r="Q493" s="34"/>
      <c r="R493" s="34"/>
      <c r="S493" s="34"/>
      <c r="T493" s="63"/>
      <c r="AT493" s="16" t="s">
        <v>140</v>
      </c>
      <c r="AU493" s="16" t="s">
        <v>81</v>
      </c>
    </row>
    <row r="494" spans="2:65" s="1" customFormat="1" ht="22.5" customHeight="1">
      <c r="B494" s="159"/>
      <c r="C494" s="160" t="s">
        <v>783</v>
      </c>
      <c r="D494" s="160" t="s">
        <v>134</v>
      </c>
      <c r="E494" s="161" t="s">
        <v>784</v>
      </c>
      <c r="F494" s="162" t="s">
        <v>785</v>
      </c>
      <c r="G494" s="163" t="s">
        <v>241</v>
      </c>
      <c r="H494" s="164">
        <v>6</v>
      </c>
      <c r="I494" s="165"/>
      <c r="J494" s="166">
        <f>ROUND(I494*H494,2)</f>
        <v>0</v>
      </c>
      <c r="K494" s="162" t="s">
        <v>20</v>
      </c>
      <c r="L494" s="33"/>
      <c r="M494" s="167" t="s">
        <v>20</v>
      </c>
      <c r="N494" s="168" t="s">
        <v>44</v>
      </c>
      <c r="O494" s="34"/>
      <c r="P494" s="169">
        <f>O494*H494</f>
        <v>0</v>
      </c>
      <c r="Q494" s="169">
        <v>0</v>
      </c>
      <c r="R494" s="169">
        <f>Q494*H494</f>
        <v>0</v>
      </c>
      <c r="S494" s="169">
        <v>0</v>
      </c>
      <c r="T494" s="170">
        <f>S494*H494</f>
        <v>0</v>
      </c>
      <c r="AR494" s="16" t="s">
        <v>347</v>
      </c>
      <c r="AT494" s="16" t="s">
        <v>134</v>
      </c>
      <c r="AU494" s="16" t="s">
        <v>81</v>
      </c>
      <c r="AY494" s="16" t="s">
        <v>131</v>
      </c>
      <c r="BE494" s="171">
        <f>IF(N494="základní",J494,0)</f>
        <v>0</v>
      </c>
      <c r="BF494" s="171">
        <f>IF(N494="snížená",J494,0)</f>
        <v>0</v>
      </c>
      <c r="BG494" s="171">
        <f>IF(N494="zákl. přenesená",J494,0)</f>
        <v>0</v>
      </c>
      <c r="BH494" s="171">
        <f>IF(N494="sníž. přenesená",J494,0)</f>
        <v>0</v>
      </c>
      <c r="BI494" s="171">
        <f>IF(N494="nulová",J494,0)</f>
        <v>0</v>
      </c>
      <c r="BJ494" s="16" t="s">
        <v>22</v>
      </c>
      <c r="BK494" s="171">
        <f>ROUND(I494*H494,2)</f>
        <v>0</v>
      </c>
      <c r="BL494" s="16" t="s">
        <v>347</v>
      </c>
      <c r="BM494" s="16" t="s">
        <v>786</v>
      </c>
    </row>
    <row r="495" spans="2:47" s="1" customFormat="1" ht="22.5" customHeight="1">
      <c r="B495" s="33"/>
      <c r="D495" s="183" t="s">
        <v>140</v>
      </c>
      <c r="F495" s="192" t="s">
        <v>785</v>
      </c>
      <c r="I495" s="133"/>
      <c r="L495" s="33"/>
      <c r="M495" s="62"/>
      <c r="N495" s="34"/>
      <c r="O495" s="34"/>
      <c r="P495" s="34"/>
      <c r="Q495" s="34"/>
      <c r="R495" s="34"/>
      <c r="S495" s="34"/>
      <c r="T495" s="63"/>
      <c r="AT495" s="16" t="s">
        <v>140</v>
      </c>
      <c r="AU495" s="16" t="s">
        <v>81</v>
      </c>
    </row>
    <row r="496" spans="2:65" s="1" customFormat="1" ht="22.5" customHeight="1">
      <c r="B496" s="159"/>
      <c r="C496" s="160" t="s">
        <v>787</v>
      </c>
      <c r="D496" s="160" t="s">
        <v>134</v>
      </c>
      <c r="E496" s="161" t="s">
        <v>788</v>
      </c>
      <c r="F496" s="162" t="s">
        <v>789</v>
      </c>
      <c r="G496" s="163" t="s">
        <v>241</v>
      </c>
      <c r="H496" s="164">
        <v>2</v>
      </c>
      <c r="I496" s="165"/>
      <c r="J496" s="166">
        <f>ROUND(I496*H496,2)</f>
        <v>0</v>
      </c>
      <c r="K496" s="162" t="s">
        <v>20</v>
      </c>
      <c r="L496" s="33"/>
      <c r="M496" s="167" t="s">
        <v>20</v>
      </c>
      <c r="N496" s="168" t="s">
        <v>44</v>
      </c>
      <c r="O496" s="34"/>
      <c r="P496" s="169">
        <f>O496*H496</f>
        <v>0</v>
      </c>
      <c r="Q496" s="169">
        <v>0</v>
      </c>
      <c r="R496" s="169">
        <f>Q496*H496</f>
        <v>0</v>
      </c>
      <c r="S496" s="169">
        <v>0</v>
      </c>
      <c r="T496" s="170">
        <f>S496*H496</f>
        <v>0</v>
      </c>
      <c r="AR496" s="16" t="s">
        <v>347</v>
      </c>
      <c r="AT496" s="16" t="s">
        <v>134</v>
      </c>
      <c r="AU496" s="16" t="s">
        <v>81</v>
      </c>
      <c r="AY496" s="16" t="s">
        <v>131</v>
      </c>
      <c r="BE496" s="171">
        <f>IF(N496="základní",J496,0)</f>
        <v>0</v>
      </c>
      <c r="BF496" s="171">
        <f>IF(N496="snížená",J496,0)</f>
        <v>0</v>
      </c>
      <c r="BG496" s="171">
        <f>IF(N496="zákl. přenesená",J496,0)</f>
        <v>0</v>
      </c>
      <c r="BH496" s="171">
        <f>IF(N496="sníž. přenesená",J496,0)</f>
        <v>0</v>
      </c>
      <c r="BI496" s="171">
        <f>IF(N496="nulová",J496,0)</f>
        <v>0</v>
      </c>
      <c r="BJ496" s="16" t="s">
        <v>22</v>
      </c>
      <c r="BK496" s="171">
        <f>ROUND(I496*H496,2)</f>
        <v>0</v>
      </c>
      <c r="BL496" s="16" t="s">
        <v>347</v>
      </c>
      <c r="BM496" s="16" t="s">
        <v>790</v>
      </c>
    </row>
    <row r="497" spans="2:47" s="1" customFormat="1" ht="22.5" customHeight="1">
      <c r="B497" s="33"/>
      <c r="D497" s="183" t="s">
        <v>140</v>
      </c>
      <c r="F497" s="192" t="s">
        <v>789</v>
      </c>
      <c r="I497" s="133"/>
      <c r="L497" s="33"/>
      <c r="M497" s="62"/>
      <c r="N497" s="34"/>
      <c r="O497" s="34"/>
      <c r="P497" s="34"/>
      <c r="Q497" s="34"/>
      <c r="R497" s="34"/>
      <c r="S497" s="34"/>
      <c r="T497" s="63"/>
      <c r="AT497" s="16" t="s">
        <v>140</v>
      </c>
      <c r="AU497" s="16" t="s">
        <v>81</v>
      </c>
    </row>
    <row r="498" spans="2:65" s="1" customFormat="1" ht="22.5" customHeight="1">
      <c r="B498" s="159"/>
      <c r="C498" s="160" t="s">
        <v>791</v>
      </c>
      <c r="D498" s="160" t="s">
        <v>134</v>
      </c>
      <c r="E498" s="161" t="s">
        <v>792</v>
      </c>
      <c r="F498" s="162" t="s">
        <v>793</v>
      </c>
      <c r="G498" s="163" t="s">
        <v>343</v>
      </c>
      <c r="H498" s="164">
        <v>70</v>
      </c>
      <c r="I498" s="165"/>
      <c r="J498" s="166">
        <f>ROUND(I498*H498,2)</f>
        <v>0</v>
      </c>
      <c r="K498" s="162" t="s">
        <v>20</v>
      </c>
      <c r="L498" s="33"/>
      <c r="M498" s="167" t="s">
        <v>20</v>
      </c>
      <c r="N498" s="168" t="s">
        <v>44</v>
      </c>
      <c r="O498" s="34"/>
      <c r="P498" s="169">
        <f>O498*H498</f>
        <v>0</v>
      </c>
      <c r="Q498" s="169">
        <v>0</v>
      </c>
      <c r="R498" s="169">
        <f>Q498*H498</f>
        <v>0</v>
      </c>
      <c r="S498" s="169">
        <v>0</v>
      </c>
      <c r="T498" s="170">
        <f>S498*H498</f>
        <v>0</v>
      </c>
      <c r="AR498" s="16" t="s">
        <v>347</v>
      </c>
      <c r="AT498" s="16" t="s">
        <v>134</v>
      </c>
      <c r="AU498" s="16" t="s">
        <v>81</v>
      </c>
      <c r="AY498" s="16" t="s">
        <v>131</v>
      </c>
      <c r="BE498" s="171">
        <f>IF(N498="základní",J498,0)</f>
        <v>0</v>
      </c>
      <c r="BF498" s="171">
        <f>IF(N498="snížená",J498,0)</f>
        <v>0</v>
      </c>
      <c r="BG498" s="171">
        <f>IF(N498="zákl. přenesená",J498,0)</f>
        <v>0</v>
      </c>
      <c r="BH498" s="171">
        <f>IF(N498="sníž. přenesená",J498,0)</f>
        <v>0</v>
      </c>
      <c r="BI498" s="171">
        <f>IF(N498="nulová",J498,0)</f>
        <v>0</v>
      </c>
      <c r="BJ498" s="16" t="s">
        <v>22</v>
      </c>
      <c r="BK498" s="171">
        <f>ROUND(I498*H498,2)</f>
        <v>0</v>
      </c>
      <c r="BL498" s="16" t="s">
        <v>347</v>
      </c>
      <c r="BM498" s="16" t="s">
        <v>794</v>
      </c>
    </row>
    <row r="499" spans="2:47" s="1" customFormat="1" ht="22.5" customHeight="1">
      <c r="B499" s="33"/>
      <c r="D499" s="183" t="s">
        <v>140</v>
      </c>
      <c r="F499" s="192" t="s">
        <v>793</v>
      </c>
      <c r="I499" s="133"/>
      <c r="L499" s="33"/>
      <c r="M499" s="62"/>
      <c r="N499" s="34"/>
      <c r="O499" s="34"/>
      <c r="P499" s="34"/>
      <c r="Q499" s="34"/>
      <c r="R499" s="34"/>
      <c r="S499" s="34"/>
      <c r="T499" s="63"/>
      <c r="AT499" s="16" t="s">
        <v>140</v>
      </c>
      <c r="AU499" s="16" t="s">
        <v>81</v>
      </c>
    </row>
    <row r="500" spans="2:65" s="1" customFormat="1" ht="22.5" customHeight="1">
      <c r="B500" s="159"/>
      <c r="C500" s="160" t="s">
        <v>795</v>
      </c>
      <c r="D500" s="160" t="s">
        <v>134</v>
      </c>
      <c r="E500" s="161" t="s">
        <v>796</v>
      </c>
      <c r="F500" s="162" t="s">
        <v>797</v>
      </c>
      <c r="G500" s="163" t="s">
        <v>343</v>
      </c>
      <c r="H500" s="164">
        <v>40</v>
      </c>
      <c r="I500" s="165"/>
      <c r="J500" s="166">
        <f>ROUND(I500*H500,2)</f>
        <v>0</v>
      </c>
      <c r="K500" s="162" t="s">
        <v>20</v>
      </c>
      <c r="L500" s="33"/>
      <c r="M500" s="167" t="s">
        <v>20</v>
      </c>
      <c r="N500" s="168" t="s">
        <v>44</v>
      </c>
      <c r="O500" s="34"/>
      <c r="P500" s="169">
        <f>O500*H500</f>
        <v>0</v>
      </c>
      <c r="Q500" s="169">
        <v>0</v>
      </c>
      <c r="R500" s="169">
        <f>Q500*H500</f>
        <v>0</v>
      </c>
      <c r="S500" s="169">
        <v>0</v>
      </c>
      <c r="T500" s="170">
        <f>S500*H500</f>
        <v>0</v>
      </c>
      <c r="AR500" s="16" t="s">
        <v>347</v>
      </c>
      <c r="AT500" s="16" t="s">
        <v>134</v>
      </c>
      <c r="AU500" s="16" t="s">
        <v>81</v>
      </c>
      <c r="AY500" s="16" t="s">
        <v>131</v>
      </c>
      <c r="BE500" s="171">
        <f>IF(N500="základní",J500,0)</f>
        <v>0</v>
      </c>
      <c r="BF500" s="171">
        <f>IF(N500="snížená",J500,0)</f>
        <v>0</v>
      </c>
      <c r="BG500" s="171">
        <f>IF(N500="zákl. přenesená",J500,0)</f>
        <v>0</v>
      </c>
      <c r="BH500" s="171">
        <f>IF(N500="sníž. přenesená",J500,0)</f>
        <v>0</v>
      </c>
      <c r="BI500" s="171">
        <f>IF(N500="nulová",J500,0)</f>
        <v>0</v>
      </c>
      <c r="BJ500" s="16" t="s">
        <v>22</v>
      </c>
      <c r="BK500" s="171">
        <f>ROUND(I500*H500,2)</f>
        <v>0</v>
      </c>
      <c r="BL500" s="16" t="s">
        <v>347</v>
      </c>
      <c r="BM500" s="16" t="s">
        <v>798</v>
      </c>
    </row>
    <row r="501" spans="2:47" s="1" customFormat="1" ht="22.5" customHeight="1">
      <c r="B501" s="33"/>
      <c r="D501" s="183" t="s">
        <v>140</v>
      </c>
      <c r="F501" s="192" t="s">
        <v>797</v>
      </c>
      <c r="I501" s="133"/>
      <c r="L501" s="33"/>
      <c r="M501" s="62"/>
      <c r="N501" s="34"/>
      <c r="O501" s="34"/>
      <c r="P501" s="34"/>
      <c r="Q501" s="34"/>
      <c r="R501" s="34"/>
      <c r="S501" s="34"/>
      <c r="T501" s="63"/>
      <c r="AT501" s="16" t="s">
        <v>140</v>
      </c>
      <c r="AU501" s="16" t="s">
        <v>81</v>
      </c>
    </row>
    <row r="502" spans="2:65" s="1" customFormat="1" ht="22.5" customHeight="1">
      <c r="B502" s="159"/>
      <c r="C502" s="160" t="s">
        <v>799</v>
      </c>
      <c r="D502" s="160" t="s">
        <v>134</v>
      </c>
      <c r="E502" s="161" t="s">
        <v>800</v>
      </c>
      <c r="F502" s="162" t="s">
        <v>801</v>
      </c>
      <c r="G502" s="163" t="s">
        <v>536</v>
      </c>
      <c r="H502" s="164">
        <v>1</v>
      </c>
      <c r="I502" s="165"/>
      <c r="J502" s="166">
        <f>ROUND(I502*H502,2)</f>
        <v>0</v>
      </c>
      <c r="K502" s="162" t="s">
        <v>20</v>
      </c>
      <c r="L502" s="33"/>
      <c r="M502" s="167" t="s">
        <v>20</v>
      </c>
      <c r="N502" s="168" t="s">
        <v>44</v>
      </c>
      <c r="O502" s="34"/>
      <c r="P502" s="169">
        <f>O502*H502</f>
        <v>0</v>
      </c>
      <c r="Q502" s="169">
        <v>0</v>
      </c>
      <c r="R502" s="169">
        <f>Q502*H502</f>
        <v>0</v>
      </c>
      <c r="S502" s="169">
        <v>0</v>
      </c>
      <c r="T502" s="170">
        <f>S502*H502</f>
        <v>0</v>
      </c>
      <c r="AR502" s="16" t="s">
        <v>347</v>
      </c>
      <c r="AT502" s="16" t="s">
        <v>134</v>
      </c>
      <c r="AU502" s="16" t="s">
        <v>81</v>
      </c>
      <c r="AY502" s="16" t="s">
        <v>131</v>
      </c>
      <c r="BE502" s="171">
        <f>IF(N502="základní",J502,0)</f>
        <v>0</v>
      </c>
      <c r="BF502" s="171">
        <f>IF(N502="snížená",J502,0)</f>
        <v>0</v>
      </c>
      <c r="BG502" s="171">
        <f>IF(N502="zákl. přenesená",J502,0)</f>
        <v>0</v>
      </c>
      <c r="BH502" s="171">
        <f>IF(N502="sníž. přenesená",J502,0)</f>
        <v>0</v>
      </c>
      <c r="BI502" s="171">
        <f>IF(N502="nulová",J502,0)</f>
        <v>0</v>
      </c>
      <c r="BJ502" s="16" t="s">
        <v>22</v>
      </c>
      <c r="BK502" s="171">
        <f>ROUND(I502*H502,2)</f>
        <v>0</v>
      </c>
      <c r="BL502" s="16" t="s">
        <v>347</v>
      </c>
      <c r="BM502" s="16" t="s">
        <v>802</v>
      </c>
    </row>
    <row r="503" spans="2:47" s="1" customFormat="1" ht="22.5" customHeight="1">
      <c r="B503" s="33"/>
      <c r="D503" s="183" t="s">
        <v>140</v>
      </c>
      <c r="F503" s="192" t="s">
        <v>801</v>
      </c>
      <c r="I503" s="133"/>
      <c r="L503" s="33"/>
      <c r="M503" s="62"/>
      <c r="N503" s="34"/>
      <c r="O503" s="34"/>
      <c r="P503" s="34"/>
      <c r="Q503" s="34"/>
      <c r="R503" s="34"/>
      <c r="S503" s="34"/>
      <c r="T503" s="63"/>
      <c r="AT503" s="16" t="s">
        <v>140</v>
      </c>
      <c r="AU503" s="16" t="s">
        <v>81</v>
      </c>
    </row>
    <row r="504" spans="2:65" s="1" customFormat="1" ht="22.5" customHeight="1">
      <c r="B504" s="159"/>
      <c r="C504" s="160" t="s">
        <v>803</v>
      </c>
      <c r="D504" s="160" t="s">
        <v>134</v>
      </c>
      <c r="E504" s="161" t="s">
        <v>804</v>
      </c>
      <c r="F504" s="162" t="s">
        <v>805</v>
      </c>
      <c r="G504" s="163" t="s">
        <v>241</v>
      </c>
      <c r="H504" s="164">
        <v>20</v>
      </c>
      <c r="I504" s="165"/>
      <c r="J504" s="166">
        <f>ROUND(I504*H504,2)</f>
        <v>0</v>
      </c>
      <c r="K504" s="162" t="s">
        <v>20</v>
      </c>
      <c r="L504" s="33"/>
      <c r="M504" s="167" t="s">
        <v>20</v>
      </c>
      <c r="N504" s="168" t="s">
        <v>44</v>
      </c>
      <c r="O504" s="34"/>
      <c r="P504" s="169">
        <f>O504*H504</f>
        <v>0</v>
      </c>
      <c r="Q504" s="169">
        <v>0</v>
      </c>
      <c r="R504" s="169">
        <f>Q504*H504</f>
        <v>0</v>
      </c>
      <c r="S504" s="169">
        <v>0</v>
      </c>
      <c r="T504" s="170">
        <f>S504*H504</f>
        <v>0</v>
      </c>
      <c r="AR504" s="16" t="s">
        <v>347</v>
      </c>
      <c r="AT504" s="16" t="s">
        <v>134</v>
      </c>
      <c r="AU504" s="16" t="s">
        <v>81</v>
      </c>
      <c r="AY504" s="16" t="s">
        <v>131</v>
      </c>
      <c r="BE504" s="171">
        <f>IF(N504="základní",J504,0)</f>
        <v>0</v>
      </c>
      <c r="BF504" s="171">
        <f>IF(N504="snížená",J504,0)</f>
        <v>0</v>
      </c>
      <c r="BG504" s="171">
        <f>IF(N504="zákl. přenesená",J504,0)</f>
        <v>0</v>
      </c>
      <c r="BH504" s="171">
        <f>IF(N504="sníž. přenesená",J504,0)</f>
        <v>0</v>
      </c>
      <c r="BI504" s="171">
        <f>IF(N504="nulová",J504,0)</f>
        <v>0</v>
      </c>
      <c r="BJ504" s="16" t="s">
        <v>22</v>
      </c>
      <c r="BK504" s="171">
        <f>ROUND(I504*H504,2)</f>
        <v>0</v>
      </c>
      <c r="BL504" s="16" t="s">
        <v>347</v>
      </c>
      <c r="BM504" s="16" t="s">
        <v>806</v>
      </c>
    </row>
    <row r="505" spans="2:47" s="1" customFormat="1" ht="22.5" customHeight="1">
      <c r="B505" s="33"/>
      <c r="D505" s="183" t="s">
        <v>140</v>
      </c>
      <c r="F505" s="192" t="s">
        <v>805</v>
      </c>
      <c r="I505" s="133"/>
      <c r="L505" s="33"/>
      <c r="M505" s="62"/>
      <c r="N505" s="34"/>
      <c r="O505" s="34"/>
      <c r="P505" s="34"/>
      <c r="Q505" s="34"/>
      <c r="R505" s="34"/>
      <c r="S505" s="34"/>
      <c r="T505" s="63"/>
      <c r="AT505" s="16" t="s">
        <v>140</v>
      </c>
      <c r="AU505" s="16" t="s">
        <v>81</v>
      </c>
    </row>
    <row r="506" spans="2:65" s="1" customFormat="1" ht="22.5" customHeight="1">
      <c r="B506" s="159"/>
      <c r="C506" s="160" t="s">
        <v>807</v>
      </c>
      <c r="D506" s="160" t="s">
        <v>134</v>
      </c>
      <c r="E506" s="161" t="s">
        <v>808</v>
      </c>
      <c r="F506" s="162" t="s">
        <v>809</v>
      </c>
      <c r="G506" s="163" t="s">
        <v>241</v>
      </c>
      <c r="H506" s="164">
        <v>30</v>
      </c>
      <c r="I506" s="165"/>
      <c r="J506" s="166">
        <f>ROUND(I506*H506,2)</f>
        <v>0</v>
      </c>
      <c r="K506" s="162" t="s">
        <v>20</v>
      </c>
      <c r="L506" s="33"/>
      <c r="M506" s="167" t="s">
        <v>20</v>
      </c>
      <c r="N506" s="168" t="s">
        <v>44</v>
      </c>
      <c r="O506" s="34"/>
      <c r="P506" s="169">
        <f>O506*H506</f>
        <v>0</v>
      </c>
      <c r="Q506" s="169">
        <v>0</v>
      </c>
      <c r="R506" s="169">
        <f>Q506*H506</f>
        <v>0</v>
      </c>
      <c r="S506" s="169">
        <v>0</v>
      </c>
      <c r="T506" s="170">
        <f>S506*H506</f>
        <v>0</v>
      </c>
      <c r="AR506" s="16" t="s">
        <v>347</v>
      </c>
      <c r="AT506" s="16" t="s">
        <v>134</v>
      </c>
      <c r="AU506" s="16" t="s">
        <v>81</v>
      </c>
      <c r="AY506" s="16" t="s">
        <v>131</v>
      </c>
      <c r="BE506" s="171">
        <f>IF(N506="základní",J506,0)</f>
        <v>0</v>
      </c>
      <c r="BF506" s="171">
        <f>IF(N506="snížená",J506,0)</f>
        <v>0</v>
      </c>
      <c r="BG506" s="171">
        <f>IF(N506="zákl. přenesená",J506,0)</f>
        <v>0</v>
      </c>
      <c r="BH506" s="171">
        <f>IF(N506="sníž. přenesená",J506,0)</f>
        <v>0</v>
      </c>
      <c r="BI506" s="171">
        <f>IF(N506="nulová",J506,0)</f>
        <v>0</v>
      </c>
      <c r="BJ506" s="16" t="s">
        <v>22</v>
      </c>
      <c r="BK506" s="171">
        <f>ROUND(I506*H506,2)</f>
        <v>0</v>
      </c>
      <c r="BL506" s="16" t="s">
        <v>347</v>
      </c>
      <c r="BM506" s="16" t="s">
        <v>810</v>
      </c>
    </row>
    <row r="507" spans="2:47" s="1" customFormat="1" ht="22.5" customHeight="1">
      <c r="B507" s="33"/>
      <c r="D507" s="183" t="s">
        <v>140</v>
      </c>
      <c r="F507" s="192" t="s">
        <v>809</v>
      </c>
      <c r="I507" s="133"/>
      <c r="L507" s="33"/>
      <c r="M507" s="62"/>
      <c r="N507" s="34"/>
      <c r="O507" s="34"/>
      <c r="P507" s="34"/>
      <c r="Q507" s="34"/>
      <c r="R507" s="34"/>
      <c r="S507" s="34"/>
      <c r="T507" s="63"/>
      <c r="AT507" s="16" t="s">
        <v>140</v>
      </c>
      <c r="AU507" s="16" t="s">
        <v>81</v>
      </c>
    </row>
    <row r="508" spans="2:65" s="1" customFormat="1" ht="22.5" customHeight="1">
      <c r="B508" s="159"/>
      <c r="C508" s="160" t="s">
        <v>811</v>
      </c>
      <c r="D508" s="160" t="s">
        <v>134</v>
      </c>
      <c r="E508" s="161" t="s">
        <v>812</v>
      </c>
      <c r="F508" s="162" t="s">
        <v>813</v>
      </c>
      <c r="G508" s="163" t="s">
        <v>241</v>
      </c>
      <c r="H508" s="164">
        <v>3</v>
      </c>
      <c r="I508" s="165"/>
      <c r="J508" s="166">
        <f>ROUND(I508*H508,2)</f>
        <v>0</v>
      </c>
      <c r="K508" s="162" t="s">
        <v>20</v>
      </c>
      <c r="L508" s="33"/>
      <c r="M508" s="167" t="s">
        <v>20</v>
      </c>
      <c r="N508" s="168" t="s">
        <v>44</v>
      </c>
      <c r="O508" s="34"/>
      <c r="P508" s="169">
        <f>O508*H508</f>
        <v>0</v>
      </c>
      <c r="Q508" s="169">
        <v>0</v>
      </c>
      <c r="R508" s="169">
        <f>Q508*H508</f>
        <v>0</v>
      </c>
      <c r="S508" s="169">
        <v>0</v>
      </c>
      <c r="T508" s="170">
        <f>S508*H508</f>
        <v>0</v>
      </c>
      <c r="AR508" s="16" t="s">
        <v>347</v>
      </c>
      <c r="AT508" s="16" t="s">
        <v>134</v>
      </c>
      <c r="AU508" s="16" t="s">
        <v>81</v>
      </c>
      <c r="AY508" s="16" t="s">
        <v>131</v>
      </c>
      <c r="BE508" s="171">
        <f>IF(N508="základní",J508,0)</f>
        <v>0</v>
      </c>
      <c r="BF508" s="171">
        <f>IF(N508="snížená",J508,0)</f>
        <v>0</v>
      </c>
      <c r="BG508" s="171">
        <f>IF(N508="zákl. přenesená",J508,0)</f>
        <v>0</v>
      </c>
      <c r="BH508" s="171">
        <f>IF(N508="sníž. přenesená",J508,0)</f>
        <v>0</v>
      </c>
      <c r="BI508" s="171">
        <f>IF(N508="nulová",J508,0)</f>
        <v>0</v>
      </c>
      <c r="BJ508" s="16" t="s">
        <v>22</v>
      </c>
      <c r="BK508" s="171">
        <f>ROUND(I508*H508,2)</f>
        <v>0</v>
      </c>
      <c r="BL508" s="16" t="s">
        <v>347</v>
      </c>
      <c r="BM508" s="16" t="s">
        <v>814</v>
      </c>
    </row>
    <row r="509" spans="2:47" s="1" customFormat="1" ht="22.5" customHeight="1">
      <c r="B509" s="33"/>
      <c r="D509" s="183" t="s">
        <v>140</v>
      </c>
      <c r="F509" s="192" t="s">
        <v>813</v>
      </c>
      <c r="I509" s="133"/>
      <c r="L509" s="33"/>
      <c r="M509" s="62"/>
      <c r="N509" s="34"/>
      <c r="O509" s="34"/>
      <c r="P509" s="34"/>
      <c r="Q509" s="34"/>
      <c r="R509" s="34"/>
      <c r="S509" s="34"/>
      <c r="T509" s="63"/>
      <c r="AT509" s="16" t="s">
        <v>140</v>
      </c>
      <c r="AU509" s="16" t="s">
        <v>81</v>
      </c>
    </row>
    <row r="510" spans="2:65" s="1" customFormat="1" ht="22.5" customHeight="1">
      <c r="B510" s="159"/>
      <c r="C510" s="160" t="s">
        <v>815</v>
      </c>
      <c r="D510" s="160" t="s">
        <v>134</v>
      </c>
      <c r="E510" s="161" t="s">
        <v>816</v>
      </c>
      <c r="F510" s="162" t="s">
        <v>817</v>
      </c>
      <c r="G510" s="163" t="s">
        <v>536</v>
      </c>
      <c r="H510" s="164">
        <v>1</v>
      </c>
      <c r="I510" s="165"/>
      <c r="J510" s="166">
        <f>ROUND(I510*H510,2)</f>
        <v>0</v>
      </c>
      <c r="K510" s="162" t="s">
        <v>20</v>
      </c>
      <c r="L510" s="33"/>
      <c r="M510" s="167" t="s">
        <v>20</v>
      </c>
      <c r="N510" s="168" t="s">
        <v>44</v>
      </c>
      <c r="O510" s="34"/>
      <c r="P510" s="169">
        <f>O510*H510</f>
        <v>0</v>
      </c>
      <c r="Q510" s="169">
        <v>0</v>
      </c>
      <c r="R510" s="169">
        <f>Q510*H510</f>
        <v>0</v>
      </c>
      <c r="S510" s="169">
        <v>0</v>
      </c>
      <c r="T510" s="170">
        <f>S510*H510</f>
        <v>0</v>
      </c>
      <c r="AR510" s="16" t="s">
        <v>347</v>
      </c>
      <c r="AT510" s="16" t="s">
        <v>134</v>
      </c>
      <c r="AU510" s="16" t="s">
        <v>81</v>
      </c>
      <c r="AY510" s="16" t="s">
        <v>131</v>
      </c>
      <c r="BE510" s="171">
        <f>IF(N510="základní",J510,0)</f>
        <v>0</v>
      </c>
      <c r="BF510" s="171">
        <f>IF(N510="snížená",J510,0)</f>
        <v>0</v>
      </c>
      <c r="BG510" s="171">
        <f>IF(N510="zákl. přenesená",J510,0)</f>
        <v>0</v>
      </c>
      <c r="BH510" s="171">
        <f>IF(N510="sníž. přenesená",J510,0)</f>
        <v>0</v>
      </c>
      <c r="BI510" s="171">
        <f>IF(N510="nulová",J510,0)</f>
        <v>0</v>
      </c>
      <c r="BJ510" s="16" t="s">
        <v>22</v>
      </c>
      <c r="BK510" s="171">
        <f>ROUND(I510*H510,2)</f>
        <v>0</v>
      </c>
      <c r="BL510" s="16" t="s">
        <v>347</v>
      </c>
      <c r="BM510" s="16" t="s">
        <v>818</v>
      </c>
    </row>
    <row r="511" spans="2:47" s="1" customFormat="1" ht="22.5" customHeight="1">
      <c r="B511" s="33"/>
      <c r="D511" s="183" t="s">
        <v>140</v>
      </c>
      <c r="F511" s="192" t="s">
        <v>817</v>
      </c>
      <c r="I511" s="133"/>
      <c r="L511" s="33"/>
      <c r="M511" s="62"/>
      <c r="N511" s="34"/>
      <c r="O511" s="34"/>
      <c r="P511" s="34"/>
      <c r="Q511" s="34"/>
      <c r="R511" s="34"/>
      <c r="S511" s="34"/>
      <c r="T511" s="63"/>
      <c r="AT511" s="16" t="s">
        <v>140</v>
      </c>
      <c r="AU511" s="16" t="s">
        <v>81</v>
      </c>
    </row>
    <row r="512" spans="2:65" s="1" customFormat="1" ht="22.5" customHeight="1">
      <c r="B512" s="159"/>
      <c r="C512" s="160" t="s">
        <v>819</v>
      </c>
      <c r="D512" s="160" t="s">
        <v>134</v>
      </c>
      <c r="E512" s="161" t="s">
        <v>820</v>
      </c>
      <c r="F512" s="162" t="s">
        <v>821</v>
      </c>
      <c r="G512" s="163" t="s">
        <v>734</v>
      </c>
      <c r="H512" s="164">
        <v>10</v>
      </c>
      <c r="I512" s="165"/>
      <c r="J512" s="166">
        <f>ROUND(I512*H512,2)</f>
        <v>0</v>
      </c>
      <c r="K512" s="162" t="s">
        <v>20</v>
      </c>
      <c r="L512" s="33"/>
      <c r="M512" s="167" t="s">
        <v>20</v>
      </c>
      <c r="N512" s="168" t="s">
        <v>44</v>
      </c>
      <c r="O512" s="34"/>
      <c r="P512" s="169">
        <f>O512*H512</f>
        <v>0</v>
      </c>
      <c r="Q512" s="169">
        <v>0</v>
      </c>
      <c r="R512" s="169">
        <f>Q512*H512</f>
        <v>0</v>
      </c>
      <c r="S512" s="169">
        <v>0</v>
      </c>
      <c r="T512" s="170">
        <f>S512*H512</f>
        <v>0</v>
      </c>
      <c r="AR512" s="16" t="s">
        <v>347</v>
      </c>
      <c r="AT512" s="16" t="s">
        <v>134</v>
      </c>
      <c r="AU512" s="16" t="s">
        <v>81</v>
      </c>
      <c r="AY512" s="16" t="s">
        <v>131</v>
      </c>
      <c r="BE512" s="171">
        <f>IF(N512="základní",J512,0)</f>
        <v>0</v>
      </c>
      <c r="BF512" s="171">
        <f>IF(N512="snížená",J512,0)</f>
        <v>0</v>
      </c>
      <c r="BG512" s="171">
        <f>IF(N512="zákl. přenesená",J512,0)</f>
        <v>0</v>
      </c>
      <c r="BH512" s="171">
        <f>IF(N512="sníž. přenesená",J512,0)</f>
        <v>0</v>
      </c>
      <c r="BI512" s="171">
        <f>IF(N512="nulová",J512,0)</f>
        <v>0</v>
      </c>
      <c r="BJ512" s="16" t="s">
        <v>22</v>
      </c>
      <c r="BK512" s="171">
        <f>ROUND(I512*H512,2)</f>
        <v>0</v>
      </c>
      <c r="BL512" s="16" t="s">
        <v>347</v>
      </c>
      <c r="BM512" s="16" t="s">
        <v>822</v>
      </c>
    </row>
    <row r="513" spans="2:47" s="1" customFormat="1" ht="22.5" customHeight="1">
      <c r="B513" s="33"/>
      <c r="D513" s="172" t="s">
        <v>140</v>
      </c>
      <c r="F513" s="173" t="s">
        <v>821</v>
      </c>
      <c r="I513" s="133"/>
      <c r="L513" s="33"/>
      <c r="M513" s="62"/>
      <c r="N513" s="34"/>
      <c r="O513" s="34"/>
      <c r="P513" s="34"/>
      <c r="Q513" s="34"/>
      <c r="R513" s="34"/>
      <c r="S513" s="34"/>
      <c r="T513" s="63"/>
      <c r="AT513" s="16" t="s">
        <v>140</v>
      </c>
      <c r="AU513" s="16" t="s">
        <v>81</v>
      </c>
    </row>
    <row r="514" spans="2:63" s="10" customFormat="1" ht="29.25" customHeight="1">
      <c r="B514" s="145"/>
      <c r="D514" s="156" t="s">
        <v>72</v>
      </c>
      <c r="E514" s="157" t="s">
        <v>823</v>
      </c>
      <c r="F514" s="157" t="s">
        <v>824</v>
      </c>
      <c r="I514" s="148"/>
      <c r="J514" s="158">
        <f>BK514</f>
        <v>0</v>
      </c>
      <c r="L514" s="145"/>
      <c r="M514" s="150"/>
      <c r="N514" s="151"/>
      <c r="O514" s="151"/>
      <c r="P514" s="152">
        <f>SUM(P515:P556)</f>
        <v>0</v>
      </c>
      <c r="Q514" s="151"/>
      <c r="R514" s="152">
        <f>SUM(R515:R556)</f>
        <v>0</v>
      </c>
      <c r="S514" s="151"/>
      <c r="T514" s="153">
        <f>SUM(T515:T556)</f>
        <v>0</v>
      </c>
      <c r="AR514" s="146" t="s">
        <v>166</v>
      </c>
      <c r="AT514" s="154" t="s">
        <v>72</v>
      </c>
      <c r="AU514" s="154" t="s">
        <v>22</v>
      </c>
      <c r="AY514" s="146" t="s">
        <v>131</v>
      </c>
      <c r="BK514" s="155">
        <f>SUM(BK515:BK556)</f>
        <v>0</v>
      </c>
    </row>
    <row r="515" spans="2:65" s="1" customFormat="1" ht="22.5" customHeight="1">
      <c r="B515" s="159"/>
      <c r="C515" s="160" t="s">
        <v>825</v>
      </c>
      <c r="D515" s="160" t="s">
        <v>134</v>
      </c>
      <c r="E515" s="161" t="s">
        <v>826</v>
      </c>
      <c r="F515" s="162" t="s">
        <v>827</v>
      </c>
      <c r="G515" s="163" t="s">
        <v>241</v>
      </c>
      <c r="H515" s="164">
        <v>1</v>
      </c>
      <c r="I515" s="165"/>
      <c r="J515" s="166">
        <f>ROUND(I515*H515,2)</f>
        <v>0</v>
      </c>
      <c r="K515" s="162" t="s">
        <v>20</v>
      </c>
      <c r="L515" s="33"/>
      <c r="M515" s="167" t="s">
        <v>20</v>
      </c>
      <c r="N515" s="168" t="s">
        <v>44</v>
      </c>
      <c r="O515" s="34"/>
      <c r="P515" s="169">
        <f>O515*H515</f>
        <v>0</v>
      </c>
      <c r="Q515" s="169">
        <v>0</v>
      </c>
      <c r="R515" s="169">
        <f>Q515*H515</f>
        <v>0</v>
      </c>
      <c r="S515" s="169">
        <v>0</v>
      </c>
      <c r="T515" s="170">
        <f>S515*H515</f>
        <v>0</v>
      </c>
      <c r="AR515" s="16" t="s">
        <v>347</v>
      </c>
      <c r="AT515" s="16" t="s">
        <v>134</v>
      </c>
      <c r="AU515" s="16" t="s">
        <v>81</v>
      </c>
      <c r="AY515" s="16" t="s">
        <v>131</v>
      </c>
      <c r="BE515" s="171">
        <f>IF(N515="základní",J515,0)</f>
        <v>0</v>
      </c>
      <c r="BF515" s="171">
        <f>IF(N515="snížená",J515,0)</f>
        <v>0</v>
      </c>
      <c r="BG515" s="171">
        <f>IF(N515="zákl. přenesená",J515,0)</f>
        <v>0</v>
      </c>
      <c r="BH515" s="171">
        <f>IF(N515="sníž. přenesená",J515,0)</f>
        <v>0</v>
      </c>
      <c r="BI515" s="171">
        <f>IF(N515="nulová",J515,0)</f>
        <v>0</v>
      </c>
      <c r="BJ515" s="16" t="s">
        <v>22</v>
      </c>
      <c r="BK515" s="171">
        <f>ROUND(I515*H515,2)</f>
        <v>0</v>
      </c>
      <c r="BL515" s="16" t="s">
        <v>347</v>
      </c>
      <c r="BM515" s="16" t="s">
        <v>828</v>
      </c>
    </row>
    <row r="516" spans="2:47" s="1" customFormat="1" ht="22.5" customHeight="1">
      <c r="B516" s="33"/>
      <c r="D516" s="183" t="s">
        <v>140</v>
      </c>
      <c r="F516" s="192" t="s">
        <v>827</v>
      </c>
      <c r="I516" s="133"/>
      <c r="L516" s="33"/>
      <c r="M516" s="62"/>
      <c r="N516" s="34"/>
      <c r="O516" s="34"/>
      <c r="P516" s="34"/>
      <c r="Q516" s="34"/>
      <c r="R516" s="34"/>
      <c r="S516" s="34"/>
      <c r="T516" s="63"/>
      <c r="AT516" s="16" t="s">
        <v>140</v>
      </c>
      <c r="AU516" s="16" t="s">
        <v>81</v>
      </c>
    </row>
    <row r="517" spans="2:65" s="1" customFormat="1" ht="22.5" customHeight="1">
      <c r="B517" s="159"/>
      <c r="C517" s="160" t="s">
        <v>829</v>
      </c>
      <c r="D517" s="160" t="s">
        <v>134</v>
      </c>
      <c r="E517" s="161" t="s">
        <v>830</v>
      </c>
      <c r="F517" s="162" t="s">
        <v>831</v>
      </c>
      <c r="G517" s="163" t="s">
        <v>241</v>
      </c>
      <c r="H517" s="164">
        <v>1</v>
      </c>
      <c r="I517" s="165"/>
      <c r="J517" s="166">
        <f>ROUND(I517*H517,2)</f>
        <v>0</v>
      </c>
      <c r="K517" s="162" t="s">
        <v>20</v>
      </c>
      <c r="L517" s="33"/>
      <c r="M517" s="167" t="s">
        <v>20</v>
      </c>
      <c r="N517" s="168" t="s">
        <v>44</v>
      </c>
      <c r="O517" s="34"/>
      <c r="P517" s="169">
        <f>O517*H517</f>
        <v>0</v>
      </c>
      <c r="Q517" s="169">
        <v>0</v>
      </c>
      <c r="R517" s="169">
        <f>Q517*H517</f>
        <v>0</v>
      </c>
      <c r="S517" s="169">
        <v>0</v>
      </c>
      <c r="T517" s="170">
        <f>S517*H517</f>
        <v>0</v>
      </c>
      <c r="AR517" s="16" t="s">
        <v>347</v>
      </c>
      <c r="AT517" s="16" t="s">
        <v>134</v>
      </c>
      <c r="AU517" s="16" t="s">
        <v>81</v>
      </c>
      <c r="AY517" s="16" t="s">
        <v>131</v>
      </c>
      <c r="BE517" s="171">
        <f>IF(N517="základní",J517,0)</f>
        <v>0</v>
      </c>
      <c r="BF517" s="171">
        <f>IF(N517="snížená",J517,0)</f>
        <v>0</v>
      </c>
      <c r="BG517" s="171">
        <f>IF(N517="zákl. přenesená",J517,0)</f>
        <v>0</v>
      </c>
      <c r="BH517" s="171">
        <f>IF(N517="sníž. přenesená",J517,0)</f>
        <v>0</v>
      </c>
      <c r="BI517" s="171">
        <f>IF(N517="nulová",J517,0)</f>
        <v>0</v>
      </c>
      <c r="BJ517" s="16" t="s">
        <v>22</v>
      </c>
      <c r="BK517" s="171">
        <f>ROUND(I517*H517,2)</f>
        <v>0</v>
      </c>
      <c r="BL517" s="16" t="s">
        <v>347</v>
      </c>
      <c r="BM517" s="16" t="s">
        <v>832</v>
      </c>
    </row>
    <row r="518" spans="2:47" s="1" customFormat="1" ht="22.5" customHeight="1">
      <c r="B518" s="33"/>
      <c r="D518" s="183" t="s">
        <v>140</v>
      </c>
      <c r="F518" s="192" t="s">
        <v>831</v>
      </c>
      <c r="I518" s="133"/>
      <c r="L518" s="33"/>
      <c r="M518" s="62"/>
      <c r="N518" s="34"/>
      <c r="O518" s="34"/>
      <c r="P518" s="34"/>
      <c r="Q518" s="34"/>
      <c r="R518" s="34"/>
      <c r="S518" s="34"/>
      <c r="T518" s="63"/>
      <c r="AT518" s="16" t="s">
        <v>140</v>
      </c>
      <c r="AU518" s="16" t="s">
        <v>81</v>
      </c>
    </row>
    <row r="519" spans="2:65" s="1" customFormat="1" ht="22.5" customHeight="1">
      <c r="B519" s="159"/>
      <c r="C519" s="160" t="s">
        <v>833</v>
      </c>
      <c r="D519" s="160" t="s">
        <v>134</v>
      </c>
      <c r="E519" s="161" t="s">
        <v>834</v>
      </c>
      <c r="F519" s="162" t="s">
        <v>835</v>
      </c>
      <c r="G519" s="163" t="s">
        <v>241</v>
      </c>
      <c r="H519" s="164">
        <v>1</v>
      </c>
      <c r="I519" s="165"/>
      <c r="J519" s="166">
        <f>ROUND(I519*H519,2)</f>
        <v>0</v>
      </c>
      <c r="K519" s="162" t="s">
        <v>20</v>
      </c>
      <c r="L519" s="33"/>
      <c r="M519" s="167" t="s">
        <v>20</v>
      </c>
      <c r="N519" s="168" t="s">
        <v>44</v>
      </c>
      <c r="O519" s="34"/>
      <c r="P519" s="169">
        <f>O519*H519</f>
        <v>0</v>
      </c>
      <c r="Q519" s="169">
        <v>0</v>
      </c>
      <c r="R519" s="169">
        <f>Q519*H519</f>
        <v>0</v>
      </c>
      <c r="S519" s="169">
        <v>0</v>
      </c>
      <c r="T519" s="170">
        <f>S519*H519</f>
        <v>0</v>
      </c>
      <c r="AR519" s="16" t="s">
        <v>347</v>
      </c>
      <c r="AT519" s="16" t="s">
        <v>134</v>
      </c>
      <c r="AU519" s="16" t="s">
        <v>81</v>
      </c>
      <c r="AY519" s="16" t="s">
        <v>131</v>
      </c>
      <c r="BE519" s="171">
        <f>IF(N519="základní",J519,0)</f>
        <v>0</v>
      </c>
      <c r="BF519" s="171">
        <f>IF(N519="snížená",J519,0)</f>
        <v>0</v>
      </c>
      <c r="BG519" s="171">
        <f>IF(N519="zákl. přenesená",J519,0)</f>
        <v>0</v>
      </c>
      <c r="BH519" s="171">
        <f>IF(N519="sníž. přenesená",J519,0)</f>
        <v>0</v>
      </c>
      <c r="BI519" s="171">
        <f>IF(N519="nulová",J519,0)</f>
        <v>0</v>
      </c>
      <c r="BJ519" s="16" t="s">
        <v>22</v>
      </c>
      <c r="BK519" s="171">
        <f>ROUND(I519*H519,2)</f>
        <v>0</v>
      </c>
      <c r="BL519" s="16" t="s">
        <v>347</v>
      </c>
      <c r="BM519" s="16" t="s">
        <v>836</v>
      </c>
    </row>
    <row r="520" spans="2:47" s="1" customFormat="1" ht="22.5" customHeight="1">
      <c r="B520" s="33"/>
      <c r="D520" s="183" t="s">
        <v>140</v>
      </c>
      <c r="F520" s="192" t="s">
        <v>835</v>
      </c>
      <c r="I520" s="133"/>
      <c r="L520" s="33"/>
      <c r="M520" s="62"/>
      <c r="N520" s="34"/>
      <c r="O520" s="34"/>
      <c r="P520" s="34"/>
      <c r="Q520" s="34"/>
      <c r="R520" s="34"/>
      <c r="S520" s="34"/>
      <c r="T520" s="63"/>
      <c r="AT520" s="16" t="s">
        <v>140</v>
      </c>
      <c r="AU520" s="16" t="s">
        <v>81</v>
      </c>
    </row>
    <row r="521" spans="2:65" s="1" customFormat="1" ht="22.5" customHeight="1">
      <c r="B521" s="159"/>
      <c r="C521" s="160" t="s">
        <v>837</v>
      </c>
      <c r="D521" s="160" t="s">
        <v>134</v>
      </c>
      <c r="E521" s="161" t="s">
        <v>838</v>
      </c>
      <c r="F521" s="162" t="s">
        <v>839</v>
      </c>
      <c r="G521" s="163" t="s">
        <v>241</v>
      </c>
      <c r="H521" s="164">
        <v>4</v>
      </c>
      <c r="I521" s="165"/>
      <c r="J521" s="166">
        <f>ROUND(I521*H521,2)</f>
        <v>0</v>
      </c>
      <c r="K521" s="162" t="s">
        <v>20</v>
      </c>
      <c r="L521" s="33"/>
      <c r="M521" s="167" t="s">
        <v>20</v>
      </c>
      <c r="N521" s="168" t="s">
        <v>44</v>
      </c>
      <c r="O521" s="34"/>
      <c r="P521" s="169">
        <f>O521*H521</f>
        <v>0</v>
      </c>
      <c r="Q521" s="169">
        <v>0</v>
      </c>
      <c r="R521" s="169">
        <f>Q521*H521</f>
        <v>0</v>
      </c>
      <c r="S521" s="169">
        <v>0</v>
      </c>
      <c r="T521" s="170">
        <f>S521*H521</f>
        <v>0</v>
      </c>
      <c r="AR521" s="16" t="s">
        <v>347</v>
      </c>
      <c r="AT521" s="16" t="s">
        <v>134</v>
      </c>
      <c r="AU521" s="16" t="s">
        <v>81</v>
      </c>
      <c r="AY521" s="16" t="s">
        <v>131</v>
      </c>
      <c r="BE521" s="171">
        <f>IF(N521="základní",J521,0)</f>
        <v>0</v>
      </c>
      <c r="BF521" s="171">
        <f>IF(N521="snížená",J521,0)</f>
        <v>0</v>
      </c>
      <c r="BG521" s="171">
        <f>IF(N521="zákl. přenesená",J521,0)</f>
        <v>0</v>
      </c>
      <c r="BH521" s="171">
        <f>IF(N521="sníž. přenesená",J521,0)</f>
        <v>0</v>
      </c>
      <c r="BI521" s="171">
        <f>IF(N521="nulová",J521,0)</f>
        <v>0</v>
      </c>
      <c r="BJ521" s="16" t="s">
        <v>22</v>
      </c>
      <c r="BK521" s="171">
        <f>ROUND(I521*H521,2)</f>
        <v>0</v>
      </c>
      <c r="BL521" s="16" t="s">
        <v>347</v>
      </c>
      <c r="BM521" s="16" t="s">
        <v>840</v>
      </c>
    </row>
    <row r="522" spans="2:47" s="1" customFormat="1" ht="22.5" customHeight="1">
      <c r="B522" s="33"/>
      <c r="D522" s="183" t="s">
        <v>140</v>
      </c>
      <c r="F522" s="192" t="s">
        <v>839</v>
      </c>
      <c r="I522" s="133"/>
      <c r="L522" s="33"/>
      <c r="M522" s="62"/>
      <c r="N522" s="34"/>
      <c r="O522" s="34"/>
      <c r="P522" s="34"/>
      <c r="Q522" s="34"/>
      <c r="R522" s="34"/>
      <c r="S522" s="34"/>
      <c r="T522" s="63"/>
      <c r="AT522" s="16" t="s">
        <v>140</v>
      </c>
      <c r="AU522" s="16" t="s">
        <v>81</v>
      </c>
    </row>
    <row r="523" spans="2:65" s="1" customFormat="1" ht="22.5" customHeight="1">
      <c r="B523" s="159"/>
      <c r="C523" s="160" t="s">
        <v>841</v>
      </c>
      <c r="D523" s="160" t="s">
        <v>134</v>
      </c>
      <c r="E523" s="161" t="s">
        <v>842</v>
      </c>
      <c r="F523" s="162" t="s">
        <v>843</v>
      </c>
      <c r="G523" s="163" t="s">
        <v>241</v>
      </c>
      <c r="H523" s="164">
        <v>4</v>
      </c>
      <c r="I523" s="165"/>
      <c r="J523" s="166">
        <f>ROUND(I523*H523,2)</f>
        <v>0</v>
      </c>
      <c r="K523" s="162" t="s">
        <v>20</v>
      </c>
      <c r="L523" s="33"/>
      <c r="M523" s="167" t="s">
        <v>20</v>
      </c>
      <c r="N523" s="168" t="s">
        <v>44</v>
      </c>
      <c r="O523" s="34"/>
      <c r="P523" s="169">
        <f>O523*H523</f>
        <v>0</v>
      </c>
      <c r="Q523" s="169">
        <v>0</v>
      </c>
      <c r="R523" s="169">
        <f>Q523*H523</f>
        <v>0</v>
      </c>
      <c r="S523" s="169">
        <v>0</v>
      </c>
      <c r="T523" s="170">
        <f>S523*H523</f>
        <v>0</v>
      </c>
      <c r="AR523" s="16" t="s">
        <v>347</v>
      </c>
      <c r="AT523" s="16" t="s">
        <v>134</v>
      </c>
      <c r="AU523" s="16" t="s">
        <v>81</v>
      </c>
      <c r="AY523" s="16" t="s">
        <v>131</v>
      </c>
      <c r="BE523" s="171">
        <f>IF(N523="základní",J523,0)</f>
        <v>0</v>
      </c>
      <c r="BF523" s="171">
        <f>IF(N523="snížená",J523,0)</f>
        <v>0</v>
      </c>
      <c r="BG523" s="171">
        <f>IF(N523="zákl. přenesená",J523,0)</f>
        <v>0</v>
      </c>
      <c r="BH523" s="171">
        <f>IF(N523="sníž. přenesená",J523,0)</f>
        <v>0</v>
      </c>
      <c r="BI523" s="171">
        <f>IF(N523="nulová",J523,0)</f>
        <v>0</v>
      </c>
      <c r="BJ523" s="16" t="s">
        <v>22</v>
      </c>
      <c r="BK523" s="171">
        <f>ROUND(I523*H523,2)</f>
        <v>0</v>
      </c>
      <c r="BL523" s="16" t="s">
        <v>347</v>
      </c>
      <c r="BM523" s="16" t="s">
        <v>844</v>
      </c>
    </row>
    <row r="524" spans="2:47" s="1" customFormat="1" ht="22.5" customHeight="1">
      <c r="B524" s="33"/>
      <c r="D524" s="183" t="s">
        <v>140</v>
      </c>
      <c r="F524" s="192" t="s">
        <v>843</v>
      </c>
      <c r="I524" s="133"/>
      <c r="L524" s="33"/>
      <c r="M524" s="62"/>
      <c r="N524" s="34"/>
      <c r="O524" s="34"/>
      <c r="P524" s="34"/>
      <c r="Q524" s="34"/>
      <c r="R524" s="34"/>
      <c r="S524" s="34"/>
      <c r="T524" s="63"/>
      <c r="AT524" s="16" t="s">
        <v>140</v>
      </c>
      <c r="AU524" s="16" t="s">
        <v>81</v>
      </c>
    </row>
    <row r="525" spans="2:65" s="1" customFormat="1" ht="31.5" customHeight="1">
      <c r="B525" s="159"/>
      <c r="C525" s="160" t="s">
        <v>845</v>
      </c>
      <c r="D525" s="160" t="s">
        <v>134</v>
      </c>
      <c r="E525" s="161" t="s">
        <v>846</v>
      </c>
      <c r="F525" s="162" t="s">
        <v>847</v>
      </c>
      <c r="G525" s="163" t="s">
        <v>241</v>
      </c>
      <c r="H525" s="164">
        <v>2</v>
      </c>
      <c r="I525" s="165"/>
      <c r="J525" s="166">
        <f>ROUND(I525*H525,2)</f>
        <v>0</v>
      </c>
      <c r="K525" s="162" t="s">
        <v>20</v>
      </c>
      <c r="L525" s="33"/>
      <c r="M525" s="167" t="s">
        <v>20</v>
      </c>
      <c r="N525" s="168" t="s">
        <v>44</v>
      </c>
      <c r="O525" s="34"/>
      <c r="P525" s="169">
        <f>O525*H525</f>
        <v>0</v>
      </c>
      <c r="Q525" s="169">
        <v>0</v>
      </c>
      <c r="R525" s="169">
        <f>Q525*H525</f>
        <v>0</v>
      </c>
      <c r="S525" s="169">
        <v>0</v>
      </c>
      <c r="T525" s="170">
        <f>S525*H525</f>
        <v>0</v>
      </c>
      <c r="AR525" s="16" t="s">
        <v>347</v>
      </c>
      <c r="AT525" s="16" t="s">
        <v>134</v>
      </c>
      <c r="AU525" s="16" t="s">
        <v>81</v>
      </c>
      <c r="AY525" s="16" t="s">
        <v>131</v>
      </c>
      <c r="BE525" s="171">
        <f>IF(N525="základní",J525,0)</f>
        <v>0</v>
      </c>
      <c r="BF525" s="171">
        <f>IF(N525="snížená",J525,0)</f>
        <v>0</v>
      </c>
      <c r="BG525" s="171">
        <f>IF(N525="zákl. přenesená",J525,0)</f>
        <v>0</v>
      </c>
      <c r="BH525" s="171">
        <f>IF(N525="sníž. přenesená",J525,0)</f>
        <v>0</v>
      </c>
      <c r="BI525" s="171">
        <f>IF(N525="nulová",J525,0)</f>
        <v>0</v>
      </c>
      <c r="BJ525" s="16" t="s">
        <v>22</v>
      </c>
      <c r="BK525" s="171">
        <f>ROUND(I525*H525,2)</f>
        <v>0</v>
      </c>
      <c r="BL525" s="16" t="s">
        <v>347</v>
      </c>
      <c r="BM525" s="16" t="s">
        <v>848</v>
      </c>
    </row>
    <row r="526" spans="2:47" s="1" customFormat="1" ht="22.5" customHeight="1">
      <c r="B526" s="33"/>
      <c r="D526" s="183" t="s">
        <v>140</v>
      </c>
      <c r="F526" s="192" t="s">
        <v>847</v>
      </c>
      <c r="I526" s="133"/>
      <c r="L526" s="33"/>
      <c r="M526" s="62"/>
      <c r="N526" s="34"/>
      <c r="O526" s="34"/>
      <c r="P526" s="34"/>
      <c r="Q526" s="34"/>
      <c r="R526" s="34"/>
      <c r="S526" s="34"/>
      <c r="T526" s="63"/>
      <c r="AT526" s="16" t="s">
        <v>140</v>
      </c>
      <c r="AU526" s="16" t="s">
        <v>81</v>
      </c>
    </row>
    <row r="527" spans="2:65" s="1" customFormat="1" ht="22.5" customHeight="1">
      <c r="B527" s="159"/>
      <c r="C527" s="160" t="s">
        <v>849</v>
      </c>
      <c r="D527" s="160" t="s">
        <v>134</v>
      </c>
      <c r="E527" s="161" t="s">
        <v>850</v>
      </c>
      <c r="F527" s="162" t="s">
        <v>574</v>
      </c>
      <c r="G527" s="163" t="s">
        <v>343</v>
      </c>
      <c r="H527" s="164">
        <v>90</v>
      </c>
      <c r="I527" s="165"/>
      <c r="J527" s="166">
        <f>ROUND(I527*H527,2)</f>
        <v>0</v>
      </c>
      <c r="K527" s="162" t="s">
        <v>20</v>
      </c>
      <c r="L527" s="33"/>
      <c r="M527" s="167" t="s">
        <v>20</v>
      </c>
      <c r="N527" s="168" t="s">
        <v>44</v>
      </c>
      <c r="O527" s="34"/>
      <c r="P527" s="169">
        <f>O527*H527</f>
        <v>0</v>
      </c>
      <c r="Q527" s="169">
        <v>0</v>
      </c>
      <c r="R527" s="169">
        <f>Q527*H527</f>
        <v>0</v>
      </c>
      <c r="S527" s="169">
        <v>0</v>
      </c>
      <c r="T527" s="170">
        <f>S527*H527</f>
        <v>0</v>
      </c>
      <c r="AR527" s="16" t="s">
        <v>347</v>
      </c>
      <c r="AT527" s="16" t="s">
        <v>134</v>
      </c>
      <c r="AU527" s="16" t="s">
        <v>81</v>
      </c>
      <c r="AY527" s="16" t="s">
        <v>131</v>
      </c>
      <c r="BE527" s="171">
        <f>IF(N527="základní",J527,0)</f>
        <v>0</v>
      </c>
      <c r="BF527" s="171">
        <f>IF(N527="snížená",J527,0)</f>
        <v>0</v>
      </c>
      <c r="BG527" s="171">
        <f>IF(N527="zákl. přenesená",J527,0)</f>
        <v>0</v>
      </c>
      <c r="BH527" s="171">
        <f>IF(N527="sníž. přenesená",J527,0)</f>
        <v>0</v>
      </c>
      <c r="BI527" s="171">
        <f>IF(N527="nulová",J527,0)</f>
        <v>0</v>
      </c>
      <c r="BJ527" s="16" t="s">
        <v>22</v>
      </c>
      <c r="BK527" s="171">
        <f>ROUND(I527*H527,2)</f>
        <v>0</v>
      </c>
      <c r="BL527" s="16" t="s">
        <v>347</v>
      </c>
      <c r="BM527" s="16" t="s">
        <v>851</v>
      </c>
    </row>
    <row r="528" spans="2:47" s="1" customFormat="1" ht="22.5" customHeight="1">
      <c r="B528" s="33"/>
      <c r="D528" s="183" t="s">
        <v>140</v>
      </c>
      <c r="F528" s="192" t="s">
        <v>574</v>
      </c>
      <c r="I528" s="133"/>
      <c r="L528" s="33"/>
      <c r="M528" s="62"/>
      <c r="N528" s="34"/>
      <c r="O528" s="34"/>
      <c r="P528" s="34"/>
      <c r="Q528" s="34"/>
      <c r="R528" s="34"/>
      <c r="S528" s="34"/>
      <c r="T528" s="63"/>
      <c r="AT528" s="16" t="s">
        <v>140</v>
      </c>
      <c r="AU528" s="16" t="s">
        <v>81</v>
      </c>
    </row>
    <row r="529" spans="2:65" s="1" customFormat="1" ht="22.5" customHeight="1">
      <c r="B529" s="159"/>
      <c r="C529" s="160" t="s">
        <v>852</v>
      </c>
      <c r="D529" s="160" t="s">
        <v>134</v>
      </c>
      <c r="E529" s="161" t="s">
        <v>853</v>
      </c>
      <c r="F529" s="162" t="s">
        <v>578</v>
      </c>
      <c r="G529" s="163" t="s">
        <v>241</v>
      </c>
      <c r="H529" s="164">
        <v>180</v>
      </c>
      <c r="I529" s="165"/>
      <c r="J529" s="166">
        <f>ROUND(I529*H529,2)</f>
        <v>0</v>
      </c>
      <c r="K529" s="162" t="s">
        <v>20</v>
      </c>
      <c r="L529" s="33"/>
      <c r="M529" s="167" t="s">
        <v>20</v>
      </c>
      <c r="N529" s="168" t="s">
        <v>44</v>
      </c>
      <c r="O529" s="34"/>
      <c r="P529" s="169">
        <f>O529*H529</f>
        <v>0</v>
      </c>
      <c r="Q529" s="169">
        <v>0</v>
      </c>
      <c r="R529" s="169">
        <f>Q529*H529</f>
        <v>0</v>
      </c>
      <c r="S529" s="169">
        <v>0</v>
      </c>
      <c r="T529" s="170">
        <f>S529*H529</f>
        <v>0</v>
      </c>
      <c r="AR529" s="16" t="s">
        <v>347</v>
      </c>
      <c r="AT529" s="16" t="s">
        <v>134</v>
      </c>
      <c r="AU529" s="16" t="s">
        <v>81</v>
      </c>
      <c r="AY529" s="16" t="s">
        <v>131</v>
      </c>
      <c r="BE529" s="171">
        <f>IF(N529="základní",J529,0)</f>
        <v>0</v>
      </c>
      <c r="BF529" s="171">
        <f>IF(N529="snížená",J529,0)</f>
        <v>0</v>
      </c>
      <c r="BG529" s="171">
        <f>IF(N529="zákl. přenesená",J529,0)</f>
        <v>0</v>
      </c>
      <c r="BH529" s="171">
        <f>IF(N529="sníž. přenesená",J529,0)</f>
        <v>0</v>
      </c>
      <c r="BI529" s="171">
        <f>IF(N529="nulová",J529,0)</f>
        <v>0</v>
      </c>
      <c r="BJ529" s="16" t="s">
        <v>22</v>
      </c>
      <c r="BK529" s="171">
        <f>ROUND(I529*H529,2)</f>
        <v>0</v>
      </c>
      <c r="BL529" s="16" t="s">
        <v>347</v>
      </c>
      <c r="BM529" s="16" t="s">
        <v>854</v>
      </c>
    </row>
    <row r="530" spans="2:47" s="1" customFormat="1" ht="22.5" customHeight="1">
      <c r="B530" s="33"/>
      <c r="D530" s="183" t="s">
        <v>140</v>
      </c>
      <c r="F530" s="192" t="s">
        <v>578</v>
      </c>
      <c r="I530" s="133"/>
      <c r="L530" s="33"/>
      <c r="M530" s="62"/>
      <c r="N530" s="34"/>
      <c r="O530" s="34"/>
      <c r="P530" s="34"/>
      <c r="Q530" s="34"/>
      <c r="R530" s="34"/>
      <c r="S530" s="34"/>
      <c r="T530" s="63"/>
      <c r="AT530" s="16" t="s">
        <v>140</v>
      </c>
      <c r="AU530" s="16" t="s">
        <v>81</v>
      </c>
    </row>
    <row r="531" spans="2:65" s="1" customFormat="1" ht="22.5" customHeight="1">
      <c r="B531" s="159"/>
      <c r="C531" s="160" t="s">
        <v>855</v>
      </c>
      <c r="D531" s="160" t="s">
        <v>134</v>
      </c>
      <c r="E531" s="161" t="s">
        <v>856</v>
      </c>
      <c r="F531" s="162" t="s">
        <v>582</v>
      </c>
      <c r="G531" s="163" t="s">
        <v>241</v>
      </c>
      <c r="H531" s="164">
        <v>45</v>
      </c>
      <c r="I531" s="165"/>
      <c r="J531" s="166">
        <f>ROUND(I531*H531,2)</f>
        <v>0</v>
      </c>
      <c r="K531" s="162" t="s">
        <v>20</v>
      </c>
      <c r="L531" s="33"/>
      <c r="M531" s="167" t="s">
        <v>20</v>
      </c>
      <c r="N531" s="168" t="s">
        <v>44</v>
      </c>
      <c r="O531" s="34"/>
      <c r="P531" s="169">
        <f>O531*H531</f>
        <v>0</v>
      </c>
      <c r="Q531" s="169">
        <v>0</v>
      </c>
      <c r="R531" s="169">
        <f>Q531*H531</f>
        <v>0</v>
      </c>
      <c r="S531" s="169">
        <v>0</v>
      </c>
      <c r="T531" s="170">
        <f>S531*H531</f>
        <v>0</v>
      </c>
      <c r="AR531" s="16" t="s">
        <v>347</v>
      </c>
      <c r="AT531" s="16" t="s">
        <v>134</v>
      </c>
      <c r="AU531" s="16" t="s">
        <v>81</v>
      </c>
      <c r="AY531" s="16" t="s">
        <v>131</v>
      </c>
      <c r="BE531" s="171">
        <f>IF(N531="základní",J531,0)</f>
        <v>0</v>
      </c>
      <c r="BF531" s="171">
        <f>IF(N531="snížená",J531,0)</f>
        <v>0</v>
      </c>
      <c r="BG531" s="171">
        <f>IF(N531="zákl. přenesená",J531,0)</f>
        <v>0</v>
      </c>
      <c r="BH531" s="171">
        <f>IF(N531="sníž. přenesená",J531,0)</f>
        <v>0</v>
      </c>
      <c r="BI531" s="171">
        <f>IF(N531="nulová",J531,0)</f>
        <v>0</v>
      </c>
      <c r="BJ531" s="16" t="s">
        <v>22</v>
      </c>
      <c r="BK531" s="171">
        <f>ROUND(I531*H531,2)</f>
        <v>0</v>
      </c>
      <c r="BL531" s="16" t="s">
        <v>347</v>
      </c>
      <c r="BM531" s="16" t="s">
        <v>857</v>
      </c>
    </row>
    <row r="532" spans="2:47" s="1" customFormat="1" ht="22.5" customHeight="1">
      <c r="B532" s="33"/>
      <c r="D532" s="183" t="s">
        <v>140</v>
      </c>
      <c r="F532" s="192" t="s">
        <v>582</v>
      </c>
      <c r="I532" s="133"/>
      <c r="L532" s="33"/>
      <c r="M532" s="62"/>
      <c r="N532" s="34"/>
      <c r="O532" s="34"/>
      <c r="P532" s="34"/>
      <c r="Q532" s="34"/>
      <c r="R532" s="34"/>
      <c r="S532" s="34"/>
      <c r="T532" s="63"/>
      <c r="AT532" s="16" t="s">
        <v>140</v>
      </c>
      <c r="AU532" s="16" t="s">
        <v>81</v>
      </c>
    </row>
    <row r="533" spans="2:65" s="1" customFormat="1" ht="22.5" customHeight="1">
      <c r="B533" s="159"/>
      <c r="C533" s="160" t="s">
        <v>858</v>
      </c>
      <c r="D533" s="160" t="s">
        <v>134</v>
      </c>
      <c r="E533" s="161" t="s">
        <v>859</v>
      </c>
      <c r="F533" s="162" t="s">
        <v>586</v>
      </c>
      <c r="G533" s="163" t="s">
        <v>343</v>
      </c>
      <c r="H533" s="164">
        <v>30</v>
      </c>
      <c r="I533" s="165"/>
      <c r="J533" s="166">
        <f>ROUND(I533*H533,2)</f>
        <v>0</v>
      </c>
      <c r="K533" s="162" t="s">
        <v>20</v>
      </c>
      <c r="L533" s="33"/>
      <c r="M533" s="167" t="s">
        <v>20</v>
      </c>
      <c r="N533" s="168" t="s">
        <v>44</v>
      </c>
      <c r="O533" s="34"/>
      <c r="P533" s="169">
        <f>O533*H533</f>
        <v>0</v>
      </c>
      <c r="Q533" s="169">
        <v>0</v>
      </c>
      <c r="R533" s="169">
        <f>Q533*H533</f>
        <v>0</v>
      </c>
      <c r="S533" s="169">
        <v>0</v>
      </c>
      <c r="T533" s="170">
        <f>S533*H533</f>
        <v>0</v>
      </c>
      <c r="AR533" s="16" t="s">
        <v>347</v>
      </c>
      <c r="AT533" s="16" t="s">
        <v>134</v>
      </c>
      <c r="AU533" s="16" t="s">
        <v>81</v>
      </c>
      <c r="AY533" s="16" t="s">
        <v>131</v>
      </c>
      <c r="BE533" s="171">
        <f>IF(N533="základní",J533,0)</f>
        <v>0</v>
      </c>
      <c r="BF533" s="171">
        <f>IF(N533="snížená",J533,0)</f>
        <v>0</v>
      </c>
      <c r="BG533" s="171">
        <f>IF(N533="zákl. přenesená",J533,0)</f>
        <v>0</v>
      </c>
      <c r="BH533" s="171">
        <f>IF(N533="sníž. přenesená",J533,0)</f>
        <v>0</v>
      </c>
      <c r="BI533" s="171">
        <f>IF(N533="nulová",J533,0)</f>
        <v>0</v>
      </c>
      <c r="BJ533" s="16" t="s">
        <v>22</v>
      </c>
      <c r="BK533" s="171">
        <f>ROUND(I533*H533,2)</f>
        <v>0</v>
      </c>
      <c r="BL533" s="16" t="s">
        <v>347</v>
      </c>
      <c r="BM533" s="16" t="s">
        <v>860</v>
      </c>
    </row>
    <row r="534" spans="2:47" s="1" customFormat="1" ht="22.5" customHeight="1">
      <c r="B534" s="33"/>
      <c r="D534" s="183" t="s">
        <v>140</v>
      </c>
      <c r="F534" s="192" t="s">
        <v>586</v>
      </c>
      <c r="I534" s="133"/>
      <c r="L534" s="33"/>
      <c r="M534" s="62"/>
      <c r="N534" s="34"/>
      <c r="O534" s="34"/>
      <c r="P534" s="34"/>
      <c r="Q534" s="34"/>
      <c r="R534" s="34"/>
      <c r="S534" s="34"/>
      <c r="T534" s="63"/>
      <c r="AT534" s="16" t="s">
        <v>140</v>
      </c>
      <c r="AU534" s="16" t="s">
        <v>81</v>
      </c>
    </row>
    <row r="535" spans="2:65" s="1" customFormat="1" ht="22.5" customHeight="1">
      <c r="B535" s="159"/>
      <c r="C535" s="160" t="s">
        <v>861</v>
      </c>
      <c r="D535" s="160" t="s">
        <v>134</v>
      </c>
      <c r="E535" s="161" t="s">
        <v>862</v>
      </c>
      <c r="F535" s="162" t="s">
        <v>590</v>
      </c>
      <c r="G535" s="163" t="s">
        <v>241</v>
      </c>
      <c r="H535" s="164">
        <v>60</v>
      </c>
      <c r="I535" s="165"/>
      <c r="J535" s="166">
        <f>ROUND(I535*H535,2)</f>
        <v>0</v>
      </c>
      <c r="K535" s="162" t="s">
        <v>20</v>
      </c>
      <c r="L535" s="33"/>
      <c r="M535" s="167" t="s">
        <v>20</v>
      </c>
      <c r="N535" s="168" t="s">
        <v>44</v>
      </c>
      <c r="O535" s="34"/>
      <c r="P535" s="169">
        <f>O535*H535</f>
        <v>0</v>
      </c>
      <c r="Q535" s="169">
        <v>0</v>
      </c>
      <c r="R535" s="169">
        <f>Q535*H535</f>
        <v>0</v>
      </c>
      <c r="S535" s="169">
        <v>0</v>
      </c>
      <c r="T535" s="170">
        <f>S535*H535</f>
        <v>0</v>
      </c>
      <c r="AR535" s="16" t="s">
        <v>347</v>
      </c>
      <c r="AT535" s="16" t="s">
        <v>134</v>
      </c>
      <c r="AU535" s="16" t="s">
        <v>81</v>
      </c>
      <c r="AY535" s="16" t="s">
        <v>131</v>
      </c>
      <c r="BE535" s="171">
        <f>IF(N535="základní",J535,0)</f>
        <v>0</v>
      </c>
      <c r="BF535" s="171">
        <f>IF(N535="snížená",J535,0)</f>
        <v>0</v>
      </c>
      <c r="BG535" s="171">
        <f>IF(N535="zákl. přenesená",J535,0)</f>
        <v>0</v>
      </c>
      <c r="BH535" s="171">
        <f>IF(N535="sníž. přenesená",J535,0)</f>
        <v>0</v>
      </c>
      <c r="BI535" s="171">
        <f>IF(N535="nulová",J535,0)</f>
        <v>0</v>
      </c>
      <c r="BJ535" s="16" t="s">
        <v>22</v>
      </c>
      <c r="BK535" s="171">
        <f>ROUND(I535*H535,2)</f>
        <v>0</v>
      </c>
      <c r="BL535" s="16" t="s">
        <v>347</v>
      </c>
      <c r="BM535" s="16" t="s">
        <v>863</v>
      </c>
    </row>
    <row r="536" spans="2:47" s="1" customFormat="1" ht="22.5" customHeight="1">
      <c r="B536" s="33"/>
      <c r="D536" s="183" t="s">
        <v>140</v>
      </c>
      <c r="F536" s="192" t="s">
        <v>590</v>
      </c>
      <c r="I536" s="133"/>
      <c r="L536" s="33"/>
      <c r="M536" s="62"/>
      <c r="N536" s="34"/>
      <c r="O536" s="34"/>
      <c r="P536" s="34"/>
      <c r="Q536" s="34"/>
      <c r="R536" s="34"/>
      <c r="S536" s="34"/>
      <c r="T536" s="63"/>
      <c r="AT536" s="16" t="s">
        <v>140</v>
      </c>
      <c r="AU536" s="16" t="s">
        <v>81</v>
      </c>
    </row>
    <row r="537" spans="2:65" s="1" customFormat="1" ht="22.5" customHeight="1">
      <c r="B537" s="159"/>
      <c r="C537" s="160" t="s">
        <v>864</v>
      </c>
      <c r="D537" s="160" t="s">
        <v>134</v>
      </c>
      <c r="E537" s="161" t="s">
        <v>865</v>
      </c>
      <c r="F537" s="162" t="s">
        <v>594</v>
      </c>
      <c r="G537" s="163" t="s">
        <v>241</v>
      </c>
      <c r="H537" s="164">
        <v>15</v>
      </c>
      <c r="I537" s="165"/>
      <c r="J537" s="166">
        <f>ROUND(I537*H537,2)</f>
        <v>0</v>
      </c>
      <c r="K537" s="162" t="s">
        <v>20</v>
      </c>
      <c r="L537" s="33"/>
      <c r="M537" s="167" t="s">
        <v>20</v>
      </c>
      <c r="N537" s="168" t="s">
        <v>44</v>
      </c>
      <c r="O537" s="34"/>
      <c r="P537" s="169">
        <f>O537*H537</f>
        <v>0</v>
      </c>
      <c r="Q537" s="169">
        <v>0</v>
      </c>
      <c r="R537" s="169">
        <f>Q537*H537</f>
        <v>0</v>
      </c>
      <c r="S537" s="169">
        <v>0</v>
      </c>
      <c r="T537" s="170">
        <f>S537*H537</f>
        <v>0</v>
      </c>
      <c r="AR537" s="16" t="s">
        <v>347</v>
      </c>
      <c r="AT537" s="16" t="s">
        <v>134</v>
      </c>
      <c r="AU537" s="16" t="s">
        <v>81</v>
      </c>
      <c r="AY537" s="16" t="s">
        <v>131</v>
      </c>
      <c r="BE537" s="171">
        <f>IF(N537="základní",J537,0)</f>
        <v>0</v>
      </c>
      <c r="BF537" s="171">
        <f>IF(N537="snížená",J537,0)</f>
        <v>0</v>
      </c>
      <c r="BG537" s="171">
        <f>IF(N537="zákl. přenesená",J537,0)</f>
        <v>0</v>
      </c>
      <c r="BH537" s="171">
        <f>IF(N537="sníž. přenesená",J537,0)</f>
        <v>0</v>
      </c>
      <c r="BI537" s="171">
        <f>IF(N537="nulová",J537,0)</f>
        <v>0</v>
      </c>
      <c r="BJ537" s="16" t="s">
        <v>22</v>
      </c>
      <c r="BK537" s="171">
        <f>ROUND(I537*H537,2)</f>
        <v>0</v>
      </c>
      <c r="BL537" s="16" t="s">
        <v>347</v>
      </c>
      <c r="BM537" s="16" t="s">
        <v>866</v>
      </c>
    </row>
    <row r="538" spans="2:47" s="1" customFormat="1" ht="22.5" customHeight="1">
      <c r="B538" s="33"/>
      <c r="D538" s="183" t="s">
        <v>140</v>
      </c>
      <c r="F538" s="192" t="s">
        <v>594</v>
      </c>
      <c r="I538" s="133"/>
      <c r="L538" s="33"/>
      <c r="M538" s="62"/>
      <c r="N538" s="34"/>
      <c r="O538" s="34"/>
      <c r="P538" s="34"/>
      <c r="Q538" s="34"/>
      <c r="R538" s="34"/>
      <c r="S538" s="34"/>
      <c r="T538" s="63"/>
      <c r="AT538" s="16" t="s">
        <v>140</v>
      </c>
      <c r="AU538" s="16" t="s">
        <v>81</v>
      </c>
    </row>
    <row r="539" spans="2:65" s="1" customFormat="1" ht="31.5" customHeight="1">
      <c r="B539" s="159"/>
      <c r="C539" s="160" t="s">
        <v>867</v>
      </c>
      <c r="D539" s="160" t="s">
        <v>134</v>
      </c>
      <c r="E539" s="161" t="s">
        <v>868</v>
      </c>
      <c r="F539" s="162" t="s">
        <v>610</v>
      </c>
      <c r="G539" s="163" t="s">
        <v>343</v>
      </c>
      <c r="H539" s="164">
        <v>50</v>
      </c>
      <c r="I539" s="165"/>
      <c r="J539" s="166">
        <f>ROUND(I539*H539,2)</f>
        <v>0</v>
      </c>
      <c r="K539" s="162" t="s">
        <v>20</v>
      </c>
      <c r="L539" s="33"/>
      <c r="M539" s="167" t="s">
        <v>20</v>
      </c>
      <c r="N539" s="168" t="s">
        <v>44</v>
      </c>
      <c r="O539" s="34"/>
      <c r="P539" s="169">
        <f>O539*H539</f>
        <v>0</v>
      </c>
      <c r="Q539" s="169">
        <v>0</v>
      </c>
      <c r="R539" s="169">
        <f>Q539*H539</f>
        <v>0</v>
      </c>
      <c r="S539" s="169">
        <v>0</v>
      </c>
      <c r="T539" s="170">
        <f>S539*H539</f>
        <v>0</v>
      </c>
      <c r="AR539" s="16" t="s">
        <v>347</v>
      </c>
      <c r="AT539" s="16" t="s">
        <v>134</v>
      </c>
      <c r="AU539" s="16" t="s">
        <v>81</v>
      </c>
      <c r="AY539" s="16" t="s">
        <v>131</v>
      </c>
      <c r="BE539" s="171">
        <f>IF(N539="základní",J539,0)</f>
        <v>0</v>
      </c>
      <c r="BF539" s="171">
        <f>IF(N539="snížená",J539,0)</f>
        <v>0</v>
      </c>
      <c r="BG539" s="171">
        <f>IF(N539="zákl. přenesená",J539,0)</f>
        <v>0</v>
      </c>
      <c r="BH539" s="171">
        <f>IF(N539="sníž. přenesená",J539,0)</f>
        <v>0</v>
      </c>
      <c r="BI539" s="171">
        <f>IF(N539="nulová",J539,0)</f>
        <v>0</v>
      </c>
      <c r="BJ539" s="16" t="s">
        <v>22</v>
      </c>
      <c r="BK539" s="171">
        <f>ROUND(I539*H539,2)</f>
        <v>0</v>
      </c>
      <c r="BL539" s="16" t="s">
        <v>347</v>
      </c>
      <c r="BM539" s="16" t="s">
        <v>869</v>
      </c>
    </row>
    <row r="540" spans="2:47" s="1" customFormat="1" ht="30" customHeight="1">
      <c r="B540" s="33"/>
      <c r="D540" s="183" t="s">
        <v>140</v>
      </c>
      <c r="F540" s="192" t="s">
        <v>610</v>
      </c>
      <c r="I540" s="133"/>
      <c r="L540" s="33"/>
      <c r="M540" s="62"/>
      <c r="N540" s="34"/>
      <c r="O540" s="34"/>
      <c r="P540" s="34"/>
      <c r="Q540" s="34"/>
      <c r="R540" s="34"/>
      <c r="S540" s="34"/>
      <c r="T540" s="63"/>
      <c r="AT540" s="16" t="s">
        <v>140</v>
      </c>
      <c r="AU540" s="16" t="s">
        <v>81</v>
      </c>
    </row>
    <row r="541" spans="2:65" s="1" customFormat="1" ht="22.5" customHeight="1">
      <c r="B541" s="159"/>
      <c r="C541" s="160" t="s">
        <v>870</v>
      </c>
      <c r="D541" s="160" t="s">
        <v>134</v>
      </c>
      <c r="E541" s="161" t="s">
        <v>871</v>
      </c>
      <c r="F541" s="162" t="s">
        <v>872</v>
      </c>
      <c r="G541" s="163" t="s">
        <v>343</v>
      </c>
      <c r="H541" s="164">
        <v>210</v>
      </c>
      <c r="I541" s="165"/>
      <c r="J541" s="166">
        <f>ROUND(I541*H541,2)</f>
        <v>0</v>
      </c>
      <c r="K541" s="162" t="s">
        <v>20</v>
      </c>
      <c r="L541" s="33"/>
      <c r="M541" s="167" t="s">
        <v>20</v>
      </c>
      <c r="N541" s="168" t="s">
        <v>44</v>
      </c>
      <c r="O541" s="34"/>
      <c r="P541" s="169">
        <f>O541*H541</f>
        <v>0</v>
      </c>
      <c r="Q541" s="169">
        <v>0</v>
      </c>
      <c r="R541" s="169">
        <f>Q541*H541</f>
        <v>0</v>
      </c>
      <c r="S541" s="169">
        <v>0</v>
      </c>
      <c r="T541" s="170">
        <f>S541*H541</f>
        <v>0</v>
      </c>
      <c r="AR541" s="16" t="s">
        <v>347</v>
      </c>
      <c r="AT541" s="16" t="s">
        <v>134</v>
      </c>
      <c r="AU541" s="16" t="s">
        <v>81</v>
      </c>
      <c r="AY541" s="16" t="s">
        <v>131</v>
      </c>
      <c r="BE541" s="171">
        <f>IF(N541="základní",J541,0)</f>
        <v>0</v>
      </c>
      <c r="BF541" s="171">
        <f>IF(N541="snížená",J541,0)</f>
        <v>0</v>
      </c>
      <c r="BG541" s="171">
        <f>IF(N541="zákl. přenesená",J541,0)</f>
        <v>0</v>
      </c>
      <c r="BH541" s="171">
        <f>IF(N541="sníž. přenesená",J541,0)</f>
        <v>0</v>
      </c>
      <c r="BI541" s="171">
        <f>IF(N541="nulová",J541,0)</f>
        <v>0</v>
      </c>
      <c r="BJ541" s="16" t="s">
        <v>22</v>
      </c>
      <c r="BK541" s="171">
        <f>ROUND(I541*H541,2)</f>
        <v>0</v>
      </c>
      <c r="BL541" s="16" t="s">
        <v>347</v>
      </c>
      <c r="BM541" s="16" t="s">
        <v>873</v>
      </c>
    </row>
    <row r="542" spans="2:47" s="1" customFormat="1" ht="22.5" customHeight="1">
      <c r="B542" s="33"/>
      <c r="D542" s="183" t="s">
        <v>140</v>
      </c>
      <c r="F542" s="192" t="s">
        <v>872</v>
      </c>
      <c r="I542" s="133"/>
      <c r="L542" s="33"/>
      <c r="M542" s="62"/>
      <c r="N542" s="34"/>
      <c r="O542" s="34"/>
      <c r="P542" s="34"/>
      <c r="Q542" s="34"/>
      <c r="R542" s="34"/>
      <c r="S542" s="34"/>
      <c r="T542" s="63"/>
      <c r="AT542" s="16" t="s">
        <v>140</v>
      </c>
      <c r="AU542" s="16" t="s">
        <v>81</v>
      </c>
    </row>
    <row r="543" spans="2:65" s="1" customFormat="1" ht="22.5" customHeight="1">
      <c r="B543" s="159"/>
      <c r="C543" s="160" t="s">
        <v>874</v>
      </c>
      <c r="D543" s="160" t="s">
        <v>134</v>
      </c>
      <c r="E543" s="161" t="s">
        <v>875</v>
      </c>
      <c r="F543" s="162" t="s">
        <v>876</v>
      </c>
      <c r="G543" s="163" t="s">
        <v>343</v>
      </c>
      <c r="H543" s="164">
        <v>90</v>
      </c>
      <c r="I543" s="165"/>
      <c r="J543" s="166">
        <f>ROUND(I543*H543,2)</f>
        <v>0</v>
      </c>
      <c r="K543" s="162" t="s">
        <v>20</v>
      </c>
      <c r="L543" s="33"/>
      <c r="M543" s="167" t="s">
        <v>20</v>
      </c>
      <c r="N543" s="168" t="s">
        <v>44</v>
      </c>
      <c r="O543" s="34"/>
      <c r="P543" s="169">
        <f>O543*H543</f>
        <v>0</v>
      </c>
      <c r="Q543" s="169">
        <v>0</v>
      </c>
      <c r="R543" s="169">
        <f>Q543*H543</f>
        <v>0</v>
      </c>
      <c r="S543" s="169">
        <v>0</v>
      </c>
      <c r="T543" s="170">
        <f>S543*H543</f>
        <v>0</v>
      </c>
      <c r="AR543" s="16" t="s">
        <v>347</v>
      </c>
      <c r="AT543" s="16" t="s">
        <v>134</v>
      </c>
      <c r="AU543" s="16" t="s">
        <v>81</v>
      </c>
      <c r="AY543" s="16" t="s">
        <v>131</v>
      </c>
      <c r="BE543" s="171">
        <f>IF(N543="základní",J543,0)</f>
        <v>0</v>
      </c>
      <c r="BF543" s="171">
        <f>IF(N543="snížená",J543,0)</f>
        <v>0</v>
      </c>
      <c r="BG543" s="171">
        <f>IF(N543="zákl. přenesená",J543,0)</f>
        <v>0</v>
      </c>
      <c r="BH543" s="171">
        <f>IF(N543="sníž. přenesená",J543,0)</f>
        <v>0</v>
      </c>
      <c r="BI543" s="171">
        <f>IF(N543="nulová",J543,0)</f>
        <v>0</v>
      </c>
      <c r="BJ543" s="16" t="s">
        <v>22</v>
      </c>
      <c r="BK543" s="171">
        <f>ROUND(I543*H543,2)</f>
        <v>0</v>
      </c>
      <c r="BL543" s="16" t="s">
        <v>347</v>
      </c>
      <c r="BM543" s="16" t="s">
        <v>877</v>
      </c>
    </row>
    <row r="544" spans="2:47" s="1" customFormat="1" ht="22.5" customHeight="1">
      <c r="B544" s="33"/>
      <c r="D544" s="183" t="s">
        <v>140</v>
      </c>
      <c r="F544" s="192" t="s">
        <v>876</v>
      </c>
      <c r="I544" s="133"/>
      <c r="L544" s="33"/>
      <c r="M544" s="62"/>
      <c r="N544" s="34"/>
      <c r="O544" s="34"/>
      <c r="P544" s="34"/>
      <c r="Q544" s="34"/>
      <c r="R544" s="34"/>
      <c r="S544" s="34"/>
      <c r="T544" s="63"/>
      <c r="AT544" s="16" t="s">
        <v>140</v>
      </c>
      <c r="AU544" s="16" t="s">
        <v>81</v>
      </c>
    </row>
    <row r="545" spans="2:65" s="1" customFormat="1" ht="22.5" customHeight="1">
      <c r="B545" s="159"/>
      <c r="C545" s="160" t="s">
        <v>878</v>
      </c>
      <c r="D545" s="160" t="s">
        <v>134</v>
      </c>
      <c r="E545" s="161" t="s">
        <v>879</v>
      </c>
      <c r="F545" s="162" t="s">
        <v>880</v>
      </c>
      <c r="G545" s="163" t="s">
        <v>343</v>
      </c>
      <c r="H545" s="164">
        <v>390</v>
      </c>
      <c r="I545" s="165"/>
      <c r="J545" s="166">
        <f>ROUND(I545*H545,2)</f>
        <v>0</v>
      </c>
      <c r="K545" s="162" t="s">
        <v>20</v>
      </c>
      <c r="L545" s="33"/>
      <c r="M545" s="167" t="s">
        <v>20</v>
      </c>
      <c r="N545" s="168" t="s">
        <v>44</v>
      </c>
      <c r="O545" s="34"/>
      <c r="P545" s="169">
        <f>O545*H545</f>
        <v>0</v>
      </c>
      <c r="Q545" s="169">
        <v>0</v>
      </c>
      <c r="R545" s="169">
        <f>Q545*H545</f>
        <v>0</v>
      </c>
      <c r="S545" s="169">
        <v>0</v>
      </c>
      <c r="T545" s="170">
        <f>S545*H545</f>
        <v>0</v>
      </c>
      <c r="AR545" s="16" t="s">
        <v>347</v>
      </c>
      <c r="AT545" s="16" t="s">
        <v>134</v>
      </c>
      <c r="AU545" s="16" t="s">
        <v>81</v>
      </c>
      <c r="AY545" s="16" t="s">
        <v>131</v>
      </c>
      <c r="BE545" s="171">
        <f>IF(N545="základní",J545,0)</f>
        <v>0</v>
      </c>
      <c r="BF545" s="171">
        <f>IF(N545="snížená",J545,0)</f>
        <v>0</v>
      </c>
      <c r="BG545" s="171">
        <f>IF(N545="zákl. přenesená",J545,0)</f>
        <v>0</v>
      </c>
      <c r="BH545" s="171">
        <f>IF(N545="sníž. přenesená",J545,0)</f>
        <v>0</v>
      </c>
      <c r="BI545" s="171">
        <f>IF(N545="nulová",J545,0)</f>
        <v>0</v>
      </c>
      <c r="BJ545" s="16" t="s">
        <v>22</v>
      </c>
      <c r="BK545" s="171">
        <f>ROUND(I545*H545,2)</f>
        <v>0</v>
      </c>
      <c r="BL545" s="16" t="s">
        <v>347</v>
      </c>
      <c r="BM545" s="16" t="s">
        <v>881</v>
      </c>
    </row>
    <row r="546" spans="2:47" s="1" customFormat="1" ht="22.5" customHeight="1">
      <c r="B546" s="33"/>
      <c r="D546" s="183" t="s">
        <v>140</v>
      </c>
      <c r="F546" s="192" t="s">
        <v>880</v>
      </c>
      <c r="I546" s="133"/>
      <c r="L546" s="33"/>
      <c r="M546" s="62"/>
      <c r="N546" s="34"/>
      <c r="O546" s="34"/>
      <c r="P546" s="34"/>
      <c r="Q546" s="34"/>
      <c r="R546" s="34"/>
      <c r="S546" s="34"/>
      <c r="T546" s="63"/>
      <c r="AT546" s="16" t="s">
        <v>140</v>
      </c>
      <c r="AU546" s="16" t="s">
        <v>81</v>
      </c>
    </row>
    <row r="547" spans="2:65" s="1" customFormat="1" ht="22.5" customHeight="1">
      <c r="B547" s="159"/>
      <c r="C547" s="160" t="s">
        <v>882</v>
      </c>
      <c r="D547" s="160" t="s">
        <v>134</v>
      </c>
      <c r="E547" s="161" t="s">
        <v>883</v>
      </c>
      <c r="F547" s="162" t="s">
        <v>884</v>
      </c>
      <c r="G547" s="163" t="s">
        <v>241</v>
      </c>
      <c r="H547" s="164">
        <v>2</v>
      </c>
      <c r="I547" s="165"/>
      <c r="J547" s="166">
        <f>ROUND(I547*H547,2)</f>
        <v>0</v>
      </c>
      <c r="K547" s="162" t="s">
        <v>20</v>
      </c>
      <c r="L547" s="33"/>
      <c r="M547" s="167" t="s">
        <v>20</v>
      </c>
      <c r="N547" s="168" t="s">
        <v>44</v>
      </c>
      <c r="O547" s="34"/>
      <c r="P547" s="169">
        <f>O547*H547</f>
        <v>0</v>
      </c>
      <c r="Q547" s="169">
        <v>0</v>
      </c>
      <c r="R547" s="169">
        <f>Q547*H547</f>
        <v>0</v>
      </c>
      <c r="S547" s="169">
        <v>0</v>
      </c>
      <c r="T547" s="170">
        <f>S547*H547</f>
        <v>0</v>
      </c>
      <c r="AR547" s="16" t="s">
        <v>347</v>
      </c>
      <c r="AT547" s="16" t="s">
        <v>134</v>
      </c>
      <c r="AU547" s="16" t="s">
        <v>81</v>
      </c>
      <c r="AY547" s="16" t="s">
        <v>131</v>
      </c>
      <c r="BE547" s="171">
        <f>IF(N547="základní",J547,0)</f>
        <v>0</v>
      </c>
      <c r="BF547" s="171">
        <f>IF(N547="snížená",J547,0)</f>
        <v>0</v>
      </c>
      <c r="BG547" s="171">
        <f>IF(N547="zákl. přenesená",J547,0)</f>
        <v>0</v>
      </c>
      <c r="BH547" s="171">
        <f>IF(N547="sníž. přenesená",J547,0)</f>
        <v>0</v>
      </c>
      <c r="BI547" s="171">
        <f>IF(N547="nulová",J547,0)</f>
        <v>0</v>
      </c>
      <c r="BJ547" s="16" t="s">
        <v>22</v>
      </c>
      <c r="BK547" s="171">
        <f>ROUND(I547*H547,2)</f>
        <v>0</v>
      </c>
      <c r="BL547" s="16" t="s">
        <v>347</v>
      </c>
      <c r="BM547" s="16" t="s">
        <v>885</v>
      </c>
    </row>
    <row r="548" spans="2:47" s="1" customFormat="1" ht="22.5" customHeight="1">
      <c r="B548" s="33"/>
      <c r="D548" s="183" t="s">
        <v>140</v>
      </c>
      <c r="F548" s="192" t="s">
        <v>884</v>
      </c>
      <c r="I548" s="133"/>
      <c r="L548" s="33"/>
      <c r="M548" s="62"/>
      <c r="N548" s="34"/>
      <c r="O548" s="34"/>
      <c r="P548" s="34"/>
      <c r="Q548" s="34"/>
      <c r="R548" s="34"/>
      <c r="S548" s="34"/>
      <c r="T548" s="63"/>
      <c r="AT548" s="16" t="s">
        <v>140</v>
      </c>
      <c r="AU548" s="16" t="s">
        <v>81</v>
      </c>
    </row>
    <row r="549" spans="2:65" s="1" customFormat="1" ht="22.5" customHeight="1">
      <c r="B549" s="159"/>
      <c r="C549" s="160" t="s">
        <v>886</v>
      </c>
      <c r="D549" s="160" t="s">
        <v>134</v>
      </c>
      <c r="E549" s="161" t="s">
        <v>887</v>
      </c>
      <c r="F549" s="162" t="s">
        <v>888</v>
      </c>
      <c r="G549" s="163" t="s">
        <v>241</v>
      </c>
      <c r="H549" s="164">
        <v>2</v>
      </c>
      <c r="I549" s="165"/>
      <c r="J549" s="166">
        <f>ROUND(I549*H549,2)</f>
        <v>0</v>
      </c>
      <c r="K549" s="162" t="s">
        <v>20</v>
      </c>
      <c r="L549" s="33"/>
      <c r="M549" s="167" t="s">
        <v>20</v>
      </c>
      <c r="N549" s="168" t="s">
        <v>44</v>
      </c>
      <c r="O549" s="34"/>
      <c r="P549" s="169">
        <f>O549*H549</f>
        <v>0</v>
      </c>
      <c r="Q549" s="169">
        <v>0</v>
      </c>
      <c r="R549" s="169">
        <f>Q549*H549</f>
        <v>0</v>
      </c>
      <c r="S549" s="169">
        <v>0</v>
      </c>
      <c r="T549" s="170">
        <f>S549*H549</f>
        <v>0</v>
      </c>
      <c r="AR549" s="16" t="s">
        <v>347</v>
      </c>
      <c r="AT549" s="16" t="s">
        <v>134</v>
      </c>
      <c r="AU549" s="16" t="s">
        <v>81</v>
      </c>
      <c r="AY549" s="16" t="s">
        <v>131</v>
      </c>
      <c r="BE549" s="171">
        <f>IF(N549="základní",J549,0)</f>
        <v>0</v>
      </c>
      <c r="BF549" s="171">
        <f>IF(N549="snížená",J549,0)</f>
        <v>0</v>
      </c>
      <c r="BG549" s="171">
        <f>IF(N549="zákl. přenesená",J549,0)</f>
        <v>0</v>
      </c>
      <c r="BH549" s="171">
        <f>IF(N549="sníž. přenesená",J549,0)</f>
        <v>0</v>
      </c>
      <c r="BI549" s="171">
        <f>IF(N549="nulová",J549,0)</f>
        <v>0</v>
      </c>
      <c r="BJ549" s="16" t="s">
        <v>22</v>
      </c>
      <c r="BK549" s="171">
        <f>ROUND(I549*H549,2)</f>
        <v>0</v>
      </c>
      <c r="BL549" s="16" t="s">
        <v>347</v>
      </c>
      <c r="BM549" s="16" t="s">
        <v>889</v>
      </c>
    </row>
    <row r="550" spans="2:47" s="1" customFormat="1" ht="22.5" customHeight="1">
      <c r="B550" s="33"/>
      <c r="D550" s="183" t="s">
        <v>140</v>
      </c>
      <c r="F550" s="192" t="s">
        <v>888</v>
      </c>
      <c r="I550" s="133"/>
      <c r="L550" s="33"/>
      <c r="M550" s="62"/>
      <c r="N550" s="34"/>
      <c r="O550" s="34"/>
      <c r="P550" s="34"/>
      <c r="Q550" s="34"/>
      <c r="R550" s="34"/>
      <c r="S550" s="34"/>
      <c r="T550" s="63"/>
      <c r="AT550" s="16" t="s">
        <v>140</v>
      </c>
      <c r="AU550" s="16" t="s">
        <v>81</v>
      </c>
    </row>
    <row r="551" spans="2:65" s="1" customFormat="1" ht="22.5" customHeight="1">
      <c r="B551" s="159"/>
      <c r="C551" s="160" t="s">
        <v>890</v>
      </c>
      <c r="D551" s="160" t="s">
        <v>134</v>
      </c>
      <c r="E551" s="161" t="s">
        <v>891</v>
      </c>
      <c r="F551" s="162" t="s">
        <v>721</v>
      </c>
      <c r="G551" s="163" t="s">
        <v>536</v>
      </c>
      <c r="H551" s="164">
        <v>1</v>
      </c>
      <c r="I551" s="165"/>
      <c r="J551" s="166">
        <f>ROUND(I551*H551,2)</f>
        <v>0</v>
      </c>
      <c r="K551" s="162" t="s">
        <v>20</v>
      </c>
      <c r="L551" s="33"/>
      <c r="M551" s="167" t="s">
        <v>20</v>
      </c>
      <c r="N551" s="168" t="s">
        <v>44</v>
      </c>
      <c r="O551" s="34"/>
      <c r="P551" s="169">
        <f>O551*H551</f>
        <v>0</v>
      </c>
      <c r="Q551" s="169">
        <v>0</v>
      </c>
      <c r="R551" s="169">
        <f>Q551*H551</f>
        <v>0</v>
      </c>
      <c r="S551" s="169">
        <v>0</v>
      </c>
      <c r="T551" s="170">
        <f>S551*H551</f>
        <v>0</v>
      </c>
      <c r="AR551" s="16" t="s">
        <v>347</v>
      </c>
      <c r="AT551" s="16" t="s">
        <v>134</v>
      </c>
      <c r="AU551" s="16" t="s">
        <v>81</v>
      </c>
      <c r="AY551" s="16" t="s">
        <v>131</v>
      </c>
      <c r="BE551" s="171">
        <f>IF(N551="základní",J551,0)</f>
        <v>0</v>
      </c>
      <c r="BF551" s="171">
        <f>IF(N551="snížená",J551,0)</f>
        <v>0</v>
      </c>
      <c r="BG551" s="171">
        <f>IF(N551="zákl. přenesená",J551,0)</f>
        <v>0</v>
      </c>
      <c r="BH551" s="171">
        <f>IF(N551="sníž. přenesená",J551,0)</f>
        <v>0</v>
      </c>
      <c r="BI551" s="171">
        <f>IF(N551="nulová",J551,0)</f>
        <v>0</v>
      </c>
      <c r="BJ551" s="16" t="s">
        <v>22</v>
      </c>
      <c r="BK551" s="171">
        <f>ROUND(I551*H551,2)</f>
        <v>0</v>
      </c>
      <c r="BL551" s="16" t="s">
        <v>347</v>
      </c>
      <c r="BM551" s="16" t="s">
        <v>892</v>
      </c>
    </row>
    <row r="552" spans="2:47" s="1" customFormat="1" ht="22.5" customHeight="1">
      <c r="B552" s="33"/>
      <c r="D552" s="183" t="s">
        <v>140</v>
      </c>
      <c r="F552" s="192" t="s">
        <v>721</v>
      </c>
      <c r="I552" s="133"/>
      <c r="L552" s="33"/>
      <c r="M552" s="62"/>
      <c r="N552" s="34"/>
      <c r="O552" s="34"/>
      <c r="P552" s="34"/>
      <c r="Q552" s="34"/>
      <c r="R552" s="34"/>
      <c r="S552" s="34"/>
      <c r="T552" s="63"/>
      <c r="AT552" s="16" t="s">
        <v>140</v>
      </c>
      <c r="AU552" s="16" t="s">
        <v>81</v>
      </c>
    </row>
    <row r="553" spans="2:65" s="1" customFormat="1" ht="22.5" customHeight="1">
      <c r="B553" s="159"/>
      <c r="C553" s="160" t="s">
        <v>893</v>
      </c>
      <c r="D553" s="160" t="s">
        <v>134</v>
      </c>
      <c r="E553" s="161" t="s">
        <v>894</v>
      </c>
      <c r="F553" s="162" t="s">
        <v>725</v>
      </c>
      <c r="G553" s="163" t="s">
        <v>536</v>
      </c>
      <c r="H553" s="164">
        <v>1</v>
      </c>
      <c r="I553" s="165"/>
      <c r="J553" s="166">
        <f>ROUND(I553*H553,2)</f>
        <v>0</v>
      </c>
      <c r="K553" s="162" t="s">
        <v>20</v>
      </c>
      <c r="L553" s="33"/>
      <c r="M553" s="167" t="s">
        <v>20</v>
      </c>
      <c r="N553" s="168" t="s">
        <v>44</v>
      </c>
      <c r="O553" s="34"/>
      <c r="P553" s="169">
        <f>O553*H553</f>
        <v>0</v>
      </c>
      <c r="Q553" s="169">
        <v>0</v>
      </c>
      <c r="R553" s="169">
        <f>Q553*H553</f>
        <v>0</v>
      </c>
      <c r="S553" s="169">
        <v>0</v>
      </c>
      <c r="T553" s="170">
        <f>S553*H553</f>
        <v>0</v>
      </c>
      <c r="AR553" s="16" t="s">
        <v>347</v>
      </c>
      <c r="AT553" s="16" t="s">
        <v>134</v>
      </c>
      <c r="AU553" s="16" t="s">
        <v>81</v>
      </c>
      <c r="AY553" s="16" t="s">
        <v>131</v>
      </c>
      <c r="BE553" s="171">
        <f>IF(N553="základní",J553,0)</f>
        <v>0</v>
      </c>
      <c r="BF553" s="171">
        <f>IF(N553="snížená",J553,0)</f>
        <v>0</v>
      </c>
      <c r="BG553" s="171">
        <f>IF(N553="zákl. přenesená",J553,0)</f>
        <v>0</v>
      </c>
      <c r="BH553" s="171">
        <f>IF(N553="sníž. přenesená",J553,0)</f>
        <v>0</v>
      </c>
      <c r="BI553" s="171">
        <f>IF(N553="nulová",J553,0)</f>
        <v>0</v>
      </c>
      <c r="BJ553" s="16" t="s">
        <v>22</v>
      </c>
      <c r="BK553" s="171">
        <f>ROUND(I553*H553,2)</f>
        <v>0</v>
      </c>
      <c r="BL553" s="16" t="s">
        <v>347</v>
      </c>
      <c r="BM553" s="16" t="s">
        <v>895</v>
      </c>
    </row>
    <row r="554" spans="2:47" s="1" customFormat="1" ht="22.5" customHeight="1">
      <c r="B554" s="33"/>
      <c r="D554" s="183" t="s">
        <v>140</v>
      </c>
      <c r="F554" s="192" t="s">
        <v>725</v>
      </c>
      <c r="I554" s="133"/>
      <c r="L554" s="33"/>
      <c r="M554" s="62"/>
      <c r="N554" s="34"/>
      <c r="O554" s="34"/>
      <c r="P554" s="34"/>
      <c r="Q554" s="34"/>
      <c r="R554" s="34"/>
      <c r="S554" s="34"/>
      <c r="T554" s="63"/>
      <c r="AT554" s="16" t="s">
        <v>140</v>
      </c>
      <c r="AU554" s="16" t="s">
        <v>81</v>
      </c>
    </row>
    <row r="555" spans="2:65" s="1" customFormat="1" ht="22.5" customHeight="1">
      <c r="B555" s="159"/>
      <c r="C555" s="160" t="s">
        <v>896</v>
      </c>
      <c r="D555" s="160" t="s">
        <v>134</v>
      </c>
      <c r="E555" s="161" t="s">
        <v>897</v>
      </c>
      <c r="F555" s="162" t="s">
        <v>729</v>
      </c>
      <c r="G555" s="163" t="s">
        <v>536</v>
      </c>
      <c r="H555" s="164">
        <v>1</v>
      </c>
      <c r="I555" s="165"/>
      <c r="J555" s="166">
        <f>ROUND(I555*H555,2)</f>
        <v>0</v>
      </c>
      <c r="K555" s="162" t="s">
        <v>20</v>
      </c>
      <c r="L555" s="33"/>
      <c r="M555" s="167" t="s">
        <v>20</v>
      </c>
      <c r="N555" s="168" t="s">
        <v>44</v>
      </c>
      <c r="O555" s="34"/>
      <c r="P555" s="169">
        <f>O555*H555</f>
        <v>0</v>
      </c>
      <c r="Q555" s="169">
        <v>0</v>
      </c>
      <c r="R555" s="169">
        <f>Q555*H555</f>
        <v>0</v>
      </c>
      <c r="S555" s="169">
        <v>0</v>
      </c>
      <c r="T555" s="170">
        <f>S555*H555</f>
        <v>0</v>
      </c>
      <c r="AR555" s="16" t="s">
        <v>347</v>
      </c>
      <c r="AT555" s="16" t="s">
        <v>134</v>
      </c>
      <c r="AU555" s="16" t="s">
        <v>81</v>
      </c>
      <c r="AY555" s="16" t="s">
        <v>131</v>
      </c>
      <c r="BE555" s="171">
        <f>IF(N555="základní",J555,0)</f>
        <v>0</v>
      </c>
      <c r="BF555" s="171">
        <f>IF(N555="snížená",J555,0)</f>
        <v>0</v>
      </c>
      <c r="BG555" s="171">
        <f>IF(N555="zákl. přenesená",J555,0)</f>
        <v>0</v>
      </c>
      <c r="BH555" s="171">
        <f>IF(N555="sníž. přenesená",J555,0)</f>
        <v>0</v>
      </c>
      <c r="BI555" s="171">
        <f>IF(N555="nulová",J555,0)</f>
        <v>0</v>
      </c>
      <c r="BJ555" s="16" t="s">
        <v>22</v>
      </c>
      <c r="BK555" s="171">
        <f>ROUND(I555*H555,2)</f>
        <v>0</v>
      </c>
      <c r="BL555" s="16" t="s">
        <v>347</v>
      </c>
      <c r="BM555" s="16" t="s">
        <v>898</v>
      </c>
    </row>
    <row r="556" spans="2:47" s="1" customFormat="1" ht="22.5" customHeight="1">
      <c r="B556" s="33"/>
      <c r="D556" s="172" t="s">
        <v>140</v>
      </c>
      <c r="F556" s="173" t="s">
        <v>729</v>
      </c>
      <c r="I556" s="133"/>
      <c r="L556" s="33"/>
      <c r="M556" s="62"/>
      <c r="N556" s="34"/>
      <c r="O556" s="34"/>
      <c r="P556" s="34"/>
      <c r="Q556" s="34"/>
      <c r="R556" s="34"/>
      <c r="S556" s="34"/>
      <c r="T556" s="63"/>
      <c r="AT556" s="16" t="s">
        <v>140</v>
      </c>
      <c r="AU556" s="16" t="s">
        <v>81</v>
      </c>
    </row>
    <row r="557" spans="2:63" s="10" customFormat="1" ht="29.25" customHeight="1">
      <c r="B557" s="145"/>
      <c r="D557" s="156" t="s">
        <v>72</v>
      </c>
      <c r="E557" s="157" t="s">
        <v>899</v>
      </c>
      <c r="F557" s="157" t="s">
        <v>900</v>
      </c>
      <c r="I557" s="148"/>
      <c r="J557" s="158">
        <f>BK557</f>
        <v>0</v>
      </c>
      <c r="L557" s="145"/>
      <c r="M557" s="150"/>
      <c r="N557" s="151"/>
      <c r="O557" s="151"/>
      <c r="P557" s="152">
        <f>SUM(P558:P566)</f>
        <v>0</v>
      </c>
      <c r="Q557" s="151"/>
      <c r="R557" s="152">
        <f>SUM(R558:R566)</f>
        <v>0</v>
      </c>
      <c r="S557" s="151"/>
      <c r="T557" s="153">
        <f>SUM(T558:T566)</f>
        <v>0</v>
      </c>
      <c r="AR557" s="146" t="s">
        <v>166</v>
      </c>
      <c r="AT557" s="154" t="s">
        <v>72</v>
      </c>
      <c r="AU557" s="154" t="s">
        <v>22</v>
      </c>
      <c r="AY557" s="146" t="s">
        <v>131</v>
      </c>
      <c r="BK557" s="155">
        <f>SUM(BK558:BK566)</f>
        <v>0</v>
      </c>
    </row>
    <row r="558" spans="2:65" s="1" customFormat="1" ht="22.5" customHeight="1">
      <c r="B558" s="159"/>
      <c r="C558" s="160" t="s">
        <v>901</v>
      </c>
      <c r="D558" s="160" t="s">
        <v>134</v>
      </c>
      <c r="E558" s="161" t="s">
        <v>902</v>
      </c>
      <c r="F558" s="162" t="s">
        <v>744</v>
      </c>
      <c r="G558" s="163" t="s">
        <v>343</v>
      </c>
      <c r="H558" s="164">
        <v>280</v>
      </c>
      <c r="I558" s="165"/>
      <c r="J558" s="166">
        <f>ROUND(I558*H558,2)</f>
        <v>0</v>
      </c>
      <c r="K558" s="162" t="s">
        <v>20</v>
      </c>
      <c r="L558" s="33"/>
      <c r="M558" s="167" t="s">
        <v>20</v>
      </c>
      <c r="N558" s="168" t="s">
        <v>44</v>
      </c>
      <c r="O558" s="34"/>
      <c r="P558" s="169">
        <f>O558*H558</f>
        <v>0</v>
      </c>
      <c r="Q558" s="169">
        <v>0</v>
      </c>
      <c r="R558" s="169">
        <f>Q558*H558</f>
        <v>0</v>
      </c>
      <c r="S558" s="169">
        <v>0</v>
      </c>
      <c r="T558" s="170">
        <f>S558*H558</f>
        <v>0</v>
      </c>
      <c r="AR558" s="16" t="s">
        <v>347</v>
      </c>
      <c r="AT558" s="16" t="s">
        <v>134</v>
      </c>
      <c r="AU558" s="16" t="s">
        <v>81</v>
      </c>
      <c r="AY558" s="16" t="s">
        <v>131</v>
      </c>
      <c r="BE558" s="171">
        <f>IF(N558="základní",J558,0)</f>
        <v>0</v>
      </c>
      <c r="BF558" s="171">
        <f>IF(N558="snížená",J558,0)</f>
        <v>0</v>
      </c>
      <c r="BG558" s="171">
        <f>IF(N558="zákl. přenesená",J558,0)</f>
        <v>0</v>
      </c>
      <c r="BH558" s="171">
        <f>IF(N558="sníž. přenesená",J558,0)</f>
        <v>0</v>
      </c>
      <c r="BI558" s="171">
        <f>IF(N558="nulová",J558,0)</f>
        <v>0</v>
      </c>
      <c r="BJ558" s="16" t="s">
        <v>22</v>
      </c>
      <c r="BK558" s="171">
        <f>ROUND(I558*H558,2)</f>
        <v>0</v>
      </c>
      <c r="BL558" s="16" t="s">
        <v>347</v>
      </c>
      <c r="BM558" s="16" t="s">
        <v>903</v>
      </c>
    </row>
    <row r="559" spans="2:47" s="1" customFormat="1" ht="22.5" customHeight="1">
      <c r="B559" s="33"/>
      <c r="D559" s="183" t="s">
        <v>140</v>
      </c>
      <c r="F559" s="192" t="s">
        <v>744</v>
      </c>
      <c r="I559" s="133"/>
      <c r="L559" s="33"/>
      <c r="M559" s="62"/>
      <c r="N559" s="34"/>
      <c r="O559" s="34"/>
      <c r="P559" s="34"/>
      <c r="Q559" s="34"/>
      <c r="R559" s="34"/>
      <c r="S559" s="34"/>
      <c r="T559" s="63"/>
      <c r="AT559" s="16" t="s">
        <v>140</v>
      </c>
      <c r="AU559" s="16" t="s">
        <v>81</v>
      </c>
    </row>
    <row r="560" spans="2:65" s="1" customFormat="1" ht="22.5" customHeight="1">
      <c r="B560" s="159"/>
      <c r="C560" s="160" t="s">
        <v>904</v>
      </c>
      <c r="D560" s="160" t="s">
        <v>134</v>
      </c>
      <c r="E560" s="161" t="s">
        <v>905</v>
      </c>
      <c r="F560" s="162" t="s">
        <v>748</v>
      </c>
      <c r="G560" s="163" t="s">
        <v>343</v>
      </c>
      <c r="H560" s="164">
        <v>180</v>
      </c>
      <c r="I560" s="165"/>
      <c r="J560" s="166">
        <f>ROUND(I560*H560,2)</f>
        <v>0</v>
      </c>
      <c r="K560" s="162" t="s">
        <v>20</v>
      </c>
      <c r="L560" s="33"/>
      <c r="M560" s="167" t="s">
        <v>20</v>
      </c>
      <c r="N560" s="168" t="s">
        <v>44</v>
      </c>
      <c r="O560" s="34"/>
      <c r="P560" s="169">
        <f>O560*H560</f>
        <v>0</v>
      </c>
      <c r="Q560" s="169">
        <v>0</v>
      </c>
      <c r="R560" s="169">
        <f>Q560*H560</f>
        <v>0</v>
      </c>
      <c r="S560" s="169">
        <v>0</v>
      </c>
      <c r="T560" s="170">
        <f>S560*H560</f>
        <v>0</v>
      </c>
      <c r="AR560" s="16" t="s">
        <v>347</v>
      </c>
      <c r="AT560" s="16" t="s">
        <v>134</v>
      </c>
      <c r="AU560" s="16" t="s">
        <v>81</v>
      </c>
      <c r="AY560" s="16" t="s">
        <v>131</v>
      </c>
      <c r="BE560" s="171">
        <f>IF(N560="základní",J560,0)</f>
        <v>0</v>
      </c>
      <c r="BF560" s="171">
        <f>IF(N560="snížená",J560,0)</f>
        <v>0</v>
      </c>
      <c r="BG560" s="171">
        <f>IF(N560="zákl. přenesená",J560,0)</f>
        <v>0</v>
      </c>
      <c r="BH560" s="171">
        <f>IF(N560="sníž. přenesená",J560,0)</f>
        <v>0</v>
      </c>
      <c r="BI560" s="171">
        <f>IF(N560="nulová",J560,0)</f>
        <v>0</v>
      </c>
      <c r="BJ560" s="16" t="s">
        <v>22</v>
      </c>
      <c r="BK560" s="171">
        <f>ROUND(I560*H560,2)</f>
        <v>0</v>
      </c>
      <c r="BL560" s="16" t="s">
        <v>347</v>
      </c>
      <c r="BM560" s="16" t="s">
        <v>906</v>
      </c>
    </row>
    <row r="561" spans="2:47" s="1" customFormat="1" ht="22.5" customHeight="1">
      <c r="B561" s="33"/>
      <c r="D561" s="183" t="s">
        <v>140</v>
      </c>
      <c r="F561" s="192" t="s">
        <v>748</v>
      </c>
      <c r="I561" s="133"/>
      <c r="L561" s="33"/>
      <c r="M561" s="62"/>
      <c r="N561" s="34"/>
      <c r="O561" s="34"/>
      <c r="P561" s="34"/>
      <c r="Q561" s="34"/>
      <c r="R561" s="34"/>
      <c r="S561" s="34"/>
      <c r="T561" s="63"/>
      <c r="AT561" s="16" t="s">
        <v>140</v>
      </c>
      <c r="AU561" s="16" t="s">
        <v>81</v>
      </c>
    </row>
    <row r="562" spans="2:65" s="1" customFormat="1" ht="22.5" customHeight="1">
      <c r="B562" s="159"/>
      <c r="C562" s="160" t="s">
        <v>907</v>
      </c>
      <c r="D562" s="160" t="s">
        <v>134</v>
      </c>
      <c r="E562" s="161" t="s">
        <v>908</v>
      </c>
      <c r="F562" s="162" t="s">
        <v>752</v>
      </c>
      <c r="G562" s="163" t="s">
        <v>343</v>
      </c>
      <c r="H562" s="164">
        <v>180</v>
      </c>
      <c r="I562" s="165"/>
      <c r="J562" s="166">
        <f>ROUND(I562*H562,2)</f>
        <v>0</v>
      </c>
      <c r="K562" s="162" t="s">
        <v>20</v>
      </c>
      <c r="L562" s="33"/>
      <c r="M562" s="167" t="s">
        <v>20</v>
      </c>
      <c r="N562" s="168" t="s">
        <v>44</v>
      </c>
      <c r="O562" s="34"/>
      <c r="P562" s="169">
        <f>O562*H562</f>
        <v>0</v>
      </c>
      <c r="Q562" s="169">
        <v>0</v>
      </c>
      <c r="R562" s="169">
        <f>Q562*H562</f>
        <v>0</v>
      </c>
      <c r="S562" s="169">
        <v>0</v>
      </c>
      <c r="T562" s="170">
        <f>S562*H562</f>
        <v>0</v>
      </c>
      <c r="AR562" s="16" t="s">
        <v>347</v>
      </c>
      <c r="AT562" s="16" t="s">
        <v>134</v>
      </c>
      <c r="AU562" s="16" t="s">
        <v>81</v>
      </c>
      <c r="AY562" s="16" t="s">
        <v>131</v>
      </c>
      <c r="BE562" s="171">
        <f>IF(N562="základní",J562,0)</f>
        <v>0</v>
      </c>
      <c r="BF562" s="171">
        <f>IF(N562="snížená",J562,0)</f>
        <v>0</v>
      </c>
      <c r="BG562" s="171">
        <f>IF(N562="zákl. přenesená",J562,0)</f>
        <v>0</v>
      </c>
      <c r="BH562" s="171">
        <f>IF(N562="sníž. přenesená",J562,0)</f>
        <v>0</v>
      </c>
      <c r="BI562" s="171">
        <f>IF(N562="nulová",J562,0)</f>
        <v>0</v>
      </c>
      <c r="BJ562" s="16" t="s">
        <v>22</v>
      </c>
      <c r="BK562" s="171">
        <f>ROUND(I562*H562,2)</f>
        <v>0</v>
      </c>
      <c r="BL562" s="16" t="s">
        <v>347</v>
      </c>
      <c r="BM562" s="16" t="s">
        <v>909</v>
      </c>
    </row>
    <row r="563" spans="2:47" s="1" customFormat="1" ht="22.5" customHeight="1">
      <c r="B563" s="33"/>
      <c r="D563" s="183" t="s">
        <v>140</v>
      </c>
      <c r="F563" s="192" t="s">
        <v>752</v>
      </c>
      <c r="I563" s="133"/>
      <c r="L563" s="33"/>
      <c r="M563" s="62"/>
      <c r="N563" s="34"/>
      <c r="O563" s="34"/>
      <c r="P563" s="34"/>
      <c r="Q563" s="34"/>
      <c r="R563" s="34"/>
      <c r="S563" s="34"/>
      <c r="T563" s="63"/>
      <c r="AT563" s="16" t="s">
        <v>140</v>
      </c>
      <c r="AU563" s="16" t="s">
        <v>81</v>
      </c>
    </row>
    <row r="564" spans="2:65" s="1" customFormat="1" ht="22.5" customHeight="1">
      <c r="B564" s="159"/>
      <c r="C564" s="160" t="s">
        <v>910</v>
      </c>
      <c r="D564" s="160" t="s">
        <v>134</v>
      </c>
      <c r="E564" s="161" t="s">
        <v>911</v>
      </c>
      <c r="F564" s="162" t="s">
        <v>756</v>
      </c>
      <c r="G564" s="163" t="s">
        <v>536</v>
      </c>
      <c r="H564" s="164">
        <v>1</v>
      </c>
      <c r="I564" s="165"/>
      <c r="J564" s="166">
        <f>ROUND(I564*H564,2)</f>
        <v>0</v>
      </c>
      <c r="K564" s="162" t="s">
        <v>20</v>
      </c>
      <c r="L564" s="33"/>
      <c r="M564" s="167" t="s">
        <v>20</v>
      </c>
      <c r="N564" s="168" t="s">
        <v>44</v>
      </c>
      <c r="O564" s="34"/>
      <c r="P564" s="169">
        <f>O564*H564</f>
        <v>0</v>
      </c>
      <c r="Q564" s="169">
        <v>0</v>
      </c>
      <c r="R564" s="169">
        <f>Q564*H564</f>
        <v>0</v>
      </c>
      <c r="S564" s="169">
        <v>0</v>
      </c>
      <c r="T564" s="170">
        <f>S564*H564</f>
        <v>0</v>
      </c>
      <c r="AR564" s="16" t="s">
        <v>347</v>
      </c>
      <c r="AT564" s="16" t="s">
        <v>134</v>
      </c>
      <c r="AU564" s="16" t="s">
        <v>81</v>
      </c>
      <c r="AY564" s="16" t="s">
        <v>131</v>
      </c>
      <c r="BE564" s="171">
        <f>IF(N564="základní",J564,0)</f>
        <v>0</v>
      </c>
      <c r="BF564" s="171">
        <f>IF(N564="snížená",J564,0)</f>
        <v>0</v>
      </c>
      <c r="BG564" s="171">
        <f>IF(N564="zákl. přenesená",J564,0)</f>
        <v>0</v>
      </c>
      <c r="BH564" s="171">
        <f>IF(N564="sníž. přenesená",J564,0)</f>
        <v>0</v>
      </c>
      <c r="BI564" s="171">
        <f>IF(N564="nulová",J564,0)</f>
        <v>0</v>
      </c>
      <c r="BJ564" s="16" t="s">
        <v>22</v>
      </c>
      <c r="BK564" s="171">
        <f>ROUND(I564*H564,2)</f>
        <v>0</v>
      </c>
      <c r="BL564" s="16" t="s">
        <v>347</v>
      </c>
      <c r="BM564" s="16" t="s">
        <v>912</v>
      </c>
    </row>
    <row r="565" spans="2:47" s="1" customFormat="1" ht="22.5" customHeight="1">
      <c r="B565" s="33"/>
      <c r="D565" s="183" t="s">
        <v>140</v>
      </c>
      <c r="F565" s="192" t="s">
        <v>756</v>
      </c>
      <c r="I565" s="133"/>
      <c r="L565" s="33"/>
      <c r="M565" s="62"/>
      <c r="N565" s="34"/>
      <c r="O565" s="34"/>
      <c r="P565" s="34"/>
      <c r="Q565" s="34"/>
      <c r="R565" s="34"/>
      <c r="S565" s="34"/>
      <c r="T565" s="63"/>
      <c r="AT565" s="16" t="s">
        <v>140</v>
      </c>
      <c r="AU565" s="16" t="s">
        <v>81</v>
      </c>
    </row>
    <row r="566" spans="2:65" s="1" customFormat="1" ht="22.5" customHeight="1">
      <c r="B566" s="159"/>
      <c r="C566" s="160" t="s">
        <v>913</v>
      </c>
      <c r="D566" s="160" t="s">
        <v>134</v>
      </c>
      <c r="E566" s="161" t="s">
        <v>914</v>
      </c>
      <c r="F566" s="162" t="s">
        <v>760</v>
      </c>
      <c r="G566" s="163" t="s">
        <v>241</v>
      </c>
      <c r="H566" s="164">
        <v>1</v>
      </c>
      <c r="I566" s="165"/>
      <c r="J566" s="166">
        <f>ROUND(I566*H566,2)</f>
        <v>0</v>
      </c>
      <c r="K566" s="162" t="s">
        <v>20</v>
      </c>
      <c r="L566" s="33"/>
      <c r="M566" s="167" t="s">
        <v>20</v>
      </c>
      <c r="N566" s="168" t="s">
        <v>44</v>
      </c>
      <c r="O566" s="34"/>
      <c r="P566" s="169">
        <f>O566*H566</f>
        <v>0</v>
      </c>
      <c r="Q566" s="169">
        <v>0</v>
      </c>
      <c r="R566" s="169">
        <f>Q566*H566</f>
        <v>0</v>
      </c>
      <c r="S566" s="169">
        <v>0</v>
      </c>
      <c r="T566" s="170">
        <f>S566*H566</f>
        <v>0</v>
      </c>
      <c r="AR566" s="16" t="s">
        <v>347</v>
      </c>
      <c r="AT566" s="16" t="s">
        <v>134</v>
      </c>
      <c r="AU566" s="16" t="s">
        <v>81</v>
      </c>
      <c r="AY566" s="16" t="s">
        <v>131</v>
      </c>
      <c r="BE566" s="171">
        <f>IF(N566="základní",J566,0)</f>
        <v>0</v>
      </c>
      <c r="BF566" s="171">
        <f>IF(N566="snížená",J566,0)</f>
        <v>0</v>
      </c>
      <c r="BG566" s="171">
        <f>IF(N566="zákl. přenesená",J566,0)</f>
        <v>0</v>
      </c>
      <c r="BH566" s="171">
        <f>IF(N566="sníž. přenesená",J566,0)</f>
        <v>0</v>
      </c>
      <c r="BI566" s="171">
        <f>IF(N566="nulová",J566,0)</f>
        <v>0</v>
      </c>
      <c r="BJ566" s="16" t="s">
        <v>22</v>
      </c>
      <c r="BK566" s="171">
        <f>ROUND(I566*H566,2)</f>
        <v>0</v>
      </c>
      <c r="BL566" s="16" t="s">
        <v>347</v>
      </c>
      <c r="BM566" s="16" t="s">
        <v>915</v>
      </c>
    </row>
    <row r="567" spans="2:63" s="10" customFormat="1" ht="36.75" customHeight="1">
      <c r="B567" s="145"/>
      <c r="D567" s="156" t="s">
        <v>72</v>
      </c>
      <c r="E567" s="211" t="s">
        <v>916</v>
      </c>
      <c r="F567" s="211" t="s">
        <v>917</v>
      </c>
      <c r="I567" s="148"/>
      <c r="J567" s="212">
        <f>BK567</f>
        <v>0</v>
      </c>
      <c r="L567" s="145"/>
      <c r="M567" s="150"/>
      <c r="N567" s="151"/>
      <c r="O567" s="151"/>
      <c r="P567" s="152">
        <f>SUM(P568:P570)</f>
        <v>0</v>
      </c>
      <c r="Q567" s="151"/>
      <c r="R567" s="152">
        <f>SUM(R568:R570)</f>
        <v>0</v>
      </c>
      <c r="S567" s="151"/>
      <c r="T567" s="153">
        <f>SUM(T568:T570)</f>
        <v>0</v>
      </c>
      <c r="AR567" s="146" t="s">
        <v>178</v>
      </c>
      <c r="AT567" s="154" t="s">
        <v>72</v>
      </c>
      <c r="AU567" s="154" t="s">
        <v>73</v>
      </c>
      <c r="AY567" s="146" t="s">
        <v>131</v>
      </c>
      <c r="BK567" s="155">
        <f>SUM(BK568:BK570)</f>
        <v>0</v>
      </c>
    </row>
    <row r="568" spans="2:65" s="1" customFormat="1" ht="22.5" customHeight="1">
      <c r="B568" s="159"/>
      <c r="C568" s="193" t="s">
        <v>918</v>
      </c>
      <c r="D568" s="193" t="s">
        <v>216</v>
      </c>
      <c r="E568" s="194" t="s">
        <v>919</v>
      </c>
      <c r="F568" s="195" t="s">
        <v>920</v>
      </c>
      <c r="G568" s="196" t="s">
        <v>478</v>
      </c>
      <c r="H568" s="213"/>
      <c r="I568" s="198"/>
      <c r="J568" s="199">
        <f>ROUND(I568*H568,2)</f>
        <v>0</v>
      </c>
      <c r="K568" s="195" t="s">
        <v>20</v>
      </c>
      <c r="L568" s="200"/>
      <c r="M568" s="201" t="s">
        <v>20</v>
      </c>
      <c r="N568" s="202" t="s">
        <v>44</v>
      </c>
      <c r="O568" s="34"/>
      <c r="P568" s="169">
        <f>O568*H568</f>
        <v>0</v>
      </c>
      <c r="Q568" s="169">
        <v>0</v>
      </c>
      <c r="R568" s="169">
        <f>Q568*H568</f>
        <v>0</v>
      </c>
      <c r="S568" s="169">
        <v>0</v>
      </c>
      <c r="T568" s="170">
        <f>S568*H568</f>
        <v>0</v>
      </c>
      <c r="AR568" s="16" t="s">
        <v>196</v>
      </c>
      <c r="AT568" s="16" t="s">
        <v>216</v>
      </c>
      <c r="AU568" s="16" t="s">
        <v>22</v>
      </c>
      <c r="AY568" s="16" t="s">
        <v>131</v>
      </c>
      <c r="BE568" s="171">
        <f>IF(N568="základní",J568,0)</f>
        <v>0</v>
      </c>
      <c r="BF568" s="171">
        <f>IF(N568="snížená",J568,0)</f>
        <v>0</v>
      </c>
      <c r="BG568" s="171">
        <f>IF(N568="zákl. přenesená",J568,0)</f>
        <v>0</v>
      </c>
      <c r="BH568" s="171">
        <f>IF(N568="sníž. přenesená",J568,0)</f>
        <v>0</v>
      </c>
      <c r="BI568" s="171">
        <f>IF(N568="nulová",J568,0)</f>
        <v>0</v>
      </c>
      <c r="BJ568" s="16" t="s">
        <v>22</v>
      </c>
      <c r="BK568" s="171">
        <f>ROUND(I568*H568,2)</f>
        <v>0</v>
      </c>
      <c r="BL568" s="16" t="s">
        <v>138</v>
      </c>
      <c r="BM568" s="16" t="s">
        <v>921</v>
      </c>
    </row>
    <row r="569" spans="2:65" s="1" customFormat="1" ht="22.5" customHeight="1">
      <c r="B569" s="159"/>
      <c r="C569" s="193" t="s">
        <v>922</v>
      </c>
      <c r="D569" s="193" t="s">
        <v>216</v>
      </c>
      <c r="E569" s="194" t="s">
        <v>923</v>
      </c>
      <c r="F569" s="195" t="s">
        <v>924</v>
      </c>
      <c r="G569" s="196" t="s">
        <v>478</v>
      </c>
      <c r="H569" s="213"/>
      <c r="I569" s="198"/>
      <c r="J569" s="199">
        <f>ROUND(I569*H569,2)</f>
        <v>0</v>
      </c>
      <c r="K569" s="195" t="s">
        <v>20</v>
      </c>
      <c r="L569" s="200"/>
      <c r="M569" s="201" t="s">
        <v>20</v>
      </c>
      <c r="N569" s="202" t="s">
        <v>44</v>
      </c>
      <c r="O569" s="34"/>
      <c r="P569" s="169">
        <f>O569*H569</f>
        <v>0</v>
      </c>
      <c r="Q569" s="169">
        <v>0</v>
      </c>
      <c r="R569" s="169">
        <f>Q569*H569</f>
        <v>0</v>
      </c>
      <c r="S569" s="169">
        <v>0</v>
      </c>
      <c r="T569" s="170">
        <f>S569*H569</f>
        <v>0</v>
      </c>
      <c r="AR569" s="16" t="s">
        <v>196</v>
      </c>
      <c r="AT569" s="16" t="s">
        <v>216</v>
      </c>
      <c r="AU569" s="16" t="s">
        <v>22</v>
      </c>
      <c r="AY569" s="16" t="s">
        <v>131</v>
      </c>
      <c r="BE569" s="171">
        <f>IF(N569="základní",J569,0)</f>
        <v>0</v>
      </c>
      <c r="BF569" s="171">
        <f>IF(N569="snížená",J569,0)</f>
        <v>0</v>
      </c>
      <c r="BG569" s="171">
        <f>IF(N569="zákl. přenesená",J569,0)</f>
        <v>0</v>
      </c>
      <c r="BH569" s="171">
        <f>IF(N569="sníž. přenesená",J569,0)</f>
        <v>0</v>
      </c>
      <c r="BI569" s="171">
        <f>IF(N569="nulová",J569,0)</f>
        <v>0</v>
      </c>
      <c r="BJ569" s="16" t="s">
        <v>22</v>
      </c>
      <c r="BK569" s="171">
        <f>ROUND(I569*H569,2)</f>
        <v>0</v>
      </c>
      <c r="BL569" s="16" t="s">
        <v>138</v>
      </c>
      <c r="BM569" s="16" t="s">
        <v>925</v>
      </c>
    </row>
    <row r="570" spans="2:65" s="1" customFormat="1" ht="22.5" customHeight="1">
      <c r="B570" s="159"/>
      <c r="C570" s="193" t="s">
        <v>926</v>
      </c>
      <c r="D570" s="193" t="s">
        <v>216</v>
      </c>
      <c r="E570" s="194" t="s">
        <v>927</v>
      </c>
      <c r="F570" s="195" t="s">
        <v>928</v>
      </c>
      <c r="G570" s="196" t="s">
        <v>478</v>
      </c>
      <c r="H570" s="213"/>
      <c r="I570" s="198"/>
      <c r="J570" s="199">
        <f>ROUND(I570*H570,2)</f>
        <v>0</v>
      </c>
      <c r="K570" s="195" t="s">
        <v>20</v>
      </c>
      <c r="L570" s="200"/>
      <c r="M570" s="201" t="s">
        <v>20</v>
      </c>
      <c r="N570" s="214" t="s">
        <v>44</v>
      </c>
      <c r="O570" s="215"/>
      <c r="P570" s="216">
        <f>O570*H570</f>
        <v>0</v>
      </c>
      <c r="Q570" s="216">
        <v>0</v>
      </c>
      <c r="R570" s="216">
        <f>Q570*H570</f>
        <v>0</v>
      </c>
      <c r="S570" s="216">
        <v>0</v>
      </c>
      <c r="T570" s="217">
        <f>S570*H570</f>
        <v>0</v>
      </c>
      <c r="AR570" s="16" t="s">
        <v>196</v>
      </c>
      <c r="AT570" s="16" t="s">
        <v>216</v>
      </c>
      <c r="AU570" s="16" t="s">
        <v>22</v>
      </c>
      <c r="AY570" s="16" t="s">
        <v>131</v>
      </c>
      <c r="BE570" s="171">
        <f>IF(N570="základní",J570,0)</f>
        <v>0</v>
      </c>
      <c r="BF570" s="171">
        <f>IF(N570="snížená",J570,0)</f>
        <v>0</v>
      </c>
      <c r="BG570" s="171">
        <f>IF(N570="zákl. přenesená",J570,0)</f>
        <v>0</v>
      </c>
      <c r="BH570" s="171">
        <f>IF(N570="sníž. přenesená",J570,0)</f>
        <v>0</v>
      </c>
      <c r="BI570" s="171">
        <f>IF(N570="nulová",J570,0)</f>
        <v>0</v>
      </c>
      <c r="BJ570" s="16" t="s">
        <v>22</v>
      </c>
      <c r="BK570" s="171">
        <f>ROUND(I570*H570,2)</f>
        <v>0</v>
      </c>
      <c r="BL570" s="16" t="s">
        <v>138</v>
      </c>
      <c r="BM570" s="16" t="s">
        <v>929</v>
      </c>
    </row>
    <row r="571" spans="2:12" s="1" customFormat="1" ht="6.75" customHeight="1">
      <c r="B571" s="48"/>
      <c r="C571" s="49"/>
      <c r="D571" s="49"/>
      <c r="E571" s="49"/>
      <c r="F571" s="49"/>
      <c r="G571" s="49"/>
      <c r="H571" s="49"/>
      <c r="I571" s="111"/>
      <c r="J571" s="49"/>
      <c r="K571" s="49"/>
      <c r="L571" s="33"/>
    </row>
    <row r="572" ht="13.5">
      <c r="AT572" s="218"/>
    </row>
  </sheetData>
  <sheetProtection password="CC35" sheet="1" objects="1" scenarios="1" formatColumns="0" formatRows="0" sort="0" autoFilter="0"/>
  <autoFilter ref="C99:K99"/>
  <mergeCells count="9">
    <mergeCell ref="E92:H92"/>
    <mergeCell ref="G1:H1"/>
    <mergeCell ref="L2:V2"/>
    <mergeCell ref="E7:H7"/>
    <mergeCell ref="E9:H9"/>
    <mergeCell ref="E24:H24"/>
    <mergeCell ref="E45:H45"/>
    <mergeCell ref="E47:H47"/>
    <mergeCell ref="E90:H90"/>
  </mergeCells>
  <hyperlinks>
    <hyperlink ref="F1:G1" location="C2" tooltip="Krycí list soupisu" display="1) Krycí list soupisu"/>
    <hyperlink ref="G1:H1" location="C54" tooltip="Rekapitulace" display="2) Rekapitulace"/>
    <hyperlink ref="J1" location="C99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140625" defaultRowHeight="13.5"/>
  <cols>
    <col min="1" max="1" width="7.140625" style="270" customWidth="1"/>
    <col min="2" max="2" width="1.421875" style="270" customWidth="1"/>
    <col min="3" max="4" width="4.28125" style="270" customWidth="1"/>
    <col min="5" max="5" width="10.00390625" style="270" customWidth="1"/>
    <col min="6" max="6" width="7.8515625" style="270" customWidth="1"/>
    <col min="7" max="7" width="4.28125" style="270" customWidth="1"/>
    <col min="8" max="8" width="66.7109375" style="270" customWidth="1"/>
    <col min="9" max="10" width="17.140625" style="270" customWidth="1"/>
    <col min="11" max="11" width="1.421875" style="270" customWidth="1"/>
    <col min="12" max="16384" width="9.140625" style="270" customWidth="1"/>
  </cols>
  <sheetData>
    <row r="1" ht="37.5" customHeight="1"/>
    <row r="2" spans="2:11" ht="7.5" customHeight="1">
      <c r="B2" s="271"/>
      <c r="C2" s="272"/>
      <c r="D2" s="272"/>
      <c r="E2" s="272"/>
      <c r="F2" s="272"/>
      <c r="G2" s="272"/>
      <c r="H2" s="272"/>
      <c r="I2" s="272"/>
      <c r="J2" s="272"/>
      <c r="K2" s="273"/>
    </row>
    <row r="3" spans="2:11" s="277" customFormat="1" ht="45" customHeight="1">
      <c r="B3" s="274"/>
      <c r="C3" s="275" t="s">
        <v>937</v>
      </c>
      <c r="D3" s="275"/>
      <c r="E3" s="275"/>
      <c r="F3" s="275"/>
      <c r="G3" s="275"/>
      <c r="H3" s="275"/>
      <c r="I3" s="275"/>
      <c r="J3" s="275"/>
      <c r="K3" s="276"/>
    </row>
    <row r="4" spans="2:11" ht="25.5" customHeight="1">
      <c r="B4" s="278"/>
      <c r="C4" s="279" t="s">
        <v>938</v>
      </c>
      <c r="D4" s="279"/>
      <c r="E4" s="279"/>
      <c r="F4" s="279"/>
      <c r="G4" s="279"/>
      <c r="H4" s="279"/>
      <c r="I4" s="279"/>
      <c r="J4" s="279"/>
      <c r="K4" s="280"/>
    </row>
    <row r="5" spans="2:11" ht="5.25" customHeight="1">
      <c r="B5" s="278"/>
      <c r="C5" s="281"/>
      <c r="D5" s="281"/>
      <c r="E5" s="281"/>
      <c r="F5" s="281"/>
      <c r="G5" s="281"/>
      <c r="H5" s="281"/>
      <c r="I5" s="281"/>
      <c r="J5" s="281"/>
      <c r="K5" s="280"/>
    </row>
    <row r="6" spans="2:11" ht="15" customHeight="1">
      <c r="B6" s="278"/>
      <c r="C6" s="282" t="s">
        <v>939</v>
      </c>
      <c r="D6" s="282"/>
      <c r="E6" s="282"/>
      <c r="F6" s="282"/>
      <c r="G6" s="282"/>
      <c r="H6" s="282"/>
      <c r="I6" s="282"/>
      <c r="J6" s="282"/>
      <c r="K6" s="280"/>
    </row>
    <row r="7" spans="2:11" ht="15" customHeight="1">
      <c r="B7" s="283"/>
      <c r="C7" s="282" t="s">
        <v>940</v>
      </c>
      <c r="D7" s="282"/>
      <c r="E7" s="282"/>
      <c r="F7" s="282"/>
      <c r="G7" s="282"/>
      <c r="H7" s="282"/>
      <c r="I7" s="282"/>
      <c r="J7" s="282"/>
      <c r="K7" s="280"/>
    </row>
    <row r="8" spans="2:11" ht="12.75" customHeight="1">
      <c r="B8" s="283"/>
      <c r="C8" s="284"/>
      <c r="D8" s="284"/>
      <c r="E8" s="284"/>
      <c r="F8" s="284"/>
      <c r="G8" s="284"/>
      <c r="H8" s="284"/>
      <c r="I8" s="284"/>
      <c r="J8" s="284"/>
      <c r="K8" s="280"/>
    </row>
    <row r="9" spans="2:11" ht="15" customHeight="1">
      <c r="B9" s="283"/>
      <c r="C9" s="282" t="s">
        <v>941</v>
      </c>
      <c r="D9" s="282"/>
      <c r="E9" s="282"/>
      <c r="F9" s="282"/>
      <c r="G9" s="282"/>
      <c r="H9" s="282"/>
      <c r="I9" s="282"/>
      <c r="J9" s="282"/>
      <c r="K9" s="280"/>
    </row>
    <row r="10" spans="2:11" ht="15" customHeight="1">
      <c r="B10" s="283"/>
      <c r="C10" s="284"/>
      <c r="D10" s="282" t="s">
        <v>942</v>
      </c>
      <c r="E10" s="282"/>
      <c r="F10" s="282"/>
      <c r="G10" s="282"/>
      <c r="H10" s="282"/>
      <c r="I10" s="282"/>
      <c r="J10" s="282"/>
      <c r="K10" s="280"/>
    </row>
    <row r="11" spans="2:11" ht="15" customHeight="1">
      <c r="B11" s="283"/>
      <c r="C11" s="285"/>
      <c r="D11" s="282" t="s">
        <v>943</v>
      </c>
      <c r="E11" s="282"/>
      <c r="F11" s="282"/>
      <c r="G11" s="282"/>
      <c r="H11" s="282"/>
      <c r="I11" s="282"/>
      <c r="J11" s="282"/>
      <c r="K11" s="280"/>
    </row>
    <row r="12" spans="2:11" ht="12.75" customHeight="1">
      <c r="B12" s="283"/>
      <c r="C12" s="285"/>
      <c r="D12" s="285"/>
      <c r="E12" s="285"/>
      <c r="F12" s="285"/>
      <c r="G12" s="285"/>
      <c r="H12" s="285"/>
      <c r="I12" s="285"/>
      <c r="J12" s="285"/>
      <c r="K12" s="280"/>
    </row>
    <row r="13" spans="2:11" ht="15" customHeight="1">
      <c r="B13" s="283"/>
      <c r="C13" s="285"/>
      <c r="D13" s="282" t="s">
        <v>944</v>
      </c>
      <c r="E13" s="282"/>
      <c r="F13" s="282"/>
      <c r="G13" s="282"/>
      <c r="H13" s="282"/>
      <c r="I13" s="282"/>
      <c r="J13" s="282"/>
      <c r="K13" s="280"/>
    </row>
    <row r="14" spans="2:11" ht="15" customHeight="1">
      <c r="B14" s="283"/>
      <c r="C14" s="285"/>
      <c r="D14" s="282" t="s">
        <v>945</v>
      </c>
      <c r="E14" s="282"/>
      <c r="F14" s="282"/>
      <c r="G14" s="282"/>
      <c r="H14" s="282"/>
      <c r="I14" s="282"/>
      <c r="J14" s="282"/>
      <c r="K14" s="280"/>
    </row>
    <row r="15" spans="2:11" ht="15" customHeight="1">
      <c r="B15" s="283"/>
      <c r="C15" s="285"/>
      <c r="D15" s="282" t="s">
        <v>946</v>
      </c>
      <c r="E15" s="282"/>
      <c r="F15" s="282"/>
      <c r="G15" s="282"/>
      <c r="H15" s="282"/>
      <c r="I15" s="282"/>
      <c r="J15" s="282"/>
      <c r="K15" s="280"/>
    </row>
    <row r="16" spans="2:11" ht="15" customHeight="1">
      <c r="B16" s="283"/>
      <c r="C16" s="285"/>
      <c r="D16" s="285"/>
      <c r="E16" s="286" t="s">
        <v>79</v>
      </c>
      <c r="F16" s="282" t="s">
        <v>947</v>
      </c>
      <c r="G16" s="282"/>
      <c r="H16" s="282"/>
      <c r="I16" s="282"/>
      <c r="J16" s="282"/>
      <c r="K16" s="280"/>
    </row>
    <row r="17" spans="2:11" ht="15" customHeight="1">
      <c r="B17" s="283"/>
      <c r="C17" s="285"/>
      <c r="D17" s="285"/>
      <c r="E17" s="286" t="s">
        <v>948</v>
      </c>
      <c r="F17" s="282" t="s">
        <v>949</v>
      </c>
      <c r="G17" s="282"/>
      <c r="H17" s="282"/>
      <c r="I17" s="282"/>
      <c r="J17" s="282"/>
      <c r="K17" s="280"/>
    </row>
    <row r="18" spans="2:11" ht="15" customHeight="1">
      <c r="B18" s="283"/>
      <c r="C18" s="285"/>
      <c r="D18" s="285"/>
      <c r="E18" s="286" t="s">
        <v>950</v>
      </c>
      <c r="F18" s="282" t="s">
        <v>951</v>
      </c>
      <c r="G18" s="282"/>
      <c r="H18" s="282"/>
      <c r="I18" s="282"/>
      <c r="J18" s="282"/>
      <c r="K18" s="280"/>
    </row>
    <row r="19" spans="2:11" ht="15" customHeight="1">
      <c r="B19" s="283"/>
      <c r="C19" s="285"/>
      <c r="D19" s="285"/>
      <c r="E19" s="286" t="s">
        <v>952</v>
      </c>
      <c r="F19" s="282" t="s">
        <v>953</v>
      </c>
      <c r="G19" s="282"/>
      <c r="H19" s="282"/>
      <c r="I19" s="282"/>
      <c r="J19" s="282"/>
      <c r="K19" s="280"/>
    </row>
    <row r="20" spans="2:11" ht="15" customHeight="1">
      <c r="B20" s="283"/>
      <c r="C20" s="285"/>
      <c r="D20" s="285"/>
      <c r="E20" s="286" t="s">
        <v>954</v>
      </c>
      <c r="F20" s="282" t="s">
        <v>955</v>
      </c>
      <c r="G20" s="282"/>
      <c r="H20" s="282"/>
      <c r="I20" s="282"/>
      <c r="J20" s="282"/>
      <c r="K20" s="280"/>
    </row>
    <row r="21" spans="2:11" ht="15" customHeight="1">
      <c r="B21" s="283"/>
      <c r="C21" s="285"/>
      <c r="D21" s="285"/>
      <c r="E21" s="286" t="s">
        <v>956</v>
      </c>
      <c r="F21" s="282" t="s">
        <v>957</v>
      </c>
      <c r="G21" s="282"/>
      <c r="H21" s="282"/>
      <c r="I21" s="282"/>
      <c r="J21" s="282"/>
      <c r="K21" s="280"/>
    </row>
    <row r="22" spans="2:11" ht="12.75" customHeight="1">
      <c r="B22" s="283"/>
      <c r="C22" s="285"/>
      <c r="D22" s="285"/>
      <c r="E22" s="285"/>
      <c r="F22" s="285"/>
      <c r="G22" s="285"/>
      <c r="H22" s="285"/>
      <c r="I22" s="285"/>
      <c r="J22" s="285"/>
      <c r="K22" s="280"/>
    </row>
    <row r="23" spans="2:11" ht="15" customHeight="1">
      <c r="B23" s="283"/>
      <c r="C23" s="282" t="s">
        <v>958</v>
      </c>
      <c r="D23" s="282"/>
      <c r="E23" s="282"/>
      <c r="F23" s="282"/>
      <c r="G23" s="282"/>
      <c r="H23" s="282"/>
      <c r="I23" s="282"/>
      <c r="J23" s="282"/>
      <c r="K23" s="280"/>
    </row>
    <row r="24" spans="2:11" ht="15" customHeight="1">
      <c r="B24" s="283"/>
      <c r="C24" s="282" t="s">
        <v>959</v>
      </c>
      <c r="D24" s="282"/>
      <c r="E24" s="282"/>
      <c r="F24" s="282"/>
      <c r="G24" s="282"/>
      <c r="H24" s="282"/>
      <c r="I24" s="282"/>
      <c r="J24" s="282"/>
      <c r="K24" s="280"/>
    </row>
    <row r="25" spans="2:11" ht="15" customHeight="1">
      <c r="B25" s="283"/>
      <c r="C25" s="284"/>
      <c r="D25" s="282" t="s">
        <v>960</v>
      </c>
      <c r="E25" s="282"/>
      <c r="F25" s="282"/>
      <c r="G25" s="282"/>
      <c r="H25" s="282"/>
      <c r="I25" s="282"/>
      <c r="J25" s="282"/>
      <c r="K25" s="280"/>
    </row>
    <row r="26" spans="2:11" ht="15" customHeight="1">
      <c r="B26" s="283"/>
      <c r="C26" s="285"/>
      <c r="D26" s="282" t="s">
        <v>961</v>
      </c>
      <c r="E26" s="282"/>
      <c r="F26" s="282"/>
      <c r="G26" s="282"/>
      <c r="H26" s="282"/>
      <c r="I26" s="282"/>
      <c r="J26" s="282"/>
      <c r="K26" s="280"/>
    </row>
    <row r="27" spans="2:11" ht="12.75" customHeight="1">
      <c r="B27" s="283"/>
      <c r="C27" s="285"/>
      <c r="D27" s="285"/>
      <c r="E27" s="285"/>
      <c r="F27" s="285"/>
      <c r="G27" s="285"/>
      <c r="H27" s="285"/>
      <c r="I27" s="285"/>
      <c r="J27" s="285"/>
      <c r="K27" s="280"/>
    </row>
    <row r="28" spans="2:11" ht="15" customHeight="1">
      <c r="B28" s="283"/>
      <c r="C28" s="285"/>
      <c r="D28" s="282" t="s">
        <v>962</v>
      </c>
      <c r="E28" s="282"/>
      <c r="F28" s="282"/>
      <c r="G28" s="282"/>
      <c r="H28" s="282"/>
      <c r="I28" s="282"/>
      <c r="J28" s="282"/>
      <c r="K28" s="280"/>
    </row>
    <row r="29" spans="2:11" ht="15" customHeight="1">
      <c r="B29" s="283"/>
      <c r="C29" s="285"/>
      <c r="D29" s="282" t="s">
        <v>963</v>
      </c>
      <c r="E29" s="282"/>
      <c r="F29" s="282"/>
      <c r="G29" s="282"/>
      <c r="H29" s="282"/>
      <c r="I29" s="282"/>
      <c r="J29" s="282"/>
      <c r="K29" s="280"/>
    </row>
    <row r="30" spans="2:11" ht="12.75" customHeight="1">
      <c r="B30" s="283"/>
      <c r="C30" s="285"/>
      <c r="D30" s="285"/>
      <c r="E30" s="285"/>
      <c r="F30" s="285"/>
      <c r="G30" s="285"/>
      <c r="H30" s="285"/>
      <c r="I30" s="285"/>
      <c r="J30" s="285"/>
      <c r="K30" s="280"/>
    </row>
    <row r="31" spans="2:11" ht="15" customHeight="1">
      <c r="B31" s="283"/>
      <c r="C31" s="285"/>
      <c r="D31" s="282" t="s">
        <v>964</v>
      </c>
      <c r="E31" s="282"/>
      <c r="F31" s="282"/>
      <c r="G31" s="282"/>
      <c r="H31" s="282"/>
      <c r="I31" s="282"/>
      <c r="J31" s="282"/>
      <c r="K31" s="280"/>
    </row>
    <row r="32" spans="2:11" ht="15" customHeight="1">
      <c r="B32" s="283"/>
      <c r="C32" s="285"/>
      <c r="D32" s="282" t="s">
        <v>965</v>
      </c>
      <c r="E32" s="282"/>
      <c r="F32" s="282"/>
      <c r="G32" s="282"/>
      <c r="H32" s="282"/>
      <c r="I32" s="282"/>
      <c r="J32" s="282"/>
      <c r="K32" s="280"/>
    </row>
    <row r="33" spans="2:11" ht="15" customHeight="1">
      <c r="B33" s="283"/>
      <c r="C33" s="285"/>
      <c r="D33" s="282" t="s">
        <v>966</v>
      </c>
      <c r="E33" s="282"/>
      <c r="F33" s="282"/>
      <c r="G33" s="282"/>
      <c r="H33" s="282"/>
      <c r="I33" s="282"/>
      <c r="J33" s="282"/>
      <c r="K33" s="280"/>
    </row>
    <row r="34" spans="2:11" ht="15" customHeight="1">
      <c r="B34" s="283"/>
      <c r="C34" s="285"/>
      <c r="D34" s="284"/>
      <c r="E34" s="287" t="s">
        <v>116</v>
      </c>
      <c r="F34" s="284"/>
      <c r="G34" s="282" t="s">
        <v>967</v>
      </c>
      <c r="H34" s="282"/>
      <c r="I34" s="282"/>
      <c r="J34" s="282"/>
      <c r="K34" s="280"/>
    </row>
    <row r="35" spans="2:11" ht="30.75" customHeight="1">
      <c r="B35" s="283"/>
      <c r="C35" s="285"/>
      <c r="D35" s="284"/>
      <c r="E35" s="287" t="s">
        <v>968</v>
      </c>
      <c r="F35" s="284"/>
      <c r="G35" s="282" t="s">
        <v>969</v>
      </c>
      <c r="H35" s="282"/>
      <c r="I35" s="282"/>
      <c r="J35" s="282"/>
      <c r="K35" s="280"/>
    </row>
    <row r="36" spans="2:11" ht="15" customHeight="1">
      <c r="B36" s="283"/>
      <c r="C36" s="285"/>
      <c r="D36" s="284"/>
      <c r="E36" s="287" t="s">
        <v>54</v>
      </c>
      <c r="F36" s="284"/>
      <c r="G36" s="282" t="s">
        <v>970</v>
      </c>
      <c r="H36" s="282"/>
      <c r="I36" s="282"/>
      <c r="J36" s="282"/>
      <c r="K36" s="280"/>
    </row>
    <row r="37" spans="2:11" ht="15" customHeight="1">
      <c r="B37" s="283"/>
      <c r="C37" s="285"/>
      <c r="D37" s="284"/>
      <c r="E37" s="287" t="s">
        <v>117</v>
      </c>
      <c r="F37" s="284"/>
      <c r="G37" s="282" t="s">
        <v>971</v>
      </c>
      <c r="H37" s="282"/>
      <c r="I37" s="282"/>
      <c r="J37" s="282"/>
      <c r="K37" s="280"/>
    </row>
    <row r="38" spans="2:11" ht="15" customHeight="1">
      <c r="B38" s="283"/>
      <c r="C38" s="285"/>
      <c r="D38" s="284"/>
      <c r="E38" s="287" t="s">
        <v>118</v>
      </c>
      <c r="F38" s="284"/>
      <c r="G38" s="282" t="s">
        <v>972</v>
      </c>
      <c r="H38" s="282"/>
      <c r="I38" s="282"/>
      <c r="J38" s="282"/>
      <c r="K38" s="280"/>
    </row>
    <row r="39" spans="2:11" ht="15" customHeight="1">
      <c r="B39" s="283"/>
      <c r="C39" s="285"/>
      <c r="D39" s="284"/>
      <c r="E39" s="287" t="s">
        <v>119</v>
      </c>
      <c r="F39" s="284"/>
      <c r="G39" s="282" t="s">
        <v>973</v>
      </c>
      <c r="H39" s="282"/>
      <c r="I39" s="282"/>
      <c r="J39" s="282"/>
      <c r="K39" s="280"/>
    </row>
    <row r="40" spans="2:11" ht="15" customHeight="1">
      <c r="B40" s="283"/>
      <c r="C40" s="285"/>
      <c r="D40" s="284"/>
      <c r="E40" s="287" t="s">
        <v>974</v>
      </c>
      <c r="F40" s="284"/>
      <c r="G40" s="282" t="s">
        <v>975</v>
      </c>
      <c r="H40" s="282"/>
      <c r="I40" s="282"/>
      <c r="J40" s="282"/>
      <c r="K40" s="280"/>
    </row>
    <row r="41" spans="2:11" ht="15" customHeight="1">
      <c r="B41" s="283"/>
      <c r="C41" s="285"/>
      <c r="D41" s="284"/>
      <c r="E41" s="287"/>
      <c r="F41" s="284"/>
      <c r="G41" s="282" t="s">
        <v>976</v>
      </c>
      <c r="H41" s="282"/>
      <c r="I41" s="282"/>
      <c r="J41" s="282"/>
      <c r="K41" s="280"/>
    </row>
    <row r="42" spans="2:11" ht="15" customHeight="1">
      <c r="B42" s="283"/>
      <c r="C42" s="285"/>
      <c r="D42" s="284"/>
      <c r="E42" s="287" t="s">
        <v>977</v>
      </c>
      <c r="F42" s="284"/>
      <c r="G42" s="282" t="s">
        <v>978</v>
      </c>
      <c r="H42" s="282"/>
      <c r="I42" s="282"/>
      <c r="J42" s="282"/>
      <c r="K42" s="280"/>
    </row>
    <row r="43" spans="2:11" ht="15" customHeight="1">
      <c r="B43" s="283"/>
      <c r="C43" s="285"/>
      <c r="D43" s="284"/>
      <c r="E43" s="287" t="s">
        <v>121</v>
      </c>
      <c r="F43" s="284"/>
      <c r="G43" s="282" t="s">
        <v>979</v>
      </c>
      <c r="H43" s="282"/>
      <c r="I43" s="282"/>
      <c r="J43" s="282"/>
      <c r="K43" s="280"/>
    </row>
    <row r="44" spans="2:11" ht="12.75" customHeight="1">
      <c r="B44" s="283"/>
      <c r="C44" s="285"/>
      <c r="D44" s="284"/>
      <c r="E44" s="284"/>
      <c r="F44" s="284"/>
      <c r="G44" s="284"/>
      <c r="H44" s="284"/>
      <c r="I44" s="284"/>
      <c r="J44" s="284"/>
      <c r="K44" s="280"/>
    </row>
    <row r="45" spans="2:11" ht="15" customHeight="1">
      <c r="B45" s="283"/>
      <c r="C45" s="285"/>
      <c r="D45" s="282" t="s">
        <v>980</v>
      </c>
      <c r="E45" s="282"/>
      <c r="F45" s="282"/>
      <c r="G45" s="282"/>
      <c r="H45" s="282"/>
      <c r="I45" s="282"/>
      <c r="J45" s="282"/>
      <c r="K45" s="280"/>
    </row>
    <row r="46" spans="2:11" ht="15" customHeight="1">
      <c r="B46" s="283"/>
      <c r="C46" s="285"/>
      <c r="D46" s="285"/>
      <c r="E46" s="282" t="s">
        <v>981</v>
      </c>
      <c r="F46" s="282"/>
      <c r="G46" s="282"/>
      <c r="H46" s="282"/>
      <c r="I46" s="282"/>
      <c r="J46" s="282"/>
      <c r="K46" s="280"/>
    </row>
    <row r="47" spans="2:11" ht="15" customHeight="1">
      <c r="B47" s="283"/>
      <c r="C47" s="285"/>
      <c r="D47" s="285"/>
      <c r="E47" s="282" t="s">
        <v>982</v>
      </c>
      <c r="F47" s="282"/>
      <c r="G47" s="282"/>
      <c r="H47" s="282"/>
      <c r="I47" s="282"/>
      <c r="J47" s="282"/>
      <c r="K47" s="280"/>
    </row>
    <row r="48" spans="2:11" ht="15" customHeight="1">
      <c r="B48" s="283"/>
      <c r="C48" s="285"/>
      <c r="D48" s="285"/>
      <c r="E48" s="282" t="s">
        <v>983</v>
      </c>
      <c r="F48" s="282"/>
      <c r="G48" s="282"/>
      <c r="H48" s="282"/>
      <c r="I48" s="282"/>
      <c r="J48" s="282"/>
      <c r="K48" s="280"/>
    </row>
    <row r="49" spans="2:11" ht="15" customHeight="1">
      <c r="B49" s="283"/>
      <c r="C49" s="285"/>
      <c r="D49" s="282" t="s">
        <v>984</v>
      </c>
      <c r="E49" s="282"/>
      <c r="F49" s="282"/>
      <c r="G49" s="282"/>
      <c r="H49" s="282"/>
      <c r="I49" s="282"/>
      <c r="J49" s="282"/>
      <c r="K49" s="280"/>
    </row>
    <row r="50" spans="2:11" ht="25.5" customHeight="1">
      <c r="B50" s="278"/>
      <c r="C50" s="279" t="s">
        <v>985</v>
      </c>
      <c r="D50" s="279"/>
      <c r="E50" s="279"/>
      <c r="F50" s="279"/>
      <c r="G50" s="279"/>
      <c r="H50" s="279"/>
      <c r="I50" s="279"/>
      <c r="J50" s="279"/>
      <c r="K50" s="280"/>
    </row>
    <row r="51" spans="2:11" ht="5.25" customHeight="1">
      <c r="B51" s="278"/>
      <c r="C51" s="281"/>
      <c r="D51" s="281"/>
      <c r="E51" s="281"/>
      <c r="F51" s="281"/>
      <c r="G51" s="281"/>
      <c r="H51" s="281"/>
      <c r="I51" s="281"/>
      <c r="J51" s="281"/>
      <c r="K51" s="280"/>
    </row>
    <row r="52" spans="2:11" ht="15" customHeight="1">
      <c r="B52" s="278"/>
      <c r="C52" s="282" t="s">
        <v>986</v>
      </c>
      <c r="D52" s="282"/>
      <c r="E52" s="282"/>
      <c r="F52" s="282"/>
      <c r="G52" s="282"/>
      <c r="H52" s="282"/>
      <c r="I52" s="282"/>
      <c r="J52" s="282"/>
      <c r="K52" s="280"/>
    </row>
    <row r="53" spans="2:11" ht="15" customHeight="1">
      <c r="B53" s="278"/>
      <c r="C53" s="282" t="s">
        <v>987</v>
      </c>
      <c r="D53" s="282"/>
      <c r="E53" s="282"/>
      <c r="F53" s="282"/>
      <c r="G53" s="282"/>
      <c r="H53" s="282"/>
      <c r="I53" s="282"/>
      <c r="J53" s="282"/>
      <c r="K53" s="280"/>
    </row>
    <row r="54" spans="2:11" ht="12.75" customHeight="1">
      <c r="B54" s="278"/>
      <c r="C54" s="284"/>
      <c r="D54" s="284"/>
      <c r="E54" s="284"/>
      <c r="F54" s="284"/>
      <c r="G54" s="284"/>
      <c r="H54" s="284"/>
      <c r="I54" s="284"/>
      <c r="J54" s="284"/>
      <c r="K54" s="280"/>
    </row>
    <row r="55" spans="2:11" ht="15" customHeight="1">
      <c r="B55" s="278"/>
      <c r="C55" s="282" t="s">
        <v>988</v>
      </c>
      <c r="D55" s="282"/>
      <c r="E55" s="282"/>
      <c r="F55" s="282"/>
      <c r="G55" s="282"/>
      <c r="H55" s="282"/>
      <c r="I55" s="282"/>
      <c r="J55" s="282"/>
      <c r="K55" s="280"/>
    </row>
    <row r="56" spans="2:11" ht="15" customHeight="1">
      <c r="B56" s="278"/>
      <c r="C56" s="285"/>
      <c r="D56" s="282" t="s">
        <v>989</v>
      </c>
      <c r="E56" s="282"/>
      <c r="F56" s="282"/>
      <c r="G56" s="282"/>
      <c r="H56" s="282"/>
      <c r="I56" s="282"/>
      <c r="J56" s="282"/>
      <c r="K56" s="280"/>
    </row>
    <row r="57" spans="2:11" ht="15" customHeight="1">
      <c r="B57" s="278"/>
      <c r="C57" s="285"/>
      <c r="D57" s="282" t="s">
        <v>990</v>
      </c>
      <c r="E57" s="282"/>
      <c r="F57" s="282"/>
      <c r="G57" s="282"/>
      <c r="H57" s="282"/>
      <c r="I57" s="282"/>
      <c r="J57" s="282"/>
      <c r="K57" s="280"/>
    </row>
    <row r="58" spans="2:11" ht="15" customHeight="1">
      <c r="B58" s="278"/>
      <c r="C58" s="285"/>
      <c r="D58" s="282" t="s">
        <v>991</v>
      </c>
      <c r="E58" s="282"/>
      <c r="F58" s="282"/>
      <c r="G58" s="282"/>
      <c r="H58" s="282"/>
      <c r="I58" s="282"/>
      <c r="J58" s="282"/>
      <c r="K58" s="280"/>
    </row>
    <row r="59" spans="2:11" ht="15" customHeight="1">
      <c r="B59" s="278"/>
      <c r="C59" s="285"/>
      <c r="D59" s="282" t="s">
        <v>992</v>
      </c>
      <c r="E59" s="282"/>
      <c r="F59" s="282"/>
      <c r="G59" s="282"/>
      <c r="H59" s="282"/>
      <c r="I59" s="282"/>
      <c r="J59" s="282"/>
      <c r="K59" s="280"/>
    </row>
    <row r="60" spans="2:11" ht="15" customHeight="1">
      <c r="B60" s="278"/>
      <c r="C60" s="285"/>
      <c r="D60" s="288" t="s">
        <v>993</v>
      </c>
      <c r="E60" s="288"/>
      <c r="F60" s="288"/>
      <c r="G60" s="288"/>
      <c r="H60" s="288"/>
      <c r="I60" s="288"/>
      <c r="J60" s="288"/>
      <c r="K60" s="280"/>
    </row>
    <row r="61" spans="2:11" ht="15" customHeight="1">
      <c r="B61" s="278"/>
      <c r="C61" s="285"/>
      <c r="D61" s="282" t="s">
        <v>994</v>
      </c>
      <c r="E61" s="282"/>
      <c r="F61" s="282"/>
      <c r="G61" s="282"/>
      <c r="H61" s="282"/>
      <c r="I61" s="282"/>
      <c r="J61" s="282"/>
      <c r="K61" s="280"/>
    </row>
    <row r="62" spans="2:11" ht="12.75" customHeight="1">
      <c r="B62" s="278"/>
      <c r="C62" s="285"/>
      <c r="D62" s="285"/>
      <c r="E62" s="289"/>
      <c r="F62" s="285"/>
      <c r="G62" s="285"/>
      <c r="H62" s="285"/>
      <c r="I62" s="285"/>
      <c r="J62" s="285"/>
      <c r="K62" s="280"/>
    </row>
    <row r="63" spans="2:11" ht="15" customHeight="1">
      <c r="B63" s="278"/>
      <c r="C63" s="285"/>
      <c r="D63" s="282" t="s">
        <v>995</v>
      </c>
      <c r="E63" s="282"/>
      <c r="F63" s="282"/>
      <c r="G63" s="282"/>
      <c r="H63" s="282"/>
      <c r="I63" s="282"/>
      <c r="J63" s="282"/>
      <c r="K63" s="280"/>
    </row>
    <row r="64" spans="2:11" ht="15" customHeight="1">
      <c r="B64" s="278"/>
      <c r="C64" s="285"/>
      <c r="D64" s="288" t="s">
        <v>996</v>
      </c>
      <c r="E64" s="288"/>
      <c r="F64" s="288"/>
      <c r="G64" s="288"/>
      <c r="H64" s="288"/>
      <c r="I64" s="288"/>
      <c r="J64" s="288"/>
      <c r="K64" s="280"/>
    </row>
    <row r="65" spans="2:11" ht="15" customHeight="1">
      <c r="B65" s="278"/>
      <c r="C65" s="285"/>
      <c r="D65" s="282" t="s">
        <v>997</v>
      </c>
      <c r="E65" s="282"/>
      <c r="F65" s="282"/>
      <c r="G65" s="282"/>
      <c r="H65" s="282"/>
      <c r="I65" s="282"/>
      <c r="J65" s="282"/>
      <c r="K65" s="280"/>
    </row>
    <row r="66" spans="2:11" ht="15" customHeight="1">
      <c r="B66" s="278"/>
      <c r="C66" s="285"/>
      <c r="D66" s="282" t="s">
        <v>998</v>
      </c>
      <c r="E66" s="282"/>
      <c r="F66" s="282"/>
      <c r="G66" s="282"/>
      <c r="H66" s="282"/>
      <c r="I66" s="282"/>
      <c r="J66" s="282"/>
      <c r="K66" s="280"/>
    </row>
    <row r="67" spans="2:11" ht="15" customHeight="1">
      <c r="B67" s="278"/>
      <c r="C67" s="285"/>
      <c r="D67" s="282" t="s">
        <v>999</v>
      </c>
      <c r="E67" s="282"/>
      <c r="F67" s="282"/>
      <c r="G67" s="282"/>
      <c r="H67" s="282"/>
      <c r="I67" s="282"/>
      <c r="J67" s="282"/>
      <c r="K67" s="280"/>
    </row>
    <row r="68" spans="2:11" ht="15" customHeight="1">
      <c r="B68" s="278"/>
      <c r="C68" s="285"/>
      <c r="D68" s="282" t="s">
        <v>1000</v>
      </c>
      <c r="E68" s="282"/>
      <c r="F68" s="282"/>
      <c r="G68" s="282"/>
      <c r="H68" s="282"/>
      <c r="I68" s="282"/>
      <c r="J68" s="282"/>
      <c r="K68" s="280"/>
    </row>
    <row r="69" spans="2:11" ht="12.75" customHeight="1">
      <c r="B69" s="290"/>
      <c r="C69" s="291"/>
      <c r="D69" s="291"/>
      <c r="E69" s="291"/>
      <c r="F69" s="291"/>
      <c r="G69" s="291"/>
      <c r="H69" s="291"/>
      <c r="I69" s="291"/>
      <c r="J69" s="291"/>
      <c r="K69" s="292"/>
    </row>
    <row r="70" spans="2:11" ht="18.75" customHeight="1">
      <c r="B70" s="293"/>
      <c r="C70" s="293"/>
      <c r="D70" s="293"/>
      <c r="E70" s="293"/>
      <c r="F70" s="293"/>
      <c r="G70" s="293"/>
      <c r="H70" s="293"/>
      <c r="I70" s="293"/>
      <c r="J70" s="293"/>
      <c r="K70" s="294"/>
    </row>
    <row r="71" spans="2:11" ht="18.75" customHeight="1">
      <c r="B71" s="294"/>
      <c r="C71" s="294"/>
      <c r="D71" s="294"/>
      <c r="E71" s="294"/>
      <c r="F71" s="294"/>
      <c r="G71" s="294"/>
      <c r="H71" s="294"/>
      <c r="I71" s="294"/>
      <c r="J71" s="294"/>
      <c r="K71" s="294"/>
    </row>
    <row r="72" spans="2:11" ht="7.5" customHeight="1">
      <c r="B72" s="295"/>
      <c r="C72" s="296"/>
      <c r="D72" s="296"/>
      <c r="E72" s="296"/>
      <c r="F72" s="296"/>
      <c r="G72" s="296"/>
      <c r="H72" s="296"/>
      <c r="I72" s="296"/>
      <c r="J72" s="296"/>
      <c r="K72" s="297"/>
    </row>
    <row r="73" spans="2:11" ht="45" customHeight="1">
      <c r="B73" s="298"/>
      <c r="C73" s="299" t="s">
        <v>936</v>
      </c>
      <c r="D73" s="299"/>
      <c r="E73" s="299"/>
      <c r="F73" s="299"/>
      <c r="G73" s="299"/>
      <c r="H73" s="299"/>
      <c r="I73" s="299"/>
      <c r="J73" s="299"/>
      <c r="K73" s="300"/>
    </row>
    <row r="74" spans="2:11" ht="17.25" customHeight="1">
      <c r="B74" s="298"/>
      <c r="C74" s="301" t="s">
        <v>1001</v>
      </c>
      <c r="D74" s="301"/>
      <c r="E74" s="301"/>
      <c r="F74" s="301" t="s">
        <v>1002</v>
      </c>
      <c r="G74" s="302"/>
      <c r="H74" s="301" t="s">
        <v>117</v>
      </c>
      <c r="I74" s="301" t="s">
        <v>58</v>
      </c>
      <c r="J74" s="301" t="s">
        <v>1003</v>
      </c>
      <c r="K74" s="300"/>
    </row>
    <row r="75" spans="2:11" ht="17.25" customHeight="1">
      <c r="B75" s="298"/>
      <c r="C75" s="303" t="s">
        <v>1004</v>
      </c>
      <c r="D75" s="303"/>
      <c r="E75" s="303"/>
      <c r="F75" s="304" t="s">
        <v>1005</v>
      </c>
      <c r="G75" s="305"/>
      <c r="H75" s="303"/>
      <c r="I75" s="303"/>
      <c r="J75" s="303" t="s">
        <v>1006</v>
      </c>
      <c r="K75" s="300"/>
    </row>
    <row r="76" spans="2:11" ht="5.25" customHeight="1">
      <c r="B76" s="298"/>
      <c r="C76" s="306"/>
      <c r="D76" s="306"/>
      <c r="E76" s="306"/>
      <c r="F76" s="306"/>
      <c r="G76" s="307"/>
      <c r="H76" s="306"/>
      <c r="I76" s="306"/>
      <c r="J76" s="306"/>
      <c r="K76" s="300"/>
    </row>
    <row r="77" spans="2:11" ht="15" customHeight="1">
      <c r="B77" s="298"/>
      <c r="C77" s="287" t="s">
        <v>54</v>
      </c>
      <c r="D77" s="306"/>
      <c r="E77" s="306"/>
      <c r="F77" s="308" t="s">
        <v>1007</v>
      </c>
      <c r="G77" s="307"/>
      <c r="H77" s="287" t="s">
        <v>1008</v>
      </c>
      <c r="I77" s="287" t="s">
        <v>1009</v>
      </c>
      <c r="J77" s="287">
        <v>20</v>
      </c>
      <c r="K77" s="300"/>
    </row>
    <row r="78" spans="2:11" ht="15" customHeight="1">
      <c r="B78" s="298"/>
      <c r="C78" s="287" t="s">
        <v>1010</v>
      </c>
      <c r="D78" s="287"/>
      <c r="E78" s="287"/>
      <c r="F78" s="308" t="s">
        <v>1007</v>
      </c>
      <c r="G78" s="307"/>
      <c r="H78" s="287" t="s">
        <v>1011</v>
      </c>
      <c r="I78" s="287" t="s">
        <v>1009</v>
      </c>
      <c r="J78" s="287">
        <v>120</v>
      </c>
      <c r="K78" s="300"/>
    </row>
    <row r="79" spans="2:11" ht="15" customHeight="1">
      <c r="B79" s="309"/>
      <c r="C79" s="287" t="s">
        <v>1012</v>
      </c>
      <c r="D79" s="287"/>
      <c r="E79" s="287"/>
      <c r="F79" s="308" t="s">
        <v>1013</v>
      </c>
      <c r="G79" s="307"/>
      <c r="H79" s="287" t="s">
        <v>1014</v>
      </c>
      <c r="I79" s="287" t="s">
        <v>1009</v>
      </c>
      <c r="J79" s="287">
        <v>50</v>
      </c>
      <c r="K79" s="300"/>
    </row>
    <row r="80" spans="2:11" ht="15" customHeight="1">
      <c r="B80" s="309"/>
      <c r="C80" s="287" t="s">
        <v>1015</v>
      </c>
      <c r="D80" s="287"/>
      <c r="E80" s="287"/>
      <c r="F80" s="308" t="s">
        <v>1007</v>
      </c>
      <c r="G80" s="307"/>
      <c r="H80" s="287" t="s">
        <v>1016</v>
      </c>
      <c r="I80" s="287" t="s">
        <v>1017</v>
      </c>
      <c r="J80" s="287"/>
      <c r="K80" s="300"/>
    </row>
    <row r="81" spans="2:11" ht="15" customHeight="1">
      <c r="B81" s="309"/>
      <c r="C81" s="310" t="s">
        <v>1018</v>
      </c>
      <c r="D81" s="310"/>
      <c r="E81" s="310"/>
      <c r="F81" s="311" t="s">
        <v>1013</v>
      </c>
      <c r="G81" s="310"/>
      <c r="H81" s="310" t="s">
        <v>1019</v>
      </c>
      <c r="I81" s="310" t="s">
        <v>1009</v>
      </c>
      <c r="J81" s="310">
        <v>15</v>
      </c>
      <c r="K81" s="300"/>
    </row>
    <row r="82" spans="2:11" ht="15" customHeight="1">
      <c r="B82" s="309"/>
      <c r="C82" s="310" t="s">
        <v>1020</v>
      </c>
      <c r="D82" s="310"/>
      <c r="E82" s="310"/>
      <c r="F82" s="311" t="s">
        <v>1013</v>
      </c>
      <c r="G82" s="310"/>
      <c r="H82" s="310" t="s">
        <v>1021</v>
      </c>
      <c r="I82" s="310" t="s">
        <v>1009</v>
      </c>
      <c r="J82" s="310">
        <v>15</v>
      </c>
      <c r="K82" s="300"/>
    </row>
    <row r="83" spans="2:11" ht="15" customHeight="1">
      <c r="B83" s="309"/>
      <c r="C83" s="310" t="s">
        <v>1022</v>
      </c>
      <c r="D83" s="310"/>
      <c r="E83" s="310"/>
      <c r="F83" s="311" t="s">
        <v>1013</v>
      </c>
      <c r="G83" s="310"/>
      <c r="H83" s="310" t="s">
        <v>1023</v>
      </c>
      <c r="I83" s="310" t="s">
        <v>1009</v>
      </c>
      <c r="J83" s="310">
        <v>20</v>
      </c>
      <c r="K83" s="300"/>
    </row>
    <row r="84" spans="2:11" ht="15" customHeight="1">
      <c r="B84" s="309"/>
      <c r="C84" s="310" t="s">
        <v>1024</v>
      </c>
      <c r="D84" s="310"/>
      <c r="E84" s="310"/>
      <c r="F84" s="311" t="s">
        <v>1013</v>
      </c>
      <c r="G84" s="310"/>
      <c r="H84" s="310" t="s">
        <v>1025</v>
      </c>
      <c r="I84" s="310" t="s">
        <v>1009</v>
      </c>
      <c r="J84" s="310">
        <v>20</v>
      </c>
      <c r="K84" s="300"/>
    </row>
    <row r="85" spans="2:11" ht="15" customHeight="1">
      <c r="B85" s="309"/>
      <c r="C85" s="287" t="s">
        <v>1026</v>
      </c>
      <c r="D85" s="287"/>
      <c r="E85" s="287"/>
      <c r="F85" s="308" t="s">
        <v>1013</v>
      </c>
      <c r="G85" s="307"/>
      <c r="H85" s="287" t="s">
        <v>1027</v>
      </c>
      <c r="I85" s="287" t="s">
        <v>1009</v>
      </c>
      <c r="J85" s="287">
        <v>50</v>
      </c>
      <c r="K85" s="300"/>
    </row>
    <row r="86" spans="2:11" ht="15" customHeight="1">
      <c r="B86" s="309"/>
      <c r="C86" s="287" t="s">
        <v>1028</v>
      </c>
      <c r="D86" s="287"/>
      <c r="E86" s="287"/>
      <c r="F86" s="308" t="s">
        <v>1013</v>
      </c>
      <c r="G86" s="307"/>
      <c r="H86" s="287" t="s">
        <v>1029</v>
      </c>
      <c r="I86" s="287" t="s">
        <v>1009</v>
      </c>
      <c r="J86" s="287">
        <v>20</v>
      </c>
      <c r="K86" s="300"/>
    </row>
    <row r="87" spans="2:11" ht="15" customHeight="1">
      <c r="B87" s="309"/>
      <c r="C87" s="287" t="s">
        <v>1030</v>
      </c>
      <c r="D87" s="287"/>
      <c r="E87" s="287"/>
      <c r="F87" s="308" t="s">
        <v>1013</v>
      </c>
      <c r="G87" s="307"/>
      <c r="H87" s="287" t="s">
        <v>1031</v>
      </c>
      <c r="I87" s="287" t="s">
        <v>1009</v>
      </c>
      <c r="J87" s="287">
        <v>20</v>
      </c>
      <c r="K87" s="300"/>
    </row>
    <row r="88" spans="2:11" ht="15" customHeight="1">
      <c r="B88" s="309"/>
      <c r="C88" s="287" t="s">
        <v>1032</v>
      </c>
      <c r="D88" s="287"/>
      <c r="E88" s="287"/>
      <c r="F88" s="308" t="s">
        <v>1013</v>
      </c>
      <c r="G88" s="307"/>
      <c r="H88" s="287" t="s">
        <v>1033</v>
      </c>
      <c r="I88" s="287" t="s">
        <v>1009</v>
      </c>
      <c r="J88" s="287">
        <v>50</v>
      </c>
      <c r="K88" s="300"/>
    </row>
    <row r="89" spans="2:11" ht="15" customHeight="1">
      <c r="B89" s="309"/>
      <c r="C89" s="287" t="s">
        <v>1034</v>
      </c>
      <c r="D89" s="287"/>
      <c r="E89" s="287"/>
      <c r="F89" s="308" t="s">
        <v>1013</v>
      </c>
      <c r="G89" s="307"/>
      <c r="H89" s="287" t="s">
        <v>1034</v>
      </c>
      <c r="I89" s="287" t="s">
        <v>1009</v>
      </c>
      <c r="J89" s="287">
        <v>50</v>
      </c>
      <c r="K89" s="300"/>
    </row>
    <row r="90" spans="2:11" ht="15" customHeight="1">
      <c r="B90" s="309"/>
      <c r="C90" s="287" t="s">
        <v>122</v>
      </c>
      <c r="D90" s="287"/>
      <c r="E90" s="287"/>
      <c r="F90" s="308" t="s">
        <v>1013</v>
      </c>
      <c r="G90" s="307"/>
      <c r="H90" s="287" t="s">
        <v>1035</v>
      </c>
      <c r="I90" s="287" t="s">
        <v>1009</v>
      </c>
      <c r="J90" s="287">
        <v>255</v>
      </c>
      <c r="K90" s="300"/>
    </row>
    <row r="91" spans="2:11" ht="15" customHeight="1">
      <c r="B91" s="309"/>
      <c r="C91" s="287" t="s">
        <v>1036</v>
      </c>
      <c r="D91" s="287"/>
      <c r="E91" s="287"/>
      <c r="F91" s="308" t="s">
        <v>1007</v>
      </c>
      <c r="G91" s="307"/>
      <c r="H91" s="287" t="s">
        <v>1037</v>
      </c>
      <c r="I91" s="287" t="s">
        <v>1038</v>
      </c>
      <c r="J91" s="287"/>
      <c r="K91" s="300"/>
    </row>
    <row r="92" spans="2:11" ht="15" customHeight="1">
      <c r="B92" s="309"/>
      <c r="C92" s="287" t="s">
        <v>1039</v>
      </c>
      <c r="D92" s="287"/>
      <c r="E92" s="287"/>
      <c r="F92" s="308" t="s">
        <v>1007</v>
      </c>
      <c r="G92" s="307"/>
      <c r="H92" s="287" t="s">
        <v>1040</v>
      </c>
      <c r="I92" s="287" t="s">
        <v>1041</v>
      </c>
      <c r="J92" s="287"/>
      <c r="K92" s="300"/>
    </row>
    <row r="93" spans="2:11" ht="15" customHeight="1">
      <c r="B93" s="309"/>
      <c r="C93" s="287" t="s">
        <v>1042</v>
      </c>
      <c r="D93" s="287"/>
      <c r="E93" s="287"/>
      <c r="F93" s="308" t="s">
        <v>1007</v>
      </c>
      <c r="G93" s="307"/>
      <c r="H93" s="287" t="s">
        <v>1042</v>
      </c>
      <c r="I93" s="287" t="s">
        <v>1041</v>
      </c>
      <c r="J93" s="287"/>
      <c r="K93" s="300"/>
    </row>
    <row r="94" spans="2:11" ht="15" customHeight="1">
      <c r="B94" s="309"/>
      <c r="C94" s="287" t="s">
        <v>39</v>
      </c>
      <c r="D94" s="287"/>
      <c r="E94" s="287"/>
      <c r="F94" s="308" t="s">
        <v>1007</v>
      </c>
      <c r="G94" s="307"/>
      <c r="H94" s="287" t="s">
        <v>1043</v>
      </c>
      <c r="I94" s="287" t="s">
        <v>1041</v>
      </c>
      <c r="J94" s="287"/>
      <c r="K94" s="300"/>
    </row>
    <row r="95" spans="2:11" ht="15" customHeight="1">
      <c r="B95" s="309"/>
      <c r="C95" s="287" t="s">
        <v>49</v>
      </c>
      <c r="D95" s="287"/>
      <c r="E95" s="287"/>
      <c r="F95" s="308" t="s">
        <v>1007</v>
      </c>
      <c r="G95" s="307"/>
      <c r="H95" s="287" t="s">
        <v>1044</v>
      </c>
      <c r="I95" s="287" t="s">
        <v>1041</v>
      </c>
      <c r="J95" s="287"/>
      <c r="K95" s="300"/>
    </row>
    <row r="96" spans="2:11" ht="15" customHeight="1">
      <c r="B96" s="312"/>
      <c r="C96" s="313"/>
      <c r="D96" s="313"/>
      <c r="E96" s="313"/>
      <c r="F96" s="313"/>
      <c r="G96" s="313"/>
      <c r="H96" s="313"/>
      <c r="I96" s="313"/>
      <c r="J96" s="313"/>
      <c r="K96" s="314"/>
    </row>
    <row r="97" spans="2:11" ht="18.75" customHeight="1">
      <c r="B97" s="315"/>
      <c r="C97" s="316"/>
      <c r="D97" s="316"/>
      <c r="E97" s="316"/>
      <c r="F97" s="316"/>
      <c r="G97" s="316"/>
      <c r="H97" s="316"/>
      <c r="I97" s="316"/>
      <c r="J97" s="316"/>
      <c r="K97" s="315"/>
    </row>
    <row r="98" spans="2:11" ht="18.75" customHeight="1">
      <c r="B98" s="294"/>
      <c r="C98" s="294"/>
      <c r="D98" s="294"/>
      <c r="E98" s="294"/>
      <c r="F98" s="294"/>
      <c r="G98" s="294"/>
      <c r="H98" s="294"/>
      <c r="I98" s="294"/>
      <c r="J98" s="294"/>
      <c r="K98" s="294"/>
    </row>
    <row r="99" spans="2:11" ht="7.5" customHeight="1">
      <c r="B99" s="295"/>
      <c r="C99" s="296"/>
      <c r="D99" s="296"/>
      <c r="E99" s="296"/>
      <c r="F99" s="296"/>
      <c r="G99" s="296"/>
      <c r="H99" s="296"/>
      <c r="I99" s="296"/>
      <c r="J99" s="296"/>
      <c r="K99" s="297"/>
    </row>
    <row r="100" spans="2:11" ht="45" customHeight="1">
      <c r="B100" s="298"/>
      <c r="C100" s="299" t="s">
        <v>1045</v>
      </c>
      <c r="D100" s="299"/>
      <c r="E100" s="299"/>
      <c r="F100" s="299"/>
      <c r="G100" s="299"/>
      <c r="H100" s="299"/>
      <c r="I100" s="299"/>
      <c r="J100" s="299"/>
      <c r="K100" s="300"/>
    </row>
    <row r="101" spans="2:11" ht="17.25" customHeight="1">
      <c r="B101" s="298"/>
      <c r="C101" s="301" t="s">
        <v>1001</v>
      </c>
      <c r="D101" s="301"/>
      <c r="E101" s="301"/>
      <c r="F101" s="301" t="s">
        <v>1002</v>
      </c>
      <c r="G101" s="302"/>
      <c r="H101" s="301" t="s">
        <v>117</v>
      </c>
      <c r="I101" s="301" t="s">
        <v>58</v>
      </c>
      <c r="J101" s="301" t="s">
        <v>1003</v>
      </c>
      <c r="K101" s="300"/>
    </row>
    <row r="102" spans="2:11" ht="17.25" customHeight="1">
      <c r="B102" s="298"/>
      <c r="C102" s="303" t="s">
        <v>1004</v>
      </c>
      <c r="D102" s="303"/>
      <c r="E102" s="303"/>
      <c r="F102" s="304" t="s">
        <v>1005</v>
      </c>
      <c r="G102" s="305"/>
      <c r="H102" s="303"/>
      <c r="I102" s="303"/>
      <c r="J102" s="303" t="s">
        <v>1006</v>
      </c>
      <c r="K102" s="300"/>
    </row>
    <row r="103" spans="2:11" ht="5.25" customHeight="1">
      <c r="B103" s="298"/>
      <c r="C103" s="301"/>
      <c r="D103" s="301"/>
      <c r="E103" s="301"/>
      <c r="F103" s="301"/>
      <c r="G103" s="317"/>
      <c r="H103" s="301"/>
      <c r="I103" s="301"/>
      <c r="J103" s="301"/>
      <c r="K103" s="300"/>
    </row>
    <row r="104" spans="2:11" ht="15" customHeight="1">
      <c r="B104" s="298"/>
      <c r="C104" s="287" t="s">
        <v>54</v>
      </c>
      <c r="D104" s="306"/>
      <c r="E104" s="306"/>
      <c r="F104" s="308" t="s">
        <v>1007</v>
      </c>
      <c r="G104" s="317"/>
      <c r="H104" s="287" t="s">
        <v>1046</v>
      </c>
      <c r="I104" s="287" t="s">
        <v>1009</v>
      </c>
      <c r="J104" s="287">
        <v>20</v>
      </c>
      <c r="K104" s="300"/>
    </row>
    <row r="105" spans="2:11" ht="15" customHeight="1">
      <c r="B105" s="298"/>
      <c r="C105" s="287" t="s">
        <v>1010</v>
      </c>
      <c r="D105" s="287"/>
      <c r="E105" s="287"/>
      <c r="F105" s="308" t="s">
        <v>1007</v>
      </c>
      <c r="G105" s="287"/>
      <c r="H105" s="287" t="s">
        <v>1046</v>
      </c>
      <c r="I105" s="287" t="s">
        <v>1009</v>
      </c>
      <c r="J105" s="287">
        <v>120</v>
      </c>
      <c r="K105" s="300"/>
    </row>
    <row r="106" spans="2:11" ht="15" customHeight="1">
      <c r="B106" s="309"/>
      <c r="C106" s="287" t="s">
        <v>1012</v>
      </c>
      <c r="D106" s="287"/>
      <c r="E106" s="287"/>
      <c r="F106" s="308" t="s">
        <v>1013</v>
      </c>
      <c r="G106" s="287"/>
      <c r="H106" s="287" t="s">
        <v>1046</v>
      </c>
      <c r="I106" s="287" t="s">
        <v>1009</v>
      </c>
      <c r="J106" s="287">
        <v>50</v>
      </c>
      <c r="K106" s="300"/>
    </row>
    <row r="107" spans="2:11" ht="15" customHeight="1">
      <c r="B107" s="309"/>
      <c r="C107" s="287" t="s">
        <v>1015</v>
      </c>
      <c r="D107" s="287"/>
      <c r="E107" s="287"/>
      <c r="F107" s="308" t="s">
        <v>1007</v>
      </c>
      <c r="G107" s="287"/>
      <c r="H107" s="287" t="s">
        <v>1046</v>
      </c>
      <c r="I107" s="287" t="s">
        <v>1017</v>
      </c>
      <c r="J107" s="287"/>
      <c r="K107" s="300"/>
    </row>
    <row r="108" spans="2:11" ht="15" customHeight="1">
      <c r="B108" s="309"/>
      <c r="C108" s="287" t="s">
        <v>1026</v>
      </c>
      <c r="D108" s="287"/>
      <c r="E108" s="287"/>
      <c r="F108" s="308" t="s">
        <v>1013</v>
      </c>
      <c r="G108" s="287"/>
      <c r="H108" s="287" t="s">
        <v>1046</v>
      </c>
      <c r="I108" s="287" t="s">
        <v>1009</v>
      </c>
      <c r="J108" s="287">
        <v>50</v>
      </c>
      <c r="K108" s="300"/>
    </row>
    <row r="109" spans="2:11" ht="15" customHeight="1">
      <c r="B109" s="309"/>
      <c r="C109" s="287" t="s">
        <v>1034</v>
      </c>
      <c r="D109" s="287"/>
      <c r="E109" s="287"/>
      <c r="F109" s="308" t="s">
        <v>1013</v>
      </c>
      <c r="G109" s="287"/>
      <c r="H109" s="287" t="s">
        <v>1046</v>
      </c>
      <c r="I109" s="287" t="s">
        <v>1009</v>
      </c>
      <c r="J109" s="287">
        <v>50</v>
      </c>
      <c r="K109" s="300"/>
    </row>
    <row r="110" spans="2:11" ht="15" customHeight="1">
      <c r="B110" s="309"/>
      <c r="C110" s="287" t="s">
        <v>1032</v>
      </c>
      <c r="D110" s="287"/>
      <c r="E110" s="287"/>
      <c r="F110" s="308" t="s">
        <v>1013</v>
      </c>
      <c r="G110" s="287"/>
      <c r="H110" s="287" t="s">
        <v>1046</v>
      </c>
      <c r="I110" s="287" t="s">
        <v>1009</v>
      </c>
      <c r="J110" s="287">
        <v>50</v>
      </c>
      <c r="K110" s="300"/>
    </row>
    <row r="111" spans="2:11" ht="15" customHeight="1">
      <c r="B111" s="309"/>
      <c r="C111" s="287" t="s">
        <v>54</v>
      </c>
      <c r="D111" s="287"/>
      <c r="E111" s="287"/>
      <c r="F111" s="308" t="s">
        <v>1007</v>
      </c>
      <c r="G111" s="287"/>
      <c r="H111" s="287" t="s">
        <v>1047</v>
      </c>
      <c r="I111" s="287" t="s">
        <v>1009</v>
      </c>
      <c r="J111" s="287">
        <v>20</v>
      </c>
      <c r="K111" s="300"/>
    </row>
    <row r="112" spans="2:11" ht="15" customHeight="1">
      <c r="B112" s="309"/>
      <c r="C112" s="287" t="s">
        <v>1048</v>
      </c>
      <c r="D112" s="287"/>
      <c r="E112" s="287"/>
      <c r="F112" s="308" t="s">
        <v>1007</v>
      </c>
      <c r="G112" s="287"/>
      <c r="H112" s="287" t="s">
        <v>1049</v>
      </c>
      <c r="I112" s="287" t="s">
        <v>1009</v>
      </c>
      <c r="J112" s="287">
        <v>120</v>
      </c>
      <c r="K112" s="300"/>
    </row>
    <row r="113" spans="2:11" ht="15" customHeight="1">
      <c r="B113" s="309"/>
      <c r="C113" s="287" t="s">
        <v>39</v>
      </c>
      <c r="D113" s="287"/>
      <c r="E113" s="287"/>
      <c r="F113" s="308" t="s">
        <v>1007</v>
      </c>
      <c r="G113" s="287"/>
      <c r="H113" s="287" t="s">
        <v>1050</v>
      </c>
      <c r="I113" s="287" t="s">
        <v>1041</v>
      </c>
      <c r="J113" s="287"/>
      <c r="K113" s="300"/>
    </row>
    <row r="114" spans="2:11" ht="15" customHeight="1">
      <c r="B114" s="309"/>
      <c r="C114" s="287" t="s">
        <v>49</v>
      </c>
      <c r="D114" s="287"/>
      <c r="E114" s="287"/>
      <c r="F114" s="308" t="s">
        <v>1007</v>
      </c>
      <c r="G114" s="287"/>
      <c r="H114" s="287" t="s">
        <v>1051</v>
      </c>
      <c r="I114" s="287" t="s">
        <v>1041</v>
      </c>
      <c r="J114" s="287"/>
      <c r="K114" s="300"/>
    </row>
    <row r="115" spans="2:11" ht="15" customHeight="1">
      <c r="B115" s="309"/>
      <c r="C115" s="287" t="s">
        <v>58</v>
      </c>
      <c r="D115" s="287"/>
      <c r="E115" s="287"/>
      <c r="F115" s="308" t="s">
        <v>1007</v>
      </c>
      <c r="G115" s="287"/>
      <c r="H115" s="287" t="s">
        <v>1052</v>
      </c>
      <c r="I115" s="287" t="s">
        <v>1053</v>
      </c>
      <c r="J115" s="287"/>
      <c r="K115" s="300"/>
    </row>
    <row r="116" spans="2:11" ht="15" customHeight="1">
      <c r="B116" s="312"/>
      <c r="C116" s="318"/>
      <c r="D116" s="318"/>
      <c r="E116" s="318"/>
      <c r="F116" s="318"/>
      <c r="G116" s="318"/>
      <c r="H116" s="318"/>
      <c r="I116" s="318"/>
      <c r="J116" s="318"/>
      <c r="K116" s="314"/>
    </row>
    <row r="117" spans="2:11" ht="18.75" customHeight="1">
      <c r="B117" s="319"/>
      <c r="C117" s="284"/>
      <c r="D117" s="284"/>
      <c r="E117" s="284"/>
      <c r="F117" s="320"/>
      <c r="G117" s="284"/>
      <c r="H117" s="284"/>
      <c r="I117" s="284"/>
      <c r="J117" s="284"/>
      <c r="K117" s="319"/>
    </row>
    <row r="118" spans="2:11" ht="18.75" customHeight="1">
      <c r="B118" s="294"/>
      <c r="C118" s="294"/>
      <c r="D118" s="294"/>
      <c r="E118" s="294"/>
      <c r="F118" s="294"/>
      <c r="G118" s="294"/>
      <c r="H118" s="294"/>
      <c r="I118" s="294"/>
      <c r="J118" s="294"/>
      <c r="K118" s="294"/>
    </row>
    <row r="119" spans="2:11" ht="7.5" customHeight="1">
      <c r="B119" s="321"/>
      <c r="C119" s="322"/>
      <c r="D119" s="322"/>
      <c r="E119" s="322"/>
      <c r="F119" s="322"/>
      <c r="G119" s="322"/>
      <c r="H119" s="322"/>
      <c r="I119" s="322"/>
      <c r="J119" s="322"/>
      <c r="K119" s="323"/>
    </row>
    <row r="120" spans="2:11" ht="45" customHeight="1">
      <c r="B120" s="324"/>
      <c r="C120" s="275" t="s">
        <v>1054</v>
      </c>
      <c r="D120" s="275"/>
      <c r="E120" s="275"/>
      <c r="F120" s="275"/>
      <c r="G120" s="275"/>
      <c r="H120" s="275"/>
      <c r="I120" s="275"/>
      <c r="J120" s="275"/>
      <c r="K120" s="325"/>
    </row>
    <row r="121" spans="2:11" ht="17.25" customHeight="1">
      <c r="B121" s="326"/>
      <c r="C121" s="301" t="s">
        <v>1001</v>
      </c>
      <c r="D121" s="301"/>
      <c r="E121" s="301"/>
      <c r="F121" s="301" t="s">
        <v>1002</v>
      </c>
      <c r="G121" s="302"/>
      <c r="H121" s="301" t="s">
        <v>117</v>
      </c>
      <c r="I121" s="301" t="s">
        <v>58</v>
      </c>
      <c r="J121" s="301" t="s">
        <v>1003</v>
      </c>
      <c r="K121" s="327"/>
    </row>
    <row r="122" spans="2:11" ht="17.25" customHeight="1">
      <c r="B122" s="326"/>
      <c r="C122" s="303" t="s">
        <v>1004</v>
      </c>
      <c r="D122" s="303"/>
      <c r="E122" s="303"/>
      <c r="F122" s="304" t="s">
        <v>1005</v>
      </c>
      <c r="G122" s="305"/>
      <c r="H122" s="303"/>
      <c r="I122" s="303"/>
      <c r="J122" s="303" t="s">
        <v>1006</v>
      </c>
      <c r="K122" s="327"/>
    </row>
    <row r="123" spans="2:11" ht="5.25" customHeight="1">
      <c r="B123" s="328"/>
      <c r="C123" s="306"/>
      <c r="D123" s="306"/>
      <c r="E123" s="306"/>
      <c r="F123" s="306"/>
      <c r="G123" s="287"/>
      <c r="H123" s="306"/>
      <c r="I123" s="306"/>
      <c r="J123" s="306"/>
      <c r="K123" s="329"/>
    </row>
    <row r="124" spans="2:11" ht="15" customHeight="1">
      <c r="B124" s="328"/>
      <c r="C124" s="287" t="s">
        <v>1010</v>
      </c>
      <c r="D124" s="306"/>
      <c r="E124" s="306"/>
      <c r="F124" s="308" t="s">
        <v>1007</v>
      </c>
      <c r="G124" s="287"/>
      <c r="H124" s="287" t="s">
        <v>1046</v>
      </c>
      <c r="I124" s="287" t="s">
        <v>1009</v>
      </c>
      <c r="J124" s="287">
        <v>120</v>
      </c>
      <c r="K124" s="330"/>
    </row>
    <row r="125" spans="2:11" ht="15" customHeight="1">
      <c r="B125" s="328"/>
      <c r="C125" s="287" t="s">
        <v>1055</v>
      </c>
      <c r="D125" s="287"/>
      <c r="E125" s="287"/>
      <c r="F125" s="308" t="s">
        <v>1007</v>
      </c>
      <c r="G125" s="287"/>
      <c r="H125" s="287" t="s">
        <v>1056</v>
      </c>
      <c r="I125" s="287" t="s">
        <v>1009</v>
      </c>
      <c r="J125" s="287" t="s">
        <v>1057</v>
      </c>
      <c r="K125" s="330"/>
    </row>
    <row r="126" spans="2:11" ht="15" customHeight="1">
      <c r="B126" s="328"/>
      <c r="C126" s="287" t="s">
        <v>956</v>
      </c>
      <c r="D126" s="287"/>
      <c r="E126" s="287"/>
      <c r="F126" s="308" t="s">
        <v>1007</v>
      </c>
      <c r="G126" s="287"/>
      <c r="H126" s="287" t="s">
        <v>1058</v>
      </c>
      <c r="I126" s="287" t="s">
        <v>1009</v>
      </c>
      <c r="J126" s="287" t="s">
        <v>1057</v>
      </c>
      <c r="K126" s="330"/>
    </row>
    <row r="127" spans="2:11" ht="15" customHeight="1">
      <c r="B127" s="328"/>
      <c r="C127" s="287" t="s">
        <v>1018</v>
      </c>
      <c r="D127" s="287"/>
      <c r="E127" s="287"/>
      <c r="F127" s="308" t="s">
        <v>1013</v>
      </c>
      <c r="G127" s="287"/>
      <c r="H127" s="287" t="s">
        <v>1019</v>
      </c>
      <c r="I127" s="287" t="s">
        <v>1009</v>
      </c>
      <c r="J127" s="287">
        <v>15</v>
      </c>
      <c r="K127" s="330"/>
    </row>
    <row r="128" spans="2:11" ht="15" customHeight="1">
      <c r="B128" s="328"/>
      <c r="C128" s="310" t="s">
        <v>1020</v>
      </c>
      <c r="D128" s="310"/>
      <c r="E128" s="310"/>
      <c r="F128" s="311" t="s">
        <v>1013</v>
      </c>
      <c r="G128" s="310"/>
      <c r="H128" s="310" t="s">
        <v>1021</v>
      </c>
      <c r="I128" s="310" t="s">
        <v>1009</v>
      </c>
      <c r="J128" s="310">
        <v>15</v>
      </c>
      <c r="K128" s="330"/>
    </row>
    <row r="129" spans="2:11" ht="15" customHeight="1">
      <c r="B129" s="328"/>
      <c r="C129" s="310" t="s">
        <v>1022</v>
      </c>
      <c r="D129" s="310"/>
      <c r="E129" s="310"/>
      <c r="F129" s="311" t="s">
        <v>1013</v>
      </c>
      <c r="G129" s="310"/>
      <c r="H129" s="310" t="s">
        <v>1023</v>
      </c>
      <c r="I129" s="310" t="s">
        <v>1009</v>
      </c>
      <c r="J129" s="310">
        <v>20</v>
      </c>
      <c r="K129" s="330"/>
    </row>
    <row r="130" spans="2:11" ht="15" customHeight="1">
      <c r="B130" s="328"/>
      <c r="C130" s="310" t="s">
        <v>1024</v>
      </c>
      <c r="D130" s="310"/>
      <c r="E130" s="310"/>
      <c r="F130" s="311" t="s">
        <v>1013</v>
      </c>
      <c r="G130" s="310"/>
      <c r="H130" s="310" t="s">
        <v>1025</v>
      </c>
      <c r="I130" s="310" t="s">
        <v>1009</v>
      </c>
      <c r="J130" s="310">
        <v>20</v>
      </c>
      <c r="K130" s="330"/>
    </row>
    <row r="131" spans="2:11" ht="15" customHeight="1">
      <c r="B131" s="328"/>
      <c r="C131" s="287" t="s">
        <v>1012</v>
      </c>
      <c r="D131" s="287"/>
      <c r="E131" s="287"/>
      <c r="F131" s="308" t="s">
        <v>1013</v>
      </c>
      <c r="G131" s="287"/>
      <c r="H131" s="287" t="s">
        <v>1046</v>
      </c>
      <c r="I131" s="287" t="s">
        <v>1009</v>
      </c>
      <c r="J131" s="287">
        <v>50</v>
      </c>
      <c r="K131" s="330"/>
    </row>
    <row r="132" spans="2:11" ht="15" customHeight="1">
      <c r="B132" s="328"/>
      <c r="C132" s="287" t="s">
        <v>1026</v>
      </c>
      <c r="D132" s="287"/>
      <c r="E132" s="287"/>
      <c r="F132" s="308" t="s">
        <v>1013</v>
      </c>
      <c r="G132" s="287"/>
      <c r="H132" s="287" t="s">
        <v>1046</v>
      </c>
      <c r="I132" s="287" t="s">
        <v>1009</v>
      </c>
      <c r="J132" s="287">
        <v>50</v>
      </c>
      <c r="K132" s="330"/>
    </row>
    <row r="133" spans="2:11" ht="15" customHeight="1">
      <c r="B133" s="328"/>
      <c r="C133" s="287" t="s">
        <v>1032</v>
      </c>
      <c r="D133" s="287"/>
      <c r="E133" s="287"/>
      <c r="F133" s="308" t="s">
        <v>1013</v>
      </c>
      <c r="G133" s="287"/>
      <c r="H133" s="287" t="s">
        <v>1046</v>
      </c>
      <c r="I133" s="287" t="s">
        <v>1009</v>
      </c>
      <c r="J133" s="287">
        <v>50</v>
      </c>
      <c r="K133" s="330"/>
    </row>
    <row r="134" spans="2:11" ht="15" customHeight="1">
      <c r="B134" s="328"/>
      <c r="C134" s="287" t="s">
        <v>1034</v>
      </c>
      <c r="D134" s="287"/>
      <c r="E134" s="287"/>
      <c r="F134" s="308" t="s">
        <v>1013</v>
      </c>
      <c r="G134" s="287"/>
      <c r="H134" s="287" t="s">
        <v>1046</v>
      </c>
      <c r="I134" s="287" t="s">
        <v>1009</v>
      </c>
      <c r="J134" s="287">
        <v>50</v>
      </c>
      <c r="K134" s="330"/>
    </row>
    <row r="135" spans="2:11" ht="15" customHeight="1">
      <c r="B135" s="328"/>
      <c r="C135" s="287" t="s">
        <v>122</v>
      </c>
      <c r="D135" s="287"/>
      <c r="E135" s="287"/>
      <c r="F135" s="308" t="s">
        <v>1013</v>
      </c>
      <c r="G135" s="287"/>
      <c r="H135" s="287" t="s">
        <v>1059</v>
      </c>
      <c r="I135" s="287" t="s">
        <v>1009</v>
      </c>
      <c r="J135" s="287">
        <v>255</v>
      </c>
      <c r="K135" s="330"/>
    </row>
    <row r="136" spans="2:11" ht="15" customHeight="1">
      <c r="B136" s="328"/>
      <c r="C136" s="287" t="s">
        <v>1036</v>
      </c>
      <c r="D136" s="287"/>
      <c r="E136" s="287"/>
      <c r="F136" s="308" t="s">
        <v>1007</v>
      </c>
      <c r="G136" s="287"/>
      <c r="H136" s="287" t="s">
        <v>1060</v>
      </c>
      <c r="I136" s="287" t="s">
        <v>1038</v>
      </c>
      <c r="J136" s="287"/>
      <c r="K136" s="330"/>
    </row>
    <row r="137" spans="2:11" ht="15" customHeight="1">
      <c r="B137" s="328"/>
      <c r="C137" s="287" t="s">
        <v>1039</v>
      </c>
      <c r="D137" s="287"/>
      <c r="E137" s="287"/>
      <c r="F137" s="308" t="s">
        <v>1007</v>
      </c>
      <c r="G137" s="287"/>
      <c r="H137" s="287" t="s">
        <v>1061</v>
      </c>
      <c r="I137" s="287" t="s">
        <v>1041</v>
      </c>
      <c r="J137" s="287"/>
      <c r="K137" s="330"/>
    </row>
    <row r="138" spans="2:11" ht="15" customHeight="1">
      <c r="B138" s="328"/>
      <c r="C138" s="287" t="s">
        <v>1042</v>
      </c>
      <c r="D138" s="287"/>
      <c r="E138" s="287"/>
      <c r="F138" s="308" t="s">
        <v>1007</v>
      </c>
      <c r="G138" s="287"/>
      <c r="H138" s="287" t="s">
        <v>1042</v>
      </c>
      <c r="I138" s="287" t="s">
        <v>1041</v>
      </c>
      <c r="J138" s="287"/>
      <c r="K138" s="330"/>
    </row>
    <row r="139" spans="2:11" ht="15" customHeight="1">
      <c r="B139" s="328"/>
      <c r="C139" s="287" t="s">
        <v>39</v>
      </c>
      <c r="D139" s="287"/>
      <c r="E139" s="287"/>
      <c r="F139" s="308" t="s">
        <v>1007</v>
      </c>
      <c r="G139" s="287"/>
      <c r="H139" s="287" t="s">
        <v>1062</v>
      </c>
      <c r="I139" s="287" t="s">
        <v>1041</v>
      </c>
      <c r="J139" s="287"/>
      <c r="K139" s="330"/>
    </row>
    <row r="140" spans="2:11" ht="15" customHeight="1">
      <c r="B140" s="328"/>
      <c r="C140" s="287" t="s">
        <v>1063</v>
      </c>
      <c r="D140" s="287"/>
      <c r="E140" s="287"/>
      <c r="F140" s="308" t="s">
        <v>1007</v>
      </c>
      <c r="G140" s="287"/>
      <c r="H140" s="287" t="s">
        <v>1064</v>
      </c>
      <c r="I140" s="287" t="s">
        <v>1041</v>
      </c>
      <c r="J140" s="287"/>
      <c r="K140" s="330"/>
    </row>
    <row r="141" spans="2:11" ht="15" customHeight="1">
      <c r="B141" s="331"/>
      <c r="C141" s="332"/>
      <c r="D141" s="332"/>
      <c r="E141" s="332"/>
      <c r="F141" s="332"/>
      <c r="G141" s="332"/>
      <c r="H141" s="332"/>
      <c r="I141" s="332"/>
      <c r="J141" s="332"/>
      <c r="K141" s="333"/>
    </row>
    <row r="142" spans="2:11" ht="18.75" customHeight="1">
      <c r="B142" s="284"/>
      <c r="C142" s="284"/>
      <c r="D142" s="284"/>
      <c r="E142" s="284"/>
      <c r="F142" s="320"/>
      <c r="G142" s="284"/>
      <c r="H142" s="284"/>
      <c r="I142" s="284"/>
      <c r="J142" s="284"/>
      <c r="K142" s="284"/>
    </row>
    <row r="143" spans="2:11" ht="18.75" customHeight="1">
      <c r="B143" s="294"/>
      <c r="C143" s="294"/>
      <c r="D143" s="294"/>
      <c r="E143" s="294"/>
      <c r="F143" s="294"/>
      <c r="G143" s="294"/>
      <c r="H143" s="294"/>
      <c r="I143" s="294"/>
      <c r="J143" s="294"/>
      <c r="K143" s="294"/>
    </row>
    <row r="144" spans="2:11" ht="7.5" customHeight="1">
      <c r="B144" s="295"/>
      <c r="C144" s="296"/>
      <c r="D144" s="296"/>
      <c r="E144" s="296"/>
      <c r="F144" s="296"/>
      <c r="G144" s="296"/>
      <c r="H144" s="296"/>
      <c r="I144" s="296"/>
      <c r="J144" s="296"/>
      <c r="K144" s="297"/>
    </row>
    <row r="145" spans="2:11" ht="45" customHeight="1">
      <c r="B145" s="298"/>
      <c r="C145" s="299" t="s">
        <v>1065</v>
      </c>
      <c r="D145" s="299"/>
      <c r="E145" s="299"/>
      <c r="F145" s="299"/>
      <c r="G145" s="299"/>
      <c r="H145" s="299"/>
      <c r="I145" s="299"/>
      <c r="J145" s="299"/>
      <c r="K145" s="300"/>
    </row>
    <row r="146" spans="2:11" ht="17.25" customHeight="1">
      <c r="B146" s="298"/>
      <c r="C146" s="301" t="s">
        <v>1001</v>
      </c>
      <c r="D146" s="301"/>
      <c r="E146" s="301"/>
      <c r="F146" s="301" t="s">
        <v>1002</v>
      </c>
      <c r="G146" s="302"/>
      <c r="H146" s="301" t="s">
        <v>117</v>
      </c>
      <c r="I146" s="301" t="s">
        <v>58</v>
      </c>
      <c r="J146" s="301" t="s">
        <v>1003</v>
      </c>
      <c r="K146" s="300"/>
    </row>
    <row r="147" spans="2:11" ht="17.25" customHeight="1">
      <c r="B147" s="298"/>
      <c r="C147" s="303" t="s">
        <v>1004</v>
      </c>
      <c r="D147" s="303"/>
      <c r="E147" s="303"/>
      <c r="F147" s="304" t="s">
        <v>1005</v>
      </c>
      <c r="G147" s="305"/>
      <c r="H147" s="303"/>
      <c r="I147" s="303"/>
      <c r="J147" s="303" t="s">
        <v>1006</v>
      </c>
      <c r="K147" s="300"/>
    </row>
    <row r="148" spans="2:11" ht="5.25" customHeight="1">
      <c r="B148" s="309"/>
      <c r="C148" s="306"/>
      <c r="D148" s="306"/>
      <c r="E148" s="306"/>
      <c r="F148" s="306"/>
      <c r="G148" s="307"/>
      <c r="H148" s="306"/>
      <c r="I148" s="306"/>
      <c r="J148" s="306"/>
      <c r="K148" s="330"/>
    </row>
    <row r="149" spans="2:11" ht="15" customHeight="1">
      <c r="B149" s="309"/>
      <c r="C149" s="334" t="s">
        <v>1010</v>
      </c>
      <c r="D149" s="287"/>
      <c r="E149" s="287"/>
      <c r="F149" s="335" t="s">
        <v>1007</v>
      </c>
      <c r="G149" s="287"/>
      <c r="H149" s="334" t="s">
        <v>1046</v>
      </c>
      <c r="I149" s="334" t="s">
        <v>1009</v>
      </c>
      <c r="J149" s="334">
        <v>120</v>
      </c>
      <c r="K149" s="330"/>
    </row>
    <row r="150" spans="2:11" ht="15" customHeight="1">
      <c r="B150" s="309"/>
      <c r="C150" s="334" t="s">
        <v>1055</v>
      </c>
      <c r="D150" s="287"/>
      <c r="E150" s="287"/>
      <c r="F150" s="335" t="s">
        <v>1007</v>
      </c>
      <c r="G150" s="287"/>
      <c r="H150" s="334" t="s">
        <v>1066</v>
      </c>
      <c r="I150" s="334" t="s">
        <v>1009</v>
      </c>
      <c r="J150" s="334" t="s">
        <v>1057</v>
      </c>
      <c r="K150" s="330"/>
    </row>
    <row r="151" spans="2:11" ht="15" customHeight="1">
      <c r="B151" s="309"/>
      <c r="C151" s="334" t="s">
        <v>956</v>
      </c>
      <c r="D151" s="287"/>
      <c r="E151" s="287"/>
      <c r="F151" s="335" t="s">
        <v>1007</v>
      </c>
      <c r="G151" s="287"/>
      <c r="H151" s="334" t="s">
        <v>1067</v>
      </c>
      <c r="I151" s="334" t="s">
        <v>1009</v>
      </c>
      <c r="J151" s="334" t="s">
        <v>1057</v>
      </c>
      <c r="K151" s="330"/>
    </row>
    <row r="152" spans="2:11" ht="15" customHeight="1">
      <c r="B152" s="309"/>
      <c r="C152" s="334" t="s">
        <v>1012</v>
      </c>
      <c r="D152" s="287"/>
      <c r="E152" s="287"/>
      <c r="F152" s="335" t="s">
        <v>1013</v>
      </c>
      <c r="G152" s="287"/>
      <c r="H152" s="334" t="s">
        <v>1046</v>
      </c>
      <c r="I152" s="334" t="s">
        <v>1009</v>
      </c>
      <c r="J152" s="334">
        <v>50</v>
      </c>
      <c r="K152" s="330"/>
    </row>
    <row r="153" spans="2:11" ht="15" customHeight="1">
      <c r="B153" s="309"/>
      <c r="C153" s="334" t="s">
        <v>1015</v>
      </c>
      <c r="D153" s="287"/>
      <c r="E153" s="287"/>
      <c r="F153" s="335" t="s">
        <v>1007</v>
      </c>
      <c r="G153" s="287"/>
      <c r="H153" s="334" t="s">
        <v>1046</v>
      </c>
      <c r="I153" s="334" t="s">
        <v>1017</v>
      </c>
      <c r="J153" s="334"/>
      <c r="K153" s="330"/>
    </row>
    <row r="154" spans="2:11" ht="15" customHeight="1">
      <c r="B154" s="309"/>
      <c r="C154" s="334" t="s">
        <v>1026</v>
      </c>
      <c r="D154" s="287"/>
      <c r="E154" s="287"/>
      <c r="F154" s="335" t="s">
        <v>1013</v>
      </c>
      <c r="G154" s="287"/>
      <c r="H154" s="334" t="s">
        <v>1046</v>
      </c>
      <c r="I154" s="334" t="s">
        <v>1009</v>
      </c>
      <c r="J154" s="334">
        <v>50</v>
      </c>
      <c r="K154" s="330"/>
    </row>
    <row r="155" spans="2:11" ht="15" customHeight="1">
      <c r="B155" s="309"/>
      <c r="C155" s="334" t="s">
        <v>1034</v>
      </c>
      <c r="D155" s="287"/>
      <c r="E155" s="287"/>
      <c r="F155" s="335" t="s">
        <v>1013</v>
      </c>
      <c r="G155" s="287"/>
      <c r="H155" s="334" t="s">
        <v>1046</v>
      </c>
      <c r="I155" s="334" t="s">
        <v>1009</v>
      </c>
      <c r="J155" s="334">
        <v>50</v>
      </c>
      <c r="K155" s="330"/>
    </row>
    <row r="156" spans="2:11" ht="15" customHeight="1">
      <c r="B156" s="309"/>
      <c r="C156" s="334" t="s">
        <v>1032</v>
      </c>
      <c r="D156" s="287"/>
      <c r="E156" s="287"/>
      <c r="F156" s="335" t="s">
        <v>1013</v>
      </c>
      <c r="G156" s="287"/>
      <c r="H156" s="334" t="s">
        <v>1046</v>
      </c>
      <c r="I156" s="334" t="s">
        <v>1009</v>
      </c>
      <c r="J156" s="334">
        <v>50</v>
      </c>
      <c r="K156" s="330"/>
    </row>
    <row r="157" spans="2:11" ht="15" customHeight="1">
      <c r="B157" s="309"/>
      <c r="C157" s="334" t="s">
        <v>87</v>
      </c>
      <c r="D157" s="287"/>
      <c r="E157" s="287"/>
      <c r="F157" s="335" t="s">
        <v>1007</v>
      </c>
      <c r="G157" s="287"/>
      <c r="H157" s="334" t="s">
        <v>1068</v>
      </c>
      <c r="I157" s="334" t="s">
        <v>1009</v>
      </c>
      <c r="J157" s="334" t="s">
        <v>1069</v>
      </c>
      <c r="K157" s="330"/>
    </row>
    <row r="158" spans="2:11" ht="15" customHeight="1">
      <c r="B158" s="309"/>
      <c r="C158" s="334" t="s">
        <v>1070</v>
      </c>
      <c r="D158" s="287"/>
      <c r="E158" s="287"/>
      <c r="F158" s="335" t="s">
        <v>1007</v>
      </c>
      <c r="G158" s="287"/>
      <c r="H158" s="334" t="s">
        <v>1071</v>
      </c>
      <c r="I158" s="334" t="s">
        <v>1041</v>
      </c>
      <c r="J158" s="334"/>
      <c r="K158" s="330"/>
    </row>
    <row r="159" spans="2:11" ht="15" customHeight="1">
      <c r="B159" s="336"/>
      <c r="C159" s="318"/>
      <c r="D159" s="318"/>
      <c r="E159" s="318"/>
      <c r="F159" s="318"/>
      <c r="G159" s="318"/>
      <c r="H159" s="318"/>
      <c r="I159" s="318"/>
      <c r="J159" s="318"/>
      <c r="K159" s="337"/>
    </row>
    <row r="160" spans="2:11" ht="18.75" customHeight="1">
      <c r="B160" s="284"/>
      <c r="C160" s="287"/>
      <c r="D160" s="287"/>
      <c r="E160" s="287"/>
      <c r="F160" s="308"/>
      <c r="G160" s="287"/>
      <c r="H160" s="287"/>
      <c r="I160" s="287"/>
      <c r="J160" s="287"/>
      <c r="K160" s="284"/>
    </row>
    <row r="161" spans="2:11" ht="18.75" customHeight="1">
      <c r="B161" s="294"/>
      <c r="C161" s="294"/>
      <c r="D161" s="294"/>
      <c r="E161" s="294"/>
      <c r="F161" s="294"/>
      <c r="G161" s="294"/>
      <c r="H161" s="294"/>
      <c r="I161" s="294"/>
      <c r="J161" s="294"/>
      <c r="K161" s="294"/>
    </row>
    <row r="162" spans="2:11" ht="7.5" customHeight="1">
      <c r="B162" s="271"/>
      <c r="C162" s="272"/>
      <c r="D162" s="272"/>
      <c r="E162" s="272"/>
      <c r="F162" s="272"/>
      <c r="G162" s="272"/>
      <c r="H162" s="272"/>
      <c r="I162" s="272"/>
      <c r="J162" s="272"/>
      <c r="K162" s="273"/>
    </row>
    <row r="163" spans="2:11" ht="45" customHeight="1">
      <c r="B163" s="274"/>
      <c r="C163" s="275" t="s">
        <v>1072</v>
      </c>
      <c r="D163" s="275"/>
      <c r="E163" s="275"/>
      <c r="F163" s="275"/>
      <c r="G163" s="275"/>
      <c r="H163" s="275"/>
      <c r="I163" s="275"/>
      <c r="J163" s="275"/>
      <c r="K163" s="276"/>
    </row>
    <row r="164" spans="2:11" ht="17.25" customHeight="1">
      <c r="B164" s="274"/>
      <c r="C164" s="301" t="s">
        <v>1001</v>
      </c>
      <c r="D164" s="301"/>
      <c r="E164" s="301"/>
      <c r="F164" s="301" t="s">
        <v>1002</v>
      </c>
      <c r="G164" s="338"/>
      <c r="H164" s="339" t="s">
        <v>117</v>
      </c>
      <c r="I164" s="339" t="s">
        <v>58</v>
      </c>
      <c r="J164" s="301" t="s">
        <v>1003</v>
      </c>
      <c r="K164" s="276"/>
    </row>
    <row r="165" spans="2:11" ht="17.25" customHeight="1">
      <c r="B165" s="278"/>
      <c r="C165" s="303" t="s">
        <v>1004</v>
      </c>
      <c r="D165" s="303"/>
      <c r="E165" s="303"/>
      <c r="F165" s="304" t="s">
        <v>1005</v>
      </c>
      <c r="G165" s="340"/>
      <c r="H165" s="341"/>
      <c r="I165" s="341"/>
      <c r="J165" s="303" t="s">
        <v>1006</v>
      </c>
      <c r="K165" s="280"/>
    </row>
    <row r="166" spans="2:11" ht="5.25" customHeight="1">
      <c r="B166" s="309"/>
      <c r="C166" s="306"/>
      <c r="D166" s="306"/>
      <c r="E166" s="306"/>
      <c r="F166" s="306"/>
      <c r="G166" s="307"/>
      <c r="H166" s="306"/>
      <c r="I166" s="306"/>
      <c r="J166" s="306"/>
      <c r="K166" s="330"/>
    </row>
    <row r="167" spans="2:11" ht="15" customHeight="1">
      <c r="B167" s="309"/>
      <c r="C167" s="287" t="s">
        <v>1010</v>
      </c>
      <c r="D167" s="287"/>
      <c r="E167" s="287"/>
      <c r="F167" s="308" t="s">
        <v>1007</v>
      </c>
      <c r="G167" s="287"/>
      <c r="H167" s="287" t="s">
        <v>1046</v>
      </c>
      <c r="I167" s="287" t="s">
        <v>1009</v>
      </c>
      <c r="J167" s="287">
        <v>120</v>
      </c>
      <c r="K167" s="330"/>
    </row>
    <row r="168" spans="2:11" ht="15" customHeight="1">
      <c r="B168" s="309"/>
      <c r="C168" s="287" t="s">
        <v>1055</v>
      </c>
      <c r="D168" s="287"/>
      <c r="E168" s="287"/>
      <c r="F168" s="308" t="s">
        <v>1007</v>
      </c>
      <c r="G168" s="287"/>
      <c r="H168" s="287" t="s">
        <v>1056</v>
      </c>
      <c r="I168" s="287" t="s">
        <v>1009</v>
      </c>
      <c r="J168" s="287" t="s">
        <v>1057</v>
      </c>
      <c r="K168" s="330"/>
    </row>
    <row r="169" spans="2:11" ht="15" customHeight="1">
      <c r="B169" s="309"/>
      <c r="C169" s="287" t="s">
        <v>956</v>
      </c>
      <c r="D169" s="287"/>
      <c r="E169" s="287"/>
      <c r="F169" s="308" t="s">
        <v>1007</v>
      </c>
      <c r="G169" s="287"/>
      <c r="H169" s="287" t="s">
        <v>1073</v>
      </c>
      <c r="I169" s="287" t="s">
        <v>1009</v>
      </c>
      <c r="J169" s="287" t="s">
        <v>1057</v>
      </c>
      <c r="K169" s="330"/>
    </row>
    <row r="170" spans="2:11" ht="15" customHeight="1">
      <c r="B170" s="309"/>
      <c r="C170" s="287" t="s">
        <v>1012</v>
      </c>
      <c r="D170" s="287"/>
      <c r="E170" s="287"/>
      <c r="F170" s="308" t="s">
        <v>1013</v>
      </c>
      <c r="G170" s="287"/>
      <c r="H170" s="287" t="s">
        <v>1073</v>
      </c>
      <c r="I170" s="287" t="s">
        <v>1009</v>
      </c>
      <c r="J170" s="287">
        <v>50</v>
      </c>
      <c r="K170" s="330"/>
    </row>
    <row r="171" spans="2:11" ht="15" customHeight="1">
      <c r="B171" s="309"/>
      <c r="C171" s="287" t="s">
        <v>1015</v>
      </c>
      <c r="D171" s="287"/>
      <c r="E171" s="287"/>
      <c r="F171" s="308" t="s">
        <v>1007</v>
      </c>
      <c r="G171" s="287"/>
      <c r="H171" s="287" t="s">
        <v>1073</v>
      </c>
      <c r="I171" s="287" t="s">
        <v>1017</v>
      </c>
      <c r="J171" s="287"/>
      <c r="K171" s="330"/>
    </row>
    <row r="172" spans="2:11" ht="15" customHeight="1">
      <c r="B172" s="309"/>
      <c r="C172" s="287" t="s">
        <v>1026</v>
      </c>
      <c r="D172" s="287"/>
      <c r="E172" s="287"/>
      <c r="F172" s="308" t="s">
        <v>1013</v>
      </c>
      <c r="G172" s="287"/>
      <c r="H172" s="287" t="s">
        <v>1073</v>
      </c>
      <c r="I172" s="287" t="s">
        <v>1009</v>
      </c>
      <c r="J172" s="287">
        <v>50</v>
      </c>
      <c r="K172" s="330"/>
    </row>
    <row r="173" spans="2:11" ht="15" customHeight="1">
      <c r="B173" s="309"/>
      <c r="C173" s="287" t="s">
        <v>1034</v>
      </c>
      <c r="D173" s="287"/>
      <c r="E173" s="287"/>
      <c r="F173" s="308" t="s">
        <v>1013</v>
      </c>
      <c r="G173" s="287"/>
      <c r="H173" s="287" t="s">
        <v>1073</v>
      </c>
      <c r="I173" s="287" t="s">
        <v>1009</v>
      </c>
      <c r="J173" s="287">
        <v>50</v>
      </c>
      <c r="K173" s="330"/>
    </row>
    <row r="174" spans="2:11" ht="15" customHeight="1">
      <c r="B174" s="309"/>
      <c r="C174" s="287" t="s">
        <v>1032</v>
      </c>
      <c r="D174" s="287"/>
      <c r="E174" s="287"/>
      <c r="F174" s="308" t="s">
        <v>1013</v>
      </c>
      <c r="G174" s="287"/>
      <c r="H174" s="287" t="s">
        <v>1073</v>
      </c>
      <c r="I174" s="287" t="s">
        <v>1009</v>
      </c>
      <c r="J174" s="287">
        <v>50</v>
      </c>
      <c r="K174" s="330"/>
    </row>
    <row r="175" spans="2:11" ht="15" customHeight="1">
      <c r="B175" s="309"/>
      <c r="C175" s="287" t="s">
        <v>116</v>
      </c>
      <c r="D175" s="287"/>
      <c r="E175" s="287"/>
      <c r="F175" s="308" t="s">
        <v>1007</v>
      </c>
      <c r="G175" s="287"/>
      <c r="H175" s="287" t="s">
        <v>1074</v>
      </c>
      <c r="I175" s="287" t="s">
        <v>1075</v>
      </c>
      <c r="J175" s="287"/>
      <c r="K175" s="330"/>
    </row>
    <row r="176" spans="2:11" ht="15" customHeight="1">
      <c r="B176" s="309"/>
      <c r="C176" s="287" t="s">
        <v>58</v>
      </c>
      <c r="D176" s="287"/>
      <c r="E176" s="287"/>
      <c r="F176" s="308" t="s">
        <v>1007</v>
      </c>
      <c r="G176" s="287"/>
      <c r="H176" s="287" t="s">
        <v>1076</v>
      </c>
      <c r="I176" s="287" t="s">
        <v>1077</v>
      </c>
      <c r="J176" s="287">
        <v>1</v>
      </c>
      <c r="K176" s="330"/>
    </row>
    <row r="177" spans="2:11" ht="15" customHeight="1">
      <c r="B177" s="309"/>
      <c r="C177" s="287" t="s">
        <v>54</v>
      </c>
      <c r="D177" s="287"/>
      <c r="E177" s="287"/>
      <c r="F177" s="308" t="s">
        <v>1007</v>
      </c>
      <c r="G177" s="287"/>
      <c r="H177" s="287" t="s">
        <v>1078</v>
      </c>
      <c r="I177" s="287" t="s">
        <v>1009</v>
      </c>
      <c r="J177" s="287">
        <v>20</v>
      </c>
      <c r="K177" s="330"/>
    </row>
    <row r="178" spans="2:11" ht="15" customHeight="1">
      <c r="B178" s="309"/>
      <c r="C178" s="287" t="s">
        <v>117</v>
      </c>
      <c r="D178" s="287"/>
      <c r="E178" s="287"/>
      <c r="F178" s="308" t="s">
        <v>1007</v>
      </c>
      <c r="G178" s="287"/>
      <c r="H178" s="287" t="s">
        <v>1079</v>
      </c>
      <c r="I178" s="287" t="s">
        <v>1009</v>
      </c>
      <c r="J178" s="287">
        <v>255</v>
      </c>
      <c r="K178" s="330"/>
    </row>
    <row r="179" spans="2:11" ht="15" customHeight="1">
      <c r="B179" s="309"/>
      <c r="C179" s="287" t="s">
        <v>118</v>
      </c>
      <c r="D179" s="287"/>
      <c r="E179" s="287"/>
      <c r="F179" s="308" t="s">
        <v>1007</v>
      </c>
      <c r="G179" s="287"/>
      <c r="H179" s="287" t="s">
        <v>972</v>
      </c>
      <c r="I179" s="287" t="s">
        <v>1009</v>
      </c>
      <c r="J179" s="287">
        <v>10</v>
      </c>
      <c r="K179" s="330"/>
    </row>
    <row r="180" spans="2:11" ht="15" customHeight="1">
      <c r="B180" s="309"/>
      <c r="C180" s="287" t="s">
        <v>119</v>
      </c>
      <c r="D180" s="287"/>
      <c r="E180" s="287"/>
      <c r="F180" s="308" t="s">
        <v>1007</v>
      </c>
      <c r="G180" s="287"/>
      <c r="H180" s="287" t="s">
        <v>1080</v>
      </c>
      <c r="I180" s="287" t="s">
        <v>1041</v>
      </c>
      <c r="J180" s="287"/>
      <c r="K180" s="330"/>
    </row>
    <row r="181" spans="2:11" ht="15" customHeight="1">
      <c r="B181" s="309"/>
      <c r="C181" s="287" t="s">
        <v>1081</v>
      </c>
      <c r="D181" s="287"/>
      <c r="E181" s="287"/>
      <c r="F181" s="308" t="s">
        <v>1007</v>
      </c>
      <c r="G181" s="287"/>
      <c r="H181" s="287" t="s">
        <v>1082</v>
      </c>
      <c r="I181" s="287" t="s">
        <v>1041</v>
      </c>
      <c r="J181" s="287"/>
      <c r="K181" s="330"/>
    </row>
    <row r="182" spans="2:11" ht="15" customHeight="1">
      <c r="B182" s="309"/>
      <c r="C182" s="287" t="s">
        <v>1070</v>
      </c>
      <c r="D182" s="287"/>
      <c r="E182" s="287"/>
      <c r="F182" s="308" t="s">
        <v>1007</v>
      </c>
      <c r="G182" s="287"/>
      <c r="H182" s="287" t="s">
        <v>1083</v>
      </c>
      <c r="I182" s="287" t="s">
        <v>1041</v>
      </c>
      <c r="J182" s="287"/>
      <c r="K182" s="330"/>
    </row>
    <row r="183" spans="2:11" ht="15" customHeight="1">
      <c r="B183" s="309"/>
      <c r="C183" s="287" t="s">
        <v>121</v>
      </c>
      <c r="D183" s="287"/>
      <c r="E183" s="287"/>
      <c r="F183" s="308" t="s">
        <v>1013</v>
      </c>
      <c r="G183" s="287"/>
      <c r="H183" s="287" t="s">
        <v>1084</v>
      </c>
      <c r="I183" s="287" t="s">
        <v>1009</v>
      </c>
      <c r="J183" s="287">
        <v>50</v>
      </c>
      <c r="K183" s="330"/>
    </row>
    <row r="184" spans="2:11" ht="15" customHeight="1">
      <c r="B184" s="309"/>
      <c r="C184" s="287" t="s">
        <v>1085</v>
      </c>
      <c r="D184" s="287"/>
      <c r="E184" s="287"/>
      <c r="F184" s="308" t="s">
        <v>1013</v>
      </c>
      <c r="G184" s="287"/>
      <c r="H184" s="287" t="s">
        <v>1086</v>
      </c>
      <c r="I184" s="287" t="s">
        <v>1087</v>
      </c>
      <c r="J184" s="287"/>
      <c r="K184" s="330"/>
    </row>
    <row r="185" spans="2:11" ht="15" customHeight="1">
      <c r="B185" s="309"/>
      <c r="C185" s="287" t="s">
        <v>1088</v>
      </c>
      <c r="D185" s="287"/>
      <c r="E185" s="287"/>
      <c r="F185" s="308" t="s">
        <v>1013</v>
      </c>
      <c r="G185" s="287"/>
      <c r="H185" s="287" t="s">
        <v>1089</v>
      </c>
      <c r="I185" s="287" t="s">
        <v>1087</v>
      </c>
      <c r="J185" s="287"/>
      <c r="K185" s="330"/>
    </row>
    <row r="186" spans="2:11" ht="15" customHeight="1">
      <c r="B186" s="309"/>
      <c r="C186" s="287" t="s">
        <v>1090</v>
      </c>
      <c r="D186" s="287"/>
      <c r="E186" s="287"/>
      <c r="F186" s="308" t="s">
        <v>1013</v>
      </c>
      <c r="G186" s="287"/>
      <c r="H186" s="287" t="s">
        <v>1091</v>
      </c>
      <c r="I186" s="287" t="s">
        <v>1087</v>
      </c>
      <c r="J186" s="287"/>
      <c r="K186" s="330"/>
    </row>
    <row r="187" spans="2:11" ht="15" customHeight="1">
      <c r="B187" s="309"/>
      <c r="C187" s="342" t="s">
        <v>1092</v>
      </c>
      <c r="D187" s="287"/>
      <c r="E187" s="287"/>
      <c r="F187" s="308" t="s">
        <v>1013</v>
      </c>
      <c r="G187" s="287"/>
      <c r="H187" s="287" t="s">
        <v>1093</v>
      </c>
      <c r="I187" s="287" t="s">
        <v>1094</v>
      </c>
      <c r="J187" s="343" t="s">
        <v>1095</v>
      </c>
      <c r="K187" s="330"/>
    </row>
    <row r="188" spans="2:11" ht="15" customHeight="1">
      <c r="B188" s="336"/>
      <c r="C188" s="344"/>
      <c r="D188" s="318"/>
      <c r="E188" s="318"/>
      <c r="F188" s="318"/>
      <c r="G188" s="318"/>
      <c r="H188" s="318"/>
      <c r="I188" s="318"/>
      <c r="J188" s="318"/>
      <c r="K188" s="337"/>
    </row>
    <row r="189" spans="2:11" ht="18.75" customHeight="1">
      <c r="B189" s="345"/>
      <c r="C189" s="346"/>
      <c r="D189" s="346"/>
      <c r="E189" s="346"/>
      <c r="F189" s="347"/>
      <c r="G189" s="287"/>
      <c r="H189" s="287"/>
      <c r="I189" s="287"/>
      <c r="J189" s="287"/>
      <c r="K189" s="284"/>
    </row>
    <row r="190" spans="2:11" ht="18.75" customHeight="1">
      <c r="B190" s="284"/>
      <c r="C190" s="287"/>
      <c r="D190" s="287"/>
      <c r="E190" s="287"/>
      <c r="F190" s="308"/>
      <c r="G190" s="287"/>
      <c r="H190" s="287"/>
      <c r="I190" s="287"/>
      <c r="J190" s="287"/>
      <c r="K190" s="284"/>
    </row>
    <row r="191" spans="2:11" ht="18.75" customHeight="1">
      <c r="B191" s="294"/>
      <c r="C191" s="294"/>
      <c r="D191" s="294"/>
      <c r="E191" s="294"/>
      <c r="F191" s="294"/>
      <c r="G191" s="294"/>
      <c r="H191" s="294"/>
      <c r="I191" s="294"/>
      <c r="J191" s="294"/>
      <c r="K191" s="294"/>
    </row>
    <row r="192" spans="2:11" ht="13.5">
      <c r="B192" s="271"/>
      <c r="C192" s="272"/>
      <c r="D192" s="272"/>
      <c r="E192" s="272"/>
      <c r="F192" s="272"/>
      <c r="G192" s="272"/>
      <c r="H192" s="272"/>
      <c r="I192" s="272"/>
      <c r="J192" s="272"/>
      <c r="K192" s="273"/>
    </row>
    <row r="193" spans="2:11" ht="21">
      <c r="B193" s="274"/>
      <c r="C193" s="275" t="s">
        <v>1096</v>
      </c>
      <c r="D193" s="275"/>
      <c r="E193" s="275"/>
      <c r="F193" s="275"/>
      <c r="G193" s="275"/>
      <c r="H193" s="275"/>
      <c r="I193" s="275"/>
      <c r="J193" s="275"/>
      <c r="K193" s="276"/>
    </row>
    <row r="194" spans="2:11" ht="25.5" customHeight="1">
      <c r="B194" s="274"/>
      <c r="C194" s="348" t="s">
        <v>1097</v>
      </c>
      <c r="D194" s="348"/>
      <c r="E194" s="348"/>
      <c r="F194" s="348" t="s">
        <v>1098</v>
      </c>
      <c r="G194" s="349"/>
      <c r="H194" s="350" t="s">
        <v>1099</v>
      </c>
      <c r="I194" s="350"/>
      <c r="J194" s="350"/>
      <c r="K194" s="276"/>
    </row>
    <row r="195" spans="2:11" ht="5.25" customHeight="1">
      <c r="B195" s="309"/>
      <c r="C195" s="306"/>
      <c r="D195" s="306"/>
      <c r="E195" s="306"/>
      <c r="F195" s="306"/>
      <c r="G195" s="287"/>
      <c r="H195" s="306"/>
      <c r="I195" s="306"/>
      <c r="J195" s="306"/>
      <c r="K195" s="330"/>
    </row>
    <row r="196" spans="2:11" ht="15" customHeight="1">
      <c r="B196" s="309"/>
      <c r="C196" s="287" t="s">
        <v>1100</v>
      </c>
      <c r="D196" s="287"/>
      <c r="E196" s="287"/>
      <c r="F196" s="308" t="s">
        <v>44</v>
      </c>
      <c r="G196" s="287"/>
      <c r="H196" s="351" t="s">
        <v>1101</v>
      </c>
      <c r="I196" s="351"/>
      <c r="J196" s="351"/>
      <c r="K196" s="330"/>
    </row>
    <row r="197" spans="2:11" ht="15" customHeight="1">
      <c r="B197" s="309"/>
      <c r="C197" s="315"/>
      <c r="D197" s="287"/>
      <c r="E197" s="287"/>
      <c r="F197" s="308" t="s">
        <v>45</v>
      </c>
      <c r="G197" s="287"/>
      <c r="H197" s="351" t="s">
        <v>1102</v>
      </c>
      <c r="I197" s="351"/>
      <c r="J197" s="351"/>
      <c r="K197" s="330"/>
    </row>
    <row r="198" spans="2:11" ht="15" customHeight="1">
      <c r="B198" s="309"/>
      <c r="C198" s="315"/>
      <c r="D198" s="287"/>
      <c r="E198" s="287"/>
      <c r="F198" s="308" t="s">
        <v>48</v>
      </c>
      <c r="G198" s="287"/>
      <c r="H198" s="351" t="s">
        <v>1103</v>
      </c>
      <c r="I198" s="351"/>
      <c r="J198" s="351"/>
      <c r="K198" s="330"/>
    </row>
    <row r="199" spans="2:11" ht="15" customHeight="1">
      <c r="B199" s="309"/>
      <c r="C199" s="287"/>
      <c r="D199" s="287"/>
      <c r="E199" s="287"/>
      <c r="F199" s="308" t="s">
        <v>46</v>
      </c>
      <c r="G199" s="287"/>
      <c r="H199" s="351" t="s">
        <v>1104</v>
      </c>
      <c r="I199" s="351"/>
      <c r="J199" s="351"/>
      <c r="K199" s="330"/>
    </row>
    <row r="200" spans="2:11" ht="15" customHeight="1">
      <c r="B200" s="309"/>
      <c r="C200" s="287"/>
      <c r="D200" s="287"/>
      <c r="E200" s="287"/>
      <c r="F200" s="308" t="s">
        <v>47</v>
      </c>
      <c r="G200" s="287"/>
      <c r="H200" s="351" t="s">
        <v>1105</v>
      </c>
      <c r="I200" s="351"/>
      <c r="J200" s="351"/>
      <c r="K200" s="330"/>
    </row>
    <row r="201" spans="2:11" ht="15" customHeight="1">
      <c r="B201" s="309"/>
      <c r="C201" s="287"/>
      <c r="D201" s="287"/>
      <c r="E201" s="287"/>
      <c r="F201" s="308"/>
      <c r="G201" s="287"/>
      <c r="H201" s="287"/>
      <c r="I201" s="287"/>
      <c r="J201" s="287"/>
      <c r="K201" s="330"/>
    </row>
    <row r="202" spans="2:11" ht="15" customHeight="1">
      <c r="B202" s="309"/>
      <c r="C202" s="287" t="s">
        <v>1053</v>
      </c>
      <c r="D202" s="287"/>
      <c r="E202" s="287"/>
      <c r="F202" s="308" t="s">
        <v>79</v>
      </c>
      <c r="G202" s="287"/>
      <c r="H202" s="351" t="s">
        <v>1106</v>
      </c>
      <c r="I202" s="351"/>
      <c r="J202" s="351"/>
      <c r="K202" s="330"/>
    </row>
    <row r="203" spans="2:11" ht="15" customHeight="1">
      <c r="B203" s="309"/>
      <c r="C203" s="315"/>
      <c r="D203" s="287"/>
      <c r="E203" s="287"/>
      <c r="F203" s="308" t="s">
        <v>950</v>
      </c>
      <c r="G203" s="287"/>
      <c r="H203" s="351" t="s">
        <v>951</v>
      </c>
      <c r="I203" s="351"/>
      <c r="J203" s="351"/>
      <c r="K203" s="330"/>
    </row>
    <row r="204" spans="2:11" ht="15" customHeight="1">
      <c r="B204" s="309"/>
      <c r="C204" s="287"/>
      <c r="D204" s="287"/>
      <c r="E204" s="287"/>
      <c r="F204" s="308" t="s">
        <v>948</v>
      </c>
      <c r="G204" s="287"/>
      <c r="H204" s="351" t="s">
        <v>1107</v>
      </c>
      <c r="I204" s="351"/>
      <c r="J204" s="351"/>
      <c r="K204" s="330"/>
    </row>
    <row r="205" spans="2:11" ht="15" customHeight="1">
      <c r="B205" s="352"/>
      <c r="C205" s="315"/>
      <c r="D205" s="315"/>
      <c r="E205" s="315"/>
      <c r="F205" s="308" t="s">
        <v>952</v>
      </c>
      <c r="G205" s="293"/>
      <c r="H205" s="353" t="s">
        <v>953</v>
      </c>
      <c r="I205" s="353"/>
      <c r="J205" s="353"/>
      <c r="K205" s="354"/>
    </row>
    <row r="206" spans="2:11" ht="15" customHeight="1">
      <c r="B206" s="352"/>
      <c r="C206" s="315"/>
      <c r="D206" s="315"/>
      <c r="E206" s="315"/>
      <c r="F206" s="308" t="s">
        <v>954</v>
      </c>
      <c r="G206" s="293"/>
      <c r="H206" s="353" t="s">
        <v>1108</v>
      </c>
      <c r="I206" s="353"/>
      <c r="J206" s="353"/>
      <c r="K206" s="354"/>
    </row>
    <row r="207" spans="2:11" ht="15" customHeight="1">
      <c r="B207" s="352"/>
      <c r="C207" s="315"/>
      <c r="D207" s="315"/>
      <c r="E207" s="315"/>
      <c r="F207" s="355"/>
      <c r="G207" s="293"/>
      <c r="H207" s="356"/>
      <c r="I207" s="356"/>
      <c r="J207" s="356"/>
      <c r="K207" s="354"/>
    </row>
    <row r="208" spans="2:11" ht="15" customHeight="1">
      <c r="B208" s="352"/>
      <c r="C208" s="287" t="s">
        <v>1077</v>
      </c>
      <c r="D208" s="315"/>
      <c r="E208" s="315"/>
      <c r="F208" s="308">
        <v>1</v>
      </c>
      <c r="G208" s="293"/>
      <c r="H208" s="353" t="s">
        <v>1109</v>
      </c>
      <c r="I208" s="353"/>
      <c r="J208" s="353"/>
      <c r="K208" s="354"/>
    </row>
    <row r="209" spans="2:11" ht="15" customHeight="1">
      <c r="B209" s="352"/>
      <c r="C209" s="315"/>
      <c r="D209" s="315"/>
      <c r="E209" s="315"/>
      <c r="F209" s="308">
        <v>2</v>
      </c>
      <c r="G209" s="293"/>
      <c r="H209" s="353" t="s">
        <v>1110</v>
      </c>
      <c r="I209" s="353"/>
      <c r="J209" s="353"/>
      <c r="K209" s="354"/>
    </row>
    <row r="210" spans="2:11" ht="15" customHeight="1">
      <c r="B210" s="352"/>
      <c r="C210" s="315"/>
      <c r="D210" s="315"/>
      <c r="E210" s="315"/>
      <c r="F210" s="308">
        <v>3</v>
      </c>
      <c r="G210" s="293"/>
      <c r="H210" s="353" t="s">
        <v>1111</v>
      </c>
      <c r="I210" s="353"/>
      <c r="J210" s="353"/>
      <c r="K210" s="354"/>
    </row>
    <row r="211" spans="2:11" ht="15" customHeight="1">
      <c r="B211" s="352"/>
      <c r="C211" s="315"/>
      <c r="D211" s="315"/>
      <c r="E211" s="315"/>
      <c r="F211" s="308">
        <v>4</v>
      </c>
      <c r="G211" s="293"/>
      <c r="H211" s="353" t="s">
        <v>1112</v>
      </c>
      <c r="I211" s="353"/>
      <c r="J211" s="353"/>
      <c r="K211" s="354"/>
    </row>
    <row r="212" spans="2:11" ht="12.75" customHeight="1">
      <c r="B212" s="357"/>
      <c r="C212" s="358"/>
      <c r="D212" s="358"/>
      <c r="E212" s="358"/>
      <c r="F212" s="358"/>
      <c r="G212" s="358"/>
      <c r="H212" s="358"/>
      <c r="I212" s="358"/>
      <c r="J212" s="358"/>
      <c r="K212" s="359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Česal</dc:creator>
  <cp:keywords/>
  <dc:description/>
  <cp:lastModifiedBy>Pavel Česal</cp:lastModifiedBy>
  <dcterms:created xsi:type="dcterms:W3CDTF">2016-06-14T07:36:36Z</dcterms:created>
  <dcterms:modified xsi:type="dcterms:W3CDTF">2016-06-14T07:36:40Z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