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kapitulace stavby" sheetId="1" r:id="rId1"/>
    <sheet name="01 - Oprava fasád hlavníh..." sheetId="2" r:id="rId2"/>
    <sheet name="10 - Vedlejší a ostatní n..." sheetId="3" r:id="rId3"/>
    <sheet name="Pokyny pro vyplnění" sheetId="4" r:id="rId4"/>
  </sheets>
  <definedNames>
    <definedName name="_xlnm.Print_Area" localSheetId="1">('01 - Oprava fasád hlavníh...'!$C$4:$J$36,'01 - Oprava fasád hlavníh...'!$C$42:$J$71,'01 - Oprava fasád hlavníh...'!$C$77:$K$570)</definedName>
    <definedName name="_xlnm.Print_Titles" localSheetId="1">'01 - Oprava fasád hlavníh...'!$89:$89</definedName>
    <definedName name="_xlnm._FilterDatabase" localSheetId="1" hidden="1">'01 - Oprava fasád hlavníh...'!$C$89:$K$89</definedName>
    <definedName name="_xlnm.Print_Area" localSheetId="2">('10 - Vedlejší a ostatní n...'!$C$4:$J$36,'10 - Vedlejší a ostatní n...'!$C$42:$J$59,'10 - Vedlejší a ostatní n...'!$C$65:$K$82)</definedName>
    <definedName name="_xlnm.Print_Titles" localSheetId="2">'10 - Vedlejší a ostatní n...'!$77:$77</definedName>
    <definedName name="_xlnm.Print_Area" localSheetId="3">('Pokyny pro vyplnění'!$B$2:$K$69,'Pokyny pro vyplnění'!$B$72:$K$116,'Pokyny pro vyplnění'!$B$119:$K$188,'Pokyny pro vyplnění'!$B$192:$K$212)</definedName>
    <definedName name="_xlnm.Print_Area" localSheetId="0">('Rekapitulace stavby'!$D$4:$AO$33,'Rekapitulace stavby'!$C$39:$AQ$54)</definedName>
    <definedName name="_xlnm.Print_Titles" localSheetId="0">'Rekapitulace stavby'!$49:$49</definedName>
    <definedName name="Excel_BuiltIn__FilterDatabase" localSheetId="2">'10 - Vedlejší a ostatní n...'!$C$77:$K$77</definedName>
  </definedNames>
  <calcPr fullCalcOnLoad="1"/>
</workbook>
</file>

<file path=xl/sharedStrings.xml><?xml version="1.0" encoding="utf-8"?>
<sst xmlns="http://schemas.openxmlformats.org/spreadsheetml/2006/main" count="4708" uniqueCount="895">
  <si>
    <t>Export VZ</t>
  </si>
  <si>
    <t>List obsahuje:</t>
  </si>
  <si>
    <t>1) Rekapitulace stavby</t>
  </si>
  <si>
    <t>2) Rekapitulace objektů stavby a soupisů prací</t>
  </si>
  <si>
    <t>3.0</t>
  </si>
  <si>
    <t>False</t>
  </si>
  <si>
    <t>{55553003-4219-4a89-be32-68bda4d31f5c}</t>
  </si>
  <si>
    <t>&gt;&gt;  skryté sloupce  &lt;&lt;</t>
  </si>
  <si>
    <t>0,01</t>
  </si>
  <si>
    <t>21</t>
  </si>
  <si>
    <t>15</t>
  </si>
  <si>
    <t>REKAPITULACE STAVBY</t>
  </si>
  <si>
    <t>v ---  níže se nacházejí doplnkové a pomocné údaje k sestavám  --- v</t>
  </si>
  <si>
    <t>0,001</t>
  </si>
  <si>
    <t>Kód:</t>
  </si>
  <si>
    <t>3213</t>
  </si>
  <si>
    <t>Stavba:</t>
  </si>
  <si>
    <t>Dětský domov Horšovský Týn, oprava fasád hlavního objektu včetně navazujících přístaveb</t>
  </si>
  <si>
    <t>KSO:</t>
  </si>
  <si>
    <t>CC-CZ:</t>
  </si>
  <si>
    <t>Místo:</t>
  </si>
  <si>
    <t xml:space="preserve"> </t>
  </si>
  <si>
    <t>Datum:</t>
  </si>
  <si>
    <t>18.5.2016</t>
  </si>
  <si>
    <t>Zadavatel:</t>
  </si>
  <si>
    <t>IČ:</t>
  </si>
  <si>
    <t>0,1</t>
  </si>
  <si>
    <t>DIČ:</t>
  </si>
  <si>
    <t>Uchazeč:</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</si>
  <si>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</si>
  <si>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</si>
  <si>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</si>
  <si>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</si>
  <si>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</si>
  <si>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</si>
  <si>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</si>
  <si>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</si>
  <si>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</si>
  <si>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</si>
  <si>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</si>
  <si>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</si>
  <si>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</si>
  <si>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</si>
  <si>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</si>
  <si>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</si>
  <si>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</si>
  <si>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</si>
  <si>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</si>
  <si>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</si>
  <si>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</si>
  <si>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</si>
  <si>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</si>
  <si>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</si>
  <si>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</si>
  <si>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</si>
  <si>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</si>
  <si>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</si>
  <si>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</si>
  <si>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</si>
  <si>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</si>
  <si>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</si>
  <si>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</si>
  <si>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</si>
  <si>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</si>
  <si>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</si>
  <si>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</si>
  <si>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</si>
  <si>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</si>
  <si>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</si>
  <si>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</si>
  <si>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</si>
  <si>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</si>
  <si>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Oprava fasád hlavního objektu včetně navazujících přístaveb</t>
  </si>
  <si>
    <t>STA</t>
  </si>
  <si>
    <t>1</t>
  </si>
  <si>
    <t>{0edc0d99-6f05-4705-acc7-e04b143c156c}</t>
  </si>
  <si>
    <t>10</t>
  </si>
  <si>
    <t>Vedlejší a ostatní náklady</t>
  </si>
  <si>
    <t>VON</t>
  </si>
  <si>
    <t>{3cf065cb-decd-47e5-9e0d-af9c3c36d6cd}</t>
  </si>
  <si>
    <t>802</t>
  </si>
  <si>
    <t>1) Krycí list soupisu</t>
  </si>
  <si>
    <t>2) Rekapitulace</t>
  </si>
  <si>
    <t>3) Soupis prací</t>
  </si>
  <si>
    <t>Zpět na list:</t>
  </si>
  <si>
    <t>Rekapitulace stavby</t>
  </si>
  <si>
    <t>KRYCÍ LIST SOUPISU</t>
  </si>
  <si>
    <t>Objekt:</t>
  </si>
  <si>
    <t>01 - Oprava fasád hlavního objektu včetně navazujících přístaveb</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</si>
  <si>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</si>
  <si>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</si>
  <si>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</si>
  <si>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</si>
  <si>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</si>
  <si>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</si>
  <si>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</si>
  <si>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</si>
  <si>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</si>
  <si>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</si>
  <si>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</si>
  <si>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</si>
  <si>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</si>
  <si>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</si>
  <si>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748 - Elektromontáže - osvětlovací zařízení a svítidla</t>
  </si>
  <si>
    <t xml:space="preserve">    762 - Konstrukce tesařské</t>
  </si>
  <si>
    <t xml:space="preserve">    764 - Konstrukce klempířské</t>
  </si>
  <si>
    <t xml:space="preserve">    767 - Konstrukce zámečnické</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</si>
  <si>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</si>
  <si>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</si>
  <si>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</si>
  <si>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</si>
  <si>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</si>
  <si>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</si>
  <si>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</si>
  <si>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</si>
  <si>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</si>
  <si>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</si>
  <si>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</si>
  <si>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</si>
  <si>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</si>
  <si>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</si>
  <si>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</si>
  <si>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</si>
  <si>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</si>
  <si>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</si>
  <si>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</si>
  <si>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</si>
  <si>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</si>
  <si>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z betonových nebo kamenných dlaždic</t>
  </si>
  <si>
    <t>m2</t>
  </si>
  <si>
    <t>CS ÚRS 2016 01</t>
  </si>
  <si>
    <t>4</t>
  </si>
  <si>
    <t>2</t>
  </si>
  <si>
    <t>464838739</t>
  </si>
  <si>
    <t>PP</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</si>
  <si>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</si>
  <si>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</si>
  <si>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</si>
  <si>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</si>
  <si>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12,76*0,4</t>
  </si>
  <si>
    <t>113106123</t>
  </si>
  <si>
    <t>Rozebrání dlažeb komunikací pro pěší ze zámkových dlaždic</t>
  </si>
  <si>
    <t>240003444</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</si>
  <si>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</si>
  <si>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(11+6+7,2+6+2+6+5,5)*0,4</t>
  </si>
  <si>
    <t>71</t>
  </si>
  <si>
    <t>113107012</t>
  </si>
  <si>
    <t>Odstranění podkladu plochy do 15 m2 z kameniva těženého tl 200 mm při překopech inž sítí</t>
  </si>
  <si>
    <t>-1024263780</t>
  </si>
  <si>
    <t>Odstranění podkladů nebo krytů při překopech inženýrských sítí v ploše jednotlivě do 15 m2 s přemístěním hmot na skládku ve vzdálenosti do 3 m nebo s naložením na dopravní prostředek z kameniva těženého,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</si>
  <si>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</si>
  <si>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70</t>
  </si>
  <si>
    <t>113107042</t>
  </si>
  <si>
    <t>Odstranění podkladu plochy do 15 m2 živičných tl 100 mm při překopech inž sítí</t>
  </si>
  <si>
    <t>-1682741562</t>
  </si>
  <si>
    <t>Odstranění podkladů nebo krytů při překopech inženýrských sítí v ploše jednotlivě do 15 m2 s přemístěním hmot na skládku ve vzdálenosti do 3 m nebo s naložením na dopravní prostředek živičných, o tl. vrstvy přes 50 do 100 mm</t>
  </si>
  <si>
    <t>8,9*0,3</t>
  </si>
  <si>
    <t>121112011</t>
  </si>
  <si>
    <t>Sejmutí ornice tl vrstvy do 150 mm ručně s odhozením do 3 m bez vodorovného přemístění</t>
  </si>
  <si>
    <t>m3</t>
  </si>
  <si>
    <t>-2019072825</t>
  </si>
  <si>
    <t>Sejmutí ornice ručně bez vodorovného přemístění s naložením na dopravní prostředek nebo s odhozením do 3 m tloušťky vrstvy do 150 mm</t>
  </si>
  <si>
    <t>" pro provedení okapních chodníků dle detailů" ((4,6+3+13+2,4+6,1+13,4+12,76)*0,6+5,5*1,4)*0,2</t>
  </si>
  <si>
    <t>46</t>
  </si>
  <si>
    <t>131203101</t>
  </si>
  <si>
    <t>Hloubení jam ručním nebo pneum nářadím v soudržných horninách tř. 3</t>
  </si>
  <si>
    <t>-1591169534</t>
  </si>
  <si>
    <t>Hloubení zapažených i nezapažených jam ručním nebo pneumatickým nářadím s urovnáním dna do předepsaného profilu a spádu v horninách tř. 3 soudržných</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</si>
  <si>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</si>
  <si>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"detail B" (4,6+5+3+13+2,4+6,1+13,4+12,76)*0,5*0,4</t>
  </si>
  <si>
    <t>"detail F" (5+4,7)*0,5*0,4</t>
  </si>
  <si>
    <t>"detail C" (2,3+0,5)*0,5*0,4</t>
  </si>
  <si>
    <t>Součet</t>
  </si>
  <si>
    <t>47</t>
  </si>
  <si>
    <t>131203109</t>
  </si>
  <si>
    <t>Příplatek za lepivost u hloubení jam ručním nebo pneum nářadím v hornině tř. 3</t>
  </si>
  <si>
    <t>-1189568939</t>
  </si>
  <si>
    <t>Hloubení zapažených i nezapažených jam ručním nebo pneumatickým nářadím s urovnáním dna do předepsaného profilu a spádu v horninách tř. 3 Příplatek k cenám za lepivost horniny tř. 3</t>
  </si>
  <si>
    <t>14,552*0,5 'Přepočtené koeficientem množství</t>
  </si>
  <si>
    <t>48</t>
  </si>
  <si>
    <t>162701105</t>
  </si>
  <si>
    <t>Vodorovné přemístění do 10000 m výkopku/sypaniny z horniny tř. 1 až 4</t>
  </si>
  <si>
    <t>1567940310</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</si>
  <si>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</si>
  <si>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</si>
  <si>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14,552/2</t>
  </si>
  <si>
    <t>49</t>
  </si>
  <si>
    <t>162701109</t>
  </si>
  <si>
    <t>Příplatek k vodorovnému přemístění výkopku/sypaniny z horniny tř. 1 až 4 ZKD 1000 m přes 10000 m</t>
  </si>
  <si>
    <t>1443431481</t>
  </si>
  <si>
    <t>Vodorovné přemístění výkopku nebo sypaniny po suchu na obvyklém dopravním prostředku, bez naložení výkopku, avšak se složením bez rozhrnutí z horniny tř. 1 až 4 na vzdálenost Příplatek k ceně za každých dalších i započatých 1 000 m</t>
  </si>
  <si>
    <t>7,276*5 'Přepočtené koeficientem množství</t>
  </si>
  <si>
    <t>50</t>
  </si>
  <si>
    <t>171201211</t>
  </si>
  <si>
    <t>Poplatek za uložení odpadu ze sypaniny na skládce (skládkovné)</t>
  </si>
  <si>
    <t>t</t>
  </si>
  <si>
    <t>-1785725541</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</si>
  <si>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</si>
  <si>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</si>
  <si>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7,276*1,9 'Přepočtené koeficientem množství</t>
  </si>
  <si>
    <t>54</t>
  </si>
  <si>
    <t>174101101</t>
  </si>
  <si>
    <t>Zásyp jam, šachet rýh nebo kolem objektů sypaninou se zhutněním</t>
  </si>
  <si>
    <t>-47785148</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</si>
  <si>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</si>
  <si>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</si>
  <si>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22</t>
  </si>
  <si>
    <t>181301101</t>
  </si>
  <si>
    <t>Rozprostření ornice tl vrstvy do 100 mm pl do 500 m2 v rovině nebo ve svahu do 1:5</t>
  </si>
  <si>
    <t>1512153861</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</si>
  <si>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</si>
  <si>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</si>
  <si>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8,171/0,2</t>
  </si>
  <si>
    <t>23</t>
  </si>
  <si>
    <t>181411131</t>
  </si>
  <si>
    <t>Založení parkového trávníku výsevem plochy do 1000 m2 v rovině a ve svahu do 1:5</t>
  </si>
  <si>
    <t>224934261</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</si>
  <si>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</si>
  <si>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</si>
  <si>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24</t>
  </si>
  <si>
    <t>M</t>
  </si>
  <si>
    <t>005724100</t>
  </si>
  <si>
    <t>osivo směs travní parková</t>
  </si>
  <si>
    <t>kg</t>
  </si>
  <si>
    <t>8</t>
  </si>
  <si>
    <t>-782820345</t>
  </si>
  <si>
    <t>Osiva pícnin směsi travní balení obvykle 25 kg parková</t>
  </si>
  <si>
    <t>40,855*0,015 'Přepočtené koeficientem množství</t>
  </si>
  <si>
    <t>5</t>
  </si>
  <si>
    <t>Komunikace pozemní</t>
  </si>
  <si>
    <t>52</t>
  </si>
  <si>
    <t>564811111</t>
  </si>
  <si>
    <t>Podklad ze štěrkodrtě ŠD tl 50 mm</t>
  </si>
  <si>
    <t>1119006980</t>
  </si>
  <si>
    <t>Podklad ze štěrkodrti ŠD s rozprostřením a zhutněním, po zhutnění tl. 50 mm</t>
  </si>
  <si>
    <t>"detail A" (11+6+7,2+6+2+6+5,5)*0,4</t>
  </si>
  <si>
    <t>"detail B" (4,6+5+3+13+2,4+6,1+13,4+12,76)*0,4</t>
  </si>
  <si>
    <t>"detail C" (2,3+0,5)*0,6</t>
  </si>
  <si>
    <t>"detail F" (5+4,7)*0,4</t>
  </si>
  <si>
    <t>51</t>
  </si>
  <si>
    <t>564851111</t>
  </si>
  <si>
    <t>Podklad ze štěrkodrtě ŠD tl 150 mm</t>
  </si>
  <si>
    <t>-528460544</t>
  </si>
  <si>
    <t>Podklad ze štěrkodrti ŠD s rozprostřením a zhutněním, po zhutnění tl. 150 mm</t>
  </si>
  <si>
    <t>19</t>
  </si>
  <si>
    <t>5962111101R</t>
  </si>
  <si>
    <t>Kladení zámkové dlažby komunikací pro pěší tl 60 mm - zpětné doplnění z demontované dlažby včetně doplnění podkladních vrstev</t>
  </si>
  <si>
    <t>1027606356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</si>
  <si>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 zpětné doplnění z demontované dlažby včetně doplnění podkladních vrstev</t>
  </si>
  <si>
    <t>6</t>
  </si>
  <si>
    <t>Úpravy povrchů, podlahy a osazování výplní</t>
  </si>
  <si>
    <t>74</t>
  </si>
  <si>
    <t>6218110911R</t>
  </si>
  <si>
    <t xml:space="preserve">Doplnění šambrán kolem oken z jádrové omítky </t>
  </si>
  <si>
    <t>-1405599272</t>
  </si>
  <si>
    <t>"severní fasáda" ((1,65+2,1)*2*6+(1,65+2,4)*2*7)*0,2</t>
  </si>
  <si>
    <t>"jižní fasáda" ((1,65+2,1)*2*5+(1,65+2,4)*2*6)*0,2</t>
  </si>
  <si>
    <t>"západní fasáda" ((1,65+2,1)*2*3+(1,65+2,4)*2*3)*0,2</t>
  </si>
  <si>
    <t>"východníí fasáda" ((1,65+2,1)*2*2+(1,65+2,4)*2*3)*0,2</t>
  </si>
  <si>
    <t>75</t>
  </si>
  <si>
    <t>6218110912R</t>
  </si>
  <si>
    <t>Doplnění bosáží</t>
  </si>
  <si>
    <t>-728256114</t>
  </si>
  <si>
    <t>"severní fasáda" (1,15*3,2*2+1,15*2,8*2)</t>
  </si>
  <si>
    <t>"jižní fasáda" (0,5*2,4+1,15*1,5)</t>
  </si>
  <si>
    <t>"západní fasáda" (1,15*3,5*2)</t>
  </si>
  <si>
    <t>"východníí fasáda" (1,15*3,7)</t>
  </si>
  <si>
    <t>25</t>
  </si>
  <si>
    <t>622135001</t>
  </si>
  <si>
    <t>Vyrovnání podkladu vnějších stěn maltou vápenocementovou tl do 10 mm</t>
  </si>
  <si>
    <t>-1807573719</t>
  </si>
  <si>
    <t>Vyrovnání nerovností podkladu vnějších omítaných ploch maltou, tloušťky do 10 mm vápenocementovou stěn</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</si>
  <si>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</si>
  <si>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"pod zateplení minerální vatou"</t>
  </si>
  <si>
    <t>"severní fasáda" 4,7*2,7</t>
  </si>
  <si>
    <t>"jižní fasáda" 6,4*3,3-0,9*1,6*2</t>
  </si>
  <si>
    <t>"západní fasáda" 2,4*7,8</t>
  </si>
  <si>
    <t>"východní fasáda" 2,5*7,8+5,9*3,1+5,9*2,3/2</t>
  </si>
  <si>
    <t>"jižní fasáda"(0,9+1,6*2)*2*0,25</t>
  </si>
  <si>
    <t>622221011</t>
  </si>
  <si>
    <t>Montáž kontaktního zateplení vnějších stěn z minerální vlny s podélnou orientací vláken tl do 80 mm</t>
  </si>
  <si>
    <t>-1533803616</t>
  </si>
  <si>
    <t>Montáž kontaktního zateplení z desek z minerální vlny s podélnou orientací vláken na vnější stěny, tloušťky desek přes 40 do 80 mm</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</si>
  <si>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nebo příslušnými cenami části A07 katalogu 800-783 Nátěry.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</si>
  <si>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7</t>
  </si>
  <si>
    <t>6315152001M</t>
  </si>
  <si>
    <t>deska minerální izolační tl. 60 mm</t>
  </si>
  <si>
    <t>-1232900116</t>
  </si>
  <si>
    <t>Vlákno minerální a výrobky z něj (desky, skruže, pásy, rohože, vložkové pytle apod.) desky z orientovaných vláken  izolace stěn deska , s podélnou orientací vláken pro zateplovací systémy 500 x 1000 mm, la = 0,039 W/mK tl. 60 mm</t>
  </si>
  <si>
    <t>94,225*1,02 'Přepočtené koeficientem množství</t>
  </si>
  <si>
    <t>622222001</t>
  </si>
  <si>
    <t>Montáž kontaktního zateplení vnějšího ostění hl. špalety do 200 mm z minerální vlny tl do 40 mm</t>
  </si>
  <si>
    <t>m</t>
  </si>
  <si>
    <t>-1424301639</t>
  </si>
  <si>
    <t>Montáž kontaktního zateplení vnějšího ostění nebo nadpraží z desek z minerální vlny s podélnou nebo kolmou orientací vláken hloubky špalet do 200 mm, tloušťky desek do 40 mm</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</si>
  <si>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nebo nátěrem; tyto se ocení příslušnými cenami této části             katalogu nebo příslušnými cenami části A07 katalogu 800-783 Nátěry. 3. Pro ocenění montáže kontaktního zateplení ostění nebo nadpraží hloubky přes 400 mm se použijí     ceny souboru cen 62. 2.- 1… Montáž kontaktního zateplení. </t>
  </si>
  <si>
    <t>"jižní fasáda"(0,9+1,6*2)*2</t>
  </si>
  <si>
    <t>11</t>
  </si>
  <si>
    <t>6315151801M</t>
  </si>
  <si>
    <t>deska minerální izolační tl.30mm</t>
  </si>
  <si>
    <t>-1368725035</t>
  </si>
  <si>
    <t xml:space="preserve">Vlákno minerální a výrobky z něj (desky, skruže, pásy, rohože, vložkové pytle apod.) desky z orientovaných vláken, s podélnou orientací vláken pro zateplovací systémy 500 x 1000 mm, la = 0,039 W/mK tl. 30 mm
</t>
  </si>
  <si>
    <t>622252001</t>
  </si>
  <si>
    <t>Montáž zakládacích soklových lišt kontaktního zateplení</t>
  </si>
  <si>
    <t>-687974128</t>
  </si>
  <si>
    <t>Montáž lišt kontaktního zateplení zakládacích soklových připevněných hmoždinkami</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</si>
  <si>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</si>
  <si>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"severní fasáda" 4,7</t>
  </si>
  <si>
    <t>"jižní fasáda" 6,4</t>
  </si>
  <si>
    <t>"západní fasáda" 2,4</t>
  </si>
  <si>
    <t>"východní fasáda" 2,5+5,9</t>
  </si>
  <si>
    <t>9</t>
  </si>
  <si>
    <t>590516430</t>
  </si>
  <si>
    <t>lišta soklová Al s okapničkou, zakládací U 06 cm, 0,7/200 cm</t>
  </si>
  <si>
    <t>-417358998</t>
  </si>
  <si>
    <t>Kontaktní zateplovací systémy příslušenství kontaktních zateplovacích systémů lišty soklové  - zakládací spodní profil U - Form s okapničkou, Al, délka 200 cm U 06 cm  0,7/200</t>
  </si>
  <si>
    <t>21,9*1,05 'Přepočtené koeficientem množství</t>
  </si>
  <si>
    <t>77</t>
  </si>
  <si>
    <t>622321131</t>
  </si>
  <si>
    <t>Potažení vnějších stěn aktivovaným štukem tloušťky do 3 mm</t>
  </si>
  <si>
    <t>571270761</t>
  </si>
  <si>
    <t>Potažení vnějších ploch štukem aktivovaným, tloušťky do 3 mm stěn</t>
  </si>
  <si>
    <t>39</t>
  </si>
  <si>
    <t>622325401</t>
  </si>
  <si>
    <t>Oprava vnější vápenné nebo vápenocementové štukové omítky složitosti 3 v rozsahu do 10%</t>
  </si>
  <si>
    <t>-1885761740</t>
  </si>
  <si>
    <t>Oprava vápenné nebo vápenocementové omítky vnějších ploch stupně členitosti 3 štukové, v rozsahu opravované plochy do 10%</t>
  </si>
  <si>
    <t>"severní fasáda" (29,9*4,4+6,5*2,2/2-(1,2*1,8*7))</t>
  </si>
  <si>
    <t>"jižní fasáda" (11,7*4,4+6,5*4+6*4,4+6*7+3*2,8-(1,2*1,8*6+1,1*2,4))</t>
  </si>
  <si>
    <t>"západní fasáda" (12,8*4,4+6,2*3+6,2*2,5/2-(1,2*1,8*3))</t>
  </si>
  <si>
    <t>"východní fasáda" (11,8*4,4+5,7*2,5/2+4,5*1,5+4,5*1,5+2*3+3*0,5+1,3*0,6-(1,3*1,8*3))</t>
  </si>
  <si>
    <t>"ostění"</t>
  </si>
  <si>
    <t>"severní fasáda" ((1,2+1,8*2)*7)*0,15</t>
  </si>
  <si>
    <t>"jižní fasáda" ((1,2+1,8*2)*6+(1,1+2,4*2))*0,15</t>
  </si>
  <si>
    <t>"západní fasáda" ((1,2+1,8*2)*3)*0,15</t>
  </si>
  <si>
    <t>"východní fasáda" ((1,3+1,8*2)*3)*0,15</t>
  </si>
  <si>
    <t>72</t>
  </si>
  <si>
    <t>622821012</t>
  </si>
  <si>
    <t>Vnější sanační štuková omítka pro vlhké a zasolené zdivo prováděná ručně</t>
  </si>
  <si>
    <t>-651934197</t>
  </si>
  <si>
    <t>Sanační omítka vnějších ploch stěn pro vlhké a zasolené zdivo, prováděná ve dvou vrstvách, tl. jádrové omítky do 30 mm ručně štuková</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</si>
  <si>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nebo nátěry; tyto se oceňují příslušnými cenami tohoto katalogu nebo příslušnými cenami katalogu 800-783 Nátěry. 3. V cenách štukových omítek nejsou započteny náklady na případné povrchové úpravy nátěry; tyto se     oceňují příslušnými cenami katalogu 800-783 Nátěry. 4. Ceny -1031 a -1041 jsou určeny pro vyrovnání nerovností vlhkého nebo zasoleného podkladu (zdiva)     nebo v případě požadované větší tloušťky omítky. </t>
  </si>
  <si>
    <t>" v částli s opadanou omítkou"</t>
  </si>
  <si>
    <t>"severní fasáda" (14,1*1,2+14,1*1,2+2,5*1,7)</t>
  </si>
  <si>
    <t>"jižní fasáda" (11*1,5+2,5*0,5+2,5*0,5+6,2*2,5)</t>
  </si>
  <si>
    <t>"západní fasáda" (12,8*1,4+2,5*0,6+3,5*0,5)</t>
  </si>
  <si>
    <t>"východní fasáda" (2,5*0,8+3,5*0,7)</t>
  </si>
  <si>
    <t>"v části s otlučenou omítkou"</t>
  </si>
  <si>
    <t>"severní fasáda" (29,9*2,1-(1,2*1,3*6+1,7*1,3))+(3,6*4)</t>
  </si>
  <si>
    <t>"jižní fasáda" (11,7*2,3+6,5*3,6+6*2+9*1,7-(1,2*1,6*7+1,6*1,6+1,4*1,6))</t>
  </si>
  <si>
    <t>"západní fasáda" (12,8*2,3+3,5*3,8+6,2*1,6-(1,2*1,6*3+1,3*1,6*2))</t>
  </si>
  <si>
    <t>"východní fasáda" (11,8*3,7+0,7*1,5+2*1,5+3,5*3,8-(1,3*1,6*2+1,2*1,6*3))</t>
  </si>
  <si>
    <t>73</t>
  </si>
  <si>
    <t>622821031</t>
  </si>
  <si>
    <t>Vnější vyrovnávací sanační omítka prováděná ručně</t>
  </si>
  <si>
    <t>789885588</t>
  </si>
  <si>
    <t>Sanační omítka vnějších ploch stěn vyrovnávací vrstva, prováděná v tl. do 20 mm ručně</t>
  </si>
  <si>
    <t>53</t>
  </si>
  <si>
    <t>637121111</t>
  </si>
  <si>
    <t>Okapový chodník z kačírku tl 100 mm s udusáním</t>
  </si>
  <si>
    <t>-339598283</t>
  </si>
  <si>
    <t>Okapový chodník z kameniva s udusáním a urovnáním povrchu z kačírku tl. 100 mm</t>
  </si>
  <si>
    <t>Ostatní konstrukce a práce, bourání</t>
  </si>
  <si>
    <t>67</t>
  </si>
  <si>
    <t>916231112</t>
  </si>
  <si>
    <t>Osazení chodníkového obrubníku betonového ležatého bez boční opěry do lože z betonu prostého</t>
  </si>
  <si>
    <t>-1017587282</t>
  </si>
  <si>
    <t>Osazení chodníkového obrubníku betonového se zřízením lože, s vyplněním a zatřením spár cementovou maltou ležatého bez boční opěry, do lože z betonu prostého tř. C 12/15</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</si>
  <si>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</si>
  <si>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"montáž přídlažby"</t>
  </si>
  <si>
    <t>"detail D" (0,7+1+0,8)</t>
  </si>
  <si>
    <t>"detail E" (6,4)</t>
  </si>
  <si>
    <t>68</t>
  </si>
  <si>
    <t>592174151M</t>
  </si>
  <si>
    <t>přídlažba 200/200/80</t>
  </si>
  <si>
    <t>-1556162467</t>
  </si>
  <si>
    <t>"detail D" (0,7+1+0,8)*0,2</t>
  </si>
  <si>
    <t>"detail E" (6,4)*0,2</t>
  </si>
  <si>
    <t>18</t>
  </si>
  <si>
    <t>916231211</t>
  </si>
  <si>
    <t>Osazení chodníkového obrubníku betonového stojatého bez boční opěry do lože z kameniva těženého</t>
  </si>
  <si>
    <t>537512476</t>
  </si>
  <si>
    <t>Osazení chodníkového obrubníku betonového se zřízením lože, s vyplněním a zatřením spár cementovou maltou stojatého bez boční opěry, do lože z kameniva těženého</t>
  </si>
  <si>
    <t>"detail A" (11+6+7,2+6+2+6+5,5)</t>
  </si>
  <si>
    <t>"detail B" (4,6+5+3+13+2,4+6,1+13,4+12,76)</t>
  </si>
  <si>
    <t>"detail C" (2,3+0,5)</t>
  </si>
  <si>
    <t>"detail F" (5+4,7)</t>
  </si>
  <si>
    <t>16</t>
  </si>
  <si>
    <t>916231212</t>
  </si>
  <si>
    <t>Osazení chodníkového obrubníku betonového stojatého bez boční opěry do lože z betonu prostého</t>
  </si>
  <si>
    <t>-258351153</t>
  </si>
  <si>
    <t>Osazení chodníkového obrubníku betonového se zřízením lože, s vyplněním a zatřením spár cementovou maltou stojatého bez boční opěry, do lože z betonu prostého</t>
  </si>
  <si>
    <t>17</t>
  </si>
  <si>
    <t>5921751201M</t>
  </si>
  <si>
    <t>obrubník parkový 100x5x20 cm, přírodní</t>
  </si>
  <si>
    <t>kus</t>
  </si>
  <si>
    <t>-1862772692</t>
  </si>
  <si>
    <t>"detail B" (4,6+5+3+13+2,4+6,1+13,4+12,76)*2</t>
  </si>
  <si>
    <t>"detail F" (5+4,7)*2</t>
  </si>
  <si>
    <t>69</t>
  </si>
  <si>
    <t>919735112</t>
  </si>
  <si>
    <t>Řezání stávajícího živičného krytu hl do 100 mm</t>
  </si>
  <si>
    <t>-675289843</t>
  </si>
  <si>
    <t>Řezání stávajícího živičného krytu nebo podkladu hloubky přes 50 do 100 mm</t>
  </si>
  <si>
    <t xml:space="preserve">Poznámka k souboru cen:
1. V cenách jsou započteny i náklady na spotřebu vody. </t>
  </si>
  <si>
    <t>30</t>
  </si>
  <si>
    <t>941111121</t>
  </si>
  <si>
    <t>Montáž lešení řadového trubkového lehkého s podlahami zatížení do 200 kg/m2 š do 1,2 m v do 10 m</t>
  </si>
  <si>
    <t>1849612808</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</si>
  <si>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</si>
  <si>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</si>
  <si>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"severní fasáda" (31*7+6*1,5+3,5*4+5*3)</t>
  </si>
  <si>
    <t>"jižní fasáda" (31*8+3,5*4,5+5*3,5)</t>
  </si>
  <si>
    <t>"západní fasáda" (16*8+4*4,5+7*5,5)</t>
  </si>
  <si>
    <t>"východní fasáda" (14*8+9*6,5+3*8+4*4,5)</t>
  </si>
  <si>
    <t>32</t>
  </si>
  <si>
    <t>941111221</t>
  </si>
  <si>
    <t>Příplatek k lešení řadovému trubkovému lehkému s podlahami š 1,2 m v 10 m za první a ZKD den použití</t>
  </si>
  <si>
    <t>-2031189791</t>
  </si>
  <si>
    <t>Montáž lešení řadového trubkového lehkého pracovního s podlahami s provozním zatížením tř. 3 do 200 kg/m2 Příplatek za první a každý další den použití lešení k ceně -1121</t>
  </si>
  <si>
    <t>933,25*45 'Přepočtené koeficientem množství</t>
  </si>
  <si>
    <t>33</t>
  </si>
  <si>
    <t>941111821</t>
  </si>
  <si>
    <t>Demontáž lešení řadového trubkového lehkého s podlahami zatížení do 200 kg/m2 š do 1,2 m v do 10 m</t>
  </si>
  <si>
    <t>-1157081971</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</si>
  <si>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</si>
  <si>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</si>
  <si>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61</t>
  </si>
  <si>
    <t>9610441111R</t>
  </si>
  <si>
    <t>Vybourání betonové desky</t>
  </si>
  <si>
    <t>1859599301</t>
  </si>
  <si>
    <t>"jižní fasáda" 1,5*0,5*0,1</t>
  </si>
  <si>
    <t>27</t>
  </si>
  <si>
    <t>9780361111R</t>
  </si>
  <si>
    <t>Očištění  vnějších ploch stěn s vyškrabáním spar zdiva a s očištěním povrchu</t>
  </si>
  <si>
    <t>-907275017</t>
  </si>
  <si>
    <t>"po demontáži obložení"</t>
  </si>
  <si>
    <t>"jižní fasáda" 6,2*2,9-0,9*1,6*2</t>
  </si>
  <si>
    <t>"západní fasáda" 2,4*7,4</t>
  </si>
  <si>
    <t>"východní fasáda" 2,5*7,2+5,8*2,7</t>
  </si>
  <si>
    <t>978036121</t>
  </si>
  <si>
    <t>Otlučení cementových omítek vnějších ploch rozsahu do 10 %</t>
  </si>
  <si>
    <t>-1675557876</t>
  </si>
  <si>
    <t>Otlučení cementových omítek vnějších ploch s vyškrabáním spar zdiva a s očištěním povrchu, v rozsahu do 10 %</t>
  </si>
  <si>
    <t>26</t>
  </si>
  <si>
    <t>978036191</t>
  </si>
  <si>
    <t>Otlučení cementových omítek vnějších ploch rozsahu do 100 %</t>
  </si>
  <si>
    <t>-1876990778</t>
  </si>
  <si>
    <t>Otlučení cementových omítek vnějších ploch s vyškrabáním spar zdiva a s očištěním povrchu, v rozsahu přes 80 do 100 %</t>
  </si>
  <si>
    <t>"severní fasáda" ((1,2+1,6*2)*6+(1,7+2*2))*0,15</t>
  </si>
  <si>
    <t>"jižní fasáda" ((1,2+1,6*2)*7+(1,6+1,6*2)+(1,4+2*2))*0,15</t>
  </si>
  <si>
    <t>"západní fasáda" ((1,2+1,6*2)*3+(1,3+1,6*2)*2)*0,15</t>
  </si>
  <si>
    <t>"východní fasáda" ((1,3+1,6*2)*2+(1,2+1,6*2)*3)*0,15</t>
  </si>
  <si>
    <t>45</t>
  </si>
  <si>
    <t>985131111</t>
  </si>
  <si>
    <t>Očištění ploch stěn, rubu kleneb a podlah tlakovou vodou</t>
  </si>
  <si>
    <t>-1487793907</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</si>
  <si>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</si>
  <si>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78</t>
  </si>
  <si>
    <t>985311111R</t>
  </si>
  <si>
    <t>Očištění, oprava a reprofilace s impregnací vstupního portálu</t>
  </si>
  <si>
    <t>205059847</t>
  </si>
  <si>
    <t>"severní fasáda" 1,75*2,3-(1,265*2,03)+(1,265+2,03*2)*0,2</t>
  </si>
  <si>
    <t>997</t>
  </si>
  <si>
    <t>Přesun sutě</t>
  </si>
  <si>
    <t>34</t>
  </si>
  <si>
    <t>997013501</t>
  </si>
  <si>
    <t>Odvoz suti a vybouraných hmot na skládku nebo meziskládku do 1 km se složením</t>
  </si>
  <si>
    <t>-896415913</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</si>
  <si>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</si>
  <si>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</si>
  <si>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35</t>
  </si>
  <si>
    <t>997013509</t>
  </si>
  <si>
    <t>Příplatek k odvozu suti a vybouraných hmot na skládku ZKD 1 km přes 1 km</t>
  </si>
  <si>
    <t>1966334991</t>
  </si>
  <si>
    <t>Odvoz suti a vybouraných hmot na skládku nebo meziskládku se složením, na vzdálenost Příplatek k ceně za každý další i započatý 1 km přes 1 km</t>
  </si>
  <si>
    <t>25,712*14 'Přepočtené koeficientem množství</t>
  </si>
  <si>
    <t>36</t>
  </si>
  <si>
    <t>997013803</t>
  </si>
  <si>
    <t>Poplatek za uložení stavebního odpadu z keramických materiálů na skládce (skládkovné)</t>
  </si>
  <si>
    <t>985484864</t>
  </si>
  <si>
    <t>Poplatek za uložení stavebního odpadu na skládce (skládkovné) z keramických materiálů</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</si>
  <si>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</si>
  <si>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</si>
  <si>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</si>
  <si>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37</t>
  </si>
  <si>
    <t>998017003</t>
  </si>
  <si>
    <t>Přesun hmot s omezením mechanizace pro budovy v do 24 m</t>
  </si>
  <si>
    <t>-929869227</t>
  </si>
  <si>
    <t>Přesun hmot pro budovy občanské výstavby, bydlení, výrobu a služby s omezením mechanizace vodorovná dopravní vzdálenost do 100 m pro budovy s jakoukoliv nosnou konstrukcí výšky přes 12 do 24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</si>
  <si>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</si>
  <si>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</si>
  <si>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</si>
  <si>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</si>
  <si>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</si>
  <si>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20</t>
  </si>
  <si>
    <t>7111613211R</t>
  </si>
  <si>
    <t>Připojení pásu nopové folie ke stávající nopové folii pro provedení ukončujícího detailu soklu A,B,C,D,E a F</t>
  </si>
  <si>
    <t>-966893605</t>
  </si>
  <si>
    <t>89</t>
  </si>
  <si>
    <t>998711201</t>
  </si>
  <si>
    <t>Přesun hmot procentní pro izolace proti vodě, vlhkosti a plynům v objektech v do 6 m</t>
  </si>
  <si>
    <t>%</t>
  </si>
  <si>
    <t>1800421956</t>
  </si>
  <si>
    <t>Přesun hmot pro izolace proti vodě, vlhkosti a plynům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</si>
  <si>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</si>
  <si>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748</t>
  </si>
  <si>
    <t>Elektromontáže - osvětlovací zařízení a svítidla</t>
  </si>
  <si>
    <t>55</t>
  </si>
  <si>
    <t>7481111191R</t>
  </si>
  <si>
    <t>Demontáž a opětovná montáž svítidla</t>
  </si>
  <si>
    <t>1533652636</t>
  </si>
  <si>
    <t>"severní fasáda" 1</t>
  </si>
  <si>
    <t>"jižní fasáda" 1</t>
  </si>
  <si>
    <t>"východní fasáda" 1</t>
  </si>
  <si>
    <t>56</t>
  </si>
  <si>
    <t>7481111192R</t>
  </si>
  <si>
    <t>Uložení stávajícího kabelu na fasádě do chráničky pod omítku</t>
  </si>
  <si>
    <t>55402454</t>
  </si>
  <si>
    <t>"severní fasáda" 4,5+4,5</t>
  </si>
  <si>
    <t>"jižní fasáda" 1,5+6,8+2,3</t>
  </si>
  <si>
    <t>"západní fasáda" 2,5</t>
  </si>
  <si>
    <t>59</t>
  </si>
  <si>
    <t>7481111193R</t>
  </si>
  <si>
    <t>Demontáž a opětovná montáž satelitní antény</t>
  </si>
  <si>
    <t>729363613</t>
  </si>
  <si>
    <t>762</t>
  </si>
  <si>
    <t>Konstrukce tesařské</t>
  </si>
  <si>
    <t>7624318151R</t>
  </si>
  <si>
    <t>Demontáž obložení stěn z desek cementotřídkových včetně podkladního roštu a omítky</t>
  </si>
  <si>
    <t>1258712402</t>
  </si>
  <si>
    <t>764</t>
  </si>
  <si>
    <t>Konstrukce klempířské</t>
  </si>
  <si>
    <t>91</t>
  </si>
  <si>
    <t>764002851</t>
  </si>
  <si>
    <t>Demontáž oplechování parapetů do suti</t>
  </si>
  <si>
    <t>-1082030567</t>
  </si>
  <si>
    <t>Demontáž klempířských konstrukcí oplechování parapetů do suti</t>
  </si>
  <si>
    <t>1,35*16+1,04*2+1,71*1+1,5*2+1,4*4</t>
  </si>
  <si>
    <t>90</t>
  </si>
  <si>
    <t>764004801</t>
  </si>
  <si>
    <t>Demontáž podokapního žlabu do suti</t>
  </si>
  <si>
    <t>1715282585</t>
  </si>
  <si>
    <t>Demontáž klempířských konstrukcí žlabu podokapního do suti</t>
  </si>
  <si>
    <t>3</t>
  </si>
  <si>
    <t>764004863</t>
  </si>
  <si>
    <t>Demontáž svodu k dalšímu použití</t>
  </si>
  <si>
    <t>1481638184</t>
  </si>
  <si>
    <t>Demontáž klempířských konstrukcí svodu k dalšímu použití</t>
  </si>
  <si>
    <t>"severní fasáda" 7,5</t>
  </si>
  <si>
    <t>"jižní fasáda" 3,5+4,7+7,5+8+4,7+3,5</t>
  </si>
  <si>
    <t>"západní fasáda" 4,6+8,2</t>
  </si>
  <si>
    <t>"východní fasáda" 8,4+4,4+0,8+3,6+4,7+7,7+4</t>
  </si>
  <si>
    <t>94</t>
  </si>
  <si>
    <t>764232435R</t>
  </si>
  <si>
    <t>Oplechování soklové hrany s okapnicí z Cu plechu rš 140 mm K6 včetně výztužného profilu</t>
  </si>
  <si>
    <t>-268379763</t>
  </si>
  <si>
    <t>92</t>
  </si>
  <si>
    <t>764236403</t>
  </si>
  <si>
    <t>Oplechování parapetů rovných mechanicky kotvené z Cu plechu rš 250 mm</t>
  </si>
  <si>
    <t>-959220573</t>
  </si>
  <si>
    <t>Oplechování parapetů z měděného plechu rovných mechanicky kotvených, bez rohů rš 250 mm</t>
  </si>
  <si>
    <t>1,35*16+1,71+1,5*2+1,4*4</t>
  </si>
  <si>
    <t>93</t>
  </si>
  <si>
    <t>764236405</t>
  </si>
  <si>
    <t>Oplechování parapetů rovných mechanicky kotvené z Cu plechu rš 400 mm</t>
  </si>
  <si>
    <t>-737267904</t>
  </si>
  <si>
    <t>Oplechování parapetů z měděného plechu rovných mechanicky kotvených, bez rohů rš 400 mm</t>
  </si>
  <si>
    <t>1,04*2</t>
  </si>
  <si>
    <t>13</t>
  </si>
  <si>
    <t>764508131</t>
  </si>
  <si>
    <t>Montáž kruhového svodu</t>
  </si>
  <si>
    <t>-454583914</t>
  </si>
  <si>
    <t>Montáž svodu kruhového, průměru svodu</t>
  </si>
  <si>
    <t>14</t>
  </si>
  <si>
    <t>764508132</t>
  </si>
  <si>
    <t>Montáž objímky kruhového svodu</t>
  </si>
  <si>
    <t>-989605158</t>
  </si>
  <si>
    <t>Montáž svodu kruhového, průměru objímek</t>
  </si>
  <si>
    <t>57</t>
  </si>
  <si>
    <t>764508134</t>
  </si>
  <si>
    <t>Montáž horního dvojitého kolena kruhového svodu</t>
  </si>
  <si>
    <t>1694362506</t>
  </si>
  <si>
    <t>Montáž svodu kruhového, průměru kolen horních dvojitých</t>
  </si>
  <si>
    <t>"jižní fasáda" 2</t>
  </si>
  <si>
    <t>"západní fasáda"1</t>
  </si>
  <si>
    <t>"východní fasáda"4</t>
  </si>
  <si>
    <t>95</t>
  </si>
  <si>
    <t>764531404</t>
  </si>
  <si>
    <t>Žlab podokapní půlkruhový z Cu plechu rš 330 mm</t>
  </si>
  <si>
    <t>1791536675</t>
  </si>
  <si>
    <t>Žlab podokapní z měděného plechu včetně háků a čel půlkruhový rš 330 mm</t>
  </si>
  <si>
    <t>96</t>
  </si>
  <si>
    <t>764538422</t>
  </si>
  <si>
    <t>Svody kruhové včetně objímek, kolen, odskoků z Cu plechu průměru 100 mm</t>
  </si>
  <si>
    <t>-1736651854</t>
  </si>
  <si>
    <t>Svod z měděného plechu včetně objímek, kolen a odskoků kruhový, průměru 100 mm</t>
  </si>
  <si>
    <t>88</t>
  </si>
  <si>
    <t>998764202</t>
  </si>
  <si>
    <t>Přesun hmot procentní pro konstrukce klempířské v objektech v do 12 m</t>
  </si>
  <si>
    <t>-619788299</t>
  </si>
  <si>
    <t>Přesun hmot pro konstrukce klempířské stanovený procentní sazbou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</si>
  <si>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</si>
  <si>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</si>
  <si>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</si>
  <si>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80</t>
  </si>
  <si>
    <t>767161114</t>
  </si>
  <si>
    <t>Montáž zábradlí rovného z trubek do zdi hmotnosti do 30 kg</t>
  </si>
  <si>
    <t>-2100289456</t>
  </si>
  <si>
    <t>Montáž zábradlí rovného z trubek nebo tenkostěnných profilů do zdiva, hmotnosti 1 m zábradlí přes 20 do 30 kg</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</si>
  <si>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</si>
  <si>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3,51*2+6,03</t>
  </si>
  <si>
    <t>81</t>
  </si>
  <si>
    <t>1401101201M</t>
  </si>
  <si>
    <t>dodávka ocelového zíbradlí s Pz povrchovou úpravou</t>
  </si>
  <si>
    <t>1779514759</t>
  </si>
  <si>
    <t>79</t>
  </si>
  <si>
    <t>767161813</t>
  </si>
  <si>
    <t>Demontáž zábradlí rovného nerozebíratelného hmotnosti 1m zábradlí do 20 kg</t>
  </si>
  <si>
    <t>855800785</t>
  </si>
  <si>
    <t>Demontáž zábradlí rovného nerozebíratelný spoj hmotnosti 1 m zábradlí do 20 kg</t>
  </si>
  <si>
    <t>7679951111R</t>
  </si>
  <si>
    <t>Demontáž a opětovná montáž info desek</t>
  </si>
  <si>
    <t>595993937</t>
  </si>
  <si>
    <t>"severní fasáda" 3</t>
  </si>
  <si>
    <t>58</t>
  </si>
  <si>
    <t>7679951112R</t>
  </si>
  <si>
    <t>Demontáž a opětovná montáž poštovní schránky</t>
  </si>
  <si>
    <t>-1731977069</t>
  </si>
  <si>
    <t>60</t>
  </si>
  <si>
    <t>7679951113R</t>
  </si>
  <si>
    <t>Vysekánístávajících plastových dvířek a opětovné osazení na novou omítku</t>
  </si>
  <si>
    <t>1987863843</t>
  </si>
  <si>
    <t>66</t>
  </si>
  <si>
    <t>7679951115R</t>
  </si>
  <si>
    <t>Demontáž ocelového držáku</t>
  </si>
  <si>
    <t>-1389643288</t>
  </si>
  <si>
    <t>82</t>
  </si>
  <si>
    <t>998767202</t>
  </si>
  <si>
    <t>Přesun hmot procentní pro zámečnické konstrukce v objektech v do 12 m</t>
  </si>
  <si>
    <t>-1041535389</t>
  </si>
  <si>
    <t>Přesun hmot pro zámečnické konstrukce stanovený procentní sazbou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</si>
  <si>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</si>
  <si>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</si>
  <si>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</si>
  <si>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62</t>
  </si>
  <si>
    <t>783306809</t>
  </si>
  <si>
    <t>Odstranění nátěru ze zámečnických konstrukcí okartáčováním</t>
  </si>
  <si>
    <t>487532267</t>
  </si>
  <si>
    <t>Odstranění nátěrů ze zámečnických konstrukcí okartáčováním</t>
  </si>
  <si>
    <t>"severní fasáda" 0,25*0,4+0,6*0,5</t>
  </si>
  <si>
    <t>"západní fasáda" 0,25*0,25*3+0,6*0,8+0,25*0,5</t>
  </si>
  <si>
    <t>"východní fasáda" 0,55*0,45+0,25*0,15</t>
  </si>
  <si>
    <t>63</t>
  </si>
  <si>
    <t>783314101</t>
  </si>
  <si>
    <t>Základní jednonásobný syntetický nátěr zámečnických konstrukcí</t>
  </si>
  <si>
    <t>2023551752</t>
  </si>
  <si>
    <t>Základní nátěr zámečnických konstrukcí jednonásobný syntetický</t>
  </si>
  <si>
    <t>65</t>
  </si>
  <si>
    <t>783315101</t>
  </si>
  <si>
    <t>Jednonásobný syntetický standardní mezinátěr zámečnických konstrukcí</t>
  </si>
  <si>
    <t>101611935</t>
  </si>
  <si>
    <t>Mezinátěr zámečnických konstrukcí jednonásobný syntetický standardní</t>
  </si>
  <si>
    <t>64</t>
  </si>
  <si>
    <t>783317101</t>
  </si>
  <si>
    <t>Krycí jednonásobný syntetický standardní nátěr zámečnických konstrukcí</t>
  </si>
  <si>
    <t>-873002945</t>
  </si>
  <si>
    <t>Krycí nátěr (email) zámečnických konstrukcí jednonásobný syntetický standardní</t>
  </si>
  <si>
    <t>84</t>
  </si>
  <si>
    <t>783401303</t>
  </si>
  <si>
    <t>Bezoplachové odrezivění klempířských konstrukcí před provedením nátěru</t>
  </si>
  <si>
    <t>-2140107634</t>
  </si>
  <si>
    <t>Příprava podkladu klempířských konstrukcí před provedením nátěru odrezivěním odrezovačem bezoplachovým</t>
  </si>
  <si>
    <t>83</t>
  </si>
  <si>
    <t>783406809</t>
  </si>
  <si>
    <t>Odstranění nátěrů z klempířských konstrukcí okartáčováním</t>
  </si>
  <si>
    <t>255131603</t>
  </si>
  <si>
    <t>3,55*6,1</t>
  </si>
  <si>
    <t>85</t>
  </si>
  <si>
    <t>783414101</t>
  </si>
  <si>
    <t>Základní jednonásobný syntetický nátěr klempířských konstrukcí</t>
  </si>
  <si>
    <t>-1365326741</t>
  </si>
  <si>
    <t>Základní nátěr klempířských konstrukcí jednonásobný syntetický</t>
  </si>
  <si>
    <t>86</t>
  </si>
  <si>
    <t>783415101</t>
  </si>
  <si>
    <t>Syntetický jednonásobný mezinátěr klempířských konstrukcí</t>
  </si>
  <si>
    <t>-1521117534</t>
  </si>
  <si>
    <t>Mezinátěr klempířských konstrukcí jednonásobný syntetický standardní</t>
  </si>
  <si>
    <t>87</t>
  </si>
  <si>
    <t>783417101</t>
  </si>
  <si>
    <t>Krycí jednonásobný syntetický nátěr klempířských konstrukcí</t>
  </si>
  <si>
    <t>-986221632</t>
  </si>
  <si>
    <t>Krycí nátěr (email) klempířských konstrukcí jednonásobný syntetický standardní</t>
  </si>
  <si>
    <t>42</t>
  </si>
  <si>
    <t>783823133</t>
  </si>
  <si>
    <t>Penetrační silikátový nátěr hladkých, tenkovrstvých zrnitých a štukových omítek</t>
  </si>
  <si>
    <t>-194949086</t>
  </si>
  <si>
    <t>Penetrační nátěr omítek hladkých omítek hladkých, zrnitých tenkovrstvých nebo štukových silikátový</t>
  </si>
  <si>
    <t>"na opravených omítkách"</t>
  </si>
  <si>
    <t>"na sanačních omítkách"</t>
  </si>
  <si>
    <t>"zateplená část"</t>
  </si>
  <si>
    <t>44</t>
  </si>
  <si>
    <t>783827443</t>
  </si>
  <si>
    <t>Krycí dvojnásobný silikátový nátěr omítek stupně členitosti 3</t>
  </si>
  <si>
    <t>-1933297678</t>
  </si>
  <si>
    <t>Krycí (ochranný ) nátěr omítek dvojnásobný hladkých omítek hladkých, zrnitých tenkovrstvých nebo štukových stupně členitosti 3 silikátový</t>
  </si>
  <si>
    <t>76</t>
  </si>
  <si>
    <t>7838274991R</t>
  </si>
  <si>
    <t>Výmalba erbu rodu Trautmansdorfů</t>
  </si>
  <si>
    <t>-860337147</t>
  </si>
  <si>
    <t>10 - Vedlejší a ostatní náklady</t>
  </si>
  <si>
    <t>VRN - Vedlejší rozpočtové náklady</t>
  </si>
  <si>
    <t xml:space="preserve">    VRN3 - Zařízení staveniště</t>
  </si>
  <si>
    <t>VRN</t>
  </si>
  <si>
    <t>Vedlejší rozpočtové náklady</t>
  </si>
  <si>
    <t>VRN3</t>
  </si>
  <si>
    <t>Zařízení staveniště</t>
  </si>
  <si>
    <t>030001000</t>
  </si>
  <si>
    <t>1024</t>
  </si>
  <si>
    <t>1167619029</t>
  </si>
  <si>
    <t>Základní rozdělení průvodních činností a nákladů zařízení staveniště</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</si>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</sst>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7">
    <numFmt numFmtId="164" formatCode="GENERAL"/>
    <numFmt numFmtId="165" formatCode="#,##0.00"/>
    <numFmt numFmtId="166" formatCode="#,##0.00%"/>
    <numFmt numFmtId="167" formatCode="DD\.MM\.YYYY"/>
    <numFmt numFmtId="168" formatCode="#,##0.00000"/>
    <numFmt numFmtId="169" formatCode="@"/>
    <numFmt numFmtId="170" formatCode="#,##0.000"/>
  </numFmts>
  <fonts count="40">
    <font>
      <sz val="11"/>
      <name val="Calibri"/>
      <family val="2"/>
    </font>
    <font>
      <sz val="10"/>
      <name val="Arial"/>
      <family val="0"/>
    </font>
    <font>
      <sz val="8"/>
      <name val="Trebuchet MS"/>
      <family val="2"/>
    </font>
    <font>
      <sz val="8"/>
      <color indexed="43"/>
      <name val="Trebuchet MS"/>
      <family val="2"/>
    </font>
    <font>
      <sz val="10"/>
      <name val="Trebuchet MS"/>
      <family val="2"/>
    </font>
    <font>
      <sz val="10"/>
      <color indexed="16"/>
      <name val="Trebuchet MS"/>
      <family val="2"/>
    </font>
    <font>
      <u val="single"/>
      <sz val="10"/>
      <color indexed="12"/>
      <name val="Trebuchet MS"/>
      <family val="2"/>
    </font>
    <font>
      <u val="single"/>
      <sz val="11"/>
      <color indexed="12"/>
      <name val="Calibri"/>
      <family val="2"/>
    </font>
    <font>
      <sz val="8"/>
      <color indexed="48"/>
      <name val="Trebuchet MS"/>
      <family val="2"/>
    </font>
    <font>
      <b/>
      <sz val="16"/>
      <name val="Trebuchet MS"/>
      <family val="2"/>
    </font>
    <font>
      <sz val="9"/>
      <color indexed="55"/>
      <name val="Trebuchet MS"/>
      <family val="2"/>
    </font>
    <font>
      <sz val="9"/>
      <name val="Trebuchet MS"/>
      <family val="2"/>
    </font>
    <font>
      <b/>
      <sz val="12"/>
      <name val="Trebuchet MS"/>
      <family val="2"/>
    </font>
    <font>
      <b/>
      <sz val="10"/>
      <name val="Trebuchet MS"/>
      <family val="2"/>
    </font>
    <font>
      <sz val="8"/>
      <color indexed="55"/>
      <name val="Trebuchet MS"/>
      <family val="2"/>
    </font>
    <font>
      <b/>
      <sz val="8"/>
      <color indexed="55"/>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8"/>
      <color indexed="12"/>
      <name val="Wingdings 2"/>
      <family val="1"/>
    </font>
    <font>
      <sz val="11"/>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2"/>
      <color indexed="56"/>
      <name val="Trebuchet MS"/>
      <family val="2"/>
    </font>
    <font>
      <sz val="10"/>
      <color indexed="56"/>
      <name val="Trebuchet MS"/>
      <family val="2"/>
    </font>
    <font>
      <sz val="9"/>
      <color indexed="8"/>
      <name val="Trebuchet MS"/>
      <family val="2"/>
    </font>
    <font>
      <sz val="8"/>
      <color indexed="16"/>
      <name val="Trebuchet MS"/>
      <family val="2"/>
    </font>
    <font>
      <b/>
      <sz val="8"/>
      <name val="Trebuchet MS"/>
      <family val="2"/>
    </font>
    <font>
      <sz val="8"/>
      <color indexed="56"/>
      <name val="Trebuchet MS"/>
      <family val="2"/>
    </font>
    <font>
      <sz val="7"/>
      <color indexed="55"/>
      <name val="Trebuchet MS"/>
      <family val="2"/>
    </font>
    <font>
      <sz val="7"/>
      <name val="Trebuchet MS"/>
      <family val="2"/>
    </font>
    <font>
      <i/>
      <sz val="7"/>
      <color indexed="55"/>
      <name val="Trebuchet MS"/>
      <family val="2"/>
    </font>
    <font>
      <sz val="8"/>
      <color indexed="63"/>
      <name val="Trebuchet MS"/>
      <family val="2"/>
    </font>
    <font>
      <sz val="8"/>
      <color indexed="10"/>
      <name val="Trebuchet MS"/>
      <family val="2"/>
    </font>
    <font>
      <i/>
      <sz val="8"/>
      <color indexed="12"/>
      <name val="Trebuchet MS"/>
      <family val="2"/>
    </font>
    <font>
      <sz val="8"/>
      <color indexed="20"/>
      <name val="Trebuchet MS"/>
      <family val="2"/>
    </font>
    <font>
      <i/>
      <sz val="9"/>
      <name val="Trebuchet MS"/>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28">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color indexed="63"/>
      </left>
      <right style="thin">
        <color indexed="8"/>
      </right>
      <top style="hair">
        <color indexed="55"/>
      </top>
      <bottom>
        <color indexed="63"/>
      </bottom>
    </border>
    <border>
      <left>
        <color indexed="63"/>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7" fillId="0" borderId="0" applyNumberFormat="0" applyFill="0" applyBorder="0" applyAlignment="0" applyProtection="0"/>
    <xf numFmtId="164" fontId="2" fillId="0" borderId="0" applyAlignment="0">
      <protection locked="0"/>
    </xf>
  </cellStyleXfs>
  <cellXfs count="312">
    <xf numFmtId="164" fontId="0" fillId="0" borderId="0" xfId="0" applyAlignment="1">
      <alignment/>
    </xf>
    <xf numFmtId="164" fontId="2" fillId="0" borderId="0" xfId="0" applyFont="1" applyAlignment="1">
      <alignment/>
    </xf>
    <xf numFmtId="164" fontId="3" fillId="2" borderId="0" xfId="0" applyFont="1" applyFill="1" applyAlignment="1" applyProtection="1">
      <alignment horizontal="left" vertical="center"/>
      <protection/>
    </xf>
    <xf numFmtId="164" fontId="4" fillId="2" borderId="0" xfId="0" applyFont="1" applyFill="1" applyAlignment="1" applyProtection="1">
      <alignment vertical="center"/>
      <protection/>
    </xf>
    <xf numFmtId="164" fontId="5" fillId="2" borderId="0" xfId="0" applyFont="1" applyFill="1" applyAlignment="1" applyProtection="1">
      <alignment horizontal="left" vertical="center"/>
      <protection/>
    </xf>
    <xf numFmtId="164" fontId="6" fillId="2" borderId="0" xfId="20" applyNumberFormat="1" applyFont="1" applyFill="1" applyBorder="1" applyAlignment="1" applyProtection="1">
      <alignment vertical="center"/>
      <protection/>
    </xf>
    <xf numFmtId="164" fontId="7" fillId="2" borderId="0" xfId="20" applyNumberFormat="1" applyFill="1" applyBorder="1" applyAlignment="1" applyProtection="1">
      <alignment/>
      <protection/>
    </xf>
    <xf numFmtId="164" fontId="2" fillId="2" borderId="0" xfId="0" applyFont="1" applyFill="1" applyAlignment="1">
      <alignment/>
    </xf>
    <xf numFmtId="164" fontId="3" fillId="2" borderId="0" xfId="0" applyFont="1" applyFill="1" applyAlignment="1">
      <alignment horizontal="left" vertical="center"/>
    </xf>
    <xf numFmtId="164" fontId="3" fillId="0" borderId="0" xfId="0" applyFont="1" applyAlignment="1">
      <alignment horizontal="left" vertical="center"/>
    </xf>
    <xf numFmtId="164" fontId="8" fillId="3" borderId="0" xfId="0" applyFont="1" applyFill="1" applyBorder="1" applyAlignment="1">
      <alignment horizontal="center" vertical="center"/>
    </xf>
    <xf numFmtId="164" fontId="2" fillId="0" borderId="0" xfId="0" applyFont="1" applyAlignment="1">
      <alignment horizontal="left" vertical="center"/>
    </xf>
    <xf numFmtId="164" fontId="2" fillId="0" borderId="1" xfId="0" applyFont="1" applyBorder="1" applyAlignment="1">
      <alignment/>
    </xf>
    <xf numFmtId="164" fontId="2"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0" xfId="0" applyFont="1" applyBorder="1" applyAlignment="1">
      <alignment/>
    </xf>
    <xf numFmtId="164" fontId="9" fillId="0" borderId="0" xfId="0" applyFont="1" applyBorder="1" applyAlignment="1">
      <alignment horizontal="left" vertical="center"/>
    </xf>
    <xf numFmtId="164" fontId="2" fillId="0" borderId="5" xfId="0" applyFont="1" applyBorder="1" applyAlignment="1">
      <alignment/>
    </xf>
    <xf numFmtId="164" fontId="8" fillId="0" borderId="0" xfId="0" applyFont="1" applyAlignment="1">
      <alignment horizontal="left" vertical="center"/>
    </xf>
    <xf numFmtId="164" fontId="10" fillId="0" borderId="0" xfId="0" applyFont="1" applyBorder="1" applyAlignment="1">
      <alignment horizontal="left" vertical="top"/>
    </xf>
    <xf numFmtId="164" fontId="11" fillId="0" borderId="0" xfId="0" applyFont="1" applyBorder="1" applyAlignment="1">
      <alignment horizontal="left" vertical="center"/>
    </xf>
    <xf numFmtId="164" fontId="12" fillId="0" borderId="0" xfId="0" applyFont="1" applyBorder="1" applyAlignment="1">
      <alignment horizontal="left" vertical="top"/>
    </xf>
    <xf numFmtId="164" fontId="12" fillId="0" borderId="0" xfId="0" applyFont="1" applyBorder="1" applyAlignment="1">
      <alignment horizontal="left" vertical="top" wrapText="1"/>
    </xf>
    <xf numFmtId="164" fontId="10" fillId="0" borderId="0" xfId="0" applyFont="1" applyBorder="1" applyAlignment="1">
      <alignment horizontal="left" vertical="center"/>
    </xf>
    <xf numFmtId="164" fontId="11" fillId="0" borderId="0" xfId="0" applyFont="1" applyBorder="1" applyAlignment="1">
      <alignment horizontal="left" vertical="center" wrapText="1"/>
    </xf>
    <xf numFmtId="164" fontId="2" fillId="0" borderId="6" xfId="0" applyFont="1" applyBorder="1" applyAlignment="1">
      <alignment/>
    </xf>
    <xf numFmtId="164" fontId="2" fillId="0" borderId="0" xfId="0" applyFont="1" applyAlignment="1">
      <alignment vertical="center"/>
    </xf>
    <xf numFmtId="164" fontId="2" fillId="0" borderId="4" xfId="0" applyFont="1" applyBorder="1" applyAlignment="1">
      <alignment vertical="center"/>
    </xf>
    <xf numFmtId="164" fontId="2" fillId="0" borderId="0" xfId="0" applyFont="1" applyBorder="1" applyAlignment="1">
      <alignment vertical="center"/>
    </xf>
    <xf numFmtId="164" fontId="13" fillId="0" borderId="7" xfId="0" applyFont="1" applyBorder="1" applyAlignment="1">
      <alignment horizontal="left" vertical="center"/>
    </xf>
    <xf numFmtId="164" fontId="2" fillId="0" borderId="7" xfId="0" applyFont="1" applyBorder="1" applyAlignment="1">
      <alignment vertical="center"/>
    </xf>
    <xf numFmtId="165" fontId="13" fillId="0" borderId="7" xfId="0" applyNumberFormat="1" applyFont="1" applyBorder="1" applyAlignment="1">
      <alignment vertical="center"/>
    </xf>
    <xf numFmtId="164" fontId="2" fillId="0" borderId="5" xfId="0" applyFont="1" applyBorder="1" applyAlignment="1">
      <alignment vertical="center"/>
    </xf>
    <xf numFmtId="164" fontId="14" fillId="0" borderId="0" xfId="0" applyFont="1" applyBorder="1" applyAlignment="1">
      <alignment horizontal="right" vertical="center"/>
    </xf>
    <xf numFmtId="164" fontId="14" fillId="0" borderId="0" xfId="0" applyFont="1" applyAlignment="1">
      <alignment vertical="center"/>
    </xf>
    <xf numFmtId="164" fontId="14" fillId="0" borderId="4" xfId="0" applyFont="1" applyBorder="1" applyAlignment="1">
      <alignment vertical="center"/>
    </xf>
    <xf numFmtId="164" fontId="14" fillId="0" borderId="0" xfId="0" applyFont="1" applyBorder="1" applyAlignment="1">
      <alignment vertical="center"/>
    </xf>
    <xf numFmtId="164" fontId="14" fillId="0" borderId="0" xfId="0" applyFont="1" applyBorder="1" applyAlignment="1">
      <alignment horizontal="left" vertical="center"/>
    </xf>
    <xf numFmtId="166" fontId="14" fillId="0" borderId="0" xfId="0" applyNumberFormat="1" applyFont="1" applyBorder="1" applyAlignment="1">
      <alignment horizontal="center" vertical="center"/>
    </xf>
    <xf numFmtId="165" fontId="15" fillId="0" borderId="0" xfId="0" applyNumberFormat="1" applyFont="1" applyBorder="1" applyAlignment="1">
      <alignment vertical="center"/>
    </xf>
    <xf numFmtId="164" fontId="14" fillId="0" borderId="5" xfId="0" applyFont="1" applyBorder="1" applyAlignment="1">
      <alignment vertical="center"/>
    </xf>
    <xf numFmtId="164" fontId="2" fillId="3" borderId="0" xfId="0" applyFont="1" applyFill="1" applyBorder="1" applyAlignment="1">
      <alignment vertical="center"/>
    </xf>
    <xf numFmtId="164" fontId="12" fillId="3" borderId="8" xfId="0" applyFont="1" applyFill="1" applyBorder="1" applyAlignment="1">
      <alignment horizontal="left" vertical="center"/>
    </xf>
    <xf numFmtId="164" fontId="2" fillId="3" borderId="9" xfId="0" applyFont="1" applyFill="1" applyBorder="1" applyAlignment="1">
      <alignment vertical="center"/>
    </xf>
    <xf numFmtId="164" fontId="12" fillId="3" borderId="9" xfId="0" applyFont="1" applyFill="1" applyBorder="1" applyAlignment="1">
      <alignment horizontal="center" vertical="center"/>
    </xf>
    <xf numFmtId="164" fontId="12" fillId="3" borderId="9" xfId="0" applyFont="1" applyFill="1" applyBorder="1" applyAlignment="1">
      <alignment horizontal="left" vertical="center"/>
    </xf>
    <xf numFmtId="165" fontId="12" fillId="3" borderId="10" xfId="0" applyNumberFormat="1" applyFont="1" applyFill="1" applyBorder="1" applyAlignment="1">
      <alignment vertical="center"/>
    </xf>
    <xf numFmtId="164" fontId="2" fillId="3" borderId="5" xfId="0" applyFont="1" applyFill="1" applyBorder="1" applyAlignment="1">
      <alignment vertical="center"/>
    </xf>
    <xf numFmtId="164" fontId="2" fillId="0" borderId="11" xfId="0" applyFont="1" applyBorder="1" applyAlignment="1">
      <alignment vertical="center"/>
    </xf>
    <xf numFmtId="164" fontId="2" fillId="0" borderId="12" xfId="0" applyFont="1" applyBorder="1" applyAlignment="1">
      <alignment vertical="center"/>
    </xf>
    <xf numFmtId="164" fontId="2" fillId="0" borderId="13" xfId="0" applyFont="1" applyBorder="1" applyAlignment="1">
      <alignment vertical="center"/>
    </xf>
    <xf numFmtId="164" fontId="2" fillId="0" borderId="1" xfId="0" applyFont="1" applyBorder="1" applyAlignment="1">
      <alignment vertical="center"/>
    </xf>
    <xf numFmtId="164" fontId="2" fillId="0" borderId="2" xfId="0" applyFont="1" applyBorder="1" applyAlignment="1">
      <alignment vertical="center"/>
    </xf>
    <xf numFmtId="164" fontId="9" fillId="0" borderId="0" xfId="0" applyFont="1" applyAlignment="1">
      <alignment horizontal="left" vertical="center"/>
    </xf>
    <xf numFmtId="164" fontId="11" fillId="0" borderId="0" xfId="0" applyFont="1" applyAlignment="1">
      <alignment vertical="center"/>
    </xf>
    <xf numFmtId="164" fontId="11" fillId="0" borderId="4" xfId="0" applyFont="1" applyBorder="1" applyAlignment="1">
      <alignment vertical="center"/>
    </xf>
    <xf numFmtId="164" fontId="10" fillId="0" borderId="0" xfId="0" applyFont="1" applyAlignment="1">
      <alignment horizontal="left" vertical="center"/>
    </xf>
    <xf numFmtId="164" fontId="12" fillId="0" borderId="0" xfId="0" applyFont="1" applyAlignment="1">
      <alignment vertical="center"/>
    </xf>
    <xf numFmtId="164" fontId="12" fillId="0" borderId="4" xfId="0" applyFont="1" applyBorder="1" applyAlignment="1">
      <alignment vertical="center"/>
    </xf>
    <xf numFmtId="164" fontId="12" fillId="0" borderId="0" xfId="0" applyFont="1" applyAlignment="1">
      <alignment horizontal="left" vertical="center"/>
    </xf>
    <xf numFmtId="164" fontId="12" fillId="0" borderId="0" xfId="0" applyFont="1" applyBorder="1" applyAlignment="1">
      <alignment horizontal="left" vertical="center" wrapText="1"/>
    </xf>
    <xf numFmtId="164" fontId="16" fillId="0" borderId="0" xfId="0" applyFont="1" applyAlignment="1">
      <alignment vertical="center"/>
    </xf>
    <xf numFmtId="167" fontId="11" fillId="0" borderId="0" xfId="0" applyNumberFormat="1" applyFont="1" applyBorder="1" applyAlignment="1">
      <alignment horizontal="left" vertical="center"/>
    </xf>
    <xf numFmtId="164" fontId="11" fillId="0" borderId="0" xfId="0" applyFont="1" applyBorder="1" applyAlignment="1">
      <alignment vertical="center"/>
    </xf>
    <xf numFmtId="164" fontId="17" fillId="0" borderId="14" xfId="0" applyFont="1" applyBorder="1" applyAlignment="1">
      <alignment horizontal="center" vertical="center"/>
    </xf>
    <xf numFmtId="164" fontId="2" fillId="0" borderId="15" xfId="0" applyFont="1" applyBorder="1" applyAlignment="1">
      <alignment vertical="center"/>
    </xf>
    <xf numFmtId="164" fontId="2" fillId="0" borderId="16" xfId="0" applyFont="1" applyBorder="1" applyAlignment="1">
      <alignment vertical="center"/>
    </xf>
    <xf numFmtId="164" fontId="2" fillId="0" borderId="17" xfId="0" applyFont="1" applyBorder="1" applyAlignment="1">
      <alignment vertical="center"/>
    </xf>
    <xf numFmtId="164" fontId="11" fillId="3" borderId="8" xfId="0" applyFont="1" applyFill="1" applyBorder="1" applyAlignment="1">
      <alignment horizontal="center" vertical="center"/>
    </xf>
    <xf numFmtId="164" fontId="11" fillId="3" borderId="9" xfId="0" applyFont="1" applyFill="1" applyBorder="1" applyAlignment="1">
      <alignment horizontal="center" vertical="center"/>
    </xf>
    <xf numFmtId="164" fontId="11" fillId="3" borderId="9" xfId="0" applyFont="1" applyFill="1" applyBorder="1" applyAlignment="1">
      <alignment horizontal="right" vertical="center"/>
    </xf>
    <xf numFmtId="164" fontId="11" fillId="3" borderId="10" xfId="0" applyFont="1" applyFill="1" applyBorder="1" applyAlignment="1">
      <alignment horizontal="center" vertical="center"/>
    </xf>
    <xf numFmtId="164" fontId="10" fillId="0" borderId="18" xfId="0" applyFont="1" applyBorder="1" applyAlignment="1">
      <alignment horizontal="center" vertical="center" wrapText="1"/>
    </xf>
    <xf numFmtId="164" fontId="10" fillId="0" borderId="19" xfId="0" applyFont="1" applyBorder="1" applyAlignment="1">
      <alignment horizontal="center" vertical="center" wrapText="1"/>
    </xf>
    <xf numFmtId="164" fontId="10" fillId="0" borderId="20" xfId="0" applyFont="1" applyBorder="1" applyAlignment="1">
      <alignment horizontal="center" vertical="center" wrapText="1"/>
    </xf>
    <xf numFmtId="164" fontId="2" fillId="0" borderId="14" xfId="0" applyFont="1" applyBorder="1" applyAlignment="1">
      <alignment vertical="center"/>
    </xf>
    <xf numFmtId="164" fontId="18" fillId="0" borderId="0" xfId="0" applyFont="1" applyAlignment="1">
      <alignment horizontal="left" vertical="center"/>
    </xf>
    <xf numFmtId="164" fontId="18" fillId="0" borderId="0" xfId="0" applyFont="1" applyAlignment="1">
      <alignment vertical="center"/>
    </xf>
    <xf numFmtId="165" fontId="18" fillId="0" borderId="0" xfId="0" applyNumberFormat="1" applyFont="1" applyBorder="1" applyAlignment="1">
      <alignment horizontal="right" vertical="center"/>
    </xf>
    <xf numFmtId="165" fontId="18" fillId="0" borderId="0" xfId="0" applyNumberFormat="1" applyFont="1" applyBorder="1" applyAlignment="1">
      <alignment vertical="center"/>
    </xf>
    <xf numFmtId="164" fontId="12" fillId="0" borderId="0" xfId="0" applyFont="1" applyAlignment="1">
      <alignment horizontal="center" vertical="center"/>
    </xf>
    <xf numFmtId="165" fontId="17" fillId="0" borderId="21" xfId="0" applyNumberFormat="1" applyFont="1" applyBorder="1" applyAlignment="1">
      <alignment vertical="center"/>
    </xf>
    <xf numFmtId="165" fontId="17" fillId="0" borderId="0" xfId="0" applyNumberFormat="1" applyFont="1" applyBorder="1" applyAlignment="1">
      <alignment vertical="center"/>
    </xf>
    <xf numFmtId="168" fontId="17" fillId="0" borderId="0" xfId="0" applyNumberFormat="1" applyFont="1" applyBorder="1" applyAlignment="1">
      <alignment vertical="center"/>
    </xf>
    <xf numFmtId="165" fontId="17" fillId="0" borderId="17" xfId="0" applyNumberFormat="1" applyFont="1" applyBorder="1" applyAlignment="1">
      <alignment vertical="center"/>
    </xf>
    <xf numFmtId="164" fontId="19" fillId="0" borderId="0" xfId="0" applyFont="1" applyAlignment="1">
      <alignment horizontal="left" vertical="center"/>
    </xf>
    <xf numFmtId="164" fontId="20" fillId="0" borderId="0" xfId="20" applyNumberFormat="1" applyFont="1" applyFill="1" applyBorder="1" applyAlignment="1" applyProtection="1">
      <alignment horizontal="center" vertical="center"/>
      <protection/>
    </xf>
    <xf numFmtId="164" fontId="21" fillId="0" borderId="4" xfId="0" applyFont="1" applyBorder="1" applyAlignment="1">
      <alignment vertical="center"/>
    </xf>
    <xf numFmtId="164" fontId="22" fillId="0" borderId="0" xfId="0" applyFont="1" applyAlignment="1">
      <alignment vertical="center"/>
    </xf>
    <xf numFmtId="164" fontId="22" fillId="0" borderId="0" xfId="0" applyFont="1" applyBorder="1" applyAlignment="1">
      <alignment horizontal="left" vertical="center" wrapText="1"/>
    </xf>
    <xf numFmtId="164" fontId="23" fillId="0" borderId="0" xfId="0" applyFont="1" applyAlignment="1">
      <alignment vertical="center"/>
    </xf>
    <xf numFmtId="165" fontId="23" fillId="0" borderId="0" xfId="0" applyNumberFormat="1" applyFont="1" applyBorder="1" applyAlignment="1">
      <alignment vertical="center"/>
    </xf>
    <xf numFmtId="164" fontId="24" fillId="0" borderId="0" xfId="0" applyFont="1" applyAlignment="1">
      <alignment horizontal="center" vertical="center"/>
    </xf>
    <xf numFmtId="165" fontId="25" fillId="0" borderId="21" xfId="0" applyNumberFormat="1" applyFont="1" applyBorder="1" applyAlignment="1">
      <alignment vertical="center"/>
    </xf>
    <xf numFmtId="165" fontId="25" fillId="0" borderId="0" xfId="0" applyNumberFormat="1" applyFont="1" applyBorder="1" applyAlignment="1">
      <alignment vertical="center"/>
    </xf>
    <xf numFmtId="168" fontId="25" fillId="0" borderId="0" xfId="0" applyNumberFormat="1" applyFont="1" applyBorder="1" applyAlignment="1">
      <alignment vertical="center"/>
    </xf>
    <xf numFmtId="165" fontId="25" fillId="0" borderId="17" xfId="0" applyNumberFormat="1" applyFont="1" applyBorder="1" applyAlignment="1">
      <alignment vertical="center"/>
    </xf>
    <xf numFmtId="164" fontId="21" fillId="0" borderId="0" xfId="0" applyFont="1" applyAlignment="1">
      <alignment vertical="center"/>
    </xf>
    <xf numFmtId="164" fontId="21" fillId="0" borderId="0" xfId="0" applyFont="1" applyAlignment="1">
      <alignment horizontal="left" vertical="center"/>
    </xf>
    <xf numFmtId="165" fontId="25" fillId="0" borderId="22" xfId="0" applyNumberFormat="1" applyFont="1" applyBorder="1" applyAlignment="1">
      <alignment vertical="center"/>
    </xf>
    <xf numFmtId="165" fontId="25" fillId="0" borderId="23" xfId="0" applyNumberFormat="1" applyFont="1" applyBorder="1" applyAlignment="1">
      <alignment vertical="center"/>
    </xf>
    <xf numFmtId="168" fontId="25" fillId="0" borderId="23" xfId="0" applyNumberFormat="1" applyFont="1" applyBorder="1" applyAlignment="1">
      <alignment vertical="center"/>
    </xf>
    <xf numFmtId="165" fontId="25" fillId="0" borderId="24" xfId="0" applyNumberFormat="1" applyFont="1" applyBorder="1" applyAlignment="1">
      <alignment vertical="center"/>
    </xf>
    <xf numFmtId="164" fontId="2" fillId="2" borderId="0" xfId="0" applyFont="1" applyFill="1" applyAlignment="1" applyProtection="1">
      <alignment/>
      <protection/>
    </xf>
    <xf numFmtId="164" fontId="10" fillId="0" borderId="0" xfId="0" applyFont="1" applyBorder="1" applyAlignment="1">
      <alignment horizontal="left" vertical="center" wrapText="1"/>
    </xf>
    <xf numFmtId="164" fontId="2" fillId="0" borderId="0" xfId="0" applyFont="1" applyAlignment="1">
      <alignment vertical="center" wrapText="1"/>
    </xf>
    <xf numFmtId="164" fontId="2" fillId="0" borderId="4" xfId="0" applyFont="1" applyBorder="1" applyAlignment="1">
      <alignment vertical="center" wrapText="1"/>
    </xf>
    <xf numFmtId="164" fontId="2" fillId="0" borderId="0" xfId="0" applyFont="1" applyBorder="1" applyAlignment="1">
      <alignment vertical="center" wrapText="1"/>
    </xf>
    <xf numFmtId="164" fontId="2" fillId="0" borderId="5" xfId="0" applyFont="1" applyBorder="1" applyAlignment="1">
      <alignment vertical="center" wrapText="1"/>
    </xf>
    <xf numFmtId="164" fontId="2" fillId="0" borderId="25" xfId="0" applyFont="1" applyBorder="1" applyAlignment="1">
      <alignment vertical="center"/>
    </xf>
    <xf numFmtId="164" fontId="13" fillId="0" borderId="0" xfId="0" applyFont="1" applyBorder="1" applyAlignment="1">
      <alignment horizontal="left" vertical="center"/>
    </xf>
    <xf numFmtId="165" fontId="14" fillId="0" borderId="0" xfId="0" applyNumberFormat="1" applyFont="1" applyBorder="1" applyAlignment="1">
      <alignment vertical="center"/>
    </xf>
    <xf numFmtId="166" fontId="14" fillId="0" borderId="0" xfId="0" applyNumberFormat="1" applyFont="1" applyBorder="1" applyAlignment="1">
      <alignment horizontal="right" vertical="center"/>
    </xf>
    <xf numFmtId="164" fontId="12" fillId="3" borderId="9" xfId="0" applyFont="1" applyFill="1" applyBorder="1" applyAlignment="1">
      <alignment horizontal="right" vertical="center"/>
    </xf>
    <xf numFmtId="165" fontId="12" fillId="3" borderId="9" xfId="0" applyNumberFormat="1" applyFont="1" applyFill="1" applyBorder="1" applyAlignment="1">
      <alignment vertical="center"/>
    </xf>
    <xf numFmtId="164" fontId="2" fillId="3" borderId="26" xfId="0" applyFont="1" applyFill="1" applyBorder="1" applyAlignment="1">
      <alignment vertical="center"/>
    </xf>
    <xf numFmtId="164" fontId="2" fillId="0" borderId="3" xfId="0" applyFont="1" applyBorder="1" applyAlignment="1">
      <alignment vertical="center"/>
    </xf>
    <xf numFmtId="164" fontId="11" fillId="3" borderId="0" xfId="0" applyFont="1" applyFill="1" applyBorder="1" applyAlignment="1">
      <alignment horizontal="left" vertical="center"/>
    </xf>
    <xf numFmtId="164" fontId="11" fillId="3" borderId="0" xfId="0" applyFont="1" applyFill="1" applyBorder="1" applyAlignment="1">
      <alignment horizontal="right" vertical="center"/>
    </xf>
    <xf numFmtId="164" fontId="18" fillId="0" borderId="0" xfId="0" applyFont="1" applyBorder="1" applyAlignment="1">
      <alignment horizontal="left" vertical="center"/>
    </xf>
    <xf numFmtId="164" fontId="26" fillId="0" borderId="0" xfId="0" applyFont="1" applyAlignment="1">
      <alignment vertical="center"/>
    </xf>
    <xf numFmtId="164" fontId="26" fillId="0" borderId="4" xfId="0" applyFont="1" applyBorder="1" applyAlignment="1">
      <alignment vertical="center"/>
    </xf>
    <xf numFmtId="164" fontId="26" fillId="0" borderId="0" xfId="0" applyFont="1" applyBorder="1" applyAlignment="1">
      <alignment vertical="center"/>
    </xf>
    <xf numFmtId="164" fontId="26" fillId="0" borderId="23" xfId="0" applyFont="1" applyBorder="1" applyAlignment="1">
      <alignment horizontal="left" vertical="center"/>
    </xf>
    <xf numFmtId="164" fontId="26" fillId="0" borderId="23" xfId="0" applyFont="1" applyBorder="1" applyAlignment="1">
      <alignment vertical="center"/>
    </xf>
    <xf numFmtId="165" fontId="26" fillId="0" borderId="23" xfId="0" applyNumberFormat="1" applyFont="1" applyBorder="1" applyAlignment="1">
      <alignment vertical="center"/>
    </xf>
    <xf numFmtId="164" fontId="26" fillId="0" borderId="5" xfId="0" applyFont="1" applyBorder="1" applyAlignment="1">
      <alignment vertical="center"/>
    </xf>
    <xf numFmtId="164" fontId="27" fillId="0" borderId="0" xfId="0" applyFont="1" applyAlignment="1">
      <alignment vertical="center"/>
    </xf>
    <xf numFmtId="164" fontId="27" fillId="0" borderId="4" xfId="0" applyFont="1" applyBorder="1" applyAlignment="1">
      <alignment vertical="center"/>
    </xf>
    <xf numFmtId="164" fontId="27" fillId="0" borderId="0" xfId="0" applyFont="1" applyBorder="1" applyAlignment="1">
      <alignment vertical="center"/>
    </xf>
    <xf numFmtId="164" fontId="27" fillId="0" borderId="23" xfId="0" applyFont="1" applyBorder="1" applyAlignment="1">
      <alignment horizontal="left" vertical="center"/>
    </xf>
    <xf numFmtId="164" fontId="27" fillId="0" borderId="23" xfId="0" applyFont="1" applyBorder="1" applyAlignment="1">
      <alignment vertical="center"/>
    </xf>
    <xf numFmtId="165" fontId="27" fillId="0" borderId="23" xfId="0" applyNumberFormat="1" applyFont="1" applyBorder="1" applyAlignment="1">
      <alignment vertical="center"/>
    </xf>
    <xf numFmtId="164" fontId="27" fillId="0" borderId="5" xfId="0" applyFont="1" applyBorder="1" applyAlignment="1">
      <alignment vertical="center"/>
    </xf>
    <xf numFmtId="164" fontId="11" fillId="0" borderId="0" xfId="0" applyFont="1" applyAlignment="1">
      <alignment horizontal="left" vertical="center"/>
    </xf>
    <xf numFmtId="167" fontId="11" fillId="0" borderId="0" xfId="0" applyNumberFormat="1" applyFont="1" applyAlignment="1">
      <alignment horizontal="left" vertical="center"/>
    </xf>
    <xf numFmtId="164" fontId="2" fillId="0" borderId="0" xfId="0" applyFont="1" applyAlignment="1">
      <alignment horizontal="center" vertical="center" wrapText="1"/>
    </xf>
    <xf numFmtId="164" fontId="2" fillId="0" borderId="4" xfId="0" applyFont="1" applyBorder="1" applyAlignment="1">
      <alignment horizontal="center" vertical="center" wrapText="1"/>
    </xf>
    <xf numFmtId="164" fontId="11" fillId="3" borderId="18" xfId="0" applyFont="1" applyFill="1" applyBorder="1" applyAlignment="1">
      <alignment horizontal="center" vertical="center" wrapText="1"/>
    </xf>
    <xf numFmtId="164" fontId="11" fillId="3" borderId="19" xfId="0" applyFont="1" applyFill="1" applyBorder="1" applyAlignment="1">
      <alignment horizontal="center" vertical="center" wrapText="1"/>
    </xf>
    <xf numFmtId="164" fontId="28" fillId="3" borderId="19" xfId="0" applyFont="1" applyFill="1" applyBorder="1" applyAlignment="1">
      <alignment horizontal="center" vertical="center" wrapText="1"/>
    </xf>
    <xf numFmtId="164" fontId="11" fillId="3" borderId="20" xfId="0" applyFont="1" applyFill="1" applyBorder="1" applyAlignment="1">
      <alignment horizontal="center" vertical="center" wrapText="1"/>
    </xf>
    <xf numFmtId="165" fontId="18" fillId="0" borderId="0" xfId="0" applyNumberFormat="1" applyFont="1" applyAlignment="1">
      <alignment/>
    </xf>
    <xf numFmtId="168" fontId="29" fillId="0" borderId="15" xfId="0" applyNumberFormat="1" applyFont="1" applyBorder="1" applyAlignment="1">
      <alignment/>
    </xf>
    <xf numFmtId="168" fontId="29" fillId="0" borderId="16" xfId="0" applyNumberFormat="1" applyFont="1" applyBorder="1" applyAlignment="1">
      <alignment/>
    </xf>
    <xf numFmtId="165" fontId="30" fillId="0" borderId="0" xfId="0" applyNumberFormat="1" applyFont="1" applyAlignment="1">
      <alignment vertical="center"/>
    </xf>
    <xf numFmtId="164" fontId="31" fillId="0" borderId="0" xfId="0" applyFont="1" applyAlignment="1">
      <alignment/>
    </xf>
    <xf numFmtId="164" fontId="31" fillId="0" borderId="4" xfId="0" applyFont="1" applyBorder="1" applyAlignment="1">
      <alignment/>
    </xf>
    <xf numFmtId="164" fontId="31" fillId="0" borderId="0" xfId="0" applyFont="1" applyAlignment="1">
      <alignment horizontal="left"/>
    </xf>
    <xf numFmtId="164" fontId="26" fillId="0" borderId="0" xfId="0" applyFont="1" applyAlignment="1">
      <alignment horizontal="left"/>
    </xf>
    <xf numFmtId="165" fontId="26" fillId="0" borderId="0" xfId="0" applyNumberFormat="1" applyFont="1" applyAlignment="1">
      <alignment/>
    </xf>
    <xf numFmtId="164" fontId="31" fillId="0" borderId="21" xfId="0" applyFont="1" applyBorder="1" applyAlignment="1">
      <alignment/>
    </xf>
    <xf numFmtId="164" fontId="31" fillId="0" borderId="0" xfId="0" applyFont="1" applyBorder="1" applyAlignment="1">
      <alignment/>
    </xf>
    <xf numFmtId="168" fontId="31" fillId="0" borderId="0" xfId="0" applyNumberFormat="1" applyFont="1" applyBorder="1" applyAlignment="1">
      <alignment/>
    </xf>
    <xf numFmtId="168" fontId="31" fillId="0" borderId="17" xfId="0" applyNumberFormat="1" applyFont="1" applyBorder="1" applyAlignment="1">
      <alignment/>
    </xf>
    <xf numFmtId="164" fontId="31" fillId="0" borderId="0" xfId="0" applyFont="1" applyAlignment="1">
      <alignment horizontal="center"/>
    </xf>
    <xf numFmtId="165" fontId="31" fillId="0" borderId="0" xfId="0" applyNumberFormat="1" applyFont="1" applyAlignment="1">
      <alignment vertical="center"/>
    </xf>
    <xf numFmtId="164" fontId="31" fillId="0" borderId="0" xfId="0" applyFont="1" applyBorder="1" applyAlignment="1">
      <alignment horizontal="left"/>
    </xf>
    <xf numFmtId="164" fontId="27" fillId="0" borderId="0" xfId="0" applyFont="1" applyBorder="1" applyAlignment="1">
      <alignment horizontal="left"/>
    </xf>
    <xf numFmtId="165" fontId="27" fillId="0" borderId="0" xfId="0" applyNumberFormat="1" applyFont="1" applyBorder="1" applyAlignment="1">
      <alignment/>
    </xf>
    <xf numFmtId="164" fontId="2" fillId="0" borderId="4" xfId="0" applyFont="1" applyBorder="1" applyAlignment="1" applyProtection="1">
      <alignment vertical="center"/>
      <protection locked="0"/>
    </xf>
    <xf numFmtId="164" fontId="2" fillId="0" borderId="27" xfId="0" applyFont="1" applyBorder="1" applyAlignment="1" applyProtection="1">
      <alignment horizontal="center" vertical="center"/>
      <protection locked="0"/>
    </xf>
    <xf numFmtId="169" fontId="2" fillId="0" borderId="27" xfId="0" applyNumberFormat="1" applyFont="1" applyBorder="1" applyAlignment="1" applyProtection="1">
      <alignment horizontal="left" vertical="center" wrapText="1"/>
      <protection locked="0"/>
    </xf>
    <xf numFmtId="164" fontId="2" fillId="0" borderId="27" xfId="0" applyFont="1" applyBorder="1" applyAlignment="1" applyProtection="1">
      <alignment horizontal="left" vertical="center" wrapText="1"/>
      <protection locked="0"/>
    </xf>
    <xf numFmtId="164" fontId="2" fillId="0" borderId="27" xfId="0" applyFont="1" applyBorder="1" applyAlignment="1" applyProtection="1">
      <alignment horizontal="center" vertical="center" wrapText="1"/>
      <protection locked="0"/>
    </xf>
    <xf numFmtId="170" fontId="2" fillId="0" borderId="27" xfId="0" applyNumberFormat="1" applyFont="1" applyBorder="1" applyAlignment="1" applyProtection="1">
      <alignment vertical="center"/>
      <protection locked="0"/>
    </xf>
    <xf numFmtId="165" fontId="2" fillId="0" borderId="27" xfId="0" applyNumberFormat="1" applyFont="1" applyBorder="1" applyAlignment="1" applyProtection="1">
      <alignment vertical="center"/>
      <protection locked="0"/>
    </xf>
    <xf numFmtId="164" fontId="14" fillId="0" borderId="27" xfId="0" applyFont="1" applyBorder="1" applyAlignment="1">
      <alignment horizontal="left" vertical="center"/>
    </xf>
    <xf numFmtId="164" fontId="14" fillId="0" borderId="0" xfId="0" applyFont="1" applyBorder="1" applyAlignment="1">
      <alignment horizontal="center" vertical="center"/>
    </xf>
    <xf numFmtId="168" fontId="14" fillId="0" borderId="0" xfId="0" applyNumberFormat="1" applyFont="1" applyBorder="1" applyAlignment="1">
      <alignment vertical="center"/>
    </xf>
    <xf numFmtId="168" fontId="14" fillId="0" borderId="17" xfId="0" applyNumberFormat="1" applyFont="1" applyBorder="1" applyAlignment="1">
      <alignment vertical="center"/>
    </xf>
    <xf numFmtId="165" fontId="2" fillId="0" borderId="0" xfId="0" applyNumberFormat="1" applyFont="1" applyAlignment="1">
      <alignment vertical="center"/>
    </xf>
    <xf numFmtId="164" fontId="32" fillId="0" borderId="0" xfId="0" applyFont="1" applyAlignment="1">
      <alignment horizontal="left" vertical="center"/>
    </xf>
    <xf numFmtId="164" fontId="33" fillId="0" borderId="0" xfId="0" applyFont="1" applyAlignment="1">
      <alignment horizontal="left" vertical="center" wrapText="1"/>
    </xf>
    <xf numFmtId="164" fontId="2" fillId="0" borderId="21" xfId="0" applyFont="1" applyBorder="1" applyAlignment="1">
      <alignment vertical="center"/>
    </xf>
    <xf numFmtId="164" fontId="34" fillId="0" borderId="0" xfId="0" applyFont="1" applyAlignment="1">
      <alignment vertical="center" wrapText="1"/>
    </xf>
    <xf numFmtId="164" fontId="35" fillId="0" borderId="0" xfId="0" applyFont="1" applyAlignment="1">
      <alignment vertical="center"/>
    </xf>
    <xf numFmtId="164" fontId="35" fillId="0" borderId="4" xfId="0" applyFont="1" applyBorder="1" applyAlignment="1">
      <alignment vertical="center"/>
    </xf>
    <xf numFmtId="164" fontId="32" fillId="0" borderId="0" xfId="0" applyFont="1" applyBorder="1" applyAlignment="1">
      <alignment horizontal="left" vertical="center"/>
    </xf>
    <xf numFmtId="164" fontId="35" fillId="0" borderId="0" xfId="0" applyFont="1" applyBorder="1" applyAlignment="1">
      <alignment horizontal="left" vertical="center"/>
    </xf>
    <xf numFmtId="164" fontId="35" fillId="0" borderId="0" xfId="0" applyFont="1" applyBorder="1" applyAlignment="1">
      <alignment horizontal="left" vertical="center" wrapText="1"/>
    </xf>
    <xf numFmtId="170" fontId="35" fillId="0" borderId="0" xfId="0" applyNumberFormat="1" applyFont="1" applyBorder="1" applyAlignment="1">
      <alignment vertical="center"/>
    </xf>
    <xf numFmtId="164" fontId="35" fillId="0" borderId="21" xfId="0" applyFont="1" applyBorder="1" applyAlignment="1">
      <alignment vertical="center"/>
    </xf>
    <xf numFmtId="164" fontId="35" fillId="0" borderId="0" xfId="0" applyFont="1" applyBorder="1" applyAlignment="1">
      <alignment vertical="center"/>
    </xf>
    <xf numFmtId="164" fontId="35" fillId="0" borderId="17" xfId="0" applyFont="1" applyBorder="1" applyAlignment="1">
      <alignment vertical="center"/>
    </xf>
    <xf numFmtId="164" fontId="35" fillId="0" borderId="0" xfId="0" applyFont="1" applyAlignment="1">
      <alignment horizontal="left" vertical="center"/>
    </xf>
    <xf numFmtId="164" fontId="34" fillId="0" borderId="0" xfId="0" applyFont="1" applyBorder="1" applyAlignment="1">
      <alignment vertical="center" wrapText="1"/>
    </xf>
    <xf numFmtId="164" fontId="35" fillId="0" borderId="0" xfId="0" applyFont="1" applyAlignment="1">
      <alignment horizontal="left" vertical="center" wrapText="1"/>
    </xf>
    <xf numFmtId="170" fontId="35" fillId="0" borderId="0" xfId="0" applyNumberFormat="1" applyFont="1" applyAlignment="1">
      <alignment vertical="center"/>
    </xf>
    <xf numFmtId="164" fontId="36" fillId="0" borderId="0" xfId="0" applyFont="1" applyAlignment="1">
      <alignment vertical="center"/>
    </xf>
    <xf numFmtId="164" fontId="36" fillId="0" borderId="4" xfId="0" applyFont="1" applyBorder="1" applyAlignment="1">
      <alignment vertical="center"/>
    </xf>
    <xf numFmtId="164" fontId="36" fillId="0" borderId="0" xfId="0" applyFont="1" applyBorder="1" applyAlignment="1">
      <alignment horizontal="left" vertical="center"/>
    </xf>
    <xf numFmtId="164" fontId="36" fillId="0" borderId="0" xfId="0" applyFont="1" applyBorder="1" applyAlignment="1">
      <alignment horizontal="left" vertical="center" wrapText="1"/>
    </xf>
    <xf numFmtId="170" fontId="36" fillId="0" borderId="0" xfId="0" applyNumberFormat="1" applyFont="1" applyBorder="1" applyAlignment="1">
      <alignment vertical="center"/>
    </xf>
    <xf numFmtId="164" fontId="36" fillId="0" borderId="21" xfId="0" applyFont="1" applyBorder="1" applyAlignment="1">
      <alignment vertical="center"/>
    </xf>
    <xf numFmtId="164" fontId="36" fillId="0" borderId="0" xfId="0" applyFont="1" applyBorder="1" applyAlignment="1">
      <alignment vertical="center"/>
    </xf>
    <xf numFmtId="164" fontId="36" fillId="0" borderId="17" xfId="0" applyFont="1" applyBorder="1" applyAlignment="1">
      <alignment vertical="center"/>
    </xf>
    <xf numFmtId="164" fontId="36" fillId="0" borderId="0" xfId="0" applyFont="1" applyAlignment="1">
      <alignment horizontal="left" vertical="center"/>
    </xf>
    <xf numFmtId="164" fontId="36" fillId="0" borderId="0" xfId="0" applyFont="1" applyAlignment="1">
      <alignment horizontal="left" vertical="center" wrapText="1"/>
    </xf>
    <xf numFmtId="170" fontId="36" fillId="0" borderId="0" xfId="0" applyNumberFormat="1" applyFont="1" applyAlignment="1">
      <alignment vertical="center"/>
    </xf>
    <xf numFmtId="164" fontId="37" fillId="0" borderId="27" xfId="0" applyFont="1" applyBorder="1" applyAlignment="1" applyProtection="1">
      <alignment horizontal="center" vertical="center"/>
      <protection locked="0"/>
    </xf>
    <xf numFmtId="169" fontId="37" fillId="0" borderId="27" xfId="0" applyNumberFormat="1" applyFont="1" applyBorder="1" applyAlignment="1" applyProtection="1">
      <alignment horizontal="left" vertical="center" wrapText="1"/>
      <protection locked="0"/>
    </xf>
    <xf numFmtId="164" fontId="37" fillId="0" borderId="27" xfId="0" applyFont="1" applyBorder="1" applyAlignment="1" applyProtection="1">
      <alignment horizontal="left" vertical="center" wrapText="1"/>
      <protection locked="0"/>
    </xf>
    <xf numFmtId="164" fontId="37" fillId="0" borderId="27" xfId="0" applyFont="1" applyBorder="1" applyAlignment="1" applyProtection="1">
      <alignment horizontal="center" vertical="center" wrapText="1"/>
      <protection locked="0"/>
    </xf>
    <xf numFmtId="170" fontId="37" fillId="0" borderId="27" xfId="0" applyNumberFormat="1" applyFont="1" applyBorder="1" applyAlignment="1" applyProtection="1">
      <alignment vertical="center"/>
      <protection locked="0"/>
    </xf>
    <xf numFmtId="165" fontId="37" fillId="0" borderId="27" xfId="0" applyNumberFormat="1" applyFont="1" applyBorder="1" applyAlignment="1" applyProtection="1">
      <alignment vertical="center"/>
      <protection locked="0"/>
    </xf>
    <xf numFmtId="164" fontId="37" fillId="0" borderId="4" xfId="0" applyFont="1" applyBorder="1" applyAlignment="1">
      <alignment vertical="center"/>
    </xf>
    <xf numFmtId="164" fontId="37" fillId="0" borderId="27" xfId="0" applyFont="1" applyBorder="1" applyAlignment="1">
      <alignment horizontal="left" vertical="center"/>
    </xf>
    <xf numFmtId="164" fontId="37" fillId="0" borderId="0" xfId="0" applyFont="1" applyBorder="1" applyAlignment="1">
      <alignment horizontal="center" vertical="center"/>
    </xf>
    <xf numFmtId="164" fontId="38" fillId="0" borderId="0" xfId="0" applyFont="1" applyAlignment="1">
      <alignment vertical="center"/>
    </xf>
    <xf numFmtId="164" fontId="38" fillId="0" borderId="4" xfId="0" applyFont="1" applyBorder="1" applyAlignment="1">
      <alignment vertical="center"/>
    </xf>
    <xf numFmtId="164" fontId="38" fillId="0" borderId="0" xfId="0" applyFont="1" applyAlignment="1">
      <alignment horizontal="left" vertical="center"/>
    </xf>
    <xf numFmtId="164" fontId="38" fillId="0" borderId="0" xfId="0" applyFont="1" applyAlignment="1">
      <alignment horizontal="left" vertical="center" wrapText="1"/>
    </xf>
    <xf numFmtId="164" fontId="38" fillId="0" borderId="21" xfId="0" applyFont="1" applyBorder="1" applyAlignment="1">
      <alignment vertical="center"/>
    </xf>
    <xf numFmtId="164" fontId="38" fillId="0" borderId="0" xfId="0" applyFont="1" applyBorder="1" applyAlignment="1">
      <alignment vertical="center"/>
    </xf>
    <xf numFmtId="164" fontId="38" fillId="0" borderId="17" xfId="0" applyFont="1" applyBorder="1" applyAlignment="1">
      <alignment vertical="center"/>
    </xf>
    <xf numFmtId="164" fontId="33" fillId="0" borderId="0" xfId="0" applyFont="1" applyBorder="1" applyAlignment="1">
      <alignment horizontal="left" vertical="center" wrapText="1"/>
    </xf>
    <xf numFmtId="164" fontId="14" fillId="0" borderId="23" xfId="0" applyFont="1" applyBorder="1" applyAlignment="1">
      <alignment horizontal="center" vertical="center"/>
    </xf>
    <xf numFmtId="168" fontId="14" fillId="0" borderId="23" xfId="0" applyNumberFormat="1" applyFont="1" applyBorder="1" applyAlignment="1">
      <alignment vertical="center"/>
    </xf>
    <xf numFmtId="168" fontId="14" fillId="0" borderId="24" xfId="0" applyNumberFormat="1" applyFont="1" applyBorder="1" applyAlignment="1">
      <alignment vertical="center"/>
    </xf>
    <xf numFmtId="164" fontId="2" fillId="0" borderId="0" xfId="0" applyFont="1" applyAlignment="1">
      <alignment/>
    </xf>
    <xf numFmtId="164" fontId="2" fillId="0" borderId="22" xfId="0" applyFont="1" applyBorder="1" applyAlignment="1">
      <alignment vertical="center"/>
    </xf>
    <xf numFmtId="164" fontId="2" fillId="0" borderId="23" xfId="0" applyFont="1" applyBorder="1" applyAlignment="1">
      <alignment vertical="center"/>
    </xf>
    <xf numFmtId="164" fontId="2" fillId="0" borderId="24" xfId="0" applyFont="1" applyBorder="1" applyAlignment="1">
      <alignment vertical="center"/>
    </xf>
    <xf numFmtId="164" fontId="2" fillId="0" borderId="0" xfId="21" applyAlignment="1">
      <alignment vertical="top"/>
      <protection locked="0"/>
    </xf>
    <xf numFmtId="164" fontId="2" fillId="0" borderId="1" xfId="21" applyFont="1" applyBorder="1" applyAlignment="1">
      <alignment vertical="center" wrapText="1"/>
      <protection locked="0"/>
    </xf>
    <xf numFmtId="164" fontId="2" fillId="0" borderId="2" xfId="21" applyFont="1" applyBorder="1" applyAlignment="1">
      <alignment vertical="center" wrapText="1"/>
      <protection locked="0"/>
    </xf>
    <xf numFmtId="164" fontId="2" fillId="0" borderId="3" xfId="21" applyFont="1" applyBorder="1" applyAlignment="1">
      <alignment vertical="center" wrapText="1"/>
      <protection locked="0"/>
    </xf>
    <xf numFmtId="164" fontId="2" fillId="0" borderId="0" xfId="21" applyAlignment="1">
      <alignment horizontal="center" vertical="center"/>
      <protection locked="0"/>
    </xf>
    <xf numFmtId="164" fontId="2" fillId="0" borderId="4" xfId="21" applyFont="1" applyBorder="1" applyAlignment="1">
      <alignment horizontal="center" vertical="center" wrapText="1"/>
      <protection locked="0"/>
    </xf>
    <xf numFmtId="164" fontId="9" fillId="0" borderId="0" xfId="21" applyFont="1" applyBorder="1" applyAlignment="1">
      <alignment horizontal="center" vertical="center" wrapText="1"/>
      <protection locked="0"/>
    </xf>
    <xf numFmtId="164" fontId="2" fillId="0" borderId="5" xfId="21" applyFont="1" applyBorder="1" applyAlignment="1">
      <alignment horizontal="center" vertical="center" wrapText="1"/>
      <protection locked="0"/>
    </xf>
    <xf numFmtId="164" fontId="2" fillId="0" borderId="4" xfId="21" applyFont="1" applyBorder="1" applyAlignment="1">
      <alignment vertical="center" wrapText="1"/>
      <protection locked="0"/>
    </xf>
    <xf numFmtId="164" fontId="24" fillId="0" borderId="12" xfId="21" applyFont="1" applyBorder="1" applyAlignment="1">
      <alignment horizontal="left" wrapText="1"/>
      <protection locked="0"/>
    </xf>
    <xf numFmtId="164" fontId="2" fillId="0" borderId="5" xfId="21" applyFont="1" applyBorder="1" applyAlignment="1">
      <alignment vertical="center" wrapText="1"/>
      <protection locked="0"/>
    </xf>
    <xf numFmtId="164" fontId="24" fillId="0" borderId="0" xfId="21" applyFont="1" applyBorder="1" applyAlignment="1">
      <alignment horizontal="left" vertical="center" wrapText="1"/>
      <protection locked="0"/>
    </xf>
    <xf numFmtId="164" fontId="11" fillId="0" borderId="0" xfId="21" applyFont="1" applyBorder="1" applyAlignment="1">
      <alignment horizontal="left" vertical="center" wrapText="1"/>
      <protection locked="0"/>
    </xf>
    <xf numFmtId="164" fontId="11" fillId="0" borderId="4" xfId="21" applyFont="1" applyBorder="1" applyAlignment="1">
      <alignment vertical="center" wrapText="1"/>
      <protection locked="0"/>
    </xf>
    <xf numFmtId="164" fontId="39" fillId="0" borderId="0" xfId="21" applyFont="1" applyBorder="1" applyAlignment="1">
      <alignment horizontal="left" vertical="center" wrapText="1"/>
      <protection locked="0"/>
    </xf>
    <xf numFmtId="164" fontId="11" fillId="0" borderId="0" xfId="21" applyFont="1" applyBorder="1" applyAlignment="1">
      <alignment vertical="center" wrapText="1"/>
      <protection locked="0"/>
    </xf>
    <xf numFmtId="164" fontId="11" fillId="0" borderId="0" xfId="21" applyFont="1" applyBorder="1" applyAlignment="1">
      <alignment vertical="center"/>
      <protection locked="0"/>
    </xf>
    <xf numFmtId="164" fontId="16" fillId="0" borderId="0" xfId="21" applyFont="1" applyBorder="1" applyAlignment="1">
      <alignment horizontal="left" vertical="center" wrapText="1"/>
      <protection locked="0"/>
    </xf>
    <xf numFmtId="164" fontId="11" fillId="0" borderId="0" xfId="21" applyFont="1" applyBorder="1" applyAlignment="1">
      <alignment horizontal="left" vertical="center"/>
      <protection locked="0"/>
    </xf>
    <xf numFmtId="169" fontId="11" fillId="0" borderId="0" xfId="21" applyNumberFormat="1" applyFont="1" applyBorder="1" applyAlignment="1">
      <alignment horizontal="left" vertical="center" wrapText="1"/>
      <protection locked="0"/>
    </xf>
    <xf numFmtId="169" fontId="11" fillId="0" borderId="0" xfId="21" applyNumberFormat="1" applyFont="1" applyBorder="1" applyAlignment="1">
      <alignment vertical="center" wrapText="1"/>
      <protection locked="0"/>
    </xf>
    <xf numFmtId="164" fontId="2" fillId="0" borderId="11" xfId="21" applyFont="1" applyBorder="1" applyAlignment="1">
      <alignment vertical="center" wrapText="1"/>
      <protection locked="0"/>
    </xf>
    <xf numFmtId="164" fontId="4" fillId="0" borderId="12" xfId="21" applyFont="1" applyBorder="1" applyAlignment="1">
      <alignment vertical="center" wrapText="1"/>
      <protection locked="0"/>
    </xf>
    <xf numFmtId="164" fontId="2" fillId="0" borderId="13" xfId="21" applyFont="1" applyBorder="1" applyAlignment="1">
      <alignment vertical="center" wrapText="1"/>
      <protection locked="0"/>
    </xf>
    <xf numFmtId="164" fontId="2" fillId="0" borderId="0" xfId="21" applyFont="1" applyBorder="1" applyAlignment="1">
      <alignment vertical="top"/>
      <protection locked="0"/>
    </xf>
    <xf numFmtId="164" fontId="2" fillId="0" borderId="0" xfId="21" applyFont="1" applyAlignment="1">
      <alignment vertical="top"/>
      <protection locked="0"/>
    </xf>
    <xf numFmtId="164" fontId="2" fillId="0" borderId="1" xfId="21" applyFont="1" applyBorder="1" applyAlignment="1">
      <alignment horizontal="left" vertical="center"/>
      <protection locked="0"/>
    </xf>
    <xf numFmtId="164" fontId="2" fillId="0" borderId="2" xfId="21" applyFont="1" applyBorder="1" applyAlignment="1">
      <alignment horizontal="left" vertical="center"/>
      <protection locked="0"/>
    </xf>
    <xf numFmtId="164" fontId="2" fillId="0" borderId="3" xfId="21" applyFont="1" applyBorder="1" applyAlignment="1">
      <alignment horizontal="left" vertical="center"/>
      <protection locked="0"/>
    </xf>
    <xf numFmtId="164" fontId="2" fillId="0" borderId="4" xfId="21" applyFont="1" applyBorder="1" applyAlignment="1">
      <alignment horizontal="left" vertical="center"/>
      <protection locked="0"/>
    </xf>
    <xf numFmtId="164" fontId="9" fillId="0" borderId="0" xfId="21" applyFont="1" applyBorder="1" applyAlignment="1">
      <alignment horizontal="center" vertical="center"/>
      <protection locked="0"/>
    </xf>
    <xf numFmtId="164" fontId="2" fillId="0" borderId="5" xfId="21" applyFont="1" applyBorder="1" applyAlignment="1">
      <alignment horizontal="left" vertical="center"/>
      <protection locked="0"/>
    </xf>
    <xf numFmtId="164" fontId="24" fillId="0" borderId="0" xfId="21" applyFont="1" applyBorder="1" applyAlignment="1">
      <alignment horizontal="left" vertical="center"/>
      <protection locked="0"/>
    </xf>
    <xf numFmtId="164" fontId="21" fillId="0" borderId="0" xfId="21" applyFont="1" applyAlignment="1">
      <alignment horizontal="left" vertical="center"/>
      <protection locked="0"/>
    </xf>
    <xf numFmtId="164" fontId="24" fillId="0" borderId="12" xfId="21" applyFont="1" applyBorder="1" applyAlignment="1">
      <alignment horizontal="left" vertical="center"/>
      <protection locked="0"/>
    </xf>
    <xf numFmtId="164" fontId="24" fillId="0" borderId="12" xfId="21" applyFont="1" applyBorder="1" applyAlignment="1">
      <alignment horizontal="center" vertical="center"/>
      <protection locked="0"/>
    </xf>
    <xf numFmtId="164" fontId="21" fillId="0" borderId="12" xfId="21" applyFont="1" applyBorder="1" applyAlignment="1">
      <alignment horizontal="left" vertical="center"/>
      <protection locked="0"/>
    </xf>
    <xf numFmtId="164" fontId="16" fillId="0" borderId="0" xfId="21" applyFont="1" applyBorder="1" applyAlignment="1">
      <alignment horizontal="left" vertical="center"/>
      <protection locked="0"/>
    </xf>
    <xf numFmtId="164" fontId="11" fillId="0" borderId="0" xfId="21" applyFont="1" applyAlignment="1">
      <alignment horizontal="left" vertical="center"/>
      <protection locked="0"/>
    </xf>
    <xf numFmtId="164" fontId="11" fillId="0" borderId="0" xfId="21" applyFont="1" applyBorder="1" applyAlignment="1">
      <alignment horizontal="center" vertical="center"/>
      <protection locked="0"/>
    </xf>
    <xf numFmtId="164" fontId="11" fillId="0" borderId="4" xfId="21" applyFont="1" applyBorder="1" applyAlignment="1">
      <alignment horizontal="left" vertical="center"/>
      <protection locked="0"/>
    </xf>
    <xf numFmtId="164" fontId="11" fillId="0" borderId="0" xfId="21" applyFont="1" applyFill="1" applyBorder="1" applyAlignment="1">
      <alignment horizontal="left" vertical="center"/>
      <protection locked="0"/>
    </xf>
    <xf numFmtId="164" fontId="11" fillId="0" borderId="0" xfId="21" applyFont="1" applyFill="1" applyBorder="1" applyAlignment="1">
      <alignment horizontal="center" vertical="center"/>
      <protection locked="0"/>
    </xf>
    <xf numFmtId="164" fontId="2" fillId="0" borderId="11" xfId="21" applyFont="1" applyBorder="1" applyAlignment="1">
      <alignment horizontal="left" vertical="center"/>
      <protection locked="0"/>
    </xf>
    <xf numFmtId="164" fontId="4" fillId="0" borderId="12" xfId="21" applyFont="1" applyBorder="1" applyAlignment="1">
      <alignment horizontal="left" vertical="center"/>
      <protection locked="0"/>
    </xf>
    <xf numFmtId="164" fontId="2" fillId="0" borderId="13" xfId="21" applyFont="1" applyBorder="1" applyAlignment="1">
      <alignment horizontal="left" vertical="center"/>
      <protection locked="0"/>
    </xf>
    <xf numFmtId="164" fontId="2" fillId="0" borderId="0" xfId="21" applyFont="1" applyBorder="1" applyAlignment="1">
      <alignment horizontal="left" vertical="center"/>
      <protection locked="0"/>
    </xf>
    <xf numFmtId="164" fontId="4" fillId="0" borderId="0" xfId="21" applyFont="1" applyBorder="1" applyAlignment="1">
      <alignment horizontal="left" vertical="center"/>
      <protection locked="0"/>
    </xf>
    <xf numFmtId="164" fontId="21" fillId="0" borderId="0" xfId="21" applyFont="1" applyBorder="1" applyAlignment="1">
      <alignment horizontal="left" vertical="center"/>
      <protection locked="0"/>
    </xf>
    <xf numFmtId="164" fontId="11" fillId="0" borderId="12" xfId="21" applyFont="1" applyBorder="1" applyAlignment="1">
      <alignment horizontal="left" vertical="center"/>
      <protection locked="0"/>
    </xf>
    <xf numFmtId="164" fontId="2" fillId="0" borderId="0" xfId="21" applyFont="1" applyBorder="1" applyAlignment="1">
      <alignment horizontal="left" vertical="center" wrapText="1"/>
      <protection locked="0"/>
    </xf>
    <xf numFmtId="164" fontId="11" fillId="0" borderId="0" xfId="21" applyFont="1" applyBorder="1" applyAlignment="1">
      <alignment horizontal="center" vertical="center" wrapText="1"/>
      <protection locked="0"/>
    </xf>
    <xf numFmtId="164" fontId="2" fillId="0" borderId="1" xfId="21" applyFont="1" applyBorder="1" applyAlignment="1">
      <alignment horizontal="left" vertical="center" wrapText="1"/>
      <protection locked="0"/>
    </xf>
    <xf numFmtId="164" fontId="2" fillId="0" borderId="2" xfId="21" applyFont="1" applyBorder="1" applyAlignment="1">
      <alignment horizontal="left" vertical="center" wrapText="1"/>
      <protection locked="0"/>
    </xf>
    <xf numFmtId="164" fontId="2" fillId="0" borderId="3" xfId="21" applyFont="1" applyBorder="1" applyAlignment="1">
      <alignment horizontal="left" vertical="center" wrapText="1"/>
      <protection locked="0"/>
    </xf>
    <xf numFmtId="164" fontId="2" fillId="0" borderId="4" xfId="21" applyFont="1" applyBorder="1" applyAlignment="1">
      <alignment horizontal="left" vertical="center" wrapText="1"/>
      <protection locked="0"/>
    </xf>
    <xf numFmtId="164" fontId="2" fillId="0" borderId="5" xfId="21" applyFont="1" applyBorder="1" applyAlignment="1">
      <alignment horizontal="left" vertical="center" wrapText="1"/>
      <protection locked="0"/>
    </xf>
    <xf numFmtId="164" fontId="21" fillId="0" borderId="4" xfId="21" applyFont="1" applyBorder="1" applyAlignment="1">
      <alignment horizontal="left" vertical="center" wrapText="1"/>
      <protection locked="0"/>
    </xf>
    <xf numFmtId="164" fontId="21" fillId="0" borderId="5" xfId="21" applyFont="1" applyBorder="1" applyAlignment="1">
      <alignment horizontal="left" vertical="center" wrapText="1"/>
      <protection locked="0"/>
    </xf>
    <xf numFmtId="164" fontId="11" fillId="0" borderId="4" xfId="21" applyFont="1" applyBorder="1" applyAlignment="1">
      <alignment horizontal="left" vertical="center" wrapText="1"/>
      <protection locked="0"/>
    </xf>
    <xf numFmtId="164" fontId="11" fillId="0" borderId="5" xfId="21" applyFont="1" applyBorder="1" applyAlignment="1">
      <alignment horizontal="left" vertical="center" wrapText="1"/>
      <protection locked="0"/>
    </xf>
    <xf numFmtId="164" fontId="11" fillId="0" borderId="5" xfId="21" applyFont="1" applyBorder="1" applyAlignment="1">
      <alignment horizontal="left" vertical="center"/>
      <protection locked="0"/>
    </xf>
    <xf numFmtId="164" fontId="11" fillId="0" borderId="11" xfId="21" applyFont="1" applyBorder="1" applyAlignment="1">
      <alignment horizontal="left" vertical="center" wrapText="1"/>
      <protection locked="0"/>
    </xf>
    <xf numFmtId="164" fontId="11" fillId="0" borderId="12" xfId="21" applyFont="1" applyBorder="1" applyAlignment="1">
      <alignment horizontal="left" vertical="center" wrapText="1"/>
      <protection locked="0"/>
    </xf>
    <xf numFmtId="164" fontId="11" fillId="0" borderId="13" xfId="21" applyFont="1" applyBorder="1" applyAlignment="1">
      <alignment horizontal="left" vertical="center" wrapText="1"/>
      <protection locked="0"/>
    </xf>
    <xf numFmtId="164" fontId="11" fillId="0" borderId="0" xfId="21" applyFont="1" applyBorder="1" applyAlignment="1">
      <alignment horizontal="left" vertical="top"/>
      <protection locked="0"/>
    </xf>
    <xf numFmtId="164" fontId="11" fillId="0" borderId="0" xfId="21" applyFont="1" applyBorder="1" applyAlignment="1">
      <alignment horizontal="center" vertical="top"/>
      <protection locked="0"/>
    </xf>
    <xf numFmtId="164" fontId="11" fillId="0" borderId="11" xfId="21" applyFont="1" applyBorder="1" applyAlignment="1">
      <alignment horizontal="left" vertical="center"/>
      <protection locked="0"/>
    </xf>
    <xf numFmtId="164" fontId="11" fillId="0" borderId="13" xfId="21" applyFont="1" applyBorder="1" applyAlignment="1">
      <alignment horizontal="left" vertical="center"/>
      <protection locked="0"/>
    </xf>
    <xf numFmtId="164" fontId="21" fillId="0" borderId="0" xfId="21" applyFont="1" applyAlignment="1">
      <alignment vertical="center"/>
      <protection locked="0"/>
    </xf>
    <xf numFmtId="164" fontId="24" fillId="0" borderId="0" xfId="21" applyFont="1" applyBorder="1" applyAlignment="1">
      <alignment vertical="center"/>
      <protection locked="0"/>
    </xf>
    <xf numFmtId="164" fontId="21" fillId="0" borderId="12" xfId="21" applyFont="1" applyBorder="1" applyAlignment="1">
      <alignment vertical="center"/>
      <protection locked="0"/>
    </xf>
    <xf numFmtId="164" fontId="24" fillId="0" borderId="12" xfId="21" applyFont="1" applyBorder="1" applyAlignment="1">
      <alignment vertical="center"/>
      <protection locked="0"/>
    </xf>
    <xf numFmtId="169" fontId="11" fillId="0" borderId="0" xfId="21" applyNumberFormat="1" applyFont="1" applyBorder="1" applyAlignment="1">
      <alignment horizontal="left" vertical="center"/>
      <protection locked="0"/>
    </xf>
    <xf numFmtId="164" fontId="2" fillId="0" borderId="12" xfId="21" applyBorder="1" applyAlignment="1">
      <alignment vertical="top"/>
      <protection locked="0"/>
    </xf>
    <xf numFmtId="164" fontId="11" fillId="0" borderId="2" xfId="21" applyFont="1" applyBorder="1" applyAlignment="1">
      <alignment horizontal="left" vertical="center" wrapText="1"/>
      <protection locked="0"/>
    </xf>
    <xf numFmtId="164" fontId="11" fillId="0" borderId="2" xfId="21" applyFont="1" applyBorder="1" applyAlignment="1">
      <alignment horizontal="left" vertical="center"/>
      <protection locked="0"/>
    </xf>
    <xf numFmtId="164" fontId="11" fillId="0" borderId="2" xfId="21" applyFont="1" applyBorder="1" applyAlignment="1">
      <alignment horizontal="center" vertical="center"/>
      <protection locked="0"/>
    </xf>
    <xf numFmtId="164" fontId="24" fillId="0" borderId="12" xfId="21" applyFont="1" applyBorder="1" applyAlignment="1">
      <alignment horizontal="left"/>
      <protection locked="0"/>
    </xf>
    <xf numFmtId="164" fontId="21" fillId="0" borderId="12" xfId="21" applyFont="1" applyBorder="1" applyAlignment="1">
      <alignment/>
      <protection locked="0"/>
    </xf>
    <xf numFmtId="164" fontId="2" fillId="0" borderId="4" xfId="21" applyFont="1" applyBorder="1" applyAlignment="1">
      <alignment vertical="top"/>
      <protection locked="0"/>
    </xf>
    <xf numFmtId="164" fontId="2" fillId="0" borderId="5" xfId="21" applyFont="1" applyBorder="1" applyAlignment="1">
      <alignment vertical="top"/>
      <protection locked="0"/>
    </xf>
    <xf numFmtId="164" fontId="2" fillId="0" borderId="0" xfId="21" applyFont="1" applyBorder="1" applyAlignment="1">
      <alignment horizontal="center" vertical="center"/>
      <protection locked="0"/>
    </xf>
    <xf numFmtId="164" fontId="2" fillId="0" borderId="0" xfId="21" applyFont="1" applyBorder="1" applyAlignment="1">
      <alignment horizontal="left" vertical="top"/>
      <protection locked="0"/>
    </xf>
    <xf numFmtId="164" fontId="2" fillId="0" borderId="11" xfId="21" applyFont="1" applyBorder="1" applyAlignment="1">
      <alignment vertical="top"/>
      <protection locked="0"/>
    </xf>
    <xf numFmtId="164" fontId="2" fillId="0" borderId="12" xfId="21" applyFont="1" applyBorder="1" applyAlignment="1">
      <alignment vertical="top"/>
      <protection locked="0"/>
    </xf>
    <xf numFmtId="164" fontId="2" fillId="0" borderId="13" xfId="21" applyFont="1" applyBorder="1" applyAlignment="1">
      <alignment vertical="top"/>
      <protection locked="0"/>
    </xf>
  </cellXfs>
  <cellStyles count="8">
    <cellStyle name="Normal" xfId="0"/>
    <cellStyle name="Comma" xfId="15"/>
    <cellStyle name="Comma [0]" xfId="16"/>
    <cellStyle name="Currency" xfId="17"/>
    <cellStyle name="Currency [0]" xfId="18"/>
    <cellStyle name="Percent" xfId="19"/>
    <cellStyle name="Hyperlink" xfId="20"/>
    <cellStyle name="Normální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266700</xdr:colOff>
      <xdr:row>0</xdr:row>
      <xdr:rowOff>266700</xdr:rowOff>
    </xdr:to>
    <xdr:pic>
      <xdr:nvPicPr>
        <xdr:cNvPr id="1" name="Obrázek 1"/>
        <xdr:cNvPicPr preferRelativeResize="1">
          <a:picLocks noChangeAspect="1"/>
        </xdr:cNvPicPr>
      </xdr:nvPicPr>
      <xdr:blipFill>
        <a:blip r:embed="rId1"/>
        <a:stretch>
          <a:fillRect/>
        </a:stretch>
      </xdr:blipFill>
      <xdr:spPr>
        <a:xfrm>
          <a:off x="0" y="0"/>
          <a:ext cx="266700" cy="266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276225</xdr:colOff>
      <xdr:row>0</xdr:row>
      <xdr:rowOff>276225</xdr:rowOff>
    </xdr:to>
    <xdr:pic>
      <xdr:nvPicPr>
        <xdr:cNvPr id="1" name="Obrázek 1"/>
        <xdr:cNvPicPr preferRelativeResize="1">
          <a:picLocks noChangeAspect="1"/>
        </xdr:cNvPicPr>
      </xdr:nvPicPr>
      <xdr:blipFill>
        <a:blip r:embed="rId1"/>
        <a:stretch>
          <a:fillRect/>
        </a:stretch>
      </xdr:blipFill>
      <xdr:spPr>
        <a:xfrm>
          <a:off x="0" y="0"/>
          <a:ext cx="276225" cy="2762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276225</xdr:colOff>
      <xdr:row>0</xdr:row>
      <xdr:rowOff>276225</xdr:rowOff>
    </xdr:to>
    <xdr:pic>
      <xdr:nvPicPr>
        <xdr:cNvPr id="1" name="Obrázek 1"/>
        <xdr:cNvPicPr preferRelativeResize="1">
          <a:picLocks noChangeAspect="1"/>
        </xdr:cNvPicPr>
      </xdr:nvPicPr>
      <xdr:blipFill>
        <a:blip r:embed="rId1"/>
        <a:stretch>
          <a:fillRect/>
        </a:stretch>
      </xdr:blipFill>
      <xdr:spPr>
        <a:xfrm>
          <a:off x="0" y="0"/>
          <a:ext cx="276225" cy="2762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election pane="topLeft" activeCell="A1" sqref="A1"/>
      <selection pane="bottomLeft" activeCell="AI12" sqref="AI12"/>
    </sheetView>
  </sheetViews>
  <sheetFormatPr defaultColWidth="9.140625" defaultRowHeight="15"/>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56" width="0" style="1" hidden="1" customWidth="1"/>
    <col min="57" max="57" width="66.421875" style="1" customWidth="1"/>
    <col min="58" max="70" width="9.28125" style="1" customWidth="1"/>
    <col min="71" max="91" width="0" style="1" hidden="1" customWidth="1"/>
    <col min="92" max="16384" width="9.28125" style="1" customWidth="1"/>
  </cols>
  <sheetData>
    <row r="1" spans="1:74" ht="21"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6"/>
      <c r="AJ1" s="7"/>
      <c r="AK1" s="7"/>
      <c r="AL1" s="7"/>
      <c r="AM1" s="7"/>
      <c r="AN1" s="7"/>
      <c r="AO1" s="7"/>
      <c r="AP1" s="7"/>
      <c r="AQ1" s="7"/>
      <c r="AR1" s="7"/>
      <c r="AS1" s="7"/>
      <c r="AT1" s="7"/>
      <c r="AU1" s="7"/>
      <c r="AV1" s="7"/>
      <c r="AW1" s="7"/>
      <c r="AX1" s="7"/>
      <c r="AY1" s="7"/>
      <c r="AZ1" s="7"/>
      <c r="BA1" s="8" t="s">
        <v>4</v>
      </c>
      <c r="BB1" s="8"/>
      <c r="BC1" s="7"/>
      <c r="BD1" s="7"/>
      <c r="BE1" s="7"/>
      <c r="BF1" s="7"/>
      <c r="BG1" s="7"/>
      <c r="BH1" s="7"/>
      <c r="BI1" s="7"/>
      <c r="BJ1" s="7"/>
      <c r="BK1" s="7"/>
      <c r="BL1" s="7"/>
      <c r="BM1" s="7"/>
      <c r="BN1" s="7"/>
      <c r="BO1" s="7"/>
      <c r="BP1" s="7"/>
      <c r="BQ1" s="7"/>
      <c r="BR1" s="7"/>
      <c r="BT1" s="9" t="s">
        <v>5</v>
      </c>
      <c r="BU1" s="9" t="s">
        <v>5</v>
      </c>
      <c r="BV1" s="9" t="s">
        <v>6</v>
      </c>
    </row>
    <row r="2" spans="3:72" ht="36.75" customHeight="1">
      <c r="AR2" s="10" t="s">
        <v>7</v>
      </c>
      <c r="AS2" s="10"/>
      <c r="AT2" s="10"/>
      <c r="AU2" s="10"/>
      <c r="AV2" s="10"/>
      <c r="AW2" s="10"/>
      <c r="AX2" s="10"/>
      <c r="AY2" s="10"/>
      <c r="AZ2" s="10"/>
      <c r="BA2" s="10"/>
      <c r="BB2" s="10"/>
      <c r="BC2" s="10"/>
      <c r="BD2" s="10"/>
      <c r="BE2" s="10"/>
      <c r="BS2" s="11" t="s">
        <v>8</v>
      </c>
      <c r="BT2" s="11" t="s">
        <v>9</v>
      </c>
    </row>
    <row r="3" spans="2:72" ht="6.75" customHeight="1">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4"/>
      <c r="BS3" s="11" t="s">
        <v>8</v>
      </c>
      <c r="BT3" s="11" t="s">
        <v>10</v>
      </c>
    </row>
    <row r="4" spans="2:71" ht="36.75" customHeight="1">
      <c r="B4" s="15"/>
      <c r="C4" s="16"/>
      <c r="D4" s="17" t="s">
        <v>11</v>
      </c>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8"/>
      <c r="AS4" s="19" t="s">
        <v>12</v>
      </c>
      <c r="BS4" s="11" t="s">
        <v>13</v>
      </c>
    </row>
    <row r="5" spans="2:71" ht="14.25" customHeight="1">
      <c r="B5" s="15"/>
      <c r="C5" s="16"/>
      <c r="D5" s="20" t="s">
        <v>14</v>
      </c>
      <c r="E5" s="16"/>
      <c r="F5" s="16"/>
      <c r="G5" s="16"/>
      <c r="H5" s="16"/>
      <c r="I5" s="16"/>
      <c r="J5" s="16"/>
      <c r="K5" s="21" t="s">
        <v>15</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16"/>
      <c r="AQ5" s="18"/>
      <c r="BS5" s="11" t="s">
        <v>8</v>
      </c>
    </row>
    <row r="6" spans="2:71" ht="36.75" customHeight="1">
      <c r="B6" s="15"/>
      <c r="C6" s="16"/>
      <c r="D6" s="22" t="s">
        <v>16</v>
      </c>
      <c r="E6" s="16"/>
      <c r="F6" s="16"/>
      <c r="G6" s="16"/>
      <c r="H6" s="16"/>
      <c r="I6" s="16"/>
      <c r="J6" s="16"/>
      <c r="K6" s="23"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16"/>
      <c r="AQ6" s="18"/>
      <c r="BS6" s="11" t="s">
        <v>8</v>
      </c>
    </row>
    <row r="7" spans="2:71" ht="14.25" customHeight="1">
      <c r="B7" s="15"/>
      <c r="C7" s="16"/>
      <c r="D7" s="24" t="s">
        <v>18</v>
      </c>
      <c r="E7" s="16"/>
      <c r="F7" s="16"/>
      <c r="G7" s="16"/>
      <c r="H7" s="16"/>
      <c r="I7" s="16"/>
      <c r="J7" s="16"/>
      <c r="K7" s="21"/>
      <c r="L7" s="16"/>
      <c r="M7" s="16"/>
      <c r="N7" s="16"/>
      <c r="O7" s="16"/>
      <c r="P7" s="16"/>
      <c r="Q7" s="16"/>
      <c r="R7" s="16"/>
      <c r="S7" s="16"/>
      <c r="T7" s="16"/>
      <c r="U7" s="16"/>
      <c r="V7" s="16"/>
      <c r="W7" s="16"/>
      <c r="X7" s="16"/>
      <c r="Y7" s="16"/>
      <c r="Z7" s="16"/>
      <c r="AA7" s="16"/>
      <c r="AB7" s="16"/>
      <c r="AC7" s="16"/>
      <c r="AD7" s="16"/>
      <c r="AE7" s="16"/>
      <c r="AF7" s="16"/>
      <c r="AG7" s="16"/>
      <c r="AH7" s="16"/>
      <c r="AI7" s="16"/>
      <c r="AJ7" s="16"/>
      <c r="AK7" s="24" t="s">
        <v>19</v>
      </c>
      <c r="AL7" s="16"/>
      <c r="AM7" s="16"/>
      <c r="AN7" s="21"/>
      <c r="AO7" s="16"/>
      <c r="AP7" s="16"/>
      <c r="AQ7" s="18"/>
      <c r="BS7" s="11" t="s">
        <v>8</v>
      </c>
    </row>
    <row r="8" spans="2:71" ht="14.25" customHeight="1">
      <c r="B8" s="15"/>
      <c r="C8" s="16"/>
      <c r="D8" s="24" t="s">
        <v>20</v>
      </c>
      <c r="E8" s="16"/>
      <c r="F8" s="16"/>
      <c r="G8" s="16"/>
      <c r="H8" s="16"/>
      <c r="I8" s="16"/>
      <c r="J8" s="16"/>
      <c r="K8" s="21" t="s">
        <v>21</v>
      </c>
      <c r="L8" s="16"/>
      <c r="M8" s="16"/>
      <c r="N8" s="16"/>
      <c r="O8" s="16"/>
      <c r="P8" s="16"/>
      <c r="Q8" s="16"/>
      <c r="R8" s="16"/>
      <c r="S8" s="16"/>
      <c r="T8" s="16"/>
      <c r="U8" s="16"/>
      <c r="V8" s="16"/>
      <c r="W8" s="16"/>
      <c r="X8" s="16"/>
      <c r="Y8" s="16"/>
      <c r="Z8" s="16"/>
      <c r="AA8" s="16"/>
      <c r="AB8" s="16"/>
      <c r="AC8" s="16"/>
      <c r="AD8" s="16"/>
      <c r="AE8" s="16"/>
      <c r="AF8" s="16"/>
      <c r="AG8" s="16"/>
      <c r="AH8" s="16"/>
      <c r="AI8" s="16"/>
      <c r="AJ8" s="16"/>
      <c r="AK8" s="24" t="s">
        <v>22</v>
      </c>
      <c r="AL8" s="16"/>
      <c r="AM8" s="16"/>
      <c r="AN8" s="21" t="s">
        <v>23</v>
      </c>
      <c r="AO8" s="16"/>
      <c r="AP8" s="16"/>
      <c r="AQ8" s="18"/>
      <c r="BS8" s="11" t="s">
        <v>8</v>
      </c>
    </row>
    <row r="9" spans="2:71" ht="14.25" customHeight="1">
      <c r="B9" s="1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8"/>
      <c r="BS9" s="11" t="s">
        <v>8</v>
      </c>
    </row>
    <row r="10" spans="2:71" ht="14.25" customHeight="1">
      <c r="B10" s="15"/>
      <c r="C10" s="16"/>
      <c r="D10" s="24" t="s">
        <v>24</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24" t="s">
        <v>25</v>
      </c>
      <c r="AL10" s="16"/>
      <c r="AM10" s="16"/>
      <c r="AN10" s="21"/>
      <c r="AO10" s="16"/>
      <c r="AP10" s="16"/>
      <c r="AQ10" s="18"/>
      <c r="BS10" s="11" t="s">
        <v>26</v>
      </c>
    </row>
    <row r="11" spans="2:71" ht="18" customHeight="1">
      <c r="B11" s="15"/>
      <c r="C11" s="16"/>
      <c r="D11" s="16"/>
      <c r="E11" s="21" t="s">
        <v>21</v>
      </c>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24" t="s">
        <v>27</v>
      </c>
      <c r="AL11" s="16"/>
      <c r="AM11" s="16"/>
      <c r="AN11" s="21"/>
      <c r="AO11" s="16"/>
      <c r="AP11" s="16"/>
      <c r="AQ11" s="18"/>
      <c r="BS11" s="11" t="s">
        <v>26</v>
      </c>
    </row>
    <row r="12" spans="2:71" ht="6.75" customHeight="1">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8"/>
      <c r="BS12" s="11" t="s">
        <v>26</v>
      </c>
    </row>
    <row r="13" spans="2:71" ht="14.25" customHeight="1">
      <c r="B13" s="15"/>
      <c r="C13" s="16"/>
      <c r="D13" s="24" t="s">
        <v>28</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24" t="s">
        <v>25</v>
      </c>
      <c r="AL13" s="16"/>
      <c r="AM13" s="16"/>
      <c r="AN13" s="21"/>
      <c r="AO13" s="16"/>
      <c r="AP13" s="16"/>
      <c r="AQ13" s="18"/>
      <c r="BS13" s="11" t="s">
        <v>26</v>
      </c>
    </row>
    <row r="14" spans="2:71" ht="12.75">
      <c r="B14" s="15"/>
      <c r="C14" s="16"/>
      <c r="D14" s="16"/>
      <c r="E14" s="21" t="s">
        <v>21</v>
      </c>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24" t="s">
        <v>27</v>
      </c>
      <c r="AL14" s="16"/>
      <c r="AM14" s="16"/>
      <c r="AN14" s="21"/>
      <c r="AO14" s="16"/>
      <c r="AP14" s="16"/>
      <c r="AQ14" s="18"/>
      <c r="BS14" s="11" t="s">
        <v>26</v>
      </c>
    </row>
    <row r="15" spans="2:71" ht="6.75" customHeight="1">
      <c r="B15" s="15"/>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8"/>
      <c r="BS15" s="11" t="s">
        <v>5</v>
      </c>
    </row>
    <row r="16" spans="2:71" ht="14.25" customHeight="1">
      <c r="B16" s="15"/>
      <c r="C16" s="16"/>
      <c r="D16" s="24" t="s">
        <v>29</v>
      </c>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24" t="s">
        <v>25</v>
      </c>
      <c r="AL16" s="16"/>
      <c r="AM16" s="16"/>
      <c r="AN16" s="21"/>
      <c r="AO16" s="16"/>
      <c r="AP16" s="16"/>
      <c r="AQ16" s="18"/>
      <c r="BS16" s="11" t="s">
        <v>5</v>
      </c>
    </row>
    <row r="17" spans="2:71" ht="18" customHeight="1">
      <c r="B17" s="15"/>
      <c r="C17" s="16"/>
      <c r="D17" s="16"/>
      <c r="E17" s="21" t="s">
        <v>21</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24" t="s">
        <v>27</v>
      </c>
      <c r="AL17" s="16"/>
      <c r="AM17" s="16"/>
      <c r="AN17" s="21"/>
      <c r="AO17" s="16"/>
      <c r="AP17" s="16"/>
      <c r="AQ17" s="18"/>
      <c r="BS17" s="11" t="s">
        <v>30</v>
      </c>
    </row>
    <row r="18" spans="2:71" ht="6.75" customHeight="1">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8"/>
      <c r="BS18" s="11" t="s">
        <v>8</v>
      </c>
    </row>
    <row r="19" spans="2:71" ht="14.25" customHeight="1">
      <c r="B19" s="15"/>
      <c r="C19" s="16"/>
      <c r="D19" s="24" t="s">
        <v>31</v>
      </c>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8"/>
      <c r="BS19" s="11" t="s">
        <v>8</v>
      </c>
    </row>
    <row r="20" spans="2:71" ht="22.5" customHeight="1">
      <c r="B20" s="15"/>
      <c r="C20" s="16"/>
      <c r="D20" s="16"/>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16"/>
      <c r="AP20" s="16"/>
      <c r="AQ20" s="18"/>
      <c r="BS20" s="11" t="s">
        <v>5</v>
      </c>
    </row>
    <row r="21" spans="2:43" ht="6.75" customHeight="1">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8"/>
    </row>
    <row r="22" spans="2:43" ht="6.75" customHeight="1">
      <c r="B22" s="15"/>
      <c r="C22" s="1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16"/>
      <c r="AQ22" s="18"/>
    </row>
    <row r="23" spans="2:43" s="27" customFormat="1" ht="25.5" customHeight="1">
      <c r="B23" s="28"/>
      <c r="C23" s="29"/>
      <c r="D23" s="30" t="s">
        <v>32</v>
      </c>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2">
        <f>ROUND(AG51,2)</f>
        <v>0</v>
      </c>
      <c r="AL23" s="32"/>
      <c r="AM23" s="32"/>
      <c r="AN23" s="32"/>
      <c r="AO23" s="32"/>
      <c r="AP23" s="29"/>
      <c r="AQ23" s="33"/>
    </row>
    <row r="24" spans="2:43" s="27" customFormat="1" ht="6.75" customHeight="1">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33"/>
    </row>
    <row r="25" spans="2:43" s="27" customFormat="1" ht="12.75">
      <c r="B25" s="28"/>
      <c r="C25" s="29"/>
      <c r="D25" s="29"/>
      <c r="E25" s="29"/>
      <c r="F25" s="29"/>
      <c r="G25" s="29"/>
      <c r="H25" s="29"/>
      <c r="I25" s="29"/>
      <c r="J25" s="29"/>
      <c r="K25" s="29"/>
      <c r="L25" s="34" t="s">
        <v>33</v>
      </c>
      <c r="M25" s="34"/>
      <c r="N25" s="34"/>
      <c r="O25" s="34"/>
      <c r="P25" s="29"/>
      <c r="Q25" s="29"/>
      <c r="R25" s="29"/>
      <c r="S25" s="29"/>
      <c r="T25" s="29"/>
      <c r="U25" s="29"/>
      <c r="V25" s="29"/>
      <c r="W25" s="34" t="s">
        <v>34</v>
      </c>
      <c r="X25" s="34"/>
      <c r="Y25" s="34"/>
      <c r="Z25" s="34"/>
      <c r="AA25" s="34"/>
      <c r="AB25" s="34"/>
      <c r="AC25" s="34"/>
      <c r="AD25" s="34"/>
      <c r="AE25" s="34"/>
      <c r="AF25" s="29"/>
      <c r="AG25" s="29"/>
      <c r="AH25" s="29"/>
      <c r="AI25" s="29"/>
      <c r="AJ25" s="29"/>
      <c r="AK25" s="34" t="s">
        <v>35</v>
      </c>
      <c r="AL25" s="34"/>
      <c r="AM25" s="34"/>
      <c r="AN25" s="34"/>
      <c r="AO25" s="34"/>
      <c r="AP25" s="29"/>
      <c r="AQ25" s="33"/>
    </row>
    <row r="26" spans="2:43" s="35" customFormat="1" ht="14.25" customHeight="1">
      <c r="B26" s="36"/>
      <c r="C26" s="37"/>
      <c r="D26" s="38" t="s">
        <v>36</v>
      </c>
      <c r="E26" s="37"/>
      <c r="F26" s="38" t="s">
        <v>37</v>
      </c>
      <c r="G26" s="37"/>
      <c r="H26" s="37"/>
      <c r="I26" s="37"/>
      <c r="J26" s="37"/>
      <c r="K26" s="37"/>
      <c r="L26" s="39">
        <v>0.21</v>
      </c>
      <c r="M26" s="39"/>
      <c r="N26" s="39"/>
      <c r="O26" s="39"/>
      <c r="P26" s="37"/>
      <c r="Q26" s="37"/>
      <c r="R26" s="37"/>
      <c r="S26" s="37"/>
      <c r="T26" s="37"/>
      <c r="U26" s="37"/>
      <c r="V26" s="37"/>
      <c r="W26" s="40">
        <f>ROUND(AZ51,2)</f>
        <v>0</v>
      </c>
      <c r="X26" s="40"/>
      <c r="Y26" s="40"/>
      <c r="Z26" s="40"/>
      <c r="AA26" s="40"/>
      <c r="AB26" s="40"/>
      <c r="AC26" s="40"/>
      <c r="AD26" s="40"/>
      <c r="AE26" s="40"/>
      <c r="AF26" s="37"/>
      <c r="AG26" s="37"/>
      <c r="AH26" s="37"/>
      <c r="AI26" s="37"/>
      <c r="AJ26" s="37"/>
      <c r="AK26" s="40">
        <f>ROUND(AV51,2)</f>
        <v>0</v>
      </c>
      <c r="AL26" s="40"/>
      <c r="AM26" s="40"/>
      <c r="AN26" s="40"/>
      <c r="AO26" s="40"/>
      <c r="AP26" s="37"/>
      <c r="AQ26" s="41"/>
    </row>
    <row r="27" spans="2:43" s="35" customFormat="1" ht="14.25" customHeight="1">
      <c r="B27" s="36"/>
      <c r="C27" s="37"/>
      <c r="D27" s="37"/>
      <c r="E27" s="37"/>
      <c r="F27" s="38" t="s">
        <v>38</v>
      </c>
      <c r="G27" s="37"/>
      <c r="H27" s="37"/>
      <c r="I27" s="37"/>
      <c r="J27" s="37"/>
      <c r="K27" s="37"/>
      <c r="L27" s="39">
        <v>0.15</v>
      </c>
      <c r="M27" s="39"/>
      <c r="N27" s="39"/>
      <c r="O27" s="39"/>
      <c r="P27" s="37"/>
      <c r="Q27" s="37"/>
      <c r="R27" s="37"/>
      <c r="S27" s="37"/>
      <c r="T27" s="37"/>
      <c r="U27" s="37"/>
      <c r="V27" s="37"/>
      <c r="W27" s="40">
        <f>ROUND(BA51,2)</f>
        <v>0</v>
      </c>
      <c r="X27" s="40"/>
      <c r="Y27" s="40"/>
      <c r="Z27" s="40"/>
      <c r="AA27" s="40"/>
      <c r="AB27" s="40"/>
      <c r="AC27" s="40"/>
      <c r="AD27" s="40"/>
      <c r="AE27" s="40"/>
      <c r="AF27" s="37"/>
      <c r="AG27" s="37"/>
      <c r="AH27" s="37"/>
      <c r="AI27" s="37"/>
      <c r="AJ27" s="37"/>
      <c r="AK27" s="40">
        <f>ROUND(AW51,2)</f>
        <v>0</v>
      </c>
      <c r="AL27" s="40"/>
      <c r="AM27" s="40"/>
      <c r="AN27" s="40"/>
      <c r="AO27" s="40"/>
      <c r="AP27" s="37"/>
      <c r="AQ27" s="41"/>
    </row>
    <row r="28" spans="2:43" s="35" customFormat="1" ht="14.25" customHeight="1" hidden="1">
      <c r="B28" s="36"/>
      <c r="C28" s="37"/>
      <c r="D28" s="37"/>
      <c r="E28" s="37"/>
      <c r="F28" s="38" t="s">
        <v>39</v>
      </c>
      <c r="G28" s="37"/>
      <c r="H28" s="37"/>
      <c r="I28" s="37"/>
      <c r="J28" s="37"/>
      <c r="K28" s="37"/>
      <c r="L28" s="39">
        <v>0.21</v>
      </c>
      <c r="M28" s="39"/>
      <c r="N28" s="39"/>
      <c r="O28" s="39"/>
      <c r="P28" s="37"/>
      <c r="Q28" s="37"/>
      <c r="R28" s="37"/>
      <c r="S28" s="37"/>
      <c r="T28" s="37"/>
      <c r="U28" s="37"/>
      <c r="V28" s="37"/>
      <c r="W28" s="40">
        <f>ROUND(BB51,2)</f>
        <v>0</v>
      </c>
      <c r="X28" s="40"/>
      <c r="Y28" s="40"/>
      <c r="Z28" s="40"/>
      <c r="AA28" s="40"/>
      <c r="AB28" s="40"/>
      <c r="AC28" s="40"/>
      <c r="AD28" s="40"/>
      <c r="AE28" s="40"/>
      <c r="AF28" s="37"/>
      <c r="AG28" s="37"/>
      <c r="AH28" s="37"/>
      <c r="AI28" s="37"/>
      <c r="AJ28" s="37"/>
      <c r="AK28" s="40">
        <v>0</v>
      </c>
      <c r="AL28" s="40"/>
      <c r="AM28" s="40"/>
      <c r="AN28" s="40"/>
      <c r="AO28" s="40"/>
      <c r="AP28" s="37"/>
      <c r="AQ28" s="41"/>
    </row>
    <row r="29" spans="2:43" s="35" customFormat="1" ht="14.25" customHeight="1" hidden="1">
      <c r="B29" s="36"/>
      <c r="C29" s="37"/>
      <c r="D29" s="37"/>
      <c r="E29" s="37"/>
      <c r="F29" s="38" t="s">
        <v>40</v>
      </c>
      <c r="G29" s="37"/>
      <c r="H29" s="37"/>
      <c r="I29" s="37"/>
      <c r="J29" s="37"/>
      <c r="K29" s="37"/>
      <c r="L29" s="39">
        <v>0.15</v>
      </c>
      <c r="M29" s="39"/>
      <c r="N29" s="39"/>
      <c r="O29" s="39"/>
      <c r="P29" s="37"/>
      <c r="Q29" s="37"/>
      <c r="R29" s="37"/>
      <c r="S29" s="37"/>
      <c r="T29" s="37"/>
      <c r="U29" s="37"/>
      <c r="V29" s="37"/>
      <c r="W29" s="40">
        <f>ROUND(BC51,2)</f>
        <v>0</v>
      </c>
      <c r="X29" s="40"/>
      <c r="Y29" s="40"/>
      <c r="Z29" s="40"/>
      <c r="AA29" s="40"/>
      <c r="AB29" s="40"/>
      <c r="AC29" s="40"/>
      <c r="AD29" s="40"/>
      <c r="AE29" s="40"/>
      <c r="AF29" s="37"/>
      <c r="AG29" s="37"/>
      <c r="AH29" s="37"/>
      <c r="AI29" s="37"/>
      <c r="AJ29" s="37"/>
      <c r="AK29" s="40">
        <v>0</v>
      </c>
      <c r="AL29" s="40"/>
      <c r="AM29" s="40"/>
      <c r="AN29" s="40"/>
      <c r="AO29" s="40"/>
      <c r="AP29" s="37"/>
      <c r="AQ29" s="41"/>
    </row>
    <row r="30" spans="2:43" s="35" customFormat="1" ht="14.25" customHeight="1" hidden="1">
      <c r="B30" s="36"/>
      <c r="C30" s="37"/>
      <c r="D30" s="37"/>
      <c r="E30" s="37"/>
      <c r="F30" s="38" t="s">
        <v>41</v>
      </c>
      <c r="G30" s="37"/>
      <c r="H30" s="37"/>
      <c r="I30" s="37"/>
      <c r="J30" s="37"/>
      <c r="K30" s="37"/>
      <c r="L30" s="39">
        <v>0</v>
      </c>
      <c r="M30" s="39"/>
      <c r="N30" s="39"/>
      <c r="O30" s="39"/>
      <c r="P30" s="37"/>
      <c r="Q30" s="37"/>
      <c r="R30" s="37"/>
      <c r="S30" s="37"/>
      <c r="T30" s="37"/>
      <c r="U30" s="37"/>
      <c r="V30" s="37"/>
      <c r="W30" s="40">
        <f>ROUND(BD51,2)</f>
        <v>0</v>
      </c>
      <c r="X30" s="40"/>
      <c r="Y30" s="40"/>
      <c r="Z30" s="40"/>
      <c r="AA30" s="40"/>
      <c r="AB30" s="40"/>
      <c r="AC30" s="40"/>
      <c r="AD30" s="40"/>
      <c r="AE30" s="40"/>
      <c r="AF30" s="37"/>
      <c r="AG30" s="37"/>
      <c r="AH30" s="37"/>
      <c r="AI30" s="37"/>
      <c r="AJ30" s="37"/>
      <c r="AK30" s="40">
        <v>0</v>
      </c>
      <c r="AL30" s="40"/>
      <c r="AM30" s="40"/>
      <c r="AN30" s="40"/>
      <c r="AO30" s="40"/>
      <c r="AP30" s="37"/>
      <c r="AQ30" s="41"/>
    </row>
    <row r="31" spans="2:43" s="27" customFormat="1" ht="6.75" customHeight="1">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33"/>
    </row>
    <row r="32" spans="2:43" s="27" customFormat="1" ht="25.5" customHeight="1">
      <c r="B32" s="28"/>
      <c r="C32" s="42"/>
      <c r="D32" s="43" t="s">
        <v>42</v>
      </c>
      <c r="E32" s="44"/>
      <c r="F32" s="44"/>
      <c r="G32" s="44"/>
      <c r="H32" s="44"/>
      <c r="I32" s="44"/>
      <c r="J32" s="44"/>
      <c r="K32" s="44"/>
      <c r="L32" s="44"/>
      <c r="M32" s="44"/>
      <c r="N32" s="44"/>
      <c r="O32" s="44"/>
      <c r="P32" s="44"/>
      <c r="Q32" s="44"/>
      <c r="R32" s="44"/>
      <c r="S32" s="44"/>
      <c r="T32" s="45" t="s">
        <v>43</v>
      </c>
      <c r="U32" s="44"/>
      <c r="V32" s="44"/>
      <c r="W32" s="44"/>
      <c r="X32" s="46" t="s">
        <v>44</v>
      </c>
      <c r="Y32" s="46"/>
      <c r="Z32" s="46"/>
      <c r="AA32" s="46"/>
      <c r="AB32" s="46"/>
      <c r="AC32" s="44"/>
      <c r="AD32" s="44"/>
      <c r="AE32" s="44"/>
      <c r="AF32" s="44"/>
      <c r="AG32" s="44"/>
      <c r="AH32" s="44"/>
      <c r="AI32" s="44"/>
      <c r="AJ32" s="44"/>
      <c r="AK32" s="47">
        <f>SUM(AK23:AK30)</f>
        <v>0</v>
      </c>
      <c r="AL32" s="47"/>
      <c r="AM32" s="47"/>
      <c r="AN32" s="47"/>
      <c r="AO32" s="47"/>
      <c r="AP32" s="42"/>
      <c r="AQ32" s="48"/>
    </row>
    <row r="33" spans="2:43" s="27" customFormat="1" ht="6.75" customHeight="1">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33"/>
    </row>
    <row r="34" spans="2:43" s="27"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27"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28"/>
    </row>
    <row r="39" spans="2:44" s="27" customFormat="1" ht="36.75" customHeight="1">
      <c r="B39" s="28"/>
      <c r="C39" s="54" t="s">
        <v>45</v>
      </c>
      <c r="AR39" s="28"/>
    </row>
    <row r="40" spans="2:44" s="27" customFormat="1" ht="6.75" customHeight="1">
      <c r="B40" s="28"/>
      <c r="AR40" s="28"/>
    </row>
    <row r="41" spans="2:44" s="55" customFormat="1" ht="14.25" customHeight="1">
      <c r="B41" s="56"/>
      <c r="C41" s="57" t="s">
        <v>14</v>
      </c>
      <c r="L41" s="55" t="str">
        <f>K5</f>
        <v>3213</v>
      </c>
      <c r="AR41" s="56"/>
    </row>
    <row r="42" spans="2:44" s="58" customFormat="1" ht="36.75" customHeight="1">
      <c r="B42" s="59"/>
      <c r="C42" s="60" t="s">
        <v>16</v>
      </c>
      <c r="L42" s="61" t="str">
        <f>K6</f>
        <v>Dětský domov Horšovský Týn, oprava fasád hlavního objektu včetně navazujících přístaveb</v>
      </c>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R42" s="59"/>
    </row>
    <row r="43" spans="2:44" s="27" customFormat="1" ht="6.75" customHeight="1">
      <c r="B43" s="28"/>
      <c r="AR43" s="28"/>
    </row>
    <row r="44" spans="2:44" s="27" customFormat="1" ht="12.75">
      <c r="B44" s="28"/>
      <c r="C44" s="57" t="s">
        <v>20</v>
      </c>
      <c r="L44" s="62" t="str">
        <f>IF(K8="","",K8)</f>
        <v> </v>
      </c>
      <c r="AI44" s="57" t="s">
        <v>22</v>
      </c>
      <c r="AM44" s="63" t="str">
        <f>IF(AN8="","",AN8)</f>
        <v>18.5.2016</v>
      </c>
      <c r="AN44" s="63"/>
      <c r="AR44" s="28"/>
    </row>
    <row r="45" spans="2:44" s="27" customFormat="1" ht="6.75" customHeight="1">
      <c r="B45" s="28"/>
      <c r="AR45" s="28"/>
    </row>
    <row r="46" spans="2:56" s="27" customFormat="1" ht="12.75">
      <c r="B46" s="28"/>
      <c r="C46" s="57" t="s">
        <v>24</v>
      </c>
      <c r="L46" s="55" t="str">
        <f>IF(E11="","",E11)</f>
        <v> </v>
      </c>
      <c r="AI46" s="57" t="s">
        <v>29</v>
      </c>
      <c r="AM46" s="64" t="str">
        <f>IF(E17="","",E17)</f>
        <v> </v>
      </c>
      <c r="AN46" s="64"/>
      <c r="AO46" s="64"/>
      <c r="AP46" s="64"/>
      <c r="AR46" s="28"/>
      <c r="AS46" s="65" t="s">
        <v>46</v>
      </c>
      <c r="AT46" s="65"/>
      <c r="AU46" s="66"/>
      <c r="AV46" s="66"/>
      <c r="AW46" s="66"/>
      <c r="AX46" s="66"/>
      <c r="AY46" s="66"/>
      <c r="AZ46" s="66"/>
      <c r="BA46" s="66"/>
      <c r="BB46" s="66"/>
      <c r="BC46" s="66"/>
      <c r="BD46" s="67"/>
    </row>
    <row r="47" spans="2:56" s="27" customFormat="1" ht="12.75">
      <c r="B47" s="28"/>
      <c r="C47" s="57" t="s">
        <v>28</v>
      </c>
      <c r="L47" s="55" t="str">
        <f>IF(E14="","",E14)</f>
        <v> </v>
      </c>
      <c r="AR47" s="28"/>
      <c r="AS47" s="65"/>
      <c r="AT47" s="65"/>
      <c r="AU47" s="29"/>
      <c r="AV47" s="29"/>
      <c r="AW47" s="29"/>
      <c r="AX47" s="29"/>
      <c r="AY47" s="29"/>
      <c r="AZ47" s="29"/>
      <c r="BA47" s="29"/>
      <c r="BB47" s="29"/>
      <c r="BC47" s="29"/>
      <c r="BD47" s="68"/>
    </row>
    <row r="48" spans="2:56" s="27" customFormat="1" ht="10.5" customHeight="1">
      <c r="B48" s="28"/>
      <c r="AR48" s="28"/>
      <c r="AS48" s="65"/>
      <c r="AT48" s="65"/>
      <c r="AU48" s="29"/>
      <c r="AV48" s="29"/>
      <c r="AW48" s="29"/>
      <c r="AX48" s="29"/>
      <c r="AY48" s="29"/>
      <c r="AZ48" s="29"/>
      <c r="BA48" s="29"/>
      <c r="BB48" s="29"/>
      <c r="BC48" s="29"/>
      <c r="BD48" s="68"/>
    </row>
    <row r="49" spans="2:56" s="27" customFormat="1" ht="29.25" customHeight="1">
      <c r="B49" s="28"/>
      <c r="C49" s="69" t="s">
        <v>47</v>
      </c>
      <c r="D49" s="69"/>
      <c r="E49" s="69"/>
      <c r="F49" s="69"/>
      <c r="G49" s="69"/>
      <c r="H49" s="44"/>
      <c r="I49" s="70" t="s">
        <v>48</v>
      </c>
      <c r="J49" s="70"/>
      <c r="K49" s="70"/>
      <c r="L49" s="70"/>
      <c r="M49" s="70"/>
      <c r="N49" s="70"/>
      <c r="O49" s="70"/>
      <c r="P49" s="70"/>
      <c r="Q49" s="70"/>
      <c r="R49" s="70"/>
      <c r="S49" s="70"/>
      <c r="T49" s="70"/>
      <c r="U49" s="70"/>
      <c r="V49" s="70"/>
      <c r="W49" s="70"/>
      <c r="X49" s="70"/>
      <c r="Y49" s="70"/>
      <c r="Z49" s="70"/>
      <c r="AA49" s="70"/>
      <c r="AB49" s="70"/>
      <c r="AC49" s="70"/>
      <c r="AD49" s="70"/>
      <c r="AE49" s="70"/>
      <c r="AF49" s="70"/>
      <c r="AG49" s="71" t="s">
        <v>49</v>
      </c>
      <c r="AH49" s="71"/>
      <c r="AI49" s="71"/>
      <c r="AJ49" s="71"/>
      <c r="AK49" s="71"/>
      <c r="AL49" s="71"/>
      <c r="AM49" s="71"/>
      <c r="AN49" s="70" t="s">
        <v>50</v>
      </c>
      <c r="AO49" s="70"/>
      <c r="AP49" s="70"/>
      <c r="AQ49" s="72" t="s">
        <v>51</v>
      </c>
      <c r="AR49" s="28"/>
      <c r="AS49" s="73" t="s">
        <v>52</v>
      </c>
      <c r="AT49" s="74" t="s">
        <v>53</v>
      </c>
      <c r="AU49" s="74" t="s">
        <v>54</v>
      </c>
      <c r="AV49" s="74" t="s">
        <v>55</v>
      </c>
      <c r="AW49" s="74" t="s">
        <v>56</v>
      </c>
      <c r="AX49" s="74" t="s">
        <v>57</v>
      </c>
      <c r="AY49" s="74" t="s">
        <v>58</v>
      </c>
      <c r="AZ49" s="74" t="s">
        <v>59</v>
      </c>
      <c r="BA49" s="74" t="s">
        <v>60</v>
      </c>
      <c r="BB49" s="74" t="s">
        <v>61</v>
      </c>
      <c r="BC49" s="74" t="s">
        <v>62</v>
      </c>
      <c r="BD49" s="75" t="s">
        <v>63</v>
      </c>
    </row>
    <row r="50" spans="2:56" s="27" customFormat="1" ht="10.5" customHeight="1">
      <c r="B50" s="28"/>
      <c r="AR50" s="28"/>
      <c r="AS50" s="76"/>
      <c r="AT50" s="66"/>
      <c r="AU50" s="66"/>
      <c r="AV50" s="66"/>
      <c r="AW50" s="66"/>
      <c r="AX50" s="66"/>
      <c r="AY50" s="66"/>
      <c r="AZ50" s="66"/>
      <c r="BA50" s="66"/>
      <c r="BB50" s="66"/>
      <c r="BC50" s="66"/>
      <c r="BD50" s="67"/>
    </row>
    <row r="51" spans="2:90" s="58" customFormat="1" ht="32.25" customHeight="1">
      <c r="B51" s="59"/>
      <c r="C51" s="77" t="s">
        <v>64</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9">
        <f>ROUND(SUM(AG52:AG53),2)</f>
        <v>0</v>
      </c>
      <c r="AH51" s="79"/>
      <c r="AI51" s="79"/>
      <c r="AJ51" s="79"/>
      <c r="AK51" s="79"/>
      <c r="AL51" s="79"/>
      <c r="AM51" s="79"/>
      <c r="AN51" s="80">
        <f>SUM(AG51,AT51)</f>
        <v>0</v>
      </c>
      <c r="AO51" s="80"/>
      <c r="AP51" s="80"/>
      <c r="AQ51" s="81"/>
      <c r="AR51" s="59"/>
      <c r="AS51" s="82">
        <f>ROUND(SUM(AS52:AS53),2)</f>
        <v>0</v>
      </c>
      <c r="AT51" s="83">
        <f>ROUND(SUM(AV51:AW51),2)</f>
        <v>0</v>
      </c>
      <c r="AU51" s="84">
        <f>ROUND(SUM(AU52:AU53),5)</f>
        <v>1946.50683</v>
      </c>
      <c r="AV51" s="83">
        <f>ROUND(AZ51*L26,2)</f>
        <v>0</v>
      </c>
      <c r="AW51" s="83">
        <f>ROUND(BA51*L27,2)</f>
        <v>0</v>
      </c>
      <c r="AX51" s="83">
        <f>ROUND(BB51*L26,2)</f>
        <v>0</v>
      </c>
      <c r="AY51" s="83">
        <f>ROUND(BC51*L27,2)</f>
        <v>0</v>
      </c>
      <c r="AZ51" s="83">
        <f>ROUND(SUM(AZ52:AZ53),2)</f>
        <v>0</v>
      </c>
      <c r="BA51" s="83">
        <f>ROUND(SUM(BA52:BA53),2)</f>
        <v>0</v>
      </c>
      <c r="BB51" s="83">
        <f>ROUND(SUM(BB52:BB53),2)</f>
        <v>0</v>
      </c>
      <c r="BC51" s="83">
        <f>ROUND(SUM(BC52:BC53),2)</f>
        <v>0</v>
      </c>
      <c r="BD51" s="85">
        <f>ROUND(SUM(BD52:BD53),2)</f>
        <v>0</v>
      </c>
      <c r="BS51" s="60" t="s">
        <v>65</v>
      </c>
      <c r="BT51" s="60" t="s">
        <v>66</v>
      </c>
      <c r="BU51" s="86" t="s">
        <v>67</v>
      </c>
      <c r="BV51" s="60" t="s">
        <v>68</v>
      </c>
      <c r="BW51" s="60" t="s">
        <v>6</v>
      </c>
      <c r="BX51" s="60" t="s">
        <v>69</v>
      </c>
      <c r="CL51" s="60"/>
    </row>
    <row r="52" spans="1:91" s="98" customFormat="1" ht="27" customHeight="1">
      <c r="A52" s="87" t="s">
        <v>70</v>
      </c>
      <c r="B52" s="88"/>
      <c r="C52" s="89"/>
      <c r="D52" s="90" t="s">
        <v>71</v>
      </c>
      <c r="E52" s="90"/>
      <c r="F52" s="90"/>
      <c r="G52" s="90"/>
      <c r="H52" s="90"/>
      <c r="I52" s="91"/>
      <c r="J52" s="90" t="s">
        <v>72</v>
      </c>
      <c r="K52" s="90"/>
      <c r="L52" s="90"/>
      <c r="M52" s="90"/>
      <c r="N52" s="90"/>
      <c r="O52" s="90"/>
      <c r="P52" s="90"/>
      <c r="Q52" s="90"/>
      <c r="R52" s="90"/>
      <c r="S52" s="90"/>
      <c r="T52" s="90"/>
      <c r="U52" s="90"/>
      <c r="V52" s="90"/>
      <c r="W52" s="90"/>
      <c r="X52" s="90"/>
      <c r="Y52" s="90"/>
      <c r="Z52" s="90"/>
      <c r="AA52" s="90"/>
      <c r="AB52" s="90"/>
      <c r="AC52" s="90"/>
      <c r="AD52" s="90"/>
      <c r="AE52" s="90"/>
      <c r="AF52" s="90"/>
      <c r="AG52" s="92">
        <f>'01 - Oprava fasád hlavníh...'!J27</f>
        <v>0</v>
      </c>
      <c r="AH52" s="92"/>
      <c r="AI52" s="92"/>
      <c r="AJ52" s="92"/>
      <c r="AK52" s="92"/>
      <c r="AL52" s="92"/>
      <c r="AM52" s="92"/>
      <c r="AN52" s="92">
        <f>SUM(AG52,AT52)</f>
        <v>0</v>
      </c>
      <c r="AO52" s="92"/>
      <c r="AP52" s="92"/>
      <c r="AQ52" s="93" t="s">
        <v>73</v>
      </c>
      <c r="AR52" s="88"/>
      <c r="AS52" s="94">
        <v>0</v>
      </c>
      <c r="AT52" s="95">
        <f>ROUND(SUM(AV52:AW52),2)</f>
        <v>0</v>
      </c>
      <c r="AU52" s="96">
        <f>'01 - Oprava fasád hlavníh...'!P90</f>
        <v>1946.5068339999998</v>
      </c>
      <c r="AV52" s="95">
        <f>'01 - Oprava fasád hlavníh...'!J30</f>
        <v>0</v>
      </c>
      <c r="AW52" s="95">
        <f>'01 - Oprava fasád hlavníh...'!J31</f>
        <v>0</v>
      </c>
      <c r="AX52" s="95">
        <f>'01 - Oprava fasád hlavníh...'!J32</f>
        <v>0</v>
      </c>
      <c r="AY52" s="95">
        <f>'01 - Oprava fasád hlavníh...'!J33</f>
        <v>0</v>
      </c>
      <c r="AZ52" s="95">
        <f>'01 - Oprava fasád hlavníh...'!F30</f>
        <v>0</v>
      </c>
      <c r="BA52" s="95">
        <f>'01 - Oprava fasád hlavníh...'!F31</f>
        <v>0</v>
      </c>
      <c r="BB52" s="95">
        <f>'01 - Oprava fasád hlavníh...'!F32</f>
        <v>0</v>
      </c>
      <c r="BC52" s="95">
        <f>'01 - Oprava fasád hlavníh...'!F33</f>
        <v>0</v>
      </c>
      <c r="BD52" s="97">
        <f>'01 - Oprava fasád hlavníh...'!F34</f>
        <v>0</v>
      </c>
      <c r="BT52" s="99" t="s">
        <v>74</v>
      </c>
      <c r="BV52" s="99" t="s">
        <v>68</v>
      </c>
      <c r="BW52" s="99" t="s">
        <v>75</v>
      </c>
      <c r="BX52" s="99" t="s">
        <v>6</v>
      </c>
      <c r="CL52" s="99"/>
      <c r="CM52" s="99" t="s">
        <v>74</v>
      </c>
    </row>
    <row r="53" spans="1:91" s="98" customFormat="1" ht="27" customHeight="1">
      <c r="A53" s="87" t="s">
        <v>70</v>
      </c>
      <c r="B53" s="88"/>
      <c r="C53" s="89"/>
      <c r="D53" s="90" t="s">
        <v>76</v>
      </c>
      <c r="E53" s="90"/>
      <c r="F53" s="90"/>
      <c r="G53" s="90"/>
      <c r="H53" s="90"/>
      <c r="I53" s="91"/>
      <c r="J53" s="90" t="s">
        <v>77</v>
      </c>
      <c r="K53" s="90"/>
      <c r="L53" s="90"/>
      <c r="M53" s="90"/>
      <c r="N53" s="90"/>
      <c r="O53" s="90"/>
      <c r="P53" s="90"/>
      <c r="Q53" s="90"/>
      <c r="R53" s="90"/>
      <c r="S53" s="90"/>
      <c r="T53" s="90"/>
      <c r="U53" s="90"/>
      <c r="V53" s="90"/>
      <c r="W53" s="90"/>
      <c r="X53" s="90"/>
      <c r="Y53" s="90"/>
      <c r="Z53" s="90"/>
      <c r="AA53" s="90"/>
      <c r="AB53" s="90"/>
      <c r="AC53" s="90"/>
      <c r="AD53" s="90"/>
      <c r="AE53" s="90"/>
      <c r="AF53" s="90"/>
      <c r="AG53" s="92">
        <f>'10 - Vedlejší a ostatní n...'!J27</f>
        <v>0</v>
      </c>
      <c r="AH53" s="92"/>
      <c r="AI53" s="92"/>
      <c r="AJ53" s="92"/>
      <c r="AK53" s="92"/>
      <c r="AL53" s="92"/>
      <c r="AM53" s="92"/>
      <c r="AN53" s="92">
        <f>SUM(AG53,AT53)</f>
        <v>0</v>
      </c>
      <c r="AO53" s="92"/>
      <c r="AP53" s="92"/>
      <c r="AQ53" s="93" t="s">
        <v>78</v>
      </c>
      <c r="AR53" s="88"/>
      <c r="AS53" s="100">
        <v>0</v>
      </c>
      <c r="AT53" s="101">
        <f>ROUND(SUM(AV53:AW53),2)</f>
        <v>0</v>
      </c>
      <c r="AU53" s="102">
        <f>'10 - Vedlejší a ostatní n...'!P78</f>
        <v>0</v>
      </c>
      <c r="AV53" s="101">
        <f>'10 - Vedlejší a ostatní n...'!J30</f>
        <v>0</v>
      </c>
      <c r="AW53" s="101">
        <f>'10 - Vedlejší a ostatní n...'!J31</f>
        <v>0</v>
      </c>
      <c r="AX53" s="101">
        <f>'10 - Vedlejší a ostatní n...'!J32</f>
        <v>0</v>
      </c>
      <c r="AY53" s="101">
        <f>'10 - Vedlejší a ostatní n...'!J33</f>
        <v>0</v>
      </c>
      <c r="AZ53" s="101">
        <f>'10 - Vedlejší a ostatní n...'!F30</f>
        <v>0</v>
      </c>
      <c r="BA53" s="101">
        <f>'10 - Vedlejší a ostatní n...'!F31</f>
        <v>0</v>
      </c>
      <c r="BB53" s="101">
        <f>'10 - Vedlejší a ostatní n...'!F32</f>
        <v>0</v>
      </c>
      <c r="BC53" s="101">
        <f>'10 - Vedlejší a ostatní n...'!F33</f>
        <v>0</v>
      </c>
      <c r="BD53" s="103">
        <f>'10 - Vedlejší a ostatní n...'!F34</f>
        <v>0</v>
      </c>
      <c r="BT53" s="99" t="s">
        <v>74</v>
      </c>
      <c r="BV53" s="99" t="s">
        <v>68</v>
      </c>
      <c r="BW53" s="99" t="s">
        <v>79</v>
      </c>
      <c r="BX53" s="99" t="s">
        <v>6</v>
      </c>
      <c r="CL53" s="99" t="s">
        <v>80</v>
      </c>
      <c r="CM53" s="99" t="s">
        <v>74</v>
      </c>
    </row>
    <row r="54" spans="2:44" s="27" customFormat="1" ht="30" customHeight="1">
      <c r="B54" s="28"/>
      <c r="AR54" s="28"/>
    </row>
    <row r="55" spans="2:44" s="27" customFormat="1" ht="6.75" customHeight="1">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28"/>
    </row>
  </sheetData>
  <sheetProtection selectLockedCells="1" selectUnlockedCells="1"/>
  <mergeCells count="43">
    <mergeCell ref="AR2:BE2"/>
    <mergeCell ref="K5:AO5"/>
    <mergeCell ref="K6:AO6"/>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1:AM51"/>
    <mergeCell ref="AN51:AP51"/>
    <mergeCell ref="D52:H52"/>
    <mergeCell ref="J52:AF52"/>
    <mergeCell ref="AG52:AM52"/>
    <mergeCell ref="AN52:AP52"/>
    <mergeCell ref="D53:H53"/>
    <mergeCell ref="J53:AF53"/>
    <mergeCell ref="AG53:AM53"/>
    <mergeCell ref="AN53:AP53"/>
  </mergeCells>
  <hyperlinks>
    <hyperlink ref="K1" location="C2" display="1) Rekapitulace stavby"/>
    <hyperlink ref="W1" location="C51" display="2) Rekapitulace objektů stavby a soupisů prací"/>
    <hyperlink ref="A52" location="01 - Oprava fasád hlavníh!...C2" display="/"/>
    <hyperlink ref="A53" location="10 - Vedlejší a ostatní n!...C2" display="/"/>
  </hyperlinks>
  <printOptions/>
  <pageMargins left="0.5833333333333334" right="0.5833333333333334" top="0.5833333333333334" bottom="0.6215277777777778" header="0.5118055555555555" footer="0.03958333333333333"/>
  <pageSetup fitToHeight="100" fitToWidth="1" horizontalDpi="300" verticalDpi="300" orientation="landscape" paperSize="9"/>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72"/>
  <sheetViews>
    <sheetView showGridLines="0" workbookViewId="0" topLeftCell="A1">
      <pane ySplit="1" topLeftCell="A44" activePane="bottomLeft" state="frozen"/>
      <selection pane="topLeft" activeCell="A1" sqref="A1"/>
      <selection pane="bottomLeft" activeCell="J1" sqref="J1"/>
    </sheetView>
  </sheetViews>
  <sheetFormatPr defaultColWidth="9.140625" defaultRowHeight="15"/>
  <cols>
    <col min="1" max="1" width="8.28125" style="1" customWidth="1"/>
    <col min="2" max="2" width="1.7109375" style="1" customWidth="1"/>
    <col min="3" max="3" width="4.140625" style="1" customWidth="1"/>
    <col min="4" max="4" width="4.28125" style="1" customWidth="1"/>
    <col min="5" max="5" width="17.140625" style="1" customWidth="1"/>
    <col min="6" max="6" width="75.00390625" style="1" customWidth="1"/>
    <col min="7" max="7" width="8.7109375" style="1" customWidth="1"/>
    <col min="8" max="8" width="11.140625" style="1" customWidth="1"/>
    <col min="9" max="9" width="12.7109375" style="1" customWidth="1"/>
    <col min="10" max="10" width="23.421875" style="1" customWidth="1"/>
    <col min="11" max="11" width="15.421875" style="1" customWidth="1"/>
    <col min="12" max="12" width="9.28125" style="1" customWidth="1"/>
    <col min="13" max="21" width="0"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32" max="43" width="9.28125" style="1" customWidth="1"/>
    <col min="44" max="65" width="0" style="1" hidden="1" customWidth="1"/>
    <col min="66" max="16384" width="9.28125" style="1" customWidth="1"/>
  </cols>
  <sheetData>
    <row r="1" spans="1:70" ht="21.75" customHeight="1">
      <c r="A1" s="104"/>
      <c r="B1" s="3"/>
      <c r="C1" s="3"/>
      <c r="D1" s="4" t="s">
        <v>1</v>
      </c>
      <c r="E1" s="3"/>
      <c r="F1" s="5" t="s">
        <v>81</v>
      </c>
      <c r="G1" s="5" t="s">
        <v>82</v>
      </c>
      <c r="H1" s="5"/>
      <c r="I1" s="3"/>
      <c r="J1" s="5" t="s">
        <v>83</v>
      </c>
      <c r="K1" s="4" t="s">
        <v>84</v>
      </c>
      <c r="L1" s="5" t="s">
        <v>85</v>
      </c>
      <c r="M1" s="5"/>
      <c r="N1" s="5"/>
      <c r="O1" s="5"/>
      <c r="P1" s="5"/>
      <c r="Q1" s="5"/>
      <c r="R1" s="5"/>
      <c r="S1" s="5"/>
      <c r="T1" s="5"/>
      <c r="U1" s="6"/>
      <c r="V1" s="6"/>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row>
    <row r="2" spans="3:46" ht="36.75" customHeight="1">
      <c r="L2" s="10" t="s">
        <v>7</v>
      </c>
      <c r="M2" s="10"/>
      <c r="N2" s="10"/>
      <c r="O2" s="10"/>
      <c r="P2" s="10"/>
      <c r="Q2" s="10"/>
      <c r="R2" s="10"/>
      <c r="S2" s="10"/>
      <c r="T2" s="10"/>
      <c r="U2" s="10"/>
      <c r="V2" s="10"/>
      <c r="AT2" s="11" t="s">
        <v>75</v>
      </c>
    </row>
    <row r="3" spans="2:46" ht="6.75" customHeight="1">
      <c r="B3" s="12"/>
      <c r="C3" s="13"/>
      <c r="D3" s="13"/>
      <c r="E3" s="13"/>
      <c r="F3" s="13"/>
      <c r="G3" s="13"/>
      <c r="H3" s="13"/>
      <c r="I3" s="13"/>
      <c r="J3" s="13"/>
      <c r="K3" s="14"/>
      <c r="AT3" s="11" t="s">
        <v>74</v>
      </c>
    </row>
    <row r="4" spans="2:46" ht="36.75" customHeight="1">
      <c r="B4" s="15"/>
      <c r="C4" s="16"/>
      <c r="D4" s="17" t="s">
        <v>86</v>
      </c>
      <c r="E4" s="16"/>
      <c r="F4" s="16"/>
      <c r="G4" s="16"/>
      <c r="H4" s="16"/>
      <c r="I4" s="16"/>
      <c r="J4" s="16"/>
      <c r="K4" s="18"/>
      <c r="M4" s="19" t="s">
        <v>12</v>
      </c>
      <c r="AT4" s="11" t="s">
        <v>5</v>
      </c>
    </row>
    <row r="5" spans="2:11" ht="6.75" customHeight="1">
      <c r="B5" s="15"/>
      <c r="C5" s="16"/>
      <c r="D5" s="16"/>
      <c r="E5" s="16"/>
      <c r="F5" s="16"/>
      <c r="G5" s="16"/>
      <c r="H5" s="16"/>
      <c r="I5" s="16"/>
      <c r="J5" s="16"/>
      <c r="K5" s="18"/>
    </row>
    <row r="6" spans="2:11" ht="12.75">
      <c r="B6" s="15"/>
      <c r="C6" s="16"/>
      <c r="D6" s="24" t="s">
        <v>16</v>
      </c>
      <c r="E6" s="16"/>
      <c r="F6" s="16"/>
      <c r="G6" s="16"/>
      <c r="H6" s="16"/>
      <c r="I6" s="16"/>
      <c r="J6" s="16"/>
      <c r="K6" s="18"/>
    </row>
    <row r="7" spans="2:11" ht="22.5" customHeight="1">
      <c r="B7" s="15"/>
      <c r="C7" s="16"/>
      <c r="D7" s="16"/>
      <c r="E7" s="105" t="str">
        <f>'Rekapitulace stavby'!K6</f>
        <v>Dětský domov Horšovský Týn, oprava fasád hlavního objektu včetně navazujících přístaveb</v>
      </c>
      <c r="F7" s="105"/>
      <c r="G7" s="105"/>
      <c r="H7" s="105"/>
      <c r="I7" s="16"/>
      <c r="J7" s="16"/>
      <c r="K7" s="18"/>
    </row>
    <row r="8" spans="2:11" s="27" customFormat="1" ht="12.75">
      <c r="B8" s="28"/>
      <c r="C8" s="29"/>
      <c r="D8" s="24" t="s">
        <v>87</v>
      </c>
      <c r="E8" s="29"/>
      <c r="F8" s="29"/>
      <c r="G8" s="29"/>
      <c r="H8" s="29"/>
      <c r="I8" s="29"/>
      <c r="J8" s="29"/>
      <c r="K8" s="33"/>
    </row>
    <row r="9" spans="2:11" s="27" customFormat="1" ht="36.75" customHeight="1">
      <c r="B9" s="28"/>
      <c r="C9" s="29"/>
      <c r="D9" s="29"/>
      <c r="E9" s="61" t="s">
        <v>88</v>
      </c>
      <c r="F9" s="61"/>
      <c r="G9" s="61"/>
      <c r="H9" s="61"/>
      <c r="I9" s="29"/>
      <c r="J9" s="29"/>
      <c r="K9" s="33"/>
    </row>
    <row r="10" spans="2:11" s="27" customFormat="1" ht="12.75">
      <c r="B10" s="28"/>
      <c r="C10" s="29"/>
      <c r="D10" s="29"/>
      <c r="E10" s="29"/>
      <c r="F10" s="29"/>
      <c r="G10" s="29"/>
      <c r="H10" s="29"/>
      <c r="I10" s="29"/>
      <c r="J10" s="29"/>
      <c r="K10" s="33"/>
    </row>
    <row r="11" spans="2:11" s="27" customFormat="1" ht="14.25" customHeight="1">
      <c r="B11" s="28"/>
      <c r="C11" s="29"/>
      <c r="D11" s="24" t="s">
        <v>18</v>
      </c>
      <c r="E11" s="29"/>
      <c r="F11" s="21"/>
      <c r="G11" s="29"/>
      <c r="H11" s="29"/>
      <c r="I11" s="24" t="s">
        <v>19</v>
      </c>
      <c r="J11" s="21"/>
      <c r="K11" s="33"/>
    </row>
    <row r="12" spans="2:11" s="27" customFormat="1" ht="14.25" customHeight="1">
      <c r="B12" s="28"/>
      <c r="C12" s="29"/>
      <c r="D12" s="24" t="s">
        <v>20</v>
      </c>
      <c r="E12" s="29"/>
      <c r="F12" s="21" t="s">
        <v>21</v>
      </c>
      <c r="G12" s="29"/>
      <c r="H12" s="29"/>
      <c r="I12" s="24" t="s">
        <v>22</v>
      </c>
      <c r="J12" s="63" t="str">
        <f>'Rekapitulace stavby'!AN8</f>
        <v>18.5.2016</v>
      </c>
      <c r="K12" s="33"/>
    </row>
    <row r="13" spans="2:11" s="27" customFormat="1" ht="10.5" customHeight="1">
      <c r="B13" s="28"/>
      <c r="C13" s="29"/>
      <c r="D13" s="29"/>
      <c r="E13" s="29"/>
      <c r="F13" s="29"/>
      <c r="G13" s="29"/>
      <c r="H13" s="29"/>
      <c r="I13" s="29"/>
      <c r="J13" s="29"/>
      <c r="K13" s="33"/>
    </row>
    <row r="14" spans="2:11" s="27" customFormat="1" ht="14.25" customHeight="1">
      <c r="B14" s="28"/>
      <c r="C14" s="29"/>
      <c r="D14" s="24" t="s">
        <v>24</v>
      </c>
      <c r="E14" s="29"/>
      <c r="F14" s="29"/>
      <c r="G14" s="29"/>
      <c r="H14" s="29"/>
      <c r="I14" s="24" t="s">
        <v>25</v>
      </c>
      <c r="J14" s="21">
        <f>IF('Rekapitulace stavby'!AN10="","",'Rekapitulace stavby'!AN10)</f>
      </c>
      <c r="K14" s="33"/>
    </row>
    <row r="15" spans="2:11" s="27" customFormat="1" ht="18" customHeight="1">
      <c r="B15" s="28"/>
      <c r="C15" s="29"/>
      <c r="D15" s="29"/>
      <c r="E15" s="21" t="str">
        <f>IF('Rekapitulace stavby'!E11="","",'Rekapitulace stavby'!E11)</f>
        <v> </v>
      </c>
      <c r="F15" s="29"/>
      <c r="G15" s="29"/>
      <c r="H15" s="29"/>
      <c r="I15" s="24" t="s">
        <v>27</v>
      </c>
      <c r="J15" s="21">
        <f>IF('Rekapitulace stavby'!AN11="","",'Rekapitulace stavby'!AN11)</f>
      </c>
      <c r="K15" s="33"/>
    </row>
    <row r="16" spans="2:11" s="27" customFormat="1" ht="6.75" customHeight="1">
      <c r="B16" s="28"/>
      <c r="C16" s="29"/>
      <c r="D16" s="29"/>
      <c r="E16" s="29"/>
      <c r="F16" s="29"/>
      <c r="G16" s="29"/>
      <c r="H16" s="29"/>
      <c r="I16" s="29"/>
      <c r="J16" s="29"/>
      <c r="K16" s="33"/>
    </row>
    <row r="17" spans="2:11" s="27" customFormat="1" ht="14.25" customHeight="1">
      <c r="B17" s="28"/>
      <c r="C17" s="29"/>
      <c r="D17" s="24" t="s">
        <v>28</v>
      </c>
      <c r="E17" s="29"/>
      <c r="F17" s="29"/>
      <c r="G17" s="29"/>
      <c r="H17" s="29"/>
      <c r="I17" s="24" t="s">
        <v>25</v>
      </c>
      <c r="J17" s="21">
        <f>IF('Rekapitulace stavby'!AN13="Vyplň údaj","",IF('Rekapitulace stavby'!AN13="","",'Rekapitulace stavby'!AN13))</f>
      </c>
      <c r="K17" s="33"/>
    </row>
    <row r="18" spans="2:11" s="27" customFormat="1" ht="18" customHeight="1">
      <c r="B18" s="28"/>
      <c r="C18" s="29"/>
      <c r="D18" s="29"/>
      <c r="E18" s="21" t="str">
        <f>IF('Rekapitulace stavby'!E14="Vyplň údaj","",IF('Rekapitulace stavby'!E14="","",'Rekapitulace stavby'!E14))</f>
        <v> </v>
      </c>
      <c r="F18" s="29"/>
      <c r="G18" s="29"/>
      <c r="H18" s="29"/>
      <c r="I18" s="24" t="s">
        <v>27</v>
      </c>
      <c r="J18" s="21">
        <f>IF('Rekapitulace stavby'!AN14="Vyplň údaj","",IF('Rekapitulace stavby'!AN14="","",'Rekapitulace stavby'!AN14))</f>
      </c>
      <c r="K18" s="33"/>
    </row>
    <row r="19" spans="2:11" s="27" customFormat="1" ht="6.75" customHeight="1">
      <c r="B19" s="28"/>
      <c r="C19" s="29"/>
      <c r="D19" s="29"/>
      <c r="E19" s="29"/>
      <c r="F19" s="29"/>
      <c r="G19" s="29"/>
      <c r="H19" s="29"/>
      <c r="I19" s="29"/>
      <c r="J19" s="29"/>
      <c r="K19" s="33"/>
    </row>
    <row r="20" spans="2:11" s="27" customFormat="1" ht="14.25" customHeight="1">
      <c r="B20" s="28"/>
      <c r="C20" s="29"/>
      <c r="D20" s="24" t="s">
        <v>29</v>
      </c>
      <c r="E20" s="29"/>
      <c r="F20" s="29"/>
      <c r="G20" s="29"/>
      <c r="H20" s="29"/>
      <c r="I20" s="24" t="s">
        <v>25</v>
      </c>
      <c r="J20" s="21">
        <f>IF('Rekapitulace stavby'!AN16="","",'Rekapitulace stavby'!AN16)</f>
      </c>
      <c r="K20" s="33"/>
    </row>
    <row r="21" spans="2:11" s="27" customFormat="1" ht="18" customHeight="1">
      <c r="B21" s="28"/>
      <c r="C21" s="29"/>
      <c r="D21" s="29"/>
      <c r="E21" s="21" t="str">
        <f>IF('Rekapitulace stavby'!E17="","",'Rekapitulace stavby'!E17)</f>
        <v> </v>
      </c>
      <c r="F21" s="29"/>
      <c r="G21" s="29"/>
      <c r="H21" s="29"/>
      <c r="I21" s="24" t="s">
        <v>27</v>
      </c>
      <c r="J21" s="21">
        <f>IF('Rekapitulace stavby'!AN17="","",'Rekapitulace stavby'!AN17)</f>
      </c>
      <c r="K21" s="33"/>
    </row>
    <row r="22" spans="2:11" s="27" customFormat="1" ht="6.75" customHeight="1">
      <c r="B22" s="28"/>
      <c r="C22" s="29"/>
      <c r="D22" s="29"/>
      <c r="E22" s="29"/>
      <c r="F22" s="29"/>
      <c r="G22" s="29"/>
      <c r="H22" s="29"/>
      <c r="I22" s="29"/>
      <c r="J22" s="29"/>
      <c r="K22" s="33"/>
    </row>
    <row r="23" spans="2:11" s="27" customFormat="1" ht="14.25" customHeight="1">
      <c r="B23" s="28"/>
      <c r="C23" s="29"/>
      <c r="D23" s="24" t="s">
        <v>31</v>
      </c>
      <c r="E23" s="29"/>
      <c r="F23" s="29"/>
      <c r="G23" s="29"/>
      <c r="H23" s="29"/>
      <c r="I23" s="29"/>
      <c r="J23" s="29"/>
      <c r="K23" s="33"/>
    </row>
    <row r="24" spans="2:11" s="106" customFormat="1" ht="22.5" customHeight="1">
      <c r="B24" s="107"/>
      <c r="C24" s="108"/>
      <c r="D24" s="108"/>
      <c r="E24" s="25"/>
      <c r="F24" s="25"/>
      <c r="G24" s="25"/>
      <c r="H24" s="25"/>
      <c r="I24" s="108"/>
      <c r="J24" s="108"/>
      <c r="K24" s="109"/>
    </row>
    <row r="25" spans="2:11" s="27" customFormat="1" ht="6.75" customHeight="1">
      <c r="B25" s="28"/>
      <c r="C25" s="29"/>
      <c r="D25" s="29"/>
      <c r="E25" s="29"/>
      <c r="F25" s="29"/>
      <c r="G25" s="29"/>
      <c r="H25" s="29"/>
      <c r="I25" s="29"/>
      <c r="J25" s="29"/>
      <c r="K25" s="33"/>
    </row>
    <row r="26" spans="2:11" s="27" customFormat="1" ht="6.75" customHeight="1">
      <c r="B26" s="28"/>
      <c r="C26" s="29"/>
      <c r="D26" s="66"/>
      <c r="E26" s="66"/>
      <c r="F26" s="66"/>
      <c r="G26" s="66"/>
      <c r="H26" s="66"/>
      <c r="I26" s="66"/>
      <c r="J26" s="66"/>
      <c r="K26" s="110"/>
    </row>
    <row r="27" spans="2:11" s="27" customFormat="1" ht="24.75" customHeight="1">
      <c r="B27" s="28"/>
      <c r="C27" s="29"/>
      <c r="D27" s="111" t="s">
        <v>32</v>
      </c>
      <c r="E27" s="29"/>
      <c r="F27" s="29"/>
      <c r="G27" s="29"/>
      <c r="H27" s="29"/>
      <c r="I27" s="29"/>
      <c r="J27" s="80">
        <f>ROUND(J90,2)</f>
        <v>0</v>
      </c>
      <c r="K27" s="33"/>
    </row>
    <row r="28" spans="2:11" s="27" customFormat="1" ht="6.75" customHeight="1">
      <c r="B28" s="28"/>
      <c r="C28" s="29"/>
      <c r="D28" s="66"/>
      <c r="E28" s="66"/>
      <c r="F28" s="66"/>
      <c r="G28" s="66"/>
      <c r="H28" s="66"/>
      <c r="I28" s="66"/>
      <c r="J28" s="66"/>
      <c r="K28" s="110"/>
    </row>
    <row r="29" spans="2:11" s="27" customFormat="1" ht="14.25" customHeight="1">
      <c r="B29" s="28"/>
      <c r="C29" s="29"/>
      <c r="D29" s="29"/>
      <c r="E29" s="29"/>
      <c r="F29" s="34" t="s">
        <v>34</v>
      </c>
      <c r="G29" s="29"/>
      <c r="H29" s="29"/>
      <c r="I29" s="34" t="s">
        <v>33</v>
      </c>
      <c r="J29" s="34" t="s">
        <v>35</v>
      </c>
      <c r="K29" s="33"/>
    </row>
    <row r="30" spans="2:11" s="27" customFormat="1" ht="14.25" customHeight="1">
      <c r="B30" s="28"/>
      <c r="C30" s="29"/>
      <c r="D30" s="38" t="s">
        <v>36</v>
      </c>
      <c r="E30" s="38" t="s">
        <v>37</v>
      </c>
      <c r="F30" s="112">
        <f>ROUND(SUM(BE90:BE570),2)</f>
        <v>0</v>
      </c>
      <c r="G30" s="29"/>
      <c r="H30" s="29"/>
      <c r="I30" s="113">
        <v>0.21</v>
      </c>
      <c r="J30" s="112">
        <f>ROUND(ROUND((SUM(BE90:BE570)),2)*I30,2)</f>
        <v>0</v>
      </c>
      <c r="K30" s="33"/>
    </row>
    <row r="31" spans="2:11" s="27" customFormat="1" ht="14.25" customHeight="1">
      <c r="B31" s="28"/>
      <c r="C31" s="29"/>
      <c r="D31" s="29"/>
      <c r="E31" s="38" t="s">
        <v>38</v>
      </c>
      <c r="F31" s="112">
        <f>ROUND(SUM(BF90:BF570),2)</f>
        <v>0</v>
      </c>
      <c r="G31" s="29"/>
      <c r="H31" s="29"/>
      <c r="I31" s="113">
        <v>0.15</v>
      </c>
      <c r="J31" s="112">
        <f>ROUND(ROUND((SUM(BF90:BF570)),2)*I31,2)</f>
        <v>0</v>
      </c>
      <c r="K31" s="33"/>
    </row>
    <row r="32" spans="2:11" s="27" customFormat="1" ht="14.25" customHeight="1" hidden="1">
      <c r="B32" s="28"/>
      <c r="C32" s="29"/>
      <c r="D32" s="29"/>
      <c r="E32" s="38" t="s">
        <v>39</v>
      </c>
      <c r="F32" s="112">
        <f>ROUND(SUM(BG90:BG570),2)</f>
        <v>0</v>
      </c>
      <c r="G32" s="29"/>
      <c r="H32" s="29"/>
      <c r="I32" s="113">
        <v>0.21</v>
      </c>
      <c r="J32" s="112">
        <v>0</v>
      </c>
      <c r="K32" s="33"/>
    </row>
    <row r="33" spans="2:11" s="27" customFormat="1" ht="14.25" customHeight="1" hidden="1">
      <c r="B33" s="28"/>
      <c r="C33" s="29"/>
      <c r="D33" s="29"/>
      <c r="E33" s="38" t="s">
        <v>40</v>
      </c>
      <c r="F33" s="112">
        <f>ROUND(SUM(BH90:BH570),2)</f>
        <v>0</v>
      </c>
      <c r="G33" s="29"/>
      <c r="H33" s="29"/>
      <c r="I33" s="113">
        <v>0.15</v>
      </c>
      <c r="J33" s="112">
        <v>0</v>
      </c>
      <c r="K33" s="33"/>
    </row>
    <row r="34" spans="2:11" s="27" customFormat="1" ht="14.25" customHeight="1" hidden="1">
      <c r="B34" s="28"/>
      <c r="C34" s="29"/>
      <c r="D34" s="29"/>
      <c r="E34" s="38" t="s">
        <v>41</v>
      </c>
      <c r="F34" s="112">
        <f>ROUND(SUM(BI90:BI570),2)</f>
        <v>0</v>
      </c>
      <c r="G34" s="29"/>
      <c r="H34" s="29"/>
      <c r="I34" s="113">
        <v>0</v>
      </c>
      <c r="J34" s="112">
        <v>0</v>
      </c>
      <c r="K34" s="33"/>
    </row>
    <row r="35" spans="2:11" s="27" customFormat="1" ht="6.75" customHeight="1">
      <c r="B35" s="28"/>
      <c r="C35" s="29"/>
      <c r="D35" s="29"/>
      <c r="E35" s="29"/>
      <c r="F35" s="29"/>
      <c r="G35" s="29"/>
      <c r="H35" s="29"/>
      <c r="I35" s="29"/>
      <c r="J35" s="29"/>
      <c r="K35" s="33"/>
    </row>
    <row r="36" spans="2:11" s="27" customFormat="1" ht="24.75" customHeight="1">
      <c r="B36" s="28"/>
      <c r="C36" s="42"/>
      <c r="D36" s="43" t="s">
        <v>42</v>
      </c>
      <c r="E36" s="44"/>
      <c r="F36" s="44"/>
      <c r="G36" s="114" t="s">
        <v>43</v>
      </c>
      <c r="H36" s="45" t="s">
        <v>44</v>
      </c>
      <c r="I36" s="44"/>
      <c r="J36" s="115">
        <f>SUM(J27:J34)</f>
        <v>0</v>
      </c>
      <c r="K36" s="116"/>
    </row>
    <row r="37" spans="2:11" s="27" customFormat="1" ht="14.25" customHeight="1">
      <c r="B37" s="49"/>
      <c r="C37" s="50"/>
      <c r="D37" s="50"/>
      <c r="E37" s="50"/>
      <c r="F37" s="50"/>
      <c r="G37" s="50"/>
      <c r="H37" s="50"/>
      <c r="I37" s="50"/>
      <c r="J37" s="50"/>
      <c r="K37" s="51"/>
    </row>
    <row r="41" spans="2:11" s="27" customFormat="1" ht="6.75" customHeight="1">
      <c r="B41" s="52"/>
      <c r="C41" s="53"/>
      <c r="D41" s="53"/>
      <c r="E41" s="53"/>
      <c r="F41" s="53"/>
      <c r="G41" s="53"/>
      <c r="H41" s="53"/>
      <c r="I41" s="53"/>
      <c r="J41" s="53"/>
      <c r="K41" s="117"/>
    </row>
    <row r="42" spans="2:11" s="27" customFormat="1" ht="36.75" customHeight="1">
      <c r="B42" s="28"/>
      <c r="C42" s="17" t="s">
        <v>89</v>
      </c>
      <c r="D42" s="29"/>
      <c r="E42" s="29"/>
      <c r="F42" s="29"/>
      <c r="G42" s="29"/>
      <c r="H42" s="29"/>
      <c r="I42" s="29"/>
      <c r="J42" s="29"/>
      <c r="K42" s="33"/>
    </row>
    <row r="43" spans="2:11" s="27" customFormat="1" ht="6.75" customHeight="1">
      <c r="B43" s="28"/>
      <c r="C43" s="29"/>
      <c r="D43" s="29"/>
      <c r="E43" s="29"/>
      <c r="F43" s="29"/>
      <c r="G43" s="29"/>
      <c r="H43" s="29"/>
      <c r="I43" s="29"/>
      <c r="J43" s="29"/>
      <c r="K43" s="33"/>
    </row>
    <row r="44" spans="2:11" s="27" customFormat="1" ht="14.25" customHeight="1">
      <c r="B44" s="28"/>
      <c r="C44" s="24" t="s">
        <v>16</v>
      </c>
      <c r="D44" s="29"/>
      <c r="E44" s="29"/>
      <c r="F44" s="29"/>
      <c r="G44" s="29"/>
      <c r="H44" s="29"/>
      <c r="I44" s="29"/>
      <c r="J44" s="29"/>
      <c r="K44" s="33"/>
    </row>
    <row r="45" spans="2:11" s="27" customFormat="1" ht="22.5" customHeight="1">
      <c r="B45" s="28"/>
      <c r="C45" s="29"/>
      <c r="D45" s="29"/>
      <c r="E45" s="105" t="str">
        <f>E7</f>
        <v>Dětský domov Horšovský Týn, oprava fasád hlavního objektu včetně navazujících přístaveb</v>
      </c>
      <c r="F45" s="105"/>
      <c r="G45" s="105"/>
      <c r="H45" s="105"/>
      <c r="I45" s="29"/>
      <c r="J45" s="29"/>
      <c r="K45" s="33"/>
    </row>
    <row r="46" spans="2:11" s="27" customFormat="1" ht="14.25" customHeight="1">
      <c r="B46" s="28"/>
      <c r="C46" s="24" t="s">
        <v>87</v>
      </c>
      <c r="D46" s="29"/>
      <c r="E46" s="29"/>
      <c r="F46" s="29"/>
      <c r="G46" s="29"/>
      <c r="H46" s="29"/>
      <c r="I46" s="29"/>
      <c r="J46" s="29"/>
      <c r="K46" s="33"/>
    </row>
    <row r="47" spans="2:11" s="27" customFormat="1" ht="23.25" customHeight="1">
      <c r="B47" s="28"/>
      <c r="C47" s="29"/>
      <c r="D47" s="29"/>
      <c r="E47" s="61" t="str">
        <f>E9</f>
        <v>01 - Oprava fasád hlavního objektu včetně navazujících přístaveb</v>
      </c>
      <c r="F47" s="61"/>
      <c r="G47" s="61"/>
      <c r="H47" s="61"/>
      <c r="I47" s="29"/>
      <c r="J47" s="29"/>
      <c r="K47" s="33"/>
    </row>
    <row r="48" spans="2:11" s="27" customFormat="1" ht="6.75" customHeight="1">
      <c r="B48" s="28"/>
      <c r="C48" s="29"/>
      <c r="D48" s="29"/>
      <c r="E48" s="29"/>
      <c r="F48" s="29"/>
      <c r="G48" s="29"/>
      <c r="H48" s="29"/>
      <c r="I48" s="29"/>
      <c r="J48" s="29"/>
      <c r="K48" s="33"/>
    </row>
    <row r="49" spans="2:11" s="27" customFormat="1" ht="18" customHeight="1">
      <c r="B49" s="28"/>
      <c r="C49" s="24" t="s">
        <v>20</v>
      </c>
      <c r="D49" s="29"/>
      <c r="E49" s="29"/>
      <c r="F49" s="21" t="str">
        <f>F12</f>
        <v> </v>
      </c>
      <c r="G49" s="29"/>
      <c r="H49" s="29"/>
      <c r="I49" s="24" t="s">
        <v>22</v>
      </c>
      <c r="J49" s="63" t="str">
        <f>IF(J12="","",J12)</f>
        <v>18.5.2016</v>
      </c>
      <c r="K49" s="33"/>
    </row>
    <row r="50" spans="2:11" s="27" customFormat="1" ht="6.75" customHeight="1">
      <c r="B50" s="28"/>
      <c r="C50" s="29"/>
      <c r="D50" s="29"/>
      <c r="E50" s="29"/>
      <c r="F50" s="29"/>
      <c r="G50" s="29"/>
      <c r="H50" s="29"/>
      <c r="I50" s="29"/>
      <c r="J50" s="29"/>
      <c r="K50" s="33"/>
    </row>
    <row r="51" spans="2:11" s="27" customFormat="1" ht="12.75">
      <c r="B51" s="28"/>
      <c r="C51" s="24" t="s">
        <v>24</v>
      </c>
      <c r="D51" s="29"/>
      <c r="E51" s="29"/>
      <c r="F51" s="21" t="str">
        <f>E15</f>
        <v> </v>
      </c>
      <c r="G51" s="29"/>
      <c r="H51" s="29"/>
      <c r="I51" s="24" t="s">
        <v>29</v>
      </c>
      <c r="J51" s="21" t="str">
        <f>E21</f>
        <v> </v>
      </c>
      <c r="K51" s="33"/>
    </row>
    <row r="52" spans="2:11" s="27" customFormat="1" ht="14.25" customHeight="1">
      <c r="B52" s="28"/>
      <c r="C52" s="24" t="s">
        <v>28</v>
      </c>
      <c r="D52" s="29"/>
      <c r="E52" s="29"/>
      <c r="F52" s="21" t="str">
        <f>IF(E18="","",E18)</f>
        <v> </v>
      </c>
      <c r="G52" s="29"/>
      <c r="H52" s="29"/>
      <c r="I52" s="29"/>
      <c r="J52" s="29"/>
      <c r="K52" s="33"/>
    </row>
    <row r="53" spans="2:11" s="27" customFormat="1" ht="9.75" customHeight="1">
      <c r="B53" s="28"/>
      <c r="C53" s="29"/>
      <c r="D53" s="29"/>
      <c r="E53" s="29"/>
      <c r="F53" s="29"/>
      <c r="G53" s="29"/>
      <c r="H53" s="29"/>
      <c r="I53" s="29"/>
      <c r="J53" s="29"/>
      <c r="K53" s="33"/>
    </row>
    <row r="54" spans="2:11" s="27" customFormat="1" ht="29.25" customHeight="1">
      <c r="B54" s="28"/>
      <c r="C54" s="118" t="s">
        <v>90</v>
      </c>
      <c r="D54" s="42"/>
      <c r="E54" s="42"/>
      <c r="F54" s="42"/>
      <c r="G54" s="42"/>
      <c r="H54" s="42"/>
      <c r="I54" s="42"/>
      <c r="J54" s="119" t="s">
        <v>91</v>
      </c>
      <c r="K54" s="48"/>
    </row>
    <row r="55" spans="2:11" s="27" customFormat="1" ht="9.75" customHeight="1">
      <c r="B55" s="28"/>
      <c r="C55" s="29"/>
      <c r="D55" s="29"/>
      <c r="E55" s="29"/>
      <c r="F55" s="29"/>
      <c r="G55" s="29"/>
      <c r="H55" s="29"/>
      <c r="I55" s="29"/>
      <c r="J55" s="29"/>
      <c r="K55" s="33"/>
    </row>
    <row r="56" spans="2:47" s="27" customFormat="1" ht="29.25" customHeight="1">
      <c r="B56" s="28"/>
      <c r="C56" s="120" t="s">
        <v>92</v>
      </c>
      <c r="D56" s="29"/>
      <c r="E56" s="29"/>
      <c r="F56" s="29"/>
      <c r="G56" s="29"/>
      <c r="H56" s="29"/>
      <c r="I56" s="29"/>
      <c r="J56" s="80">
        <f>J90</f>
        <v>0</v>
      </c>
      <c r="K56" s="33"/>
      <c r="AU56" s="11" t="s">
        <v>93</v>
      </c>
    </row>
    <row r="57" spans="2:11" s="121" customFormat="1" ht="24.75" customHeight="1">
      <c r="B57" s="122"/>
      <c r="C57" s="123"/>
      <c r="D57" s="124" t="s">
        <v>94</v>
      </c>
      <c r="E57" s="125"/>
      <c r="F57" s="125"/>
      <c r="G57" s="125"/>
      <c r="H57" s="125"/>
      <c r="I57" s="125"/>
      <c r="J57" s="126">
        <f>J91</f>
        <v>0</v>
      </c>
      <c r="K57" s="127"/>
    </row>
    <row r="58" spans="2:11" s="128" customFormat="1" ht="19.5" customHeight="1">
      <c r="B58" s="129"/>
      <c r="C58" s="130"/>
      <c r="D58" s="131" t="s">
        <v>95</v>
      </c>
      <c r="E58" s="132"/>
      <c r="F58" s="132"/>
      <c r="G58" s="132"/>
      <c r="H58" s="132"/>
      <c r="I58" s="132"/>
      <c r="J58" s="133">
        <f>J92</f>
        <v>0</v>
      </c>
      <c r="K58" s="134"/>
    </row>
    <row r="59" spans="2:11" s="128" customFormat="1" ht="19.5" customHeight="1">
      <c r="B59" s="129"/>
      <c r="C59" s="130"/>
      <c r="D59" s="131" t="s">
        <v>96</v>
      </c>
      <c r="E59" s="132"/>
      <c r="F59" s="132"/>
      <c r="G59" s="132"/>
      <c r="H59" s="132"/>
      <c r="I59" s="132"/>
      <c r="J59" s="133">
        <f>J151</f>
        <v>0</v>
      </c>
      <c r="K59" s="134"/>
    </row>
    <row r="60" spans="2:11" s="128" customFormat="1" ht="19.5" customHeight="1">
      <c r="B60" s="129"/>
      <c r="C60" s="130"/>
      <c r="D60" s="131" t="s">
        <v>97</v>
      </c>
      <c r="E60" s="132"/>
      <c r="F60" s="132"/>
      <c r="G60" s="132"/>
      <c r="H60" s="132"/>
      <c r="I60" s="132"/>
      <c r="J60" s="133">
        <f>J169</f>
        <v>0</v>
      </c>
      <c r="K60" s="134"/>
    </row>
    <row r="61" spans="2:11" s="128" customFormat="1" ht="19.5" customHeight="1">
      <c r="B61" s="129"/>
      <c r="C61" s="130"/>
      <c r="D61" s="131" t="s">
        <v>98</v>
      </c>
      <c r="E61" s="132"/>
      <c r="F61" s="132"/>
      <c r="G61" s="132"/>
      <c r="H61" s="132"/>
      <c r="I61" s="132"/>
      <c r="J61" s="133">
        <f>J280</f>
        <v>0</v>
      </c>
      <c r="K61" s="134"/>
    </row>
    <row r="62" spans="2:11" s="128" customFormat="1" ht="19.5" customHeight="1">
      <c r="B62" s="129"/>
      <c r="C62" s="130"/>
      <c r="D62" s="131" t="s">
        <v>99</v>
      </c>
      <c r="E62" s="132"/>
      <c r="F62" s="132"/>
      <c r="G62" s="132"/>
      <c r="H62" s="132"/>
      <c r="I62" s="132"/>
      <c r="J62" s="133">
        <f>J396</f>
        <v>0</v>
      </c>
      <c r="K62" s="134"/>
    </row>
    <row r="63" spans="2:11" s="128" customFormat="1" ht="19.5" customHeight="1">
      <c r="B63" s="129"/>
      <c r="C63" s="130"/>
      <c r="D63" s="131" t="s">
        <v>100</v>
      </c>
      <c r="E63" s="132"/>
      <c r="F63" s="132"/>
      <c r="G63" s="132"/>
      <c r="H63" s="132"/>
      <c r="I63" s="132"/>
      <c r="J63" s="133">
        <f>J407</f>
        <v>0</v>
      </c>
      <c r="K63" s="134"/>
    </row>
    <row r="64" spans="2:11" s="121" customFormat="1" ht="24.75" customHeight="1">
      <c r="B64" s="122"/>
      <c r="C64" s="123"/>
      <c r="D64" s="124" t="s">
        <v>101</v>
      </c>
      <c r="E64" s="125"/>
      <c r="F64" s="125"/>
      <c r="G64" s="125"/>
      <c r="H64" s="125"/>
      <c r="I64" s="125"/>
      <c r="J64" s="126">
        <f>J411</f>
        <v>0</v>
      </c>
      <c r="K64" s="127"/>
    </row>
    <row r="65" spans="2:11" s="128" customFormat="1" ht="19.5" customHeight="1">
      <c r="B65" s="129"/>
      <c r="C65" s="130"/>
      <c r="D65" s="131" t="s">
        <v>102</v>
      </c>
      <c r="E65" s="132"/>
      <c r="F65" s="132"/>
      <c r="G65" s="132"/>
      <c r="H65" s="132"/>
      <c r="I65" s="132"/>
      <c r="J65" s="133">
        <f>J412</f>
        <v>0</v>
      </c>
      <c r="K65" s="134"/>
    </row>
    <row r="66" spans="2:11" s="128" customFormat="1" ht="19.5" customHeight="1">
      <c r="B66" s="129"/>
      <c r="C66" s="130"/>
      <c r="D66" s="131" t="s">
        <v>103</v>
      </c>
      <c r="E66" s="132"/>
      <c r="F66" s="132"/>
      <c r="G66" s="132"/>
      <c r="H66" s="132"/>
      <c r="I66" s="132"/>
      <c r="J66" s="133">
        <f>J424</f>
        <v>0</v>
      </c>
      <c r="K66" s="134"/>
    </row>
    <row r="67" spans="2:11" s="128" customFormat="1" ht="19.5" customHeight="1">
      <c r="B67" s="129"/>
      <c r="C67" s="130"/>
      <c r="D67" s="131" t="s">
        <v>104</v>
      </c>
      <c r="E67" s="132"/>
      <c r="F67" s="132"/>
      <c r="G67" s="132"/>
      <c r="H67" s="132"/>
      <c r="I67" s="132"/>
      <c r="J67" s="133">
        <f>J438</f>
        <v>0</v>
      </c>
      <c r="K67" s="134"/>
    </row>
    <row r="68" spans="2:11" s="128" customFormat="1" ht="19.5" customHeight="1">
      <c r="B68" s="129"/>
      <c r="C68" s="130"/>
      <c r="D68" s="131" t="s">
        <v>105</v>
      </c>
      <c r="E68" s="132"/>
      <c r="F68" s="132"/>
      <c r="G68" s="132"/>
      <c r="H68" s="132"/>
      <c r="I68" s="132"/>
      <c r="J68" s="133">
        <f>J445</f>
        <v>0</v>
      </c>
      <c r="K68" s="134"/>
    </row>
    <row r="69" spans="2:11" s="128" customFormat="1" ht="19.5" customHeight="1">
      <c r="B69" s="129"/>
      <c r="C69" s="130"/>
      <c r="D69" s="131" t="s">
        <v>106</v>
      </c>
      <c r="E69" s="132"/>
      <c r="F69" s="132"/>
      <c r="G69" s="132"/>
      <c r="H69" s="132"/>
      <c r="I69" s="132"/>
      <c r="J69" s="133">
        <f>J489</f>
        <v>0</v>
      </c>
      <c r="K69" s="134"/>
    </row>
    <row r="70" spans="2:11" s="128" customFormat="1" ht="19.5" customHeight="1">
      <c r="B70" s="129"/>
      <c r="C70" s="130"/>
      <c r="D70" s="131" t="s">
        <v>107</v>
      </c>
      <c r="E70" s="132"/>
      <c r="F70" s="132"/>
      <c r="G70" s="132"/>
      <c r="H70" s="132"/>
      <c r="I70" s="132"/>
      <c r="J70" s="133">
        <f>J509</f>
        <v>0</v>
      </c>
      <c r="K70" s="134"/>
    </row>
    <row r="71" spans="2:11" s="27" customFormat="1" ht="21.75" customHeight="1">
      <c r="B71" s="28"/>
      <c r="C71" s="29"/>
      <c r="D71" s="29"/>
      <c r="E71" s="29"/>
      <c r="F71" s="29"/>
      <c r="G71" s="29"/>
      <c r="H71" s="29"/>
      <c r="I71" s="29"/>
      <c r="J71" s="29"/>
      <c r="K71" s="33"/>
    </row>
    <row r="72" spans="2:11" s="27" customFormat="1" ht="6.75" customHeight="1">
      <c r="B72" s="49"/>
      <c r="C72" s="50"/>
      <c r="D72" s="50"/>
      <c r="E72" s="50"/>
      <c r="F72" s="50"/>
      <c r="G72" s="50"/>
      <c r="H72" s="50"/>
      <c r="I72" s="50"/>
      <c r="J72" s="50"/>
      <c r="K72" s="51"/>
    </row>
    <row r="76" spans="2:12" s="27" customFormat="1" ht="6.75" customHeight="1">
      <c r="B76" s="52"/>
      <c r="C76" s="53"/>
      <c r="D76" s="53"/>
      <c r="E76" s="53"/>
      <c r="F76" s="53"/>
      <c r="G76" s="53"/>
      <c r="H76" s="53"/>
      <c r="I76" s="53"/>
      <c r="J76" s="53"/>
      <c r="K76" s="53"/>
      <c r="L76" s="28"/>
    </row>
    <row r="77" spans="2:12" s="27" customFormat="1" ht="36.75" customHeight="1">
      <c r="B77" s="28"/>
      <c r="C77" s="54" t="s">
        <v>108</v>
      </c>
      <c r="L77" s="28"/>
    </row>
    <row r="78" spans="2:12" s="27" customFormat="1" ht="6.75" customHeight="1">
      <c r="B78" s="28"/>
      <c r="L78" s="28"/>
    </row>
    <row r="79" spans="2:12" s="27" customFormat="1" ht="14.25" customHeight="1">
      <c r="B79" s="28"/>
      <c r="C79" s="57" t="s">
        <v>16</v>
      </c>
      <c r="L79" s="28"/>
    </row>
    <row r="80" spans="2:12" s="27" customFormat="1" ht="22.5" customHeight="1">
      <c r="B80" s="28"/>
      <c r="E80" s="105" t="str">
        <f>E7</f>
        <v>Dětský domov Horšovský Týn, oprava fasád hlavního objektu včetně navazujících přístaveb</v>
      </c>
      <c r="F80" s="105"/>
      <c r="G80" s="105"/>
      <c r="H80" s="105"/>
      <c r="L80" s="28"/>
    </row>
    <row r="81" spans="2:12" s="27" customFormat="1" ht="14.25" customHeight="1">
      <c r="B81" s="28"/>
      <c r="C81" s="57" t="s">
        <v>87</v>
      </c>
      <c r="L81" s="28"/>
    </row>
    <row r="82" spans="2:12" s="27" customFormat="1" ht="23.25" customHeight="1">
      <c r="B82" s="28"/>
      <c r="E82" s="61" t="str">
        <f>E9</f>
        <v>01 - Oprava fasád hlavního objektu včetně navazujících přístaveb</v>
      </c>
      <c r="F82" s="61"/>
      <c r="G82" s="61"/>
      <c r="H82" s="61"/>
      <c r="L82" s="28"/>
    </row>
    <row r="83" spans="2:12" s="27" customFormat="1" ht="6.75" customHeight="1">
      <c r="B83" s="28"/>
      <c r="L83" s="28"/>
    </row>
    <row r="84" spans="2:12" s="27" customFormat="1" ht="18" customHeight="1">
      <c r="B84" s="28"/>
      <c r="C84" s="57" t="s">
        <v>20</v>
      </c>
      <c r="F84" s="135" t="str">
        <f>F12</f>
        <v> </v>
      </c>
      <c r="I84" s="57" t="s">
        <v>22</v>
      </c>
      <c r="J84" s="136" t="str">
        <f>IF(J12="","",J12)</f>
        <v>18.5.2016</v>
      </c>
      <c r="L84" s="28"/>
    </row>
    <row r="85" spans="2:12" s="27" customFormat="1" ht="6.75" customHeight="1">
      <c r="B85" s="28"/>
      <c r="L85" s="28"/>
    </row>
    <row r="86" spans="2:12" s="27" customFormat="1" ht="12.75">
      <c r="B86" s="28"/>
      <c r="C86" s="57" t="s">
        <v>24</v>
      </c>
      <c r="F86" s="135" t="str">
        <f>E15</f>
        <v> </v>
      </c>
      <c r="I86" s="57" t="s">
        <v>29</v>
      </c>
      <c r="J86" s="135" t="str">
        <f>E21</f>
        <v> </v>
      </c>
      <c r="L86" s="28"/>
    </row>
    <row r="87" spans="2:12" s="27" customFormat="1" ht="14.25" customHeight="1">
      <c r="B87" s="28"/>
      <c r="C87" s="57" t="s">
        <v>28</v>
      </c>
      <c r="F87" s="135" t="str">
        <f>IF(E18="","",E18)</f>
        <v> </v>
      </c>
      <c r="L87" s="28"/>
    </row>
    <row r="88" spans="2:12" s="27" customFormat="1" ht="9.75" customHeight="1">
      <c r="B88" s="28"/>
      <c r="L88" s="28"/>
    </row>
    <row r="89" spans="2:20" s="137" customFormat="1" ht="29.25" customHeight="1">
      <c r="B89" s="138"/>
      <c r="C89" s="139" t="s">
        <v>109</v>
      </c>
      <c r="D89" s="140" t="s">
        <v>51</v>
      </c>
      <c r="E89" s="140" t="s">
        <v>47</v>
      </c>
      <c r="F89" s="140" t="s">
        <v>110</v>
      </c>
      <c r="G89" s="140" t="s">
        <v>111</v>
      </c>
      <c r="H89" s="140" t="s">
        <v>112</v>
      </c>
      <c r="I89" s="141" t="s">
        <v>113</v>
      </c>
      <c r="J89" s="140" t="s">
        <v>91</v>
      </c>
      <c r="K89" s="142" t="s">
        <v>114</v>
      </c>
      <c r="L89" s="138"/>
      <c r="M89" s="73" t="s">
        <v>115</v>
      </c>
      <c r="N89" s="74" t="s">
        <v>36</v>
      </c>
      <c r="O89" s="74" t="s">
        <v>116</v>
      </c>
      <c r="P89" s="74" t="s">
        <v>117</v>
      </c>
      <c r="Q89" s="74" t="s">
        <v>118</v>
      </c>
      <c r="R89" s="74" t="s">
        <v>119</v>
      </c>
      <c r="S89" s="74" t="s">
        <v>120</v>
      </c>
      <c r="T89" s="75" t="s">
        <v>121</v>
      </c>
    </row>
    <row r="90" spans="2:63" s="27" customFormat="1" ht="29.25" customHeight="1">
      <c r="B90" s="28"/>
      <c r="C90" s="77" t="s">
        <v>92</v>
      </c>
      <c r="J90" s="143">
        <f>BK90</f>
        <v>0</v>
      </c>
      <c r="L90" s="28"/>
      <c r="M90" s="76"/>
      <c r="N90" s="66"/>
      <c r="O90" s="66"/>
      <c r="P90" s="144">
        <f>P91+P411</f>
        <v>1946.5068339999998</v>
      </c>
      <c r="Q90" s="66"/>
      <c r="R90" s="144">
        <f>R91+R411</f>
        <v>53.36412494</v>
      </c>
      <c r="S90" s="66"/>
      <c r="T90" s="145">
        <f>T91+T411</f>
        <v>25.7116591</v>
      </c>
      <c r="AT90" s="11" t="s">
        <v>65</v>
      </c>
      <c r="AU90" s="11" t="s">
        <v>93</v>
      </c>
      <c r="BK90" s="146">
        <f>BK91+BK411</f>
        <v>0</v>
      </c>
    </row>
    <row r="91" spans="2:63" s="147" customFormat="1" ht="36.75" customHeight="1">
      <c r="B91" s="148"/>
      <c r="D91" s="149" t="s">
        <v>65</v>
      </c>
      <c r="E91" s="150" t="s">
        <v>122</v>
      </c>
      <c r="F91" s="150" t="s">
        <v>123</v>
      </c>
      <c r="J91" s="151">
        <f>BK91</f>
        <v>0</v>
      </c>
      <c r="L91" s="148"/>
      <c r="M91" s="152"/>
      <c r="N91" s="153"/>
      <c r="O91" s="153"/>
      <c r="P91" s="154">
        <f>P92+P151+P169+P280+P396+P407</f>
        <v>1536.2140769999999</v>
      </c>
      <c r="Q91" s="153"/>
      <c r="R91" s="154">
        <f>R92+R151+R169+R280+R396+R407</f>
        <v>52.19318941</v>
      </c>
      <c r="S91" s="153"/>
      <c r="T91" s="155">
        <f>T92+T151+T169+T280+T396+T407</f>
        <v>21.964115</v>
      </c>
      <c r="AR91" s="149" t="s">
        <v>74</v>
      </c>
      <c r="AT91" s="156" t="s">
        <v>65</v>
      </c>
      <c r="AU91" s="156" t="s">
        <v>66</v>
      </c>
      <c r="AY91" s="149" t="s">
        <v>124</v>
      </c>
      <c r="BK91" s="157">
        <f>BK92+BK151+BK169+BK280+BK396+BK407</f>
        <v>0</v>
      </c>
    </row>
    <row r="92" spans="2:63" s="147" customFormat="1" ht="19.5" customHeight="1">
      <c r="B92" s="148"/>
      <c r="D92" s="158" t="s">
        <v>65</v>
      </c>
      <c r="E92" s="159" t="s">
        <v>74</v>
      </c>
      <c r="F92" s="159" t="s">
        <v>125</v>
      </c>
      <c r="J92" s="160">
        <f>BK92</f>
        <v>0</v>
      </c>
      <c r="L92" s="148"/>
      <c r="M92" s="152"/>
      <c r="N92" s="153"/>
      <c r="O92" s="153"/>
      <c r="P92" s="154">
        <f>SUM(P93:P150)</f>
        <v>76.18090800000002</v>
      </c>
      <c r="Q92" s="153"/>
      <c r="R92" s="154">
        <f>SUM(R93:R150)</f>
        <v>0.000613</v>
      </c>
      <c r="S92" s="153"/>
      <c r="T92" s="155">
        <f>SUM(T93:T150)</f>
        <v>6.97039</v>
      </c>
      <c r="AR92" s="149" t="s">
        <v>74</v>
      </c>
      <c r="AT92" s="156" t="s">
        <v>65</v>
      </c>
      <c r="AU92" s="156" t="s">
        <v>74</v>
      </c>
      <c r="AY92" s="149" t="s">
        <v>124</v>
      </c>
      <c r="BK92" s="157">
        <f>SUM(BK93:BK150)</f>
        <v>0</v>
      </c>
    </row>
    <row r="93" spans="2:65" s="27" customFormat="1" ht="22.5" customHeight="1">
      <c r="B93" s="161"/>
      <c r="C93" s="162" t="s">
        <v>74</v>
      </c>
      <c r="D93" s="162" t="s">
        <v>126</v>
      </c>
      <c r="E93" s="163" t="s">
        <v>127</v>
      </c>
      <c r="F93" s="164" t="s">
        <v>128</v>
      </c>
      <c r="G93" s="165" t="s">
        <v>129</v>
      </c>
      <c r="H93" s="166">
        <v>5.104</v>
      </c>
      <c r="I93" s="167"/>
      <c r="J93" s="167">
        <f>ROUND(I93*H93,2)</f>
        <v>0</v>
      </c>
      <c r="K93" s="164" t="s">
        <v>130</v>
      </c>
      <c r="L93" s="28"/>
      <c r="M93" s="168"/>
      <c r="N93" s="169" t="s">
        <v>38</v>
      </c>
      <c r="O93" s="170">
        <v>0.16</v>
      </c>
      <c r="P93" s="170">
        <f>O93*H93</f>
        <v>0.81664</v>
      </c>
      <c r="Q93" s="170">
        <v>0</v>
      </c>
      <c r="R93" s="170">
        <f>Q93*H93</f>
        <v>0</v>
      </c>
      <c r="S93" s="170">
        <v>0.255</v>
      </c>
      <c r="T93" s="171">
        <f>S93*H93</f>
        <v>1.30152</v>
      </c>
      <c r="AR93" s="11" t="s">
        <v>131</v>
      </c>
      <c r="AT93" s="11" t="s">
        <v>126</v>
      </c>
      <c r="AU93" s="11" t="s">
        <v>132</v>
      </c>
      <c r="AY93" s="11" t="s">
        <v>124</v>
      </c>
      <c r="BE93" s="172">
        <f>IF(N93="základní",J93,0)</f>
        <v>0</v>
      </c>
      <c r="BF93" s="172">
        <f>IF(N93="snížená",J93,0)</f>
        <v>0</v>
      </c>
      <c r="BG93" s="172">
        <f>IF(N93="zákl. přenesená",J93,0)</f>
        <v>0</v>
      </c>
      <c r="BH93" s="172">
        <f>IF(N93="sníž. přenesená",J93,0)</f>
        <v>0</v>
      </c>
      <c r="BI93" s="172">
        <f>IF(N93="nulová",J93,0)</f>
        <v>0</v>
      </c>
      <c r="BJ93" s="11" t="s">
        <v>132</v>
      </c>
      <c r="BK93" s="172">
        <f>ROUND(I93*H93,2)</f>
        <v>0</v>
      </c>
      <c r="BL93" s="11" t="s">
        <v>131</v>
      </c>
      <c r="BM93" s="11" t="s">
        <v>133</v>
      </c>
    </row>
    <row r="94" spans="2:47" s="27" customFormat="1" ht="42" customHeight="1">
      <c r="B94" s="28"/>
      <c r="D94" s="173" t="s">
        <v>134</v>
      </c>
      <c r="F94" s="174" t="s">
        <v>135</v>
      </c>
      <c r="L94" s="28"/>
      <c r="M94" s="175"/>
      <c r="N94" s="29"/>
      <c r="O94" s="29"/>
      <c r="P94" s="29"/>
      <c r="Q94" s="29"/>
      <c r="R94" s="29"/>
      <c r="S94" s="29"/>
      <c r="T94" s="68"/>
      <c r="AT94" s="11" t="s">
        <v>134</v>
      </c>
      <c r="AU94" s="11" t="s">
        <v>132</v>
      </c>
    </row>
    <row r="95" spans="2:47" s="27" customFormat="1" ht="162" customHeight="1">
      <c r="B95" s="28"/>
      <c r="D95" s="173" t="s">
        <v>136</v>
      </c>
      <c r="F95" s="176" t="s">
        <v>137</v>
      </c>
      <c r="L95" s="28"/>
      <c r="M95" s="175"/>
      <c r="N95" s="29"/>
      <c r="O95" s="29"/>
      <c r="P95" s="29"/>
      <c r="Q95" s="29"/>
      <c r="R95" s="29"/>
      <c r="S95" s="29"/>
      <c r="T95" s="68"/>
      <c r="AT95" s="11" t="s">
        <v>136</v>
      </c>
      <c r="AU95" s="11" t="s">
        <v>132</v>
      </c>
    </row>
    <row r="96" spans="2:51" s="177" customFormat="1" ht="22.5" customHeight="1">
      <c r="B96" s="178"/>
      <c r="D96" s="179" t="s">
        <v>138</v>
      </c>
      <c r="E96" s="180"/>
      <c r="F96" s="181" t="s">
        <v>139</v>
      </c>
      <c r="H96" s="182">
        <v>5.104</v>
      </c>
      <c r="L96" s="178"/>
      <c r="M96" s="183"/>
      <c r="N96" s="184"/>
      <c r="O96" s="184"/>
      <c r="P96" s="184"/>
      <c r="Q96" s="184"/>
      <c r="R96" s="184"/>
      <c r="S96" s="184"/>
      <c r="T96" s="185"/>
      <c r="AT96" s="186" t="s">
        <v>138</v>
      </c>
      <c r="AU96" s="186" t="s">
        <v>132</v>
      </c>
      <c r="AV96" s="177" t="s">
        <v>132</v>
      </c>
      <c r="AW96" s="177" t="s">
        <v>30</v>
      </c>
      <c r="AX96" s="177" t="s">
        <v>74</v>
      </c>
      <c r="AY96" s="186" t="s">
        <v>124</v>
      </c>
    </row>
    <row r="97" spans="2:65" s="27" customFormat="1" ht="22.5" customHeight="1">
      <c r="B97" s="161"/>
      <c r="C97" s="162" t="s">
        <v>132</v>
      </c>
      <c r="D97" s="162" t="s">
        <v>126</v>
      </c>
      <c r="E97" s="163" t="s">
        <v>140</v>
      </c>
      <c r="F97" s="164" t="s">
        <v>141</v>
      </c>
      <c r="G97" s="165" t="s">
        <v>129</v>
      </c>
      <c r="H97" s="166">
        <v>17.48</v>
      </c>
      <c r="I97" s="167"/>
      <c r="J97" s="167">
        <f>ROUND(I97*H97,2)</f>
        <v>0</v>
      </c>
      <c r="K97" s="164" t="s">
        <v>130</v>
      </c>
      <c r="L97" s="28"/>
      <c r="M97" s="168"/>
      <c r="N97" s="169" t="s">
        <v>38</v>
      </c>
      <c r="O97" s="170">
        <v>0.21</v>
      </c>
      <c r="P97" s="170">
        <f>O97*H97</f>
        <v>3.6708</v>
      </c>
      <c r="Q97" s="170">
        <v>0</v>
      </c>
      <c r="R97" s="170">
        <f>Q97*H97</f>
        <v>0</v>
      </c>
      <c r="S97" s="170">
        <v>0.26</v>
      </c>
      <c r="T97" s="171">
        <f>S97*H97</f>
        <v>4.5448</v>
      </c>
      <c r="AR97" s="11" t="s">
        <v>131</v>
      </c>
      <c r="AT97" s="11" t="s">
        <v>126</v>
      </c>
      <c r="AU97" s="11" t="s">
        <v>132</v>
      </c>
      <c r="AY97" s="11" t="s">
        <v>124</v>
      </c>
      <c r="BE97" s="172">
        <f>IF(N97="základní",J97,0)</f>
        <v>0</v>
      </c>
      <c r="BF97" s="172">
        <f>IF(N97="snížená",J97,0)</f>
        <v>0</v>
      </c>
      <c r="BG97" s="172">
        <f>IF(N97="zákl. přenesená",J97,0)</f>
        <v>0</v>
      </c>
      <c r="BH97" s="172">
        <f>IF(N97="sníž. přenesená",J97,0)</f>
        <v>0</v>
      </c>
      <c r="BI97" s="172">
        <f>IF(N97="nulová",J97,0)</f>
        <v>0</v>
      </c>
      <c r="BJ97" s="11" t="s">
        <v>132</v>
      </c>
      <c r="BK97" s="172">
        <f>ROUND(I97*H97,2)</f>
        <v>0</v>
      </c>
      <c r="BL97" s="11" t="s">
        <v>131</v>
      </c>
      <c r="BM97" s="11" t="s">
        <v>142</v>
      </c>
    </row>
    <row r="98" spans="2:47" s="27" customFormat="1" ht="42" customHeight="1">
      <c r="B98" s="28"/>
      <c r="D98" s="173" t="s">
        <v>134</v>
      </c>
      <c r="F98" s="174" t="s">
        <v>143</v>
      </c>
      <c r="L98" s="28"/>
      <c r="M98" s="175"/>
      <c r="N98" s="29"/>
      <c r="O98" s="29"/>
      <c r="P98" s="29"/>
      <c r="Q98" s="29"/>
      <c r="R98" s="29"/>
      <c r="S98" s="29"/>
      <c r="T98" s="68"/>
      <c r="AT98" s="11" t="s">
        <v>134</v>
      </c>
      <c r="AU98" s="11" t="s">
        <v>132</v>
      </c>
    </row>
    <row r="99" spans="2:47" s="27" customFormat="1" ht="162" customHeight="1">
      <c r="B99" s="28"/>
      <c r="D99" s="173" t="s">
        <v>136</v>
      </c>
      <c r="F99" s="176" t="s">
        <v>137</v>
      </c>
      <c r="L99" s="28"/>
      <c r="M99" s="175"/>
      <c r="N99" s="29"/>
      <c r="O99" s="29"/>
      <c r="P99" s="29"/>
      <c r="Q99" s="29"/>
      <c r="R99" s="29"/>
      <c r="S99" s="29"/>
      <c r="T99" s="68"/>
      <c r="AT99" s="11" t="s">
        <v>136</v>
      </c>
      <c r="AU99" s="11" t="s">
        <v>132</v>
      </c>
    </row>
    <row r="100" spans="2:51" s="177" customFormat="1" ht="22.5" customHeight="1">
      <c r="B100" s="178"/>
      <c r="D100" s="179" t="s">
        <v>138</v>
      </c>
      <c r="E100" s="180"/>
      <c r="F100" s="181" t="s">
        <v>144</v>
      </c>
      <c r="H100" s="182">
        <v>17.48</v>
      </c>
      <c r="L100" s="178"/>
      <c r="M100" s="183"/>
      <c r="N100" s="184"/>
      <c r="O100" s="184"/>
      <c r="P100" s="184"/>
      <c r="Q100" s="184"/>
      <c r="R100" s="184"/>
      <c r="S100" s="184"/>
      <c r="T100" s="185"/>
      <c r="AT100" s="186" t="s">
        <v>138</v>
      </c>
      <c r="AU100" s="186" t="s">
        <v>132</v>
      </c>
      <c r="AV100" s="177" t="s">
        <v>132</v>
      </c>
      <c r="AW100" s="177" t="s">
        <v>30</v>
      </c>
      <c r="AX100" s="177" t="s">
        <v>74</v>
      </c>
      <c r="AY100" s="186" t="s">
        <v>124</v>
      </c>
    </row>
    <row r="101" spans="2:65" s="27" customFormat="1" ht="31.5" customHeight="1">
      <c r="B101" s="161"/>
      <c r="C101" s="162" t="s">
        <v>145</v>
      </c>
      <c r="D101" s="162" t="s">
        <v>126</v>
      </c>
      <c r="E101" s="163" t="s">
        <v>146</v>
      </c>
      <c r="F101" s="164" t="s">
        <v>147</v>
      </c>
      <c r="G101" s="165" t="s">
        <v>129</v>
      </c>
      <c r="H101" s="166">
        <v>2.67</v>
      </c>
      <c r="I101" s="167"/>
      <c r="J101" s="167">
        <f>ROUND(I101*H101,2)</f>
        <v>0</v>
      </c>
      <c r="K101" s="164" t="s">
        <v>130</v>
      </c>
      <c r="L101" s="28"/>
      <c r="M101" s="168"/>
      <c r="N101" s="169" t="s">
        <v>38</v>
      </c>
      <c r="O101" s="170">
        <v>0.76</v>
      </c>
      <c r="P101" s="170">
        <f>O101*H101</f>
        <v>2.0292</v>
      </c>
      <c r="Q101" s="170">
        <v>0</v>
      </c>
      <c r="R101" s="170">
        <f>Q101*H101</f>
        <v>0</v>
      </c>
      <c r="S101" s="170">
        <v>0.24</v>
      </c>
      <c r="T101" s="171">
        <f>S101*H101</f>
        <v>0.6407999999999999</v>
      </c>
      <c r="AR101" s="11" t="s">
        <v>131</v>
      </c>
      <c r="AT101" s="11" t="s">
        <v>126</v>
      </c>
      <c r="AU101" s="11" t="s">
        <v>132</v>
      </c>
      <c r="AY101" s="11" t="s">
        <v>124</v>
      </c>
      <c r="BE101" s="172">
        <f>IF(N101="základní",J101,0)</f>
        <v>0</v>
      </c>
      <c r="BF101" s="172">
        <f>IF(N101="snížená",J101,0)</f>
        <v>0</v>
      </c>
      <c r="BG101" s="172">
        <f>IF(N101="zákl. přenesená",J101,0)</f>
        <v>0</v>
      </c>
      <c r="BH101" s="172">
        <f>IF(N101="sníž. přenesená",J101,0)</f>
        <v>0</v>
      </c>
      <c r="BI101" s="172">
        <f>IF(N101="nulová",J101,0)</f>
        <v>0</v>
      </c>
      <c r="BJ101" s="11" t="s">
        <v>132</v>
      </c>
      <c r="BK101" s="172">
        <f>ROUND(I101*H101,2)</f>
        <v>0</v>
      </c>
      <c r="BL101" s="11" t="s">
        <v>131</v>
      </c>
      <c r="BM101" s="11" t="s">
        <v>148</v>
      </c>
    </row>
    <row r="102" spans="2:47" s="27" customFormat="1" ht="42" customHeight="1">
      <c r="B102" s="28"/>
      <c r="D102" s="173" t="s">
        <v>134</v>
      </c>
      <c r="F102" s="174" t="s">
        <v>149</v>
      </c>
      <c r="L102" s="28"/>
      <c r="M102" s="175"/>
      <c r="N102" s="29"/>
      <c r="O102" s="29"/>
      <c r="P102" s="29"/>
      <c r="Q102" s="29"/>
      <c r="R102" s="29"/>
      <c r="S102" s="29"/>
      <c r="T102" s="68"/>
      <c r="AT102" s="11" t="s">
        <v>134</v>
      </c>
      <c r="AU102" s="11" t="s">
        <v>132</v>
      </c>
    </row>
    <row r="103" spans="2:47" s="27" customFormat="1" ht="198" customHeight="1">
      <c r="B103" s="28"/>
      <c r="D103" s="179" t="s">
        <v>136</v>
      </c>
      <c r="F103" s="187" t="s">
        <v>150</v>
      </c>
      <c r="L103" s="28"/>
      <c r="M103" s="175"/>
      <c r="N103" s="29"/>
      <c r="O103" s="29"/>
      <c r="P103" s="29"/>
      <c r="Q103" s="29"/>
      <c r="R103" s="29"/>
      <c r="S103" s="29"/>
      <c r="T103" s="68"/>
      <c r="AT103" s="11" t="s">
        <v>136</v>
      </c>
      <c r="AU103" s="11" t="s">
        <v>132</v>
      </c>
    </row>
    <row r="104" spans="2:65" s="27" customFormat="1" ht="22.5" customHeight="1">
      <c r="B104" s="161"/>
      <c r="C104" s="162" t="s">
        <v>151</v>
      </c>
      <c r="D104" s="162" t="s">
        <v>126</v>
      </c>
      <c r="E104" s="163" t="s">
        <v>152</v>
      </c>
      <c r="F104" s="164" t="s">
        <v>153</v>
      </c>
      <c r="G104" s="165" t="s">
        <v>129</v>
      </c>
      <c r="H104" s="166">
        <v>2.67</v>
      </c>
      <c r="I104" s="167"/>
      <c r="J104" s="167">
        <f>ROUND(I104*H104,2)</f>
        <v>0</v>
      </c>
      <c r="K104" s="164" t="s">
        <v>130</v>
      </c>
      <c r="L104" s="28"/>
      <c r="M104" s="168"/>
      <c r="N104" s="169" t="s">
        <v>38</v>
      </c>
      <c r="O104" s="170">
        <v>0.772</v>
      </c>
      <c r="P104" s="170">
        <f>O104*H104</f>
        <v>2.06124</v>
      </c>
      <c r="Q104" s="170">
        <v>0</v>
      </c>
      <c r="R104" s="170">
        <f>Q104*H104</f>
        <v>0</v>
      </c>
      <c r="S104" s="170">
        <v>0.181</v>
      </c>
      <c r="T104" s="171">
        <f>S104*H104</f>
        <v>0.48327</v>
      </c>
      <c r="AR104" s="11" t="s">
        <v>131</v>
      </c>
      <c r="AT104" s="11" t="s">
        <v>126</v>
      </c>
      <c r="AU104" s="11" t="s">
        <v>132</v>
      </c>
      <c r="AY104" s="11" t="s">
        <v>124</v>
      </c>
      <c r="BE104" s="172">
        <f>IF(N104="základní",J104,0)</f>
        <v>0</v>
      </c>
      <c r="BF104" s="172">
        <f>IF(N104="snížená",J104,0)</f>
        <v>0</v>
      </c>
      <c r="BG104" s="172">
        <f>IF(N104="zákl. přenesená",J104,0)</f>
        <v>0</v>
      </c>
      <c r="BH104" s="172">
        <f>IF(N104="sníž. přenesená",J104,0)</f>
        <v>0</v>
      </c>
      <c r="BI104" s="172">
        <f>IF(N104="nulová",J104,0)</f>
        <v>0</v>
      </c>
      <c r="BJ104" s="11" t="s">
        <v>132</v>
      </c>
      <c r="BK104" s="172">
        <f>ROUND(I104*H104,2)</f>
        <v>0</v>
      </c>
      <c r="BL104" s="11" t="s">
        <v>131</v>
      </c>
      <c r="BM104" s="11" t="s">
        <v>154</v>
      </c>
    </row>
    <row r="105" spans="2:47" s="27" customFormat="1" ht="42" customHeight="1">
      <c r="B105" s="28"/>
      <c r="D105" s="173" t="s">
        <v>134</v>
      </c>
      <c r="F105" s="174" t="s">
        <v>155</v>
      </c>
      <c r="L105" s="28"/>
      <c r="M105" s="175"/>
      <c r="N105" s="29"/>
      <c r="O105" s="29"/>
      <c r="P105" s="29"/>
      <c r="Q105" s="29"/>
      <c r="R105" s="29"/>
      <c r="S105" s="29"/>
      <c r="T105" s="68"/>
      <c r="AT105" s="11" t="s">
        <v>134</v>
      </c>
      <c r="AU105" s="11" t="s">
        <v>132</v>
      </c>
    </row>
    <row r="106" spans="2:47" s="27" customFormat="1" ht="198" customHeight="1">
      <c r="B106" s="28"/>
      <c r="D106" s="173" t="s">
        <v>136</v>
      </c>
      <c r="F106" s="176" t="s">
        <v>150</v>
      </c>
      <c r="L106" s="28"/>
      <c r="M106" s="175"/>
      <c r="N106" s="29"/>
      <c r="O106" s="29"/>
      <c r="P106" s="29"/>
      <c r="Q106" s="29"/>
      <c r="R106" s="29"/>
      <c r="S106" s="29"/>
      <c r="T106" s="68"/>
      <c r="AT106" s="11" t="s">
        <v>136</v>
      </c>
      <c r="AU106" s="11" t="s">
        <v>132</v>
      </c>
    </row>
    <row r="107" spans="2:51" s="177" customFormat="1" ht="22.5" customHeight="1">
      <c r="B107" s="178"/>
      <c r="D107" s="179" t="s">
        <v>138</v>
      </c>
      <c r="E107" s="180"/>
      <c r="F107" s="181" t="s">
        <v>156</v>
      </c>
      <c r="H107" s="182">
        <v>2.67</v>
      </c>
      <c r="L107" s="178"/>
      <c r="M107" s="183"/>
      <c r="N107" s="184"/>
      <c r="O107" s="184"/>
      <c r="P107" s="184"/>
      <c r="Q107" s="184"/>
      <c r="R107" s="184"/>
      <c r="S107" s="184"/>
      <c r="T107" s="185"/>
      <c r="AT107" s="186" t="s">
        <v>138</v>
      </c>
      <c r="AU107" s="186" t="s">
        <v>132</v>
      </c>
      <c r="AV107" s="177" t="s">
        <v>132</v>
      </c>
      <c r="AW107" s="177" t="s">
        <v>30</v>
      </c>
      <c r="AX107" s="177" t="s">
        <v>74</v>
      </c>
      <c r="AY107" s="186" t="s">
        <v>124</v>
      </c>
    </row>
    <row r="108" spans="2:65" s="27" customFormat="1" ht="31.5" customHeight="1">
      <c r="B108" s="161"/>
      <c r="C108" s="162" t="s">
        <v>9</v>
      </c>
      <c r="D108" s="162" t="s">
        <v>126</v>
      </c>
      <c r="E108" s="163" t="s">
        <v>157</v>
      </c>
      <c r="F108" s="164" t="s">
        <v>158</v>
      </c>
      <c r="G108" s="165" t="s">
        <v>159</v>
      </c>
      <c r="H108" s="166">
        <v>8.171</v>
      </c>
      <c r="I108" s="167"/>
      <c r="J108" s="167">
        <f>ROUND(I108*H108,2)</f>
        <v>0</v>
      </c>
      <c r="K108" s="164" t="s">
        <v>130</v>
      </c>
      <c r="L108" s="28"/>
      <c r="M108" s="168"/>
      <c r="N108" s="169" t="s">
        <v>38</v>
      </c>
      <c r="O108" s="170">
        <v>1.2</v>
      </c>
      <c r="P108" s="170">
        <f>O108*H108</f>
        <v>9.8052</v>
      </c>
      <c r="Q108" s="170">
        <v>0</v>
      </c>
      <c r="R108" s="170">
        <f>Q108*H108</f>
        <v>0</v>
      </c>
      <c r="S108" s="170">
        <v>0</v>
      </c>
      <c r="T108" s="171">
        <f>S108*H108</f>
        <v>0</v>
      </c>
      <c r="AR108" s="11" t="s">
        <v>131</v>
      </c>
      <c r="AT108" s="11" t="s">
        <v>126</v>
      </c>
      <c r="AU108" s="11" t="s">
        <v>132</v>
      </c>
      <c r="AY108" s="11" t="s">
        <v>124</v>
      </c>
      <c r="BE108" s="172">
        <f>IF(N108="základní",J108,0)</f>
        <v>0</v>
      </c>
      <c r="BF108" s="172">
        <f>IF(N108="snížená",J108,0)</f>
        <v>0</v>
      </c>
      <c r="BG108" s="172">
        <f>IF(N108="zákl. přenesená",J108,0)</f>
        <v>0</v>
      </c>
      <c r="BH108" s="172">
        <f>IF(N108="sníž. přenesená",J108,0)</f>
        <v>0</v>
      </c>
      <c r="BI108" s="172">
        <f>IF(N108="nulová",J108,0)</f>
        <v>0</v>
      </c>
      <c r="BJ108" s="11" t="s">
        <v>132</v>
      </c>
      <c r="BK108" s="172">
        <f>ROUND(I108*H108,2)</f>
        <v>0</v>
      </c>
      <c r="BL108" s="11" t="s">
        <v>131</v>
      </c>
      <c r="BM108" s="11" t="s">
        <v>160</v>
      </c>
    </row>
    <row r="109" spans="2:47" s="27" customFormat="1" ht="30" customHeight="1">
      <c r="B109" s="28"/>
      <c r="D109" s="173" t="s">
        <v>134</v>
      </c>
      <c r="F109" s="174" t="s">
        <v>161</v>
      </c>
      <c r="L109" s="28"/>
      <c r="M109" s="175"/>
      <c r="N109" s="29"/>
      <c r="O109" s="29"/>
      <c r="P109" s="29"/>
      <c r="Q109" s="29"/>
      <c r="R109" s="29"/>
      <c r="S109" s="29"/>
      <c r="T109" s="68"/>
      <c r="AT109" s="11" t="s">
        <v>134</v>
      </c>
      <c r="AU109" s="11" t="s">
        <v>132</v>
      </c>
    </row>
    <row r="110" spans="2:51" s="177" customFormat="1" ht="31.5" customHeight="1">
      <c r="B110" s="178"/>
      <c r="D110" s="179" t="s">
        <v>138</v>
      </c>
      <c r="E110" s="180"/>
      <c r="F110" s="181" t="s">
        <v>162</v>
      </c>
      <c r="H110" s="182">
        <v>8.171</v>
      </c>
      <c r="L110" s="178"/>
      <c r="M110" s="183"/>
      <c r="N110" s="184"/>
      <c r="O110" s="184"/>
      <c r="P110" s="184"/>
      <c r="Q110" s="184"/>
      <c r="R110" s="184"/>
      <c r="S110" s="184"/>
      <c r="T110" s="185"/>
      <c r="AT110" s="186" t="s">
        <v>138</v>
      </c>
      <c r="AU110" s="186" t="s">
        <v>132</v>
      </c>
      <c r="AV110" s="177" t="s">
        <v>132</v>
      </c>
      <c r="AW110" s="177" t="s">
        <v>30</v>
      </c>
      <c r="AX110" s="177" t="s">
        <v>74</v>
      </c>
      <c r="AY110" s="186" t="s">
        <v>124</v>
      </c>
    </row>
    <row r="111" spans="2:65" s="27" customFormat="1" ht="22.5" customHeight="1">
      <c r="B111" s="161"/>
      <c r="C111" s="162" t="s">
        <v>163</v>
      </c>
      <c r="D111" s="162" t="s">
        <v>126</v>
      </c>
      <c r="E111" s="163" t="s">
        <v>164</v>
      </c>
      <c r="F111" s="164" t="s">
        <v>165</v>
      </c>
      <c r="G111" s="165" t="s">
        <v>159</v>
      </c>
      <c r="H111" s="166">
        <v>14.552</v>
      </c>
      <c r="I111" s="167"/>
      <c r="J111" s="167">
        <f>ROUND(I111*H111,2)</f>
        <v>0</v>
      </c>
      <c r="K111" s="164" t="s">
        <v>130</v>
      </c>
      <c r="L111" s="28"/>
      <c r="M111" s="168"/>
      <c r="N111" s="169" t="s">
        <v>38</v>
      </c>
      <c r="O111" s="170">
        <v>2.948</v>
      </c>
      <c r="P111" s="170">
        <f>O111*H111</f>
        <v>42.899296</v>
      </c>
      <c r="Q111" s="170">
        <v>0</v>
      </c>
      <c r="R111" s="170">
        <f>Q111*H111</f>
        <v>0</v>
      </c>
      <c r="S111" s="170">
        <v>0</v>
      </c>
      <c r="T111" s="171">
        <f>S111*H111</f>
        <v>0</v>
      </c>
      <c r="AR111" s="11" t="s">
        <v>131</v>
      </c>
      <c r="AT111" s="11" t="s">
        <v>126</v>
      </c>
      <c r="AU111" s="11" t="s">
        <v>132</v>
      </c>
      <c r="AY111" s="11" t="s">
        <v>124</v>
      </c>
      <c r="BE111" s="172">
        <f>IF(N111="základní",J111,0)</f>
        <v>0</v>
      </c>
      <c r="BF111" s="172">
        <f>IF(N111="snížená",J111,0)</f>
        <v>0</v>
      </c>
      <c r="BG111" s="172">
        <f>IF(N111="zákl. přenesená",J111,0)</f>
        <v>0</v>
      </c>
      <c r="BH111" s="172">
        <f>IF(N111="sníž. přenesená",J111,0)</f>
        <v>0</v>
      </c>
      <c r="BI111" s="172">
        <f>IF(N111="nulová",J111,0)</f>
        <v>0</v>
      </c>
      <c r="BJ111" s="11" t="s">
        <v>132</v>
      </c>
      <c r="BK111" s="172">
        <f>ROUND(I111*H111,2)</f>
        <v>0</v>
      </c>
      <c r="BL111" s="11" t="s">
        <v>131</v>
      </c>
      <c r="BM111" s="11" t="s">
        <v>166</v>
      </c>
    </row>
    <row r="112" spans="2:47" s="27" customFormat="1" ht="30" customHeight="1">
      <c r="B112" s="28"/>
      <c r="D112" s="173" t="s">
        <v>134</v>
      </c>
      <c r="F112" s="174" t="s">
        <v>167</v>
      </c>
      <c r="L112" s="28"/>
      <c r="M112" s="175"/>
      <c r="N112" s="29"/>
      <c r="O112" s="29"/>
      <c r="P112" s="29"/>
      <c r="Q112" s="29"/>
      <c r="R112" s="29"/>
      <c r="S112" s="29"/>
      <c r="T112" s="68"/>
      <c r="AT112" s="11" t="s">
        <v>134</v>
      </c>
      <c r="AU112" s="11" t="s">
        <v>132</v>
      </c>
    </row>
    <row r="113" spans="2:47" s="27" customFormat="1" ht="54" customHeight="1">
      <c r="B113" s="28"/>
      <c r="D113" s="173" t="s">
        <v>136</v>
      </c>
      <c r="F113" s="176" t="s">
        <v>168</v>
      </c>
      <c r="L113" s="28"/>
      <c r="M113" s="175"/>
      <c r="N113" s="29"/>
      <c r="O113" s="29"/>
      <c r="P113" s="29"/>
      <c r="Q113" s="29"/>
      <c r="R113" s="29"/>
      <c r="S113" s="29"/>
      <c r="T113" s="68"/>
      <c r="AT113" s="11" t="s">
        <v>136</v>
      </c>
      <c r="AU113" s="11" t="s">
        <v>132</v>
      </c>
    </row>
    <row r="114" spans="2:51" s="177" customFormat="1" ht="22.5" customHeight="1">
      <c r="B114" s="178"/>
      <c r="D114" s="173" t="s">
        <v>138</v>
      </c>
      <c r="E114" s="186"/>
      <c r="F114" s="188" t="s">
        <v>169</v>
      </c>
      <c r="H114" s="189">
        <v>12.052</v>
      </c>
      <c r="L114" s="178"/>
      <c r="M114" s="183"/>
      <c r="N114" s="184"/>
      <c r="O114" s="184"/>
      <c r="P114" s="184"/>
      <c r="Q114" s="184"/>
      <c r="R114" s="184"/>
      <c r="S114" s="184"/>
      <c r="T114" s="185"/>
      <c r="AT114" s="186" t="s">
        <v>138</v>
      </c>
      <c r="AU114" s="186" t="s">
        <v>132</v>
      </c>
      <c r="AV114" s="177" t="s">
        <v>132</v>
      </c>
      <c r="AW114" s="177" t="s">
        <v>30</v>
      </c>
      <c r="AX114" s="177" t="s">
        <v>66</v>
      </c>
      <c r="AY114" s="186" t="s">
        <v>124</v>
      </c>
    </row>
    <row r="115" spans="2:51" s="177" customFormat="1" ht="22.5" customHeight="1">
      <c r="B115" s="178"/>
      <c r="D115" s="173" t="s">
        <v>138</v>
      </c>
      <c r="E115" s="186"/>
      <c r="F115" s="188" t="s">
        <v>170</v>
      </c>
      <c r="H115" s="189">
        <v>1.94</v>
      </c>
      <c r="L115" s="178"/>
      <c r="M115" s="183"/>
      <c r="N115" s="184"/>
      <c r="O115" s="184"/>
      <c r="P115" s="184"/>
      <c r="Q115" s="184"/>
      <c r="R115" s="184"/>
      <c r="S115" s="184"/>
      <c r="T115" s="185"/>
      <c r="AT115" s="186" t="s">
        <v>138</v>
      </c>
      <c r="AU115" s="186" t="s">
        <v>132</v>
      </c>
      <c r="AV115" s="177" t="s">
        <v>132</v>
      </c>
      <c r="AW115" s="177" t="s">
        <v>30</v>
      </c>
      <c r="AX115" s="177" t="s">
        <v>66</v>
      </c>
      <c r="AY115" s="186" t="s">
        <v>124</v>
      </c>
    </row>
    <row r="116" spans="2:51" s="177" customFormat="1" ht="22.5" customHeight="1">
      <c r="B116" s="178"/>
      <c r="D116" s="173" t="s">
        <v>138</v>
      </c>
      <c r="E116" s="186"/>
      <c r="F116" s="188" t="s">
        <v>171</v>
      </c>
      <c r="H116" s="189">
        <v>0.56</v>
      </c>
      <c r="L116" s="178"/>
      <c r="M116" s="183"/>
      <c r="N116" s="184"/>
      <c r="O116" s="184"/>
      <c r="P116" s="184"/>
      <c r="Q116" s="184"/>
      <c r="R116" s="184"/>
      <c r="S116" s="184"/>
      <c r="T116" s="185"/>
      <c r="AT116" s="186" t="s">
        <v>138</v>
      </c>
      <c r="AU116" s="186" t="s">
        <v>132</v>
      </c>
      <c r="AV116" s="177" t="s">
        <v>132</v>
      </c>
      <c r="AW116" s="177" t="s">
        <v>30</v>
      </c>
      <c r="AX116" s="177" t="s">
        <v>66</v>
      </c>
      <c r="AY116" s="186" t="s">
        <v>124</v>
      </c>
    </row>
    <row r="117" spans="2:51" s="190" customFormat="1" ht="22.5" customHeight="1">
      <c r="B117" s="191"/>
      <c r="D117" s="179" t="s">
        <v>138</v>
      </c>
      <c r="E117" s="192"/>
      <c r="F117" s="193" t="s">
        <v>172</v>
      </c>
      <c r="H117" s="194">
        <v>14.552</v>
      </c>
      <c r="L117" s="191"/>
      <c r="M117" s="195"/>
      <c r="N117" s="196"/>
      <c r="O117" s="196"/>
      <c r="P117" s="196"/>
      <c r="Q117" s="196"/>
      <c r="R117" s="196"/>
      <c r="S117" s="196"/>
      <c r="T117" s="197"/>
      <c r="AT117" s="198" t="s">
        <v>138</v>
      </c>
      <c r="AU117" s="198" t="s">
        <v>132</v>
      </c>
      <c r="AV117" s="190" t="s">
        <v>131</v>
      </c>
      <c r="AW117" s="190" t="s">
        <v>30</v>
      </c>
      <c r="AX117" s="190" t="s">
        <v>74</v>
      </c>
      <c r="AY117" s="198" t="s">
        <v>124</v>
      </c>
    </row>
    <row r="118" spans="2:65" s="27" customFormat="1" ht="22.5" customHeight="1">
      <c r="B118" s="161"/>
      <c r="C118" s="162" t="s">
        <v>173</v>
      </c>
      <c r="D118" s="162" t="s">
        <v>126</v>
      </c>
      <c r="E118" s="163" t="s">
        <v>174</v>
      </c>
      <c r="F118" s="164" t="s">
        <v>175</v>
      </c>
      <c r="G118" s="165" t="s">
        <v>159</v>
      </c>
      <c r="H118" s="166">
        <v>7.276</v>
      </c>
      <c r="I118" s="167"/>
      <c r="J118" s="167">
        <f>ROUND(I118*H118,2)</f>
        <v>0</v>
      </c>
      <c r="K118" s="164" t="s">
        <v>130</v>
      </c>
      <c r="L118" s="28"/>
      <c r="M118" s="168"/>
      <c r="N118" s="169" t="s">
        <v>38</v>
      </c>
      <c r="O118" s="170">
        <v>0.59</v>
      </c>
      <c r="P118" s="170">
        <f>O118*H118</f>
        <v>4.29284</v>
      </c>
      <c r="Q118" s="170">
        <v>0</v>
      </c>
      <c r="R118" s="170">
        <f>Q118*H118</f>
        <v>0</v>
      </c>
      <c r="S118" s="170">
        <v>0</v>
      </c>
      <c r="T118" s="171">
        <f>S118*H118</f>
        <v>0</v>
      </c>
      <c r="AR118" s="11" t="s">
        <v>131</v>
      </c>
      <c r="AT118" s="11" t="s">
        <v>126</v>
      </c>
      <c r="AU118" s="11" t="s">
        <v>132</v>
      </c>
      <c r="AY118" s="11" t="s">
        <v>124</v>
      </c>
      <c r="BE118" s="172">
        <f>IF(N118="základní",J118,0)</f>
        <v>0</v>
      </c>
      <c r="BF118" s="172">
        <f>IF(N118="snížená",J118,0)</f>
        <v>0</v>
      </c>
      <c r="BG118" s="172">
        <f>IF(N118="zákl. přenesená",J118,0)</f>
        <v>0</v>
      </c>
      <c r="BH118" s="172">
        <f>IF(N118="sníž. přenesená",J118,0)</f>
        <v>0</v>
      </c>
      <c r="BI118" s="172">
        <f>IF(N118="nulová",J118,0)</f>
        <v>0</v>
      </c>
      <c r="BJ118" s="11" t="s">
        <v>132</v>
      </c>
      <c r="BK118" s="172">
        <f>ROUND(I118*H118,2)</f>
        <v>0</v>
      </c>
      <c r="BL118" s="11" t="s">
        <v>131</v>
      </c>
      <c r="BM118" s="11" t="s">
        <v>176</v>
      </c>
    </row>
    <row r="119" spans="2:47" s="27" customFormat="1" ht="30" customHeight="1">
      <c r="B119" s="28"/>
      <c r="D119" s="173" t="s">
        <v>134</v>
      </c>
      <c r="F119" s="174" t="s">
        <v>177</v>
      </c>
      <c r="L119" s="28"/>
      <c r="M119" s="175"/>
      <c r="N119" s="29"/>
      <c r="O119" s="29"/>
      <c r="P119" s="29"/>
      <c r="Q119" s="29"/>
      <c r="R119" s="29"/>
      <c r="S119" s="29"/>
      <c r="T119" s="68"/>
      <c r="AT119" s="11" t="s">
        <v>134</v>
      </c>
      <c r="AU119" s="11" t="s">
        <v>132</v>
      </c>
    </row>
    <row r="120" spans="2:47" s="27" customFormat="1" ht="54" customHeight="1">
      <c r="B120" s="28"/>
      <c r="D120" s="173" t="s">
        <v>136</v>
      </c>
      <c r="F120" s="176" t="s">
        <v>168</v>
      </c>
      <c r="L120" s="28"/>
      <c r="M120" s="175"/>
      <c r="N120" s="29"/>
      <c r="O120" s="29"/>
      <c r="P120" s="29"/>
      <c r="Q120" s="29"/>
      <c r="R120" s="29"/>
      <c r="S120" s="29"/>
      <c r="T120" s="68"/>
      <c r="AT120" s="11" t="s">
        <v>136</v>
      </c>
      <c r="AU120" s="11" t="s">
        <v>132</v>
      </c>
    </row>
    <row r="121" spans="2:51" s="177" customFormat="1" ht="22.5" customHeight="1">
      <c r="B121" s="178"/>
      <c r="D121" s="173" t="s">
        <v>138</v>
      </c>
      <c r="E121" s="186"/>
      <c r="F121" s="188" t="s">
        <v>169</v>
      </c>
      <c r="H121" s="189">
        <v>12.052</v>
      </c>
      <c r="L121" s="178"/>
      <c r="M121" s="183"/>
      <c r="N121" s="184"/>
      <c r="O121" s="184"/>
      <c r="P121" s="184"/>
      <c r="Q121" s="184"/>
      <c r="R121" s="184"/>
      <c r="S121" s="184"/>
      <c r="T121" s="185"/>
      <c r="AT121" s="186" t="s">
        <v>138</v>
      </c>
      <c r="AU121" s="186" t="s">
        <v>132</v>
      </c>
      <c r="AV121" s="177" t="s">
        <v>132</v>
      </c>
      <c r="AW121" s="177" t="s">
        <v>30</v>
      </c>
      <c r="AX121" s="177" t="s">
        <v>66</v>
      </c>
      <c r="AY121" s="186" t="s">
        <v>124</v>
      </c>
    </row>
    <row r="122" spans="2:51" s="177" customFormat="1" ht="22.5" customHeight="1">
      <c r="B122" s="178"/>
      <c r="D122" s="173" t="s">
        <v>138</v>
      </c>
      <c r="E122" s="186"/>
      <c r="F122" s="188" t="s">
        <v>170</v>
      </c>
      <c r="H122" s="189">
        <v>1.94</v>
      </c>
      <c r="L122" s="178"/>
      <c r="M122" s="183"/>
      <c r="N122" s="184"/>
      <c r="O122" s="184"/>
      <c r="P122" s="184"/>
      <c r="Q122" s="184"/>
      <c r="R122" s="184"/>
      <c r="S122" s="184"/>
      <c r="T122" s="185"/>
      <c r="AT122" s="186" t="s">
        <v>138</v>
      </c>
      <c r="AU122" s="186" t="s">
        <v>132</v>
      </c>
      <c r="AV122" s="177" t="s">
        <v>132</v>
      </c>
      <c r="AW122" s="177" t="s">
        <v>30</v>
      </c>
      <c r="AX122" s="177" t="s">
        <v>66</v>
      </c>
      <c r="AY122" s="186" t="s">
        <v>124</v>
      </c>
    </row>
    <row r="123" spans="2:51" s="177" customFormat="1" ht="22.5" customHeight="1">
      <c r="B123" s="178"/>
      <c r="D123" s="173" t="s">
        <v>138</v>
      </c>
      <c r="E123" s="186"/>
      <c r="F123" s="188" t="s">
        <v>171</v>
      </c>
      <c r="H123" s="189">
        <v>0.56</v>
      </c>
      <c r="L123" s="178"/>
      <c r="M123" s="183"/>
      <c r="N123" s="184"/>
      <c r="O123" s="184"/>
      <c r="P123" s="184"/>
      <c r="Q123" s="184"/>
      <c r="R123" s="184"/>
      <c r="S123" s="184"/>
      <c r="T123" s="185"/>
      <c r="AT123" s="186" t="s">
        <v>138</v>
      </c>
      <c r="AU123" s="186" t="s">
        <v>132</v>
      </c>
      <c r="AV123" s="177" t="s">
        <v>132</v>
      </c>
      <c r="AW123" s="177" t="s">
        <v>30</v>
      </c>
      <c r="AX123" s="177" t="s">
        <v>66</v>
      </c>
      <c r="AY123" s="186" t="s">
        <v>124</v>
      </c>
    </row>
    <row r="124" spans="2:51" s="190" customFormat="1" ht="22.5" customHeight="1">
      <c r="B124" s="191"/>
      <c r="D124" s="173" t="s">
        <v>138</v>
      </c>
      <c r="E124" s="198"/>
      <c r="F124" s="199" t="s">
        <v>172</v>
      </c>
      <c r="H124" s="200">
        <v>14.552</v>
      </c>
      <c r="L124" s="191"/>
      <c r="M124" s="195"/>
      <c r="N124" s="196"/>
      <c r="O124" s="196"/>
      <c r="P124" s="196"/>
      <c r="Q124" s="196"/>
      <c r="R124" s="196"/>
      <c r="S124" s="196"/>
      <c r="T124" s="197"/>
      <c r="AT124" s="198" t="s">
        <v>138</v>
      </c>
      <c r="AU124" s="198" t="s">
        <v>132</v>
      </c>
      <c r="AV124" s="190" t="s">
        <v>131</v>
      </c>
      <c r="AW124" s="190" t="s">
        <v>30</v>
      </c>
      <c r="AX124" s="190" t="s">
        <v>74</v>
      </c>
      <c r="AY124" s="198" t="s">
        <v>124</v>
      </c>
    </row>
    <row r="125" spans="2:51" s="177" customFormat="1" ht="22.5" customHeight="1">
      <c r="B125" s="178"/>
      <c r="D125" s="179" t="s">
        <v>138</v>
      </c>
      <c r="F125" s="181" t="s">
        <v>178</v>
      </c>
      <c r="H125" s="182">
        <v>7.276</v>
      </c>
      <c r="L125" s="178"/>
      <c r="M125" s="183"/>
      <c r="N125" s="184"/>
      <c r="O125" s="184"/>
      <c r="P125" s="184"/>
      <c r="Q125" s="184"/>
      <c r="R125" s="184"/>
      <c r="S125" s="184"/>
      <c r="T125" s="185"/>
      <c r="AT125" s="186" t="s">
        <v>138</v>
      </c>
      <c r="AU125" s="186" t="s">
        <v>132</v>
      </c>
      <c r="AV125" s="177" t="s">
        <v>132</v>
      </c>
      <c r="AW125" s="177" t="s">
        <v>5</v>
      </c>
      <c r="AX125" s="177" t="s">
        <v>74</v>
      </c>
      <c r="AY125" s="186" t="s">
        <v>124</v>
      </c>
    </row>
    <row r="126" spans="2:65" s="27" customFormat="1" ht="22.5" customHeight="1">
      <c r="B126" s="161"/>
      <c r="C126" s="162" t="s">
        <v>179</v>
      </c>
      <c r="D126" s="162" t="s">
        <v>126</v>
      </c>
      <c r="E126" s="163" t="s">
        <v>180</v>
      </c>
      <c r="F126" s="164" t="s">
        <v>181</v>
      </c>
      <c r="G126" s="165" t="s">
        <v>159</v>
      </c>
      <c r="H126" s="166">
        <v>7.276</v>
      </c>
      <c r="I126" s="167"/>
      <c r="J126" s="167">
        <f>ROUND(I126*H126,2)</f>
        <v>0</v>
      </c>
      <c r="K126" s="164" t="s">
        <v>130</v>
      </c>
      <c r="L126" s="28"/>
      <c r="M126" s="168"/>
      <c r="N126" s="169" t="s">
        <v>38</v>
      </c>
      <c r="O126" s="170">
        <v>0.083</v>
      </c>
      <c r="P126" s="170">
        <f>O126*H126</f>
        <v>0.603908</v>
      </c>
      <c r="Q126" s="170">
        <v>0</v>
      </c>
      <c r="R126" s="170">
        <f>Q126*H126</f>
        <v>0</v>
      </c>
      <c r="S126" s="170">
        <v>0</v>
      </c>
      <c r="T126" s="171">
        <f>S126*H126</f>
        <v>0</v>
      </c>
      <c r="AR126" s="11" t="s">
        <v>131</v>
      </c>
      <c r="AT126" s="11" t="s">
        <v>126</v>
      </c>
      <c r="AU126" s="11" t="s">
        <v>132</v>
      </c>
      <c r="AY126" s="11" t="s">
        <v>124</v>
      </c>
      <c r="BE126" s="172">
        <f>IF(N126="základní",J126,0)</f>
        <v>0</v>
      </c>
      <c r="BF126" s="172">
        <f>IF(N126="snížená",J126,0)</f>
        <v>0</v>
      </c>
      <c r="BG126" s="172">
        <f>IF(N126="zákl. přenesená",J126,0)</f>
        <v>0</v>
      </c>
      <c r="BH126" s="172">
        <f>IF(N126="sníž. přenesená",J126,0)</f>
        <v>0</v>
      </c>
      <c r="BI126" s="172">
        <f>IF(N126="nulová",J126,0)</f>
        <v>0</v>
      </c>
      <c r="BJ126" s="11" t="s">
        <v>132</v>
      </c>
      <c r="BK126" s="172">
        <f>ROUND(I126*H126,2)</f>
        <v>0</v>
      </c>
      <c r="BL126" s="11" t="s">
        <v>131</v>
      </c>
      <c r="BM126" s="11" t="s">
        <v>182</v>
      </c>
    </row>
    <row r="127" spans="2:47" s="27" customFormat="1" ht="42" customHeight="1">
      <c r="B127" s="28"/>
      <c r="D127" s="173" t="s">
        <v>134</v>
      </c>
      <c r="F127" s="174" t="s">
        <v>183</v>
      </c>
      <c r="L127" s="28"/>
      <c r="M127" s="175"/>
      <c r="N127" s="29"/>
      <c r="O127" s="29"/>
      <c r="P127" s="29"/>
      <c r="Q127" s="29"/>
      <c r="R127" s="29"/>
      <c r="S127" s="29"/>
      <c r="T127" s="68"/>
      <c r="AT127" s="11" t="s">
        <v>134</v>
      </c>
      <c r="AU127" s="11" t="s">
        <v>132</v>
      </c>
    </row>
    <row r="128" spans="2:47" s="27" customFormat="1" ht="174" customHeight="1">
      <c r="B128" s="28"/>
      <c r="D128" s="173" t="s">
        <v>136</v>
      </c>
      <c r="F128" s="176" t="s">
        <v>184</v>
      </c>
      <c r="L128" s="28"/>
      <c r="M128" s="175"/>
      <c r="N128" s="29"/>
      <c r="O128" s="29"/>
      <c r="P128" s="29"/>
      <c r="Q128" s="29"/>
      <c r="R128" s="29"/>
      <c r="S128" s="29"/>
      <c r="T128" s="68"/>
      <c r="AT128" s="11" t="s">
        <v>136</v>
      </c>
      <c r="AU128" s="11" t="s">
        <v>132</v>
      </c>
    </row>
    <row r="129" spans="2:51" s="177" customFormat="1" ht="22.5" customHeight="1">
      <c r="B129" s="178"/>
      <c r="D129" s="179" t="s">
        <v>138</v>
      </c>
      <c r="E129" s="180"/>
      <c r="F129" s="181" t="s">
        <v>185</v>
      </c>
      <c r="H129" s="182">
        <v>7.276</v>
      </c>
      <c r="L129" s="178"/>
      <c r="M129" s="183"/>
      <c r="N129" s="184"/>
      <c r="O129" s="184"/>
      <c r="P129" s="184"/>
      <c r="Q129" s="184"/>
      <c r="R129" s="184"/>
      <c r="S129" s="184"/>
      <c r="T129" s="185"/>
      <c r="AT129" s="186" t="s">
        <v>138</v>
      </c>
      <c r="AU129" s="186" t="s">
        <v>132</v>
      </c>
      <c r="AV129" s="177" t="s">
        <v>132</v>
      </c>
      <c r="AW129" s="177" t="s">
        <v>30</v>
      </c>
      <c r="AX129" s="177" t="s">
        <v>74</v>
      </c>
      <c r="AY129" s="186" t="s">
        <v>124</v>
      </c>
    </row>
    <row r="130" spans="2:65" s="27" customFormat="1" ht="31.5" customHeight="1">
      <c r="B130" s="161"/>
      <c r="C130" s="162" t="s">
        <v>186</v>
      </c>
      <c r="D130" s="162" t="s">
        <v>126</v>
      </c>
      <c r="E130" s="163" t="s">
        <v>187</v>
      </c>
      <c r="F130" s="164" t="s">
        <v>188</v>
      </c>
      <c r="G130" s="165" t="s">
        <v>159</v>
      </c>
      <c r="H130" s="166">
        <v>36.38</v>
      </c>
      <c r="I130" s="167"/>
      <c r="J130" s="167">
        <f>ROUND(I130*H130,2)</f>
        <v>0</v>
      </c>
      <c r="K130" s="164" t="s">
        <v>130</v>
      </c>
      <c r="L130" s="28"/>
      <c r="M130" s="168"/>
      <c r="N130" s="169" t="s">
        <v>38</v>
      </c>
      <c r="O130" s="170">
        <v>0.004</v>
      </c>
      <c r="P130" s="170">
        <f>O130*H130</f>
        <v>0.14552</v>
      </c>
      <c r="Q130" s="170">
        <v>0</v>
      </c>
      <c r="R130" s="170">
        <f>Q130*H130</f>
        <v>0</v>
      </c>
      <c r="S130" s="170">
        <v>0</v>
      </c>
      <c r="T130" s="171">
        <f>S130*H130</f>
        <v>0</v>
      </c>
      <c r="AR130" s="11" t="s">
        <v>131</v>
      </c>
      <c r="AT130" s="11" t="s">
        <v>126</v>
      </c>
      <c r="AU130" s="11" t="s">
        <v>132</v>
      </c>
      <c r="AY130" s="11" t="s">
        <v>124</v>
      </c>
      <c r="BE130" s="172">
        <f>IF(N130="základní",J130,0)</f>
        <v>0</v>
      </c>
      <c r="BF130" s="172">
        <f>IF(N130="snížená",J130,0)</f>
        <v>0</v>
      </c>
      <c r="BG130" s="172">
        <f>IF(N130="zákl. přenesená",J130,0)</f>
        <v>0</v>
      </c>
      <c r="BH130" s="172">
        <f>IF(N130="sníž. přenesená",J130,0)</f>
        <v>0</v>
      </c>
      <c r="BI130" s="172">
        <f>IF(N130="nulová",J130,0)</f>
        <v>0</v>
      </c>
      <c r="BJ130" s="11" t="s">
        <v>132</v>
      </c>
      <c r="BK130" s="172">
        <f>ROUND(I130*H130,2)</f>
        <v>0</v>
      </c>
      <c r="BL130" s="11" t="s">
        <v>131</v>
      </c>
      <c r="BM130" s="11" t="s">
        <v>189</v>
      </c>
    </row>
    <row r="131" spans="2:47" s="27" customFormat="1" ht="42" customHeight="1">
      <c r="B131" s="28"/>
      <c r="D131" s="173" t="s">
        <v>134</v>
      </c>
      <c r="F131" s="174" t="s">
        <v>190</v>
      </c>
      <c r="L131" s="28"/>
      <c r="M131" s="175"/>
      <c r="N131" s="29"/>
      <c r="O131" s="29"/>
      <c r="P131" s="29"/>
      <c r="Q131" s="29"/>
      <c r="R131" s="29"/>
      <c r="S131" s="29"/>
      <c r="T131" s="68"/>
      <c r="AT131" s="11" t="s">
        <v>134</v>
      </c>
      <c r="AU131" s="11" t="s">
        <v>132</v>
      </c>
    </row>
    <row r="132" spans="2:47" s="27" customFormat="1" ht="174" customHeight="1">
      <c r="B132" s="28"/>
      <c r="D132" s="173" t="s">
        <v>136</v>
      </c>
      <c r="F132" s="176" t="s">
        <v>184</v>
      </c>
      <c r="L132" s="28"/>
      <c r="M132" s="175"/>
      <c r="N132" s="29"/>
      <c r="O132" s="29"/>
      <c r="P132" s="29"/>
      <c r="Q132" s="29"/>
      <c r="R132" s="29"/>
      <c r="S132" s="29"/>
      <c r="T132" s="68"/>
      <c r="AT132" s="11" t="s">
        <v>136</v>
      </c>
      <c r="AU132" s="11" t="s">
        <v>132</v>
      </c>
    </row>
    <row r="133" spans="2:51" s="177" customFormat="1" ht="22.5" customHeight="1">
      <c r="B133" s="178"/>
      <c r="D133" s="179" t="s">
        <v>138</v>
      </c>
      <c r="F133" s="181" t="s">
        <v>191</v>
      </c>
      <c r="H133" s="182">
        <v>36.38</v>
      </c>
      <c r="L133" s="178"/>
      <c r="M133" s="183"/>
      <c r="N133" s="184"/>
      <c r="O133" s="184"/>
      <c r="P133" s="184"/>
      <c r="Q133" s="184"/>
      <c r="R133" s="184"/>
      <c r="S133" s="184"/>
      <c r="T133" s="185"/>
      <c r="AT133" s="186" t="s">
        <v>138</v>
      </c>
      <c r="AU133" s="186" t="s">
        <v>132</v>
      </c>
      <c r="AV133" s="177" t="s">
        <v>132</v>
      </c>
      <c r="AW133" s="177" t="s">
        <v>5</v>
      </c>
      <c r="AX133" s="177" t="s">
        <v>74</v>
      </c>
      <c r="AY133" s="186" t="s">
        <v>124</v>
      </c>
    </row>
    <row r="134" spans="2:65" s="27" customFormat="1" ht="22.5" customHeight="1">
      <c r="B134" s="161"/>
      <c r="C134" s="162" t="s">
        <v>192</v>
      </c>
      <c r="D134" s="162" t="s">
        <v>126</v>
      </c>
      <c r="E134" s="163" t="s">
        <v>193</v>
      </c>
      <c r="F134" s="164" t="s">
        <v>194</v>
      </c>
      <c r="G134" s="165" t="s">
        <v>195</v>
      </c>
      <c r="H134" s="166">
        <v>13.824</v>
      </c>
      <c r="I134" s="167"/>
      <c r="J134" s="167">
        <f>ROUND(I134*H134,2)</f>
        <v>0</v>
      </c>
      <c r="K134" s="164" t="s">
        <v>130</v>
      </c>
      <c r="L134" s="28"/>
      <c r="M134" s="168"/>
      <c r="N134" s="169" t="s">
        <v>38</v>
      </c>
      <c r="O134" s="170">
        <v>0</v>
      </c>
      <c r="P134" s="170">
        <f>O134*H134</f>
        <v>0</v>
      </c>
      <c r="Q134" s="170">
        <v>0</v>
      </c>
      <c r="R134" s="170">
        <f>Q134*H134</f>
        <v>0</v>
      </c>
      <c r="S134" s="170">
        <v>0</v>
      </c>
      <c r="T134" s="171">
        <f>S134*H134</f>
        <v>0</v>
      </c>
      <c r="AR134" s="11" t="s">
        <v>131</v>
      </c>
      <c r="AT134" s="11" t="s">
        <v>126</v>
      </c>
      <c r="AU134" s="11" t="s">
        <v>132</v>
      </c>
      <c r="AY134" s="11" t="s">
        <v>124</v>
      </c>
      <c r="BE134" s="172">
        <f>IF(N134="základní",J134,0)</f>
        <v>0</v>
      </c>
      <c r="BF134" s="172">
        <f>IF(N134="snížená",J134,0)</f>
        <v>0</v>
      </c>
      <c r="BG134" s="172">
        <f>IF(N134="zákl. přenesená",J134,0)</f>
        <v>0</v>
      </c>
      <c r="BH134" s="172">
        <f>IF(N134="sníž. přenesená",J134,0)</f>
        <v>0</v>
      </c>
      <c r="BI134" s="172">
        <f>IF(N134="nulová",J134,0)</f>
        <v>0</v>
      </c>
      <c r="BJ134" s="11" t="s">
        <v>132</v>
      </c>
      <c r="BK134" s="172">
        <f>ROUND(I134*H134,2)</f>
        <v>0</v>
      </c>
      <c r="BL134" s="11" t="s">
        <v>131</v>
      </c>
      <c r="BM134" s="11" t="s">
        <v>196</v>
      </c>
    </row>
    <row r="135" spans="2:47" s="27" customFormat="1" ht="22.5" customHeight="1">
      <c r="B135" s="28"/>
      <c r="D135" s="173" t="s">
        <v>134</v>
      </c>
      <c r="F135" s="174" t="s">
        <v>197</v>
      </c>
      <c r="L135" s="28"/>
      <c r="M135" s="175"/>
      <c r="N135" s="29"/>
      <c r="O135" s="29"/>
      <c r="P135" s="29"/>
      <c r="Q135" s="29"/>
      <c r="R135" s="29"/>
      <c r="S135" s="29"/>
      <c r="T135" s="68"/>
      <c r="AT135" s="11" t="s">
        <v>134</v>
      </c>
      <c r="AU135" s="11" t="s">
        <v>132</v>
      </c>
    </row>
    <row r="136" spans="2:47" s="27" customFormat="1" ht="270" customHeight="1">
      <c r="B136" s="28"/>
      <c r="D136" s="173" t="s">
        <v>136</v>
      </c>
      <c r="F136" s="176" t="s">
        <v>198</v>
      </c>
      <c r="L136" s="28"/>
      <c r="M136" s="175"/>
      <c r="N136" s="29"/>
      <c r="O136" s="29"/>
      <c r="P136" s="29"/>
      <c r="Q136" s="29"/>
      <c r="R136" s="29"/>
      <c r="S136" s="29"/>
      <c r="T136" s="68"/>
      <c r="AT136" s="11" t="s">
        <v>136</v>
      </c>
      <c r="AU136" s="11" t="s">
        <v>132</v>
      </c>
    </row>
    <row r="137" spans="2:51" s="177" customFormat="1" ht="22.5" customHeight="1">
      <c r="B137" s="178"/>
      <c r="D137" s="179" t="s">
        <v>138</v>
      </c>
      <c r="F137" s="181" t="s">
        <v>199</v>
      </c>
      <c r="H137" s="182">
        <v>13.824</v>
      </c>
      <c r="L137" s="178"/>
      <c r="M137" s="183"/>
      <c r="N137" s="184"/>
      <c r="O137" s="184"/>
      <c r="P137" s="184"/>
      <c r="Q137" s="184"/>
      <c r="R137" s="184"/>
      <c r="S137" s="184"/>
      <c r="T137" s="185"/>
      <c r="AT137" s="186" t="s">
        <v>138</v>
      </c>
      <c r="AU137" s="186" t="s">
        <v>132</v>
      </c>
      <c r="AV137" s="177" t="s">
        <v>132</v>
      </c>
      <c r="AW137" s="177" t="s">
        <v>5</v>
      </c>
      <c r="AX137" s="177" t="s">
        <v>74</v>
      </c>
      <c r="AY137" s="186" t="s">
        <v>124</v>
      </c>
    </row>
    <row r="138" spans="2:65" s="27" customFormat="1" ht="22.5" customHeight="1">
      <c r="B138" s="161"/>
      <c r="C138" s="162" t="s">
        <v>200</v>
      </c>
      <c r="D138" s="162" t="s">
        <v>126</v>
      </c>
      <c r="E138" s="163" t="s">
        <v>201</v>
      </c>
      <c r="F138" s="164" t="s">
        <v>202</v>
      </c>
      <c r="G138" s="165" t="s">
        <v>159</v>
      </c>
      <c r="H138" s="166">
        <v>7.276</v>
      </c>
      <c r="I138" s="167"/>
      <c r="J138" s="167">
        <f>ROUND(I138*H138,2)</f>
        <v>0</v>
      </c>
      <c r="K138" s="164" t="s">
        <v>130</v>
      </c>
      <c r="L138" s="28"/>
      <c r="M138" s="168"/>
      <c r="N138" s="169" t="s">
        <v>38</v>
      </c>
      <c r="O138" s="170">
        <v>0.299</v>
      </c>
      <c r="P138" s="170">
        <f>O138*H138</f>
        <v>2.175524</v>
      </c>
      <c r="Q138" s="170">
        <v>0</v>
      </c>
      <c r="R138" s="170">
        <f>Q138*H138</f>
        <v>0</v>
      </c>
      <c r="S138" s="170">
        <v>0</v>
      </c>
      <c r="T138" s="171">
        <f>S138*H138</f>
        <v>0</v>
      </c>
      <c r="AR138" s="11" t="s">
        <v>131</v>
      </c>
      <c r="AT138" s="11" t="s">
        <v>126</v>
      </c>
      <c r="AU138" s="11" t="s">
        <v>132</v>
      </c>
      <c r="AY138" s="11" t="s">
        <v>124</v>
      </c>
      <c r="BE138" s="172">
        <f>IF(N138="základní",J138,0)</f>
        <v>0</v>
      </c>
      <c r="BF138" s="172">
        <f>IF(N138="snížená",J138,0)</f>
        <v>0</v>
      </c>
      <c r="BG138" s="172">
        <f>IF(N138="zákl. přenesená",J138,0)</f>
        <v>0</v>
      </c>
      <c r="BH138" s="172">
        <f>IF(N138="sníž. přenesená",J138,0)</f>
        <v>0</v>
      </c>
      <c r="BI138" s="172">
        <f>IF(N138="nulová",J138,0)</f>
        <v>0</v>
      </c>
      <c r="BJ138" s="11" t="s">
        <v>132</v>
      </c>
      <c r="BK138" s="172">
        <f>ROUND(I138*H138,2)</f>
        <v>0</v>
      </c>
      <c r="BL138" s="11" t="s">
        <v>131</v>
      </c>
      <c r="BM138" s="11" t="s">
        <v>203</v>
      </c>
    </row>
    <row r="139" spans="2:47" s="27" customFormat="1" ht="30" customHeight="1">
      <c r="B139" s="28"/>
      <c r="D139" s="173" t="s">
        <v>134</v>
      </c>
      <c r="F139" s="174" t="s">
        <v>204</v>
      </c>
      <c r="L139" s="28"/>
      <c r="M139" s="175"/>
      <c r="N139" s="29"/>
      <c r="O139" s="29"/>
      <c r="P139" s="29"/>
      <c r="Q139" s="29"/>
      <c r="R139" s="29"/>
      <c r="S139" s="29"/>
      <c r="T139" s="68"/>
      <c r="AT139" s="11" t="s">
        <v>134</v>
      </c>
      <c r="AU139" s="11" t="s">
        <v>132</v>
      </c>
    </row>
    <row r="140" spans="2:47" s="27" customFormat="1" ht="402" customHeight="1">
      <c r="B140" s="28"/>
      <c r="D140" s="179" t="s">
        <v>136</v>
      </c>
      <c r="F140" s="187" t="s">
        <v>205</v>
      </c>
      <c r="L140" s="28"/>
      <c r="M140" s="175"/>
      <c r="N140" s="29"/>
      <c r="O140" s="29"/>
      <c r="P140" s="29"/>
      <c r="Q140" s="29"/>
      <c r="R140" s="29"/>
      <c r="S140" s="29"/>
      <c r="T140" s="68"/>
      <c r="AT140" s="11" t="s">
        <v>136</v>
      </c>
      <c r="AU140" s="11" t="s">
        <v>132</v>
      </c>
    </row>
    <row r="141" spans="2:65" s="27" customFormat="1" ht="22.5" customHeight="1">
      <c r="B141" s="161"/>
      <c r="C141" s="162" t="s">
        <v>206</v>
      </c>
      <c r="D141" s="162" t="s">
        <v>126</v>
      </c>
      <c r="E141" s="163" t="s">
        <v>207</v>
      </c>
      <c r="F141" s="164" t="s">
        <v>208</v>
      </c>
      <c r="G141" s="165" t="s">
        <v>129</v>
      </c>
      <c r="H141" s="166">
        <v>40.855</v>
      </c>
      <c r="I141" s="167"/>
      <c r="J141" s="167">
        <f>ROUND(I141*H141,2)</f>
        <v>0</v>
      </c>
      <c r="K141" s="164" t="s">
        <v>130</v>
      </c>
      <c r="L141" s="28"/>
      <c r="M141" s="168"/>
      <c r="N141" s="169" t="s">
        <v>38</v>
      </c>
      <c r="O141" s="170">
        <v>0.13</v>
      </c>
      <c r="P141" s="170">
        <f>O141*H141</f>
        <v>5.31115</v>
      </c>
      <c r="Q141" s="170">
        <v>0</v>
      </c>
      <c r="R141" s="170">
        <f>Q141*H141</f>
        <v>0</v>
      </c>
      <c r="S141" s="170">
        <v>0</v>
      </c>
      <c r="T141" s="171">
        <f>S141*H141</f>
        <v>0</v>
      </c>
      <c r="AR141" s="11" t="s">
        <v>131</v>
      </c>
      <c r="AT141" s="11" t="s">
        <v>126</v>
      </c>
      <c r="AU141" s="11" t="s">
        <v>132</v>
      </c>
      <c r="AY141" s="11" t="s">
        <v>124</v>
      </c>
      <c r="BE141" s="172">
        <f>IF(N141="základní",J141,0)</f>
        <v>0</v>
      </c>
      <c r="BF141" s="172">
        <f>IF(N141="snížená",J141,0)</f>
        <v>0</v>
      </c>
      <c r="BG141" s="172">
        <f>IF(N141="zákl. přenesená",J141,0)</f>
        <v>0</v>
      </c>
      <c r="BH141" s="172">
        <f>IF(N141="sníž. přenesená",J141,0)</f>
        <v>0</v>
      </c>
      <c r="BI141" s="172">
        <f>IF(N141="nulová",J141,0)</f>
        <v>0</v>
      </c>
      <c r="BJ141" s="11" t="s">
        <v>132</v>
      </c>
      <c r="BK141" s="172">
        <f>ROUND(I141*H141,2)</f>
        <v>0</v>
      </c>
      <c r="BL141" s="11" t="s">
        <v>131</v>
      </c>
      <c r="BM141" s="11" t="s">
        <v>209</v>
      </c>
    </row>
    <row r="142" spans="2:47" s="27" customFormat="1" ht="30" customHeight="1">
      <c r="B142" s="28"/>
      <c r="D142" s="173" t="s">
        <v>134</v>
      </c>
      <c r="F142" s="174" t="s">
        <v>210</v>
      </c>
      <c r="L142" s="28"/>
      <c r="M142" s="175"/>
      <c r="N142" s="29"/>
      <c r="O142" s="29"/>
      <c r="P142" s="29"/>
      <c r="Q142" s="29"/>
      <c r="R142" s="29"/>
      <c r="S142" s="29"/>
      <c r="T142" s="68"/>
      <c r="AT142" s="11" t="s">
        <v>134</v>
      </c>
      <c r="AU142" s="11" t="s">
        <v>132</v>
      </c>
    </row>
    <row r="143" spans="2:47" s="27" customFormat="1" ht="114" customHeight="1">
      <c r="B143" s="28"/>
      <c r="D143" s="173" t="s">
        <v>136</v>
      </c>
      <c r="F143" s="176" t="s">
        <v>211</v>
      </c>
      <c r="L143" s="28"/>
      <c r="M143" s="175"/>
      <c r="N143" s="29"/>
      <c r="O143" s="29"/>
      <c r="P143" s="29"/>
      <c r="Q143" s="29"/>
      <c r="R143" s="29"/>
      <c r="S143" s="29"/>
      <c r="T143" s="68"/>
      <c r="AT143" s="11" t="s">
        <v>136</v>
      </c>
      <c r="AU143" s="11" t="s">
        <v>132</v>
      </c>
    </row>
    <row r="144" spans="2:51" s="177" customFormat="1" ht="22.5" customHeight="1">
      <c r="B144" s="178"/>
      <c r="D144" s="179" t="s">
        <v>138</v>
      </c>
      <c r="E144" s="180"/>
      <c r="F144" s="181" t="s">
        <v>212</v>
      </c>
      <c r="H144" s="182">
        <v>40.855</v>
      </c>
      <c r="L144" s="178"/>
      <c r="M144" s="183"/>
      <c r="N144" s="184"/>
      <c r="O144" s="184"/>
      <c r="P144" s="184"/>
      <c r="Q144" s="184"/>
      <c r="R144" s="184"/>
      <c r="S144" s="184"/>
      <c r="T144" s="185"/>
      <c r="AT144" s="186" t="s">
        <v>138</v>
      </c>
      <c r="AU144" s="186" t="s">
        <v>132</v>
      </c>
      <c r="AV144" s="177" t="s">
        <v>132</v>
      </c>
      <c r="AW144" s="177" t="s">
        <v>30</v>
      </c>
      <c r="AX144" s="177" t="s">
        <v>74</v>
      </c>
      <c r="AY144" s="186" t="s">
        <v>124</v>
      </c>
    </row>
    <row r="145" spans="2:65" s="27" customFormat="1" ht="22.5" customHeight="1">
      <c r="B145" s="161"/>
      <c r="C145" s="162" t="s">
        <v>213</v>
      </c>
      <c r="D145" s="162" t="s">
        <v>126</v>
      </c>
      <c r="E145" s="163" t="s">
        <v>214</v>
      </c>
      <c r="F145" s="164" t="s">
        <v>215</v>
      </c>
      <c r="G145" s="165" t="s">
        <v>129</v>
      </c>
      <c r="H145" s="166">
        <v>40.855</v>
      </c>
      <c r="I145" s="167"/>
      <c r="J145" s="167">
        <f>ROUND(I145*H145,2)</f>
        <v>0</v>
      </c>
      <c r="K145" s="164" t="s">
        <v>130</v>
      </c>
      <c r="L145" s="28"/>
      <c r="M145" s="168"/>
      <c r="N145" s="169" t="s">
        <v>38</v>
      </c>
      <c r="O145" s="170">
        <v>0.058</v>
      </c>
      <c r="P145" s="170">
        <f>O145*H145</f>
        <v>2.36959</v>
      </c>
      <c r="Q145" s="170">
        <v>0</v>
      </c>
      <c r="R145" s="170">
        <f>Q145*H145</f>
        <v>0</v>
      </c>
      <c r="S145" s="170">
        <v>0</v>
      </c>
      <c r="T145" s="171">
        <f>S145*H145</f>
        <v>0</v>
      </c>
      <c r="AR145" s="11" t="s">
        <v>131</v>
      </c>
      <c r="AT145" s="11" t="s">
        <v>126</v>
      </c>
      <c r="AU145" s="11" t="s">
        <v>132</v>
      </c>
      <c r="AY145" s="11" t="s">
        <v>124</v>
      </c>
      <c r="BE145" s="172">
        <f>IF(N145="základní",J145,0)</f>
        <v>0</v>
      </c>
      <c r="BF145" s="172">
        <f>IF(N145="snížená",J145,0)</f>
        <v>0</v>
      </c>
      <c r="BG145" s="172">
        <f>IF(N145="zákl. přenesená",J145,0)</f>
        <v>0</v>
      </c>
      <c r="BH145" s="172">
        <f>IF(N145="sníž. přenesená",J145,0)</f>
        <v>0</v>
      </c>
      <c r="BI145" s="172">
        <f>IF(N145="nulová",J145,0)</f>
        <v>0</v>
      </c>
      <c r="BJ145" s="11" t="s">
        <v>132</v>
      </c>
      <c r="BK145" s="172">
        <f>ROUND(I145*H145,2)</f>
        <v>0</v>
      </c>
      <c r="BL145" s="11" t="s">
        <v>131</v>
      </c>
      <c r="BM145" s="11" t="s">
        <v>216</v>
      </c>
    </row>
    <row r="146" spans="2:47" s="27" customFormat="1" ht="30" customHeight="1">
      <c r="B146" s="28"/>
      <c r="D146" s="173" t="s">
        <v>134</v>
      </c>
      <c r="F146" s="174" t="s">
        <v>217</v>
      </c>
      <c r="L146" s="28"/>
      <c r="M146" s="175"/>
      <c r="N146" s="29"/>
      <c r="O146" s="29"/>
      <c r="P146" s="29"/>
      <c r="Q146" s="29"/>
      <c r="R146" s="29"/>
      <c r="S146" s="29"/>
      <c r="T146" s="68"/>
      <c r="AT146" s="11" t="s">
        <v>134</v>
      </c>
      <c r="AU146" s="11" t="s">
        <v>132</v>
      </c>
    </row>
    <row r="147" spans="2:47" s="27" customFormat="1" ht="114" customHeight="1">
      <c r="B147" s="28"/>
      <c r="D147" s="179" t="s">
        <v>136</v>
      </c>
      <c r="F147" s="187" t="s">
        <v>218</v>
      </c>
      <c r="L147" s="28"/>
      <c r="M147" s="175"/>
      <c r="N147" s="29"/>
      <c r="O147" s="29"/>
      <c r="P147" s="29"/>
      <c r="Q147" s="29"/>
      <c r="R147" s="29"/>
      <c r="S147" s="29"/>
      <c r="T147" s="68"/>
      <c r="AT147" s="11" t="s">
        <v>136</v>
      </c>
      <c r="AU147" s="11" t="s">
        <v>132</v>
      </c>
    </row>
    <row r="148" spans="2:65" s="27" customFormat="1" ht="22.5" customHeight="1">
      <c r="B148" s="161"/>
      <c r="C148" s="201" t="s">
        <v>219</v>
      </c>
      <c r="D148" s="201" t="s">
        <v>220</v>
      </c>
      <c r="E148" s="202" t="s">
        <v>221</v>
      </c>
      <c r="F148" s="203" t="s">
        <v>222</v>
      </c>
      <c r="G148" s="204" t="s">
        <v>223</v>
      </c>
      <c r="H148" s="205">
        <v>0.613</v>
      </c>
      <c r="I148" s="206"/>
      <c r="J148" s="206">
        <f>ROUND(I148*H148,2)</f>
        <v>0</v>
      </c>
      <c r="K148" s="203" t="s">
        <v>130</v>
      </c>
      <c r="L148" s="207"/>
      <c r="M148" s="208"/>
      <c r="N148" s="209" t="s">
        <v>38</v>
      </c>
      <c r="O148" s="170">
        <v>0</v>
      </c>
      <c r="P148" s="170">
        <f>O148*H148</f>
        <v>0</v>
      </c>
      <c r="Q148" s="170">
        <v>0.001</v>
      </c>
      <c r="R148" s="170">
        <f>Q148*H148</f>
        <v>0.000613</v>
      </c>
      <c r="S148" s="170">
        <v>0</v>
      </c>
      <c r="T148" s="171">
        <f>S148*H148</f>
        <v>0</v>
      </c>
      <c r="AR148" s="11" t="s">
        <v>224</v>
      </c>
      <c r="AT148" s="11" t="s">
        <v>220</v>
      </c>
      <c r="AU148" s="11" t="s">
        <v>132</v>
      </c>
      <c r="AY148" s="11" t="s">
        <v>124</v>
      </c>
      <c r="BE148" s="172">
        <f>IF(N148="základní",J148,0)</f>
        <v>0</v>
      </c>
      <c r="BF148" s="172">
        <f>IF(N148="snížená",J148,0)</f>
        <v>0</v>
      </c>
      <c r="BG148" s="172">
        <f>IF(N148="zákl. přenesená",J148,0)</f>
        <v>0</v>
      </c>
      <c r="BH148" s="172">
        <f>IF(N148="sníž. přenesená",J148,0)</f>
        <v>0</v>
      </c>
      <c r="BI148" s="172">
        <f>IF(N148="nulová",J148,0)</f>
        <v>0</v>
      </c>
      <c r="BJ148" s="11" t="s">
        <v>132</v>
      </c>
      <c r="BK148" s="172">
        <f>ROUND(I148*H148,2)</f>
        <v>0</v>
      </c>
      <c r="BL148" s="11" t="s">
        <v>131</v>
      </c>
      <c r="BM148" s="11" t="s">
        <v>225</v>
      </c>
    </row>
    <row r="149" spans="2:47" s="27" customFormat="1" ht="22.5" customHeight="1">
      <c r="B149" s="28"/>
      <c r="D149" s="173" t="s">
        <v>134</v>
      </c>
      <c r="F149" s="174" t="s">
        <v>226</v>
      </c>
      <c r="L149" s="28"/>
      <c r="M149" s="175"/>
      <c r="N149" s="29"/>
      <c r="O149" s="29"/>
      <c r="P149" s="29"/>
      <c r="Q149" s="29"/>
      <c r="R149" s="29"/>
      <c r="S149" s="29"/>
      <c r="T149" s="68"/>
      <c r="AT149" s="11" t="s">
        <v>134</v>
      </c>
      <c r="AU149" s="11" t="s">
        <v>132</v>
      </c>
    </row>
    <row r="150" spans="2:51" s="177" customFormat="1" ht="22.5" customHeight="1">
      <c r="B150" s="178"/>
      <c r="D150" s="173" t="s">
        <v>138</v>
      </c>
      <c r="F150" s="188" t="s">
        <v>227</v>
      </c>
      <c r="H150" s="189">
        <v>0.613</v>
      </c>
      <c r="L150" s="178"/>
      <c r="M150" s="183"/>
      <c r="N150" s="184"/>
      <c r="O150" s="184"/>
      <c r="P150" s="184"/>
      <c r="Q150" s="184"/>
      <c r="R150" s="184"/>
      <c r="S150" s="184"/>
      <c r="T150" s="185"/>
      <c r="AT150" s="186" t="s">
        <v>138</v>
      </c>
      <c r="AU150" s="186" t="s">
        <v>132</v>
      </c>
      <c r="AV150" s="177" t="s">
        <v>132</v>
      </c>
      <c r="AW150" s="177" t="s">
        <v>5</v>
      </c>
      <c r="AX150" s="177" t="s">
        <v>74</v>
      </c>
      <c r="AY150" s="186" t="s">
        <v>124</v>
      </c>
    </row>
    <row r="151" spans="2:63" s="147" customFormat="1" ht="29.25" customHeight="1">
      <c r="B151" s="148"/>
      <c r="D151" s="158" t="s">
        <v>65</v>
      </c>
      <c r="E151" s="159" t="s">
        <v>228</v>
      </c>
      <c r="F151" s="159" t="s">
        <v>229</v>
      </c>
      <c r="J151" s="160">
        <f>BK151</f>
        <v>0</v>
      </c>
      <c r="L151" s="148"/>
      <c r="M151" s="152"/>
      <c r="N151" s="153"/>
      <c r="O151" s="153"/>
      <c r="P151" s="154">
        <f>SUM(P152:P168)</f>
        <v>14.801368</v>
      </c>
      <c r="Q151" s="153"/>
      <c r="R151" s="154">
        <f>SUM(R152:R168)</f>
        <v>1.47269</v>
      </c>
      <c r="S151" s="153"/>
      <c r="T151" s="155">
        <f>SUM(T152:T168)</f>
        <v>0</v>
      </c>
      <c r="AR151" s="149" t="s">
        <v>74</v>
      </c>
      <c r="AT151" s="156" t="s">
        <v>65</v>
      </c>
      <c r="AU151" s="156" t="s">
        <v>74</v>
      </c>
      <c r="AY151" s="149" t="s">
        <v>124</v>
      </c>
      <c r="BK151" s="157">
        <f>SUM(BK152:BK168)</f>
        <v>0</v>
      </c>
    </row>
    <row r="152" spans="2:65" s="27" customFormat="1" ht="22.5" customHeight="1">
      <c r="B152" s="161"/>
      <c r="C152" s="162" t="s">
        <v>230</v>
      </c>
      <c r="D152" s="162" t="s">
        <v>126</v>
      </c>
      <c r="E152" s="163" t="s">
        <v>231</v>
      </c>
      <c r="F152" s="164" t="s">
        <v>232</v>
      </c>
      <c r="G152" s="165" t="s">
        <v>129</v>
      </c>
      <c r="H152" s="166">
        <v>47.144</v>
      </c>
      <c r="I152" s="167"/>
      <c r="J152" s="167">
        <f>ROUND(I152*H152,2)</f>
        <v>0</v>
      </c>
      <c r="K152" s="164" t="s">
        <v>130</v>
      </c>
      <c r="L152" s="28"/>
      <c r="M152" s="168"/>
      <c r="N152" s="169" t="s">
        <v>38</v>
      </c>
      <c r="O152" s="170">
        <v>0.021</v>
      </c>
      <c r="P152" s="170">
        <f>O152*H152</f>
        <v>0.990024</v>
      </c>
      <c r="Q152" s="170">
        <v>0</v>
      </c>
      <c r="R152" s="170">
        <f>Q152*H152</f>
        <v>0</v>
      </c>
      <c r="S152" s="170">
        <v>0</v>
      </c>
      <c r="T152" s="171">
        <f>S152*H152</f>
        <v>0</v>
      </c>
      <c r="AR152" s="11" t="s">
        <v>131</v>
      </c>
      <c r="AT152" s="11" t="s">
        <v>126</v>
      </c>
      <c r="AU152" s="11" t="s">
        <v>132</v>
      </c>
      <c r="AY152" s="11" t="s">
        <v>124</v>
      </c>
      <c r="BE152" s="172">
        <f>IF(N152="základní",J152,0)</f>
        <v>0</v>
      </c>
      <c r="BF152" s="172">
        <f>IF(N152="snížená",J152,0)</f>
        <v>0</v>
      </c>
      <c r="BG152" s="172">
        <f>IF(N152="zákl. přenesená",J152,0)</f>
        <v>0</v>
      </c>
      <c r="BH152" s="172">
        <f>IF(N152="sníž. přenesená",J152,0)</f>
        <v>0</v>
      </c>
      <c r="BI152" s="172">
        <f>IF(N152="nulová",J152,0)</f>
        <v>0</v>
      </c>
      <c r="BJ152" s="11" t="s">
        <v>132</v>
      </c>
      <c r="BK152" s="172">
        <f>ROUND(I152*H152,2)</f>
        <v>0</v>
      </c>
      <c r="BL152" s="11" t="s">
        <v>131</v>
      </c>
      <c r="BM152" s="11" t="s">
        <v>233</v>
      </c>
    </row>
    <row r="153" spans="2:47" s="27" customFormat="1" ht="22.5" customHeight="1">
      <c r="B153" s="28"/>
      <c r="D153" s="173" t="s">
        <v>134</v>
      </c>
      <c r="F153" s="174" t="s">
        <v>234</v>
      </c>
      <c r="L153" s="28"/>
      <c r="M153" s="175"/>
      <c r="N153" s="29"/>
      <c r="O153" s="29"/>
      <c r="P153" s="29"/>
      <c r="Q153" s="29"/>
      <c r="R153" s="29"/>
      <c r="S153" s="29"/>
      <c r="T153" s="68"/>
      <c r="AT153" s="11" t="s">
        <v>134</v>
      </c>
      <c r="AU153" s="11" t="s">
        <v>132</v>
      </c>
    </row>
    <row r="154" spans="2:51" s="177" customFormat="1" ht="22.5" customHeight="1">
      <c r="B154" s="178"/>
      <c r="D154" s="173" t="s">
        <v>138</v>
      </c>
      <c r="E154" s="186"/>
      <c r="F154" s="188" t="s">
        <v>235</v>
      </c>
      <c r="H154" s="189">
        <v>17.48</v>
      </c>
      <c r="L154" s="178"/>
      <c r="M154" s="183"/>
      <c r="N154" s="184"/>
      <c r="O154" s="184"/>
      <c r="P154" s="184"/>
      <c r="Q154" s="184"/>
      <c r="R154" s="184"/>
      <c r="S154" s="184"/>
      <c r="T154" s="185"/>
      <c r="AT154" s="186" t="s">
        <v>138</v>
      </c>
      <c r="AU154" s="186" t="s">
        <v>132</v>
      </c>
      <c r="AV154" s="177" t="s">
        <v>132</v>
      </c>
      <c r="AW154" s="177" t="s">
        <v>30</v>
      </c>
      <c r="AX154" s="177" t="s">
        <v>66</v>
      </c>
      <c r="AY154" s="186" t="s">
        <v>124</v>
      </c>
    </row>
    <row r="155" spans="2:51" s="177" customFormat="1" ht="22.5" customHeight="1">
      <c r="B155" s="178"/>
      <c r="D155" s="173" t="s">
        <v>138</v>
      </c>
      <c r="E155" s="186"/>
      <c r="F155" s="188" t="s">
        <v>236</v>
      </c>
      <c r="H155" s="189">
        <v>24.104</v>
      </c>
      <c r="L155" s="178"/>
      <c r="M155" s="183"/>
      <c r="N155" s="184"/>
      <c r="O155" s="184"/>
      <c r="P155" s="184"/>
      <c r="Q155" s="184"/>
      <c r="R155" s="184"/>
      <c r="S155" s="184"/>
      <c r="T155" s="185"/>
      <c r="AT155" s="186" t="s">
        <v>138</v>
      </c>
      <c r="AU155" s="186" t="s">
        <v>132</v>
      </c>
      <c r="AV155" s="177" t="s">
        <v>132</v>
      </c>
      <c r="AW155" s="177" t="s">
        <v>30</v>
      </c>
      <c r="AX155" s="177" t="s">
        <v>66</v>
      </c>
      <c r="AY155" s="186" t="s">
        <v>124</v>
      </c>
    </row>
    <row r="156" spans="2:51" s="177" customFormat="1" ht="22.5" customHeight="1">
      <c r="B156" s="178"/>
      <c r="D156" s="173" t="s">
        <v>138</v>
      </c>
      <c r="E156" s="186"/>
      <c r="F156" s="188" t="s">
        <v>237</v>
      </c>
      <c r="H156" s="189">
        <v>1.68</v>
      </c>
      <c r="L156" s="178"/>
      <c r="M156" s="183"/>
      <c r="N156" s="184"/>
      <c r="O156" s="184"/>
      <c r="P156" s="184"/>
      <c r="Q156" s="184"/>
      <c r="R156" s="184"/>
      <c r="S156" s="184"/>
      <c r="T156" s="185"/>
      <c r="AT156" s="186" t="s">
        <v>138</v>
      </c>
      <c r="AU156" s="186" t="s">
        <v>132</v>
      </c>
      <c r="AV156" s="177" t="s">
        <v>132</v>
      </c>
      <c r="AW156" s="177" t="s">
        <v>30</v>
      </c>
      <c r="AX156" s="177" t="s">
        <v>66</v>
      </c>
      <c r="AY156" s="186" t="s">
        <v>124</v>
      </c>
    </row>
    <row r="157" spans="2:51" s="177" customFormat="1" ht="22.5" customHeight="1">
      <c r="B157" s="178"/>
      <c r="D157" s="173" t="s">
        <v>138</v>
      </c>
      <c r="E157" s="186"/>
      <c r="F157" s="188" t="s">
        <v>238</v>
      </c>
      <c r="H157" s="189">
        <v>3.88</v>
      </c>
      <c r="L157" s="178"/>
      <c r="M157" s="183"/>
      <c r="N157" s="184"/>
      <c r="O157" s="184"/>
      <c r="P157" s="184"/>
      <c r="Q157" s="184"/>
      <c r="R157" s="184"/>
      <c r="S157" s="184"/>
      <c r="T157" s="185"/>
      <c r="AT157" s="186" t="s">
        <v>138</v>
      </c>
      <c r="AU157" s="186" t="s">
        <v>132</v>
      </c>
      <c r="AV157" s="177" t="s">
        <v>132</v>
      </c>
      <c r="AW157" s="177" t="s">
        <v>30</v>
      </c>
      <c r="AX157" s="177" t="s">
        <v>66</v>
      </c>
      <c r="AY157" s="186" t="s">
        <v>124</v>
      </c>
    </row>
    <row r="158" spans="2:51" s="190" customFormat="1" ht="22.5" customHeight="1">
      <c r="B158" s="191"/>
      <c r="D158" s="179" t="s">
        <v>138</v>
      </c>
      <c r="E158" s="192"/>
      <c r="F158" s="193" t="s">
        <v>172</v>
      </c>
      <c r="H158" s="194">
        <v>47.144</v>
      </c>
      <c r="L158" s="191"/>
      <c r="M158" s="195"/>
      <c r="N158" s="196"/>
      <c r="O158" s="196"/>
      <c r="P158" s="196"/>
      <c r="Q158" s="196"/>
      <c r="R158" s="196"/>
      <c r="S158" s="196"/>
      <c r="T158" s="197"/>
      <c r="AT158" s="198" t="s">
        <v>138</v>
      </c>
      <c r="AU158" s="198" t="s">
        <v>132</v>
      </c>
      <c r="AV158" s="190" t="s">
        <v>131</v>
      </c>
      <c r="AW158" s="190" t="s">
        <v>30</v>
      </c>
      <c r="AX158" s="190" t="s">
        <v>74</v>
      </c>
      <c r="AY158" s="198" t="s">
        <v>124</v>
      </c>
    </row>
    <row r="159" spans="2:65" s="27" customFormat="1" ht="22.5" customHeight="1">
      <c r="B159" s="161"/>
      <c r="C159" s="162" t="s">
        <v>239</v>
      </c>
      <c r="D159" s="162" t="s">
        <v>126</v>
      </c>
      <c r="E159" s="163" t="s">
        <v>240</v>
      </c>
      <c r="F159" s="164" t="s">
        <v>241</v>
      </c>
      <c r="G159" s="165" t="s">
        <v>129</v>
      </c>
      <c r="H159" s="166">
        <v>47.144</v>
      </c>
      <c r="I159" s="167"/>
      <c r="J159" s="167">
        <f>ROUND(I159*H159,2)</f>
        <v>0</v>
      </c>
      <c r="K159" s="164" t="s">
        <v>130</v>
      </c>
      <c r="L159" s="28"/>
      <c r="M159" s="168"/>
      <c r="N159" s="169" t="s">
        <v>38</v>
      </c>
      <c r="O159" s="170">
        <v>0.026</v>
      </c>
      <c r="P159" s="170">
        <f>O159*H159</f>
        <v>1.225744</v>
      </c>
      <c r="Q159" s="170">
        <v>0</v>
      </c>
      <c r="R159" s="170">
        <f>Q159*H159</f>
        <v>0</v>
      </c>
      <c r="S159" s="170">
        <v>0</v>
      </c>
      <c r="T159" s="171">
        <f>S159*H159</f>
        <v>0</v>
      </c>
      <c r="AR159" s="11" t="s">
        <v>131</v>
      </c>
      <c r="AT159" s="11" t="s">
        <v>126</v>
      </c>
      <c r="AU159" s="11" t="s">
        <v>132</v>
      </c>
      <c r="AY159" s="11" t="s">
        <v>124</v>
      </c>
      <c r="BE159" s="172">
        <f>IF(N159="základní",J159,0)</f>
        <v>0</v>
      </c>
      <c r="BF159" s="172">
        <f>IF(N159="snížená",J159,0)</f>
        <v>0</v>
      </c>
      <c r="BG159" s="172">
        <f>IF(N159="zákl. přenesená",J159,0)</f>
        <v>0</v>
      </c>
      <c r="BH159" s="172">
        <f>IF(N159="sníž. přenesená",J159,0)</f>
        <v>0</v>
      </c>
      <c r="BI159" s="172">
        <f>IF(N159="nulová",J159,0)</f>
        <v>0</v>
      </c>
      <c r="BJ159" s="11" t="s">
        <v>132</v>
      </c>
      <c r="BK159" s="172">
        <f>ROUND(I159*H159,2)</f>
        <v>0</v>
      </c>
      <c r="BL159" s="11" t="s">
        <v>131</v>
      </c>
      <c r="BM159" s="11" t="s">
        <v>242</v>
      </c>
    </row>
    <row r="160" spans="2:47" s="27" customFormat="1" ht="22.5" customHeight="1">
      <c r="B160" s="28"/>
      <c r="D160" s="173" t="s">
        <v>134</v>
      </c>
      <c r="F160" s="174" t="s">
        <v>243</v>
      </c>
      <c r="L160" s="28"/>
      <c r="M160" s="175"/>
      <c r="N160" s="29"/>
      <c r="O160" s="29"/>
      <c r="P160" s="29"/>
      <c r="Q160" s="29"/>
      <c r="R160" s="29"/>
      <c r="S160" s="29"/>
      <c r="T160" s="68"/>
      <c r="AT160" s="11" t="s">
        <v>134</v>
      </c>
      <c r="AU160" s="11" t="s">
        <v>132</v>
      </c>
    </row>
    <row r="161" spans="2:51" s="177" customFormat="1" ht="22.5" customHeight="1">
      <c r="B161" s="178"/>
      <c r="D161" s="173" t="s">
        <v>138</v>
      </c>
      <c r="E161" s="186"/>
      <c r="F161" s="188" t="s">
        <v>235</v>
      </c>
      <c r="H161" s="189">
        <v>17.48</v>
      </c>
      <c r="L161" s="178"/>
      <c r="M161" s="183"/>
      <c r="N161" s="184"/>
      <c r="O161" s="184"/>
      <c r="P161" s="184"/>
      <c r="Q161" s="184"/>
      <c r="R161" s="184"/>
      <c r="S161" s="184"/>
      <c r="T161" s="185"/>
      <c r="AT161" s="186" t="s">
        <v>138</v>
      </c>
      <c r="AU161" s="186" t="s">
        <v>132</v>
      </c>
      <c r="AV161" s="177" t="s">
        <v>132</v>
      </c>
      <c r="AW161" s="177" t="s">
        <v>30</v>
      </c>
      <c r="AX161" s="177" t="s">
        <v>66</v>
      </c>
      <c r="AY161" s="186" t="s">
        <v>124</v>
      </c>
    </row>
    <row r="162" spans="2:51" s="177" customFormat="1" ht="22.5" customHeight="1">
      <c r="B162" s="178"/>
      <c r="D162" s="173" t="s">
        <v>138</v>
      </c>
      <c r="E162" s="186"/>
      <c r="F162" s="188" t="s">
        <v>236</v>
      </c>
      <c r="H162" s="189">
        <v>24.104</v>
      </c>
      <c r="L162" s="178"/>
      <c r="M162" s="183"/>
      <c r="N162" s="184"/>
      <c r="O162" s="184"/>
      <c r="P162" s="184"/>
      <c r="Q162" s="184"/>
      <c r="R162" s="184"/>
      <c r="S162" s="184"/>
      <c r="T162" s="185"/>
      <c r="AT162" s="186" t="s">
        <v>138</v>
      </c>
      <c r="AU162" s="186" t="s">
        <v>132</v>
      </c>
      <c r="AV162" s="177" t="s">
        <v>132</v>
      </c>
      <c r="AW162" s="177" t="s">
        <v>30</v>
      </c>
      <c r="AX162" s="177" t="s">
        <v>66</v>
      </c>
      <c r="AY162" s="186" t="s">
        <v>124</v>
      </c>
    </row>
    <row r="163" spans="2:51" s="177" customFormat="1" ht="22.5" customHeight="1">
      <c r="B163" s="178"/>
      <c r="D163" s="173" t="s">
        <v>138</v>
      </c>
      <c r="E163" s="186"/>
      <c r="F163" s="188" t="s">
        <v>237</v>
      </c>
      <c r="H163" s="189">
        <v>1.68</v>
      </c>
      <c r="L163" s="178"/>
      <c r="M163" s="183"/>
      <c r="N163" s="184"/>
      <c r="O163" s="184"/>
      <c r="P163" s="184"/>
      <c r="Q163" s="184"/>
      <c r="R163" s="184"/>
      <c r="S163" s="184"/>
      <c r="T163" s="185"/>
      <c r="AT163" s="186" t="s">
        <v>138</v>
      </c>
      <c r="AU163" s="186" t="s">
        <v>132</v>
      </c>
      <c r="AV163" s="177" t="s">
        <v>132</v>
      </c>
      <c r="AW163" s="177" t="s">
        <v>30</v>
      </c>
      <c r="AX163" s="177" t="s">
        <v>66</v>
      </c>
      <c r="AY163" s="186" t="s">
        <v>124</v>
      </c>
    </row>
    <row r="164" spans="2:51" s="177" customFormat="1" ht="22.5" customHeight="1">
      <c r="B164" s="178"/>
      <c r="D164" s="173" t="s">
        <v>138</v>
      </c>
      <c r="E164" s="186"/>
      <c r="F164" s="188" t="s">
        <v>238</v>
      </c>
      <c r="H164" s="189">
        <v>3.88</v>
      </c>
      <c r="L164" s="178"/>
      <c r="M164" s="183"/>
      <c r="N164" s="184"/>
      <c r="O164" s="184"/>
      <c r="P164" s="184"/>
      <c r="Q164" s="184"/>
      <c r="R164" s="184"/>
      <c r="S164" s="184"/>
      <c r="T164" s="185"/>
      <c r="AT164" s="186" t="s">
        <v>138</v>
      </c>
      <c r="AU164" s="186" t="s">
        <v>132</v>
      </c>
      <c r="AV164" s="177" t="s">
        <v>132</v>
      </c>
      <c r="AW164" s="177" t="s">
        <v>30</v>
      </c>
      <c r="AX164" s="177" t="s">
        <v>66</v>
      </c>
      <c r="AY164" s="186" t="s">
        <v>124</v>
      </c>
    </row>
    <row r="165" spans="2:51" s="190" customFormat="1" ht="22.5" customHeight="1">
      <c r="B165" s="191"/>
      <c r="D165" s="179" t="s">
        <v>138</v>
      </c>
      <c r="E165" s="192"/>
      <c r="F165" s="193" t="s">
        <v>172</v>
      </c>
      <c r="H165" s="194">
        <v>47.144</v>
      </c>
      <c r="L165" s="191"/>
      <c r="M165" s="195"/>
      <c r="N165" s="196"/>
      <c r="O165" s="196"/>
      <c r="P165" s="196"/>
      <c r="Q165" s="196"/>
      <c r="R165" s="196"/>
      <c r="S165" s="196"/>
      <c r="T165" s="197"/>
      <c r="AT165" s="198" t="s">
        <v>138</v>
      </c>
      <c r="AU165" s="198" t="s">
        <v>132</v>
      </c>
      <c r="AV165" s="190" t="s">
        <v>131</v>
      </c>
      <c r="AW165" s="190" t="s">
        <v>30</v>
      </c>
      <c r="AX165" s="190" t="s">
        <v>74</v>
      </c>
      <c r="AY165" s="198" t="s">
        <v>124</v>
      </c>
    </row>
    <row r="166" spans="2:65" s="27" customFormat="1" ht="31.5" customHeight="1">
      <c r="B166" s="161"/>
      <c r="C166" s="162" t="s">
        <v>244</v>
      </c>
      <c r="D166" s="162" t="s">
        <v>126</v>
      </c>
      <c r="E166" s="163" t="s">
        <v>245</v>
      </c>
      <c r="F166" s="164" t="s">
        <v>246</v>
      </c>
      <c r="G166" s="165" t="s">
        <v>129</v>
      </c>
      <c r="H166" s="166">
        <v>17.48</v>
      </c>
      <c r="I166" s="167"/>
      <c r="J166" s="167">
        <f>ROUND(I166*H166,2)</f>
        <v>0</v>
      </c>
      <c r="K166" s="164"/>
      <c r="L166" s="28"/>
      <c r="M166" s="168"/>
      <c r="N166" s="169" t="s">
        <v>38</v>
      </c>
      <c r="O166" s="170">
        <v>0.72</v>
      </c>
      <c r="P166" s="170">
        <f>O166*H166</f>
        <v>12.5856</v>
      </c>
      <c r="Q166" s="170">
        <v>0.08425</v>
      </c>
      <c r="R166" s="170">
        <f>Q166*H166</f>
        <v>1.47269</v>
      </c>
      <c r="S166" s="170">
        <v>0</v>
      </c>
      <c r="T166" s="171">
        <f>S166*H166</f>
        <v>0</v>
      </c>
      <c r="AR166" s="11" t="s">
        <v>131</v>
      </c>
      <c r="AT166" s="11" t="s">
        <v>126</v>
      </c>
      <c r="AU166" s="11" t="s">
        <v>132</v>
      </c>
      <c r="AY166" s="11" t="s">
        <v>124</v>
      </c>
      <c r="BE166" s="172">
        <f>IF(N166="základní",J166,0)</f>
        <v>0</v>
      </c>
      <c r="BF166" s="172">
        <f>IF(N166="snížená",J166,0)</f>
        <v>0</v>
      </c>
      <c r="BG166" s="172">
        <f>IF(N166="zákl. přenesená",J166,0)</f>
        <v>0</v>
      </c>
      <c r="BH166" s="172">
        <f>IF(N166="sníž. přenesená",J166,0)</f>
        <v>0</v>
      </c>
      <c r="BI166" s="172">
        <f>IF(N166="nulová",J166,0)</f>
        <v>0</v>
      </c>
      <c r="BJ166" s="11" t="s">
        <v>132</v>
      </c>
      <c r="BK166" s="172">
        <f>ROUND(I166*H166,2)</f>
        <v>0</v>
      </c>
      <c r="BL166" s="11" t="s">
        <v>131</v>
      </c>
      <c r="BM166" s="11" t="s">
        <v>247</v>
      </c>
    </row>
    <row r="167" spans="2:47" s="27" customFormat="1" ht="54" customHeight="1">
      <c r="B167" s="28"/>
      <c r="D167" s="173" t="s">
        <v>134</v>
      </c>
      <c r="F167" s="174" t="s">
        <v>248</v>
      </c>
      <c r="L167" s="28"/>
      <c r="M167" s="175"/>
      <c r="N167" s="29"/>
      <c r="O167" s="29"/>
      <c r="P167" s="29"/>
      <c r="Q167" s="29"/>
      <c r="R167" s="29"/>
      <c r="S167" s="29"/>
      <c r="T167" s="68"/>
      <c r="AT167" s="11" t="s">
        <v>134</v>
      </c>
      <c r="AU167" s="11" t="s">
        <v>132</v>
      </c>
    </row>
    <row r="168" spans="2:51" s="177" customFormat="1" ht="22.5" customHeight="1">
      <c r="B168" s="178"/>
      <c r="D168" s="173" t="s">
        <v>138</v>
      </c>
      <c r="E168" s="186"/>
      <c r="F168" s="188" t="s">
        <v>144</v>
      </c>
      <c r="H168" s="189">
        <v>17.48</v>
      </c>
      <c r="L168" s="178"/>
      <c r="M168" s="183"/>
      <c r="N168" s="184"/>
      <c r="O168" s="184"/>
      <c r="P168" s="184"/>
      <c r="Q168" s="184"/>
      <c r="R168" s="184"/>
      <c r="S168" s="184"/>
      <c r="T168" s="185"/>
      <c r="AT168" s="186" t="s">
        <v>138</v>
      </c>
      <c r="AU168" s="186" t="s">
        <v>132</v>
      </c>
      <c r="AV168" s="177" t="s">
        <v>132</v>
      </c>
      <c r="AW168" s="177" t="s">
        <v>30</v>
      </c>
      <c r="AX168" s="177" t="s">
        <v>74</v>
      </c>
      <c r="AY168" s="186" t="s">
        <v>124</v>
      </c>
    </row>
    <row r="169" spans="2:63" s="147" customFormat="1" ht="29.25" customHeight="1">
      <c r="B169" s="148"/>
      <c r="D169" s="158" t="s">
        <v>65</v>
      </c>
      <c r="E169" s="159" t="s">
        <v>249</v>
      </c>
      <c r="F169" s="159" t="s">
        <v>250</v>
      </c>
      <c r="J169" s="160">
        <f>BK169</f>
        <v>0</v>
      </c>
      <c r="L169" s="148"/>
      <c r="M169" s="152"/>
      <c r="N169" s="153"/>
      <c r="O169" s="153"/>
      <c r="P169" s="154">
        <f>SUM(P170:P279)</f>
        <v>791.7879849999999</v>
      </c>
      <c r="Q169" s="153"/>
      <c r="R169" s="154">
        <f>SUM(R170:R279)</f>
        <v>29.05187435</v>
      </c>
      <c r="S169" s="153"/>
      <c r="T169" s="155">
        <f>SUM(T170:T279)</f>
        <v>0</v>
      </c>
      <c r="AR169" s="149" t="s">
        <v>74</v>
      </c>
      <c r="AT169" s="156" t="s">
        <v>65</v>
      </c>
      <c r="AU169" s="156" t="s">
        <v>74</v>
      </c>
      <c r="AY169" s="149" t="s">
        <v>124</v>
      </c>
      <c r="BK169" s="157">
        <f>SUM(BK170:BK279)</f>
        <v>0</v>
      </c>
    </row>
    <row r="170" spans="2:65" s="27" customFormat="1" ht="22.5" customHeight="1">
      <c r="B170" s="161"/>
      <c r="C170" s="162" t="s">
        <v>251</v>
      </c>
      <c r="D170" s="162" t="s">
        <v>126</v>
      </c>
      <c r="E170" s="163" t="s">
        <v>252</v>
      </c>
      <c r="F170" s="164" t="s">
        <v>253</v>
      </c>
      <c r="G170" s="165" t="s">
        <v>129</v>
      </c>
      <c r="H170" s="166">
        <v>54.78</v>
      </c>
      <c r="I170" s="167"/>
      <c r="J170" s="167">
        <f>ROUND(I170*H170,2)</f>
        <v>0</v>
      </c>
      <c r="K170" s="164"/>
      <c r="L170" s="28"/>
      <c r="M170" s="168"/>
      <c r="N170" s="169" t="s">
        <v>38</v>
      </c>
      <c r="O170" s="170">
        <v>0.483</v>
      </c>
      <c r="P170" s="170">
        <f>O170*H170</f>
        <v>26.45874</v>
      </c>
      <c r="Q170" s="170">
        <v>0.01</v>
      </c>
      <c r="R170" s="170">
        <f>Q170*H170</f>
        <v>0.5478000000000001</v>
      </c>
      <c r="S170" s="170">
        <v>0</v>
      </c>
      <c r="T170" s="171">
        <f>S170*H170</f>
        <v>0</v>
      </c>
      <c r="AR170" s="11" t="s">
        <v>131</v>
      </c>
      <c r="AT170" s="11" t="s">
        <v>126</v>
      </c>
      <c r="AU170" s="11" t="s">
        <v>132</v>
      </c>
      <c r="AY170" s="11" t="s">
        <v>124</v>
      </c>
      <c r="BE170" s="172">
        <f>IF(N170="základní",J170,0)</f>
        <v>0</v>
      </c>
      <c r="BF170" s="172">
        <f>IF(N170="snížená",J170,0)</f>
        <v>0</v>
      </c>
      <c r="BG170" s="172">
        <f>IF(N170="zákl. přenesená",J170,0)</f>
        <v>0</v>
      </c>
      <c r="BH170" s="172">
        <f>IF(N170="sníž. přenesená",J170,0)</f>
        <v>0</v>
      </c>
      <c r="BI170" s="172">
        <f>IF(N170="nulová",J170,0)</f>
        <v>0</v>
      </c>
      <c r="BJ170" s="11" t="s">
        <v>132</v>
      </c>
      <c r="BK170" s="172">
        <f>ROUND(I170*H170,2)</f>
        <v>0</v>
      </c>
      <c r="BL170" s="11" t="s">
        <v>131</v>
      </c>
      <c r="BM170" s="11" t="s">
        <v>254</v>
      </c>
    </row>
    <row r="171" spans="2:51" s="177" customFormat="1" ht="22.5" customHeight="1">
      <c r="B171" s="178"/>
      <c r="D171" s="173" t="s">
        <v>138</v>
      </c>
      <c r="E171" s="186"/>
      <c r="F171" s="188" t="s">
        <v>255</v>
      </c>
      <c r="H171" s="189">
        <v>20.34</v>
      </c>
      <c r="L171" s="178"/>
      <c r="M171" s="183"/>
      <c r="N171" s="184"/>
      <c r="O171" s="184"/>
      <c r="P171" s="184"/>
      <c r="Q171" s="184"/>
      <c r="R171" s="184"/>
      <c r="S171" s="184"/>
      <c r="T171" s="185"/>
      <c r="AT171" s="186" t="s">
        <v>138</v>
      </c>
      <c r="AU171" s="186" t="s">
        <v>132</v>
      </c>
      <c r="AV171" s="177" t="s">
        <v>132</v>
      </c>
      <c r="AW171" s="177" t="s">
        <v>30</v>
      </c>
      <c r="AX171" s="177" t="s">
        <v>66</v>
      </c>
      <c r="AY171" s="186" t="s">
        <v>124</v>
      </c>
    </row>
    <row r="172" spans="2:51" s="177" customFormat="1" ht="22.5" customHeight="1">
      <c r="B172" s="178"/>
      <c r="D172" s="173" t="s">
        <v>138</v>
      </c>
      <c r="E172" s="186"/>
      <c r="F172" s="188" t="s">
        <v>256</v>
      </c>
      <c r="H172" s="189">
        <v>17.22</v>
      </c>
      <c r="L172" s="178"/>
      <c r="M172" s="183"/>
      <c r="N172" s="184"/>
      <c r="O172" s="184"/>
      <c r="P172" s="184"/>
      <c r="Q172" s="184"/>
      <c r="R172" s="184"/>
      <c r="S172" s="184"/>
      <c r="T172" s="185"/>
      <c r="AT172" s="186" t="s">
        <v>138</v>
      </c>
      <c r="AU172" s="186" t="s">
        <v>132</v>
      </c>
      <c r="AV172" s="177" t="s">
        <v>132</v>
      </c>
      <c r="AW172" s="177" t="s">
        <v>30</v>
      </c>
      <c r="AX172" s="177" t="s">
        <v>66</v>
      </c>
      <c r="AY172" s="186" t="s">
        <v>124</v>
      </c>
    </row>
    <row r="173" spans="2:51" s="177" customFormat="1" ht="22.5" customHeight="1">
      <c r="B173" s="178"/>
      <c r="D173" s="173" t="s">
        <v>138</v>
      </c>
      <c r="E173" s="186"/>
      <c r="F173" s="188" t="s">
        <v>257</v>
      </c>
      <c r="H173" s="189">
        <v>9.36</v>
      </c>
      <c r="L173" s="178"/>
      <c r="M173" s="183"/>
      <c r="N173" s="184"/>
      <c r="O173" s="184"/>
      <c r="P173" s="184"/>
      <c r="Q173" s="184"/>
      <c r="R173" s="184"/>
      <c r="S173" s="184"/>
      <c r="T173" s="185"/>
      <c r="AT173" s="186" t="s">
        <v>138</v>
      </c>
      <c r="AU173" s="186" t="s">
        <v>132</v>
      </c>
      <c r="AV173" s="177" t="s">
        <v>132</v>
      </c>
      <c r="AW173" s="177" t="s">
        <v>30</v>
      </c>
      <c r="AX173" s="177" t="s">
        <v>66</v>
      </c>
      <c r="AY173" s="186" t="s">
        <v>124</v>
      </c>
    </row>
    <row r="174" spans="2:51" s="177" customFormat="1" ht="22.5" customHeight="1">
      <c r="B174" s="178"/>
      <c r="D174" s="173" t="s">
        <v>138</v>
      </c>
      <c r="E174" s="186"/>
      <c r="F174" s="188" t="s">
        <v>258</v>
      </c>
      <c r="H174" s="189">
        <v>7.86</v>
      </c>
      <c r="L174" s="178"/>
      <c r="M174" s="183"/>
      <c r="N174" s="184"/>
      <c r="O174" s="184"/>
      <c r="P174" s="184"/>
      <c r="Q174" s="184"/>
      <c r="R174" s="184"/>
      <c r="S174" s="184"/>
      <c r="T174" s="185"/>
      <c r="AT174" s="186" t="s">
        <v>138</v>
      </c>
      <c r="AU174" s="186" t="s">
        <v>132</v>
      </c>
      <c r="AV174" s="177" t="s">
        <v>132</v>
      </c>
      <c r="AW174" s="177" t="s">
        <v>30</v>
      </c>
      <c r="AX174" s="177" t="s">
        <v>66</v>
      </c>
      <c r="AY174" s="186" t="s">
        <v>124</v>
      </c>
    </row>
    <row r="175" spans="2:51" s="190" customFormat="1" ht="22.5" customHeight="1">
      <c r="B175" s="191"/>
      <c r="D175" s="179" t="s">
        <v>138</v>
      </c>
      <c r="E175" s="192"/>
      <c r="F175" s="193" t="s">
        <v>172</v>
      </c>
      <c r="H175" s="194">
        <v>54.78</v>
      </c>
      <c r="L175" s="191"/>
      <c r="M175" s="195"/>
      <c r="N175" s="196"/>
      <c r="O175" s="196"/>
      <c r="P175" s="196"/>
      <c r="Q175" s="196"/>
      <c r="R175" s="196"/>
      <c r="S175" s="196"/>
      <c r="T175" s="197"/>
      <c r="AT175" s="198" t="s">
        <v>138</v>
      </c>
      <c r="AU175" s="198" t="s">
        <v>132</v>
      </c>
      <c r="AV175" s="190" t="s">
        <v>131</v>
      </c>
      <c r="AW175" s="190" t="s">
        <v>30</v>
      </c>
      <c r="AX175" s="190" t="s">
        <v>74</v>
      </c>
      <c r="AY175" s="198" t="s">
        <v>124</v>
      </c>
    </row>
    <row r="176" spans="2:65" s="27" customFormat="1" ht="22.5" customHeight="1">
      <c r="B176" s="161"/>
      <c r="C176" s="162" t="s">
        <v>259</v>
      </c>
      <c r="D176" s="162" t="s">
        <v>126</v>
      </c>
      <c r="E176" s="163" t="s">
        <v>260</v>
      </c>
      <c r="F176" s="164" t="s">
        <v>261</v>
      </c>
      <c r="G176" s="165" t="s">
        <v>129</v>
      </c>
      <c r="H176" s="166">
        <v>29.03</v>
      </c>
      <c r="I176" s="167"/>
      <c r="J176" s="167">
        <f>ROUND(I176*H176,2)</f>
        <v>0</v>
      </c>
      <c r="K176" s="164"/>
      <c r="L176" s="28"/>
      <c r="M176" s="168"/>
      <c r="N176" s="169" t="s">
        <v>38</v>
      </c>
      <c r="O176" s="170">
        <v>0.483</v>
      </c>
      <c r="P176" s="170">
        <f>O176*H176</f>
        <v>14.02149</v>
      </c>
      <c r="Q176" s="170">
        <v>0.01</v>
      </c>
      <c r="R176" s="170">
        <f>Q176*H176</f>
        <v>0.2903</v>
      </c>
      <c r="S176" s="170">
        <v>0</v>
      </c>
      <c r="T176" s="171">
        <f>S176*H176</f>
        <v>0</v>
      </c>
      <c r="AR176" s="11" t="s">
        <v>131</v>
      </c>
      <c r="AT176" s="11" t="s">
        <v>126</v>
      </c>
      <c r="AU176" s="11" t="s">
        <v>132</v>
      </c>
      <c r="AY176" s="11" t="s">
        <v>124</v>
      </c>
      <c r="BE176" s="172">
        <f>IF(N176="základní",J176,0)</f>
        <v>0</v>
      </c>
      <c r="BF176" s="172">
        <f>IF(N176="snížená",J176,0)</f>
        <v>0</v>
      </c>
      <c r="BG176" s="172">
        <f>IF(N176="zákl. přenesená",J176,0)</f>
        <v>0</v>
      </c>
      <c r="BH176" s="172">
        <f>IF(N176="sníž. přenesená",J176,0)</f>
        <v>0</v>
      </c>
      <c r="BI176" s="172">
        <f>IF(N176="nulová",J176,0)</f>
        <v>0</v>
      </c>
      <c r="BJ176" s="11" t="s">
        <v>132</v>
      </c>
      <c r="BK176" s="172">
        <f>ROUND(I176*H176,2)</f>
        <v>0</v>
      </c>
      <c r="BL176" s="11" t="s">
        <v>131</v>
      </c>
      <c r="BM176" s="11" t="s">
        <v>262</v>
      </c>
    </row>
    <row r="177" spans="2:51" s="177" customFormat="1" ht="22.5" customHeight="1">
      <c r="B177" s="178"/>
      <c r="D177" s="173" t="s">
        <v>138</v>
      </c>
      <c r="E177" s="186"/>
      <c r="F177" s="188" t="s">
        <v>263</v>
      </c>
      <c r="H177" s="189">
        <v>13.8</v>
      </c>
      <c r="L177" s="178"/>
      <c r="M177" s="183"/>
      <c r="N177" s="184"/>
      <c r="O177" s="184"/>
      <c r="P177" s="184"/>
      <c r="Q177" s="184"/>
      <c r="R177" s="184"/>
      <c r="S177" s="184"/>
      <c r="T177" s="185"/>
      <c r="AT177" s="186" t="s">
        <v>138</v>
      </c>
      <c r="AU177" s="186" t="s">
        <v>132</v>
      </c>
      <c r="AV177" s="177" t="s">
        <v>132</v>
      </c>
      <c r="AW177" s="177" t="s">
        <v>30</v>
      </c>
      <c r="AX177" s="177" t="s">
        <v>66</v>
      </c>
      <c r="AY177" s="186" t="s">
        <v>124</v>
      </c>
    </row>
    <row r="178" spans="2:51" s="177" customFormat="1" ht="22.5" customHeight="1">
      <c r="B178" s="178"/>
      <c r="D178" s="173" t="s">
        <v>138</v>
      </c>
      <c r="E178" s="186"/>
      <c r="F178" s="188" t="s">
        <v>264</v>
      </c>
      <c r="H178" s="189">
        <v>2.925</v>
      </c>
      <c r="L178" s="178"/>
      <c r="M178" s="183"/>
      <c r="N178" s="184"/>
      <c r="O178" s="184"/>
      <c r="P178" s="184"/>
      <c r="Q178" s="184"/>
      <c r="R178" s="184"/>
      <c r="S178" s="184"/>
      <c r="T178" s="185"/>
      <c r="AT178" s="186" t="s">
        <v>138</v>
      </c>
      <c r="AU178" s="186" t="s">
        <v>132</v>
      </c>
      <c r="AV178" s="177" t="s">
        <v>132</v>
      </c>
      <c r="AW178" s="177" t="s">
        <v>30</v>
      </c>
      <c r="AX178" s="177" t="s">
        <v>66</v>
      </c>
      <c r="AY178" s="186" t="s">
        <v>124</v>
      </c>
    </row>
    <row r="179" spans="2:51" s="177" customFormat="1" ht="22.5" customHeight="1">
      <c r="B179" s="178"/>
      <c r="D179" s="173" t="s">
        <v>138</v>
      </c>
      <c r="E179" s="186"/>
      <c r="F179" s="188" t="s">
        <v>265</v>
      </c>
      <c r="H179" s="189">
        <v>8.05</v>
      </c>
      <c r="L179" s="178"/>
      <c r="M179" s="183"/>
      <c r="N179" s="184"/>
      <c r="O179" s="184"/>
      <c r="P179" s="184"/>
      <c r="Q179" s="184"/>
      <c r="R179" s="184"/>
      <c r="S179" s="184"/>
      <c r="T179" s="185"/>
      <c r="AT179" s="186" t="s">
        <v>138</v>
      </c>
      <c r="AU179" s="186" t="s">
        <v>132</v>
      </c>
      <c r="AV179" s="177" t="s">
        <v>132</v>
      </c>
      <c r="AW179" s="177" t="s">
        <v>30</v>
      </c>
      <c r="AX179" s="177" t="s">
        <v>66</v>
      </c>
      <c r="AY179" s="186" t="s">
        <v>124</v>
      </c>
    </row>
    <row r="180" spans="2:51" s="177" customFormat="1" ht="22.5" customHeight="1">
      <c r="B180" s="178"/>
      <c r="D180" s="173" t="s">
        <v>138</v>
      </c>
      <c r="E180" s="186"/>
      <c r="F180" s="188" t="s">
        <v>266</v>
      </c>
      <c r="H180" s="189">
        <v>4.255</v>
      </c>
      <c r="L180" s="178"/>
      <c r="M180" s="183"/>
      <c r="N180" s="184"/>
      <c r="O180" s="184"/>
      <c r="P180" s="184"/>
      <c r="Q180" s="184"/>
      <c r="R180" s="184"/>
      <c r="S180" s="184"/>
      <c r="T180" s="185"/>
      <c r="AT180" s="186" t="s">
        <v>138</v>
      </c>
      <c r="AU180" s="186" t="s">
        <v>132</v>
      </c>
      <c r="AV180" s="177" t="s">
        <v>132</v>
      </c>
      <c r="AW180" s="177" t="s">
        <v>30</v>
      </c>
      <c r="AX180" s="177" t="s">
        <v>66</v>
      </c>
      <c r="AY180" s="186" t="s">
        <v>124</v>
      </c>
    </row>
    <row r="181" spans="2:51" s="190" customFormat="1" ht="22.5" customHeight="1">
      <c r="B181" s="191"/>
      <c r="D181" s="179" t="s">
        <v>138</v>
      </c>
      <c r="E181" s="192"/>
      <c r="F181" s="193" t="s">
        <v>172</v>
      </c>
      <c r="H181" s="194">
        <v>29.03</v>
      </c>
      <c r="L181" s="191"/>
      <c r="M181" s="195"/>
      <c r="N181" s="196"/>
      <c r="O181" s="196"/>
      <c r="P181" s="196"/>
      <c r="Q181" s="196"/>
      <c r="R181" s="196"/>
      <c r="S181" s="196"/>
      <c r="T181" s="197"/>
      <c r="AT181" s="198" t="s">
        <v>138</v>
      </c>
      <c r="AU181" s="198" t="s">
        <v>132</v>
      </c>
      <c r="AV181" s="190" t="s">
        <v>131</v>
      </c>
      <c r="AW181" s="190" t="s">
        <v>30</v>
      </c>
      <c r="AX181" s="190" t="s">
        <v>74</v>
      </c>
      <c r="AY181" s="198" t="s">
        <v>124</v>
      </c>
    </row>
    <row r="182" spans="2:65" s="27" customFormat="1" ht="22.5" customHeight="1">
      <c r="B182" s="161"/>
      <c r="C182" s="162" t="s">
        <v>267</v>
      </c>
      <c r="D182" s="162" t="s">
        <v>126</v>
      </c>
      <c r="E182" s="163" t="s">
        <v>268</v>
      </c>
      <c r="F182" s="164" t="s">
        <v>269</v>
      </c>
      <c r="G182" s="165" t="s">
        <v>129</v>
      </c>
      <c r="H182" s="166">
        <v>96.275</v>
      </c>
      <c r="I182" s="167"/>
      <c r="J182" s="167">
        <f>ROUND(I182*H182,2)</f>
        <v>0</v>
      </c>
      <c r="K182" s="164" t="s">
        <v>130</v>
      </c>
      <c r="L182" s="28"/>
      <c r="M182" s="168"/>
      <c r="N182" s="169" t="s">
        <v>38</v>
      </c>
      <c r="O182" s="170">
        <v>0.424</v>
      </c>
      <c r="P182" s="170">
        <f>O182*H182</f>
        <v>40.8206</v>
      </c>
      <c r="Q182" s="170">
        <v>0.02048</v>
      </c>
      <c r="R182" s="170">
        <f>Q182*H182</f>
        <v>1.9717120000000004</v>
      </c>
      <c r="S182" s="170">
        <v>0</v>
      </c>
      <c r="T182" s="171">
        <f>S182*H182</f>
        <v>0</v>
      </c>
      <c r="AR182" s="11" t="s">
        <v>131</v>
      </c>
      <c r="AT182" s="11" t="s">
        <v>126</v>
      </c>
      <c r="AU182" s="11" t="s">
        <v>132</v>
      </c>
      <c r="AY182" s="11" t="s">
        <v>124</v>
      </c>
      <c r="BE182" s="172">
        <f>IF(N182="základní",J182,0)</f>
        <v>0</v>
      </c>
      <c r="BF182" s="172">
        <f>IF(N182="snížená",J182,0)</f>
        <v>0</v>
      </c>
      <c r="BG182" s="172">
        <f>IF(N182="zákl. přenesená",J182,0)</f>
        <v>0</v>
      </c>
      <c r="BH182" s="172">
        <f>IF(N182="sníž. přenesená",J182,0)</f>
        <v>0</v>
      </c>
      <c r="BI182" s="172">
        <f>IF(N182="nulová",J182,0)</f>
        <v>0</v>
      </c>
      <c r="BJ182" s="11" t="s">
        <v>132</v>
      </c>
      <c r="BK182" s="172">
        <f>ROUND(I182*H182,2)</f>
        <v>0</v>
      </c>
      <c r="BL182" s="11" t="s">
        <v>131</v>
      </c>
      <c r="BM182" s="11" t="s">
        <v>270</v>
      </c>
    </row>
    <row r="183" spans="2:47" s="27" customFormat="1" ht="30" customHeight="1">
      <c r="B183" s="28"/>
      <c r="D183" s="173" t="s">
        <v>134</v>
      </c>
      <c r="F183" s="174" t="s">
        <v>271</v>
      </c>
      <c r="L183" s="28"/>
      <c r="M183" s="175"/>
      <c r="N183" s="29"/>
      <c r="O183" s="29"/>
      <c r="P183" s="29"/>
      <c r="Q183" s="29"/>
      <c r="R183" s="29"/>
      <c r="S183" s="29"/>
      <c r="T183" s="68"/>
      <c r="AT183" s="11" t="s">
        <v>134</v>
      </c>
      <c r="AU183" s="11" t="s">
        <v>132</v>
      </c>
    </row>
    <row r="184" spans="2:47" s="27" customFormat="1" ht="114" customHeight="1">
      <c r="B184" s="28"/>
      <c r="D184" s="173" t="s">
        <v>136</v>
      </c>
      <c r="F184" s="176" t="s">
        <v>272</v>
      </c>
      <c r="L184" s="28"/>
      <c r="M184" s="175"/>
      <c r="N184" s="29"/>
      <c r="O184" s="29"/>
      <c r="P184" s="29"/>
      <c r="Q184" s="29"/>
      <c r="R184" s="29"/>
      <c r="S184" s="29"/>
      <c r="T184" s="68"/>
      <c r="AT184" s="11" t="s">
        <v>136</v>
      </c>
      <c r="AU184" s="11" t="s">
        <v>132</v>
      </c>
    </row>
    <row r="185" spans="2:51" s="210" customFormat="1" ht="22.5" customHeight="1">
      <c r="B185" s="211"/>
      <c r="D185" s="173" t="s">
        <v>138</v>
      </c>
      <c r="E185" s="212"/>
      <c r="F185" s="213" t="s">
        <v>273</v>
      </c>
      <c r="H185" s="212"/>
      <c r="L185" s="211"/>
      <c r="M185" s="214"/>
      <c r="N185" s="215"/>
      <c r="O185" s="215"/>
      <c r="P185" s="215"/>
      <c r="Q185" s="215"/>
      <c r="R185" s="215"/>
      <c r="S185" s="215"/>
      <c r="T185" s="216"/>
      <c r="AT185" s="212" t="s">
        <v>138</v>
      </c>
      <c r="AU185" s="212" t="s">
        <v>132</v>
      </c>
      <c r="AV185" s="210" t="s">
        <v>74</v>
      </c>
      <c r="AW185" s="210" t="s">
        <v>30</v>
      </c>
      <c r="AX185" s="210" t="s">
        <v>66</v>
      </c>
      <c r="AY185" s="212" t="s">
        <v>124</v>
      </c>
    </row>
    <row r="186" spans="2:51" s="177" customFormat="1" ht="22.5" customHeight="1">
      <c r="B186" s="178"/>
      <c r="D186" s="173" t="s">
        <v>138</v>
      </c>
      <c r="E186" s="186"/>
      <c r="F186" s="188" t="s">
        <v>274</v>
      </c>
      <c r="H186" s="189">
        <v>12.69</v>
      </c>
      <c r="L186" s="178"/>
      <c r="M186" s="183"/>
      <c r="N186" s="184"/>
      <c r="O186" s="184"/>
      <c r="P186" s="184"/>
      <c r="Q186" s="184"/>
      <c r="R186" s="184"/>
      <c r="S186" s="184"/>
      <c r="T186" s="185"/>
      <c r="AT186" s="186" t="s">
        <v>138</v>
      </c>
      <c r="AU186" s="186" t="s">
        <v>132</v>
      </c>
      <c r="AV186" s="177" t="s">
        <v>132</v>
      </c>
      <c r="AW186" s="177" t="s">
        <v>30</v>
      </c>
      <c r="AX186" s="177" t="s">
        <v>66</v>
      </c>
      <c r="AY186" s="186" t="s">
        <v>124</v>
      </c>
    </row>
    <row r="187" spans="2:51" s="177" customFormat="1" ht="22.5" customHeight="1">
      <c r="B187" s="178"/>
      <c r="D187" s="173" t="s">
        <v>138</v>
      </c>
      <c r="E187" s="186"/>
      <c r="F187" s="188" t="s">
        <v>275</v>
      </c>
      <c r="H187" s="189">
        <v>18.24</v>
      </c>
      <c r="L187" s="178"/>
      <c r="M187" s="183"/>
      <c r="N187" s="184"/>
      <c r="O187" s="184"/>
      <c r="P187" s="184"/>
      <c r="Q187" s="184"/>
      <c r="R187" s="184"/>
      <c r="S187" s="184"/>
      <c r="T187" s="185"/>
      <c r="AT187" s="186" t="s">
        <v>138</v>
      </c>
      <c r="AU187" s="186" t="s">
        <v>132</v>
      </c>
      <c r="AV187" s="177" t="s">
        <v>132</v>
      </c>
      <c r="AW187" s="177" t="s">
        <v>30</v>
      </c>
      <c r="AX187" s="177" t="s">
        <v>66</v>
      </c>
      <c r="AY187" s="186" t="s">
        <v>124</v>
      </c>
    </row>
    <row r="188" spans="2:51" s="177" customFormat="1" ht="22.5" customHeight="1">
      <c r="B188" s="178"/>
      <c r="D188" s="173" t="s">
        <v>138</v>
      </c>
      <c r="E188" s="186"/>
      <c r="F188" s="188" t="s">
        <v>276</v>
      </c>
      <c r="H188" s="189">
        <v>18.72</v>
      </c>
      <c r="L188" s="178"/>
      <c r="M188" s="183"/>
      <c r="N188" s="184"/>
      <c r="O188" s="184"/>
      <c r="P188" s="184"/>
      <c r="Q188" s="184"/>
      <c r="R188" s="184"/>
      <c r="S188" s="184"/>
      <c r="T188" s="185"/>
      <c r="AT188" s="186" t="s">
        <v>138</v>
      </c>
      <c r="AU188" s="186" t="s">
        <v>132</v>
      </c>
      <c r="AV188" s="177" t="s">
        <v>132</v>
      </c>
      <c r="AW188" s="177" t="s">
        <v>30</v>
      </c>
      <c r="AX188" s="177" t="s">
        <v>66</v>
      </c>
      <c r="AY188" s="186" t="s">
        <v>124</v>
      </c>
    </row>
    <row r="189" spans="2:51" s="177" customFormat="1" ht="22.5" customHeight="1">
      <c r="B189" s="178"/>
      <c r="D189" s="173" t="s">
        <v>138</v>
      </c>
      <c r="E189" s="186"/>
      <c r="F189" s="188" t="s">
        <v>277</v>
      </c>
      <c r="H189" s="189">
        <v>44.575</v>
      </c>
      <c r="L189" s="178"/>
      <c r="M189" s="183"/>
      <c r="N189" s="184"/>
      <c r="O189" s="184"/>
      <c r="P189" s="184"/>
      <c r="Q189" s="184"/>
      <c r="R189" s="184"/>
      <c r="S189" s="184"/>
      <c r="T189" s="185"/>
      <c r="AT189" s="186" t="s">
        <v>138</v>
      </c>
      <c r="AU189" s="186" t="s">
        <v>132</v>
      </c>
      <c r="AV189" s="177" t="s">
        <v>132</v>
      </c>
      <c r="AW189" s="177" t="s">
        <v>30</v>
      </c>
      <c r="AX189" s="177" t="s">
        <v>66</v>
      </c>
      <c r="AY189" s="186" t="s">
        <v>124</v>
      </c>
    </row>
    <row r="190" spans="2:51" s="177" customFormat="1" ht="22.5" customHeight="1">
      <c r="B190" s="178"/>
      <c r="D190" s="173" t="s">
        <v>138</v>
      </c>
      <c r="E190" s="186"/>
      <c r="F190" s="188"/>
      <c r="H190" s="189">
        <v>0</v>
      </c>
      <c r="L190" s="178"/>
      <c r="M190" s="183"/>
      <c r="N190" s="184"/>
      <c r="O190" s="184"/>
      <c r="P190" s="184"/>
      <c r="Q190" s="184"/>
      <c r="R190" s="184"/>
      <c r="S190" s="184"/>
      <c r="T190" s="185"/>
      <c r="AT190" s="186" t="s">
        <v>138</v>
      </c>
      <c r="AU190" s="186" t="s">
        <v>132</v>
      </c>
      <c r="AV190" s="177" t="s">
        <v>132</v>
      </c>
      <c r="AW190" s="177" t="s">
        <v>30</v>
      </c>
      <c r="AX190" s="177" t="s">
        <v>66</v>
      </c>
      <c r="AY190" s="186" t="s">
        <v>124</v>
      </c>
    </row>
    <row r="191" spans="2:51" s="177" customFormat="1" ht="22.5" customHeight="1">
      <c r="B191" s="178"/>
      <c r="D191" s="173" t="s">
        <v>138</v>
      </c>
      <c r="E191" s="186"/>
      <c r="F191" s="188" t="s">
        <v>278</v>
      </c>
      <c r="H191" s="189">
        <v>2.05</v>
      </c>
      <c r="L191" s="178"/>
      <c r="M191" s="183"/>
      <c r="N191" s="184"/>
      <c r="O191" s="184"/>
      <c r="P191" s="184"/>
      <c r="Q191" s="184"/>
      <c r="R191" s="184"/>
      <c r="S191" s="184"/>
      <c r="T191" s="185"/>
      <c r="AT191" s="186" t="s">
        <v>138</v>
      </c>
      <c r="AU191" s="186" t="s">
        <v>132</v>
      </c>
      <c r="AV191" s="177" t="s">
        <v>132</v>
      </c>
      <c r="AW191" s="177" t="s">
        <v>30</v>
      </c>
      <c r="AX191" s="177" t="s">
        <v>66</v>
      </c>
      <c r="AY191" s="186" t="s">
        <v>124</v>
      </c>
    </row>
    <row r="192" spans="2:51" s="190" customFormat="1" ht="22.5" customHeight="1">
      <c r="B192" s="191"/>
      <c r="D192" s="179" t="s">
        <v>138</v>
      </c>
      <c r="E192" s="192"/>
      <c r="F192" s="193" t="s">
        <v>172</v>
      </c>
      <c r="H192" s="194">
        <v>96.275</v>
      </c>
      <c r="L192" s="191"/>
      <c r="M192" s="195"/>
      <c r="N192" s="196"/>
      <c r="O192" s="196"/>
      <c r="P192" s="196"/>
      <c r="Q192" s="196"/>
      <c r="R192" s="196"/>
      <c r="S192" s="196"/>
      <c r="T192" s="197"/>
      <c r="AT192" s="198" t="s">
        <v>138</v>
      </c>
      <c r="AU192" s="198" t="s">
        <v>132</v>
      </c>
      <c r="AV192" s="190" t="s">
        <v>131</v>
      </c>
      <c r="AW192" s="190" t="s">
        <v>30</v>
      </c>
      <c r="AX192" s="190" t="s">
        <v>74</v>
      </c>
      <c r="AY192" s="198" t="s">
        <v>124</v>
      </c>
    </row>
    <row r="193" spans="2:65" s="27" customFormat="1" ht="31.5" customHeight="1">
      <c r="B193" s="161"/>
      <c r="C193" s="162" t="s">
        <v>249</v>
      </c>
      <c r="D193" s="162" t="s">
        <v>126</v>
      </c>
      <c r="E193" s="163" t="s">
        <v>279</v>
      </c>
      <c r="F193" s="164" t="s">
        <v>280</v>
      </c>
      <c r="G193" s="165" t="s">
        <v>129</v>
      </c>
      <c r="H193" s="166">
        <v>94.225</v>
      </c>
      <c r="I193" s="167"/>
      <c r="J193" s="167">
        <f>ROUND(I193*H193,2)</f>
        <v>0</v>
      </c>
      <c r="K193" s="164" t="s">
        <v>130</v>
      </c>
      <c r="L193" s="28"/>
      <c r="M193" s="168"/>
      <c r="N193" s="169" t="s">
        <v>38</v>
      </c>
      <c r="O193" s="170">
        <v>1.04</v>
      </c>
      <c r="P193" s="170">
        <f>O193*H193</f>
        <v>97.994</v>
      </c>
      <c r="Q193" s="170">
        <v>0.00931</v>
      </c>
      <c r="R193" s="170">
        <f>Q193*H193</f>
        <v>0.87723475</v>
      </c>
      <c r="S193" s="170">
        <v>0</v>
      </c>
      <c r="T193" s="171">
        <f>S193*H193</f>
        <v>0</v>
      </c>
      <c r="AR193" s="11" t="s">
        <v>131</v>
      </c>
      <c r="AT193" s="11" t="s">
        <v>126</v>
      </c>
      <c r="AU193" s="11" t="s">
        <v>132</v>
      </c>
      <c r="AY193" s="11" t="s">
        <v>124</v>
      </c>
      <c r="BE193" s="172">
        <f>IF(N193="základní",J193,0)</f>
        <v>0</v>
      </c>
      <c r="BF193" s="172">
        <f>IF(N193="snížená",J193,0)</f>
        <v>0</v>
      </c>
      <c r="BG193" s="172">
        <f>IF(N193="zákl. přenesená",J193,0)</f>
        <v>0</v>
      </c>
      <c r="BH193" s="172">
        <f>IF(N193="sníž. přenesená",J193,0)</f>
        <v>0</v>
      </c>
      <c r="BI193" s="172">
        <f>IF(N193="nulová",J193,0)</f>
        <v>0</v>
      </c>
      <c r="BJ193" s="11" t="s">
        <v>132</v>
      </c>
      <c r="BK193" s="172">
        <f>ROUND(I193*H193,2)</f>
        <v>0</v>
      </c>
      <c r="BL193" s="11" t="s">
        <v>131</v>
      </c>
      <c r="BM193" s="11" t="s">
        <v>281</v>
      </c>
    </row>
    <row r="194" spans="2:47" s="27" customFormat="1" ht="30" customHeight="1">
      <c r="B194" s="28"/>
      <c r="D194" s="173" t="s">
        <v>134</v>
      </c>
      <c r="F194" s="174" t="s">
        <v>282</v>
      </c>
      <c r="L194" s="28"/>
      <c r="M194" s="175"/>
      <c r="N194" s="29"/>
      <c r="O194" s="29"/>
      <c r="P194" s="29"/>
      <c r="Q194" s="29"/>
      <c r="R194" s="29"/>
      <c r="S194" s="29"/>
      <c r="T194" s="68"/>
      <c r="AT194" s="11" t="s">
        <v>134</v>
      </c>
      <c r="AU194" s="11" t="s">
        <v>132</v>
      </c>
    </row>
    <row r="195" spans="2:47" s="27" customFormat="1" ht="150" customHeight="1">
      <c r="B195" s="28"/>
      <c r="D195" s="173" t="s">
        <v>136</v>
      </c>
      <c r="F195" s="176" t="s">
        <v>283</v>
      </c>
      <c r="L195" s="28"/>
      <c r="M195" s="175"/>
      <c r="N195" s="29"/>
      <c r="O195" s="29"/>
      <c r="P195" s="29"/>
      <c r="Q195" s="29"/>
      <c r="R195" s="29"/>
      <c r="S195" s="29"/>
      <c r="T195" s="68"/>
      <c r="AT195" s="11" t="s">
        <v>136</v>
      </c>
      <c r="AU195" s="11" t="s">
        <v>132</v>
      </c>
    </row>
    <row r="196" spans="2:51" s="177" customFormat="1" ht="22.5" customHeight="1">
      <c r="B196" s="178"/>
      <c r="D196" s="173" t="s">
        <v>138</v>
      </c>
      <c r="E196" s="186"/>
      <c r="F196" s="188" t="s">
        <v>274</v>
      </c>
      <c r="H196" s="189">
        <v>12.69</v>
      </c>
      <c r="L196" s="178"/>
      <c r="M196" s="183"/>
      <c r="N196" s="184"/>
      <c r="O196" s="184"/>
      <c r="P196" s="184"/>
      <c r="Q196" s="184"/>
      <c r="R196" s="184"/>
      <c r="S196" s="184"/>
      <c r="T196" s="185"/>
      <c r="AT196" s="186" t="s">
        <v>138</v>
      </c>
      <c r="AU196" s="186" t="s">
        <v>132</v>
      </c>
      <c r="AV196" s="177" t="s">
        <v>132</v>
      </c>
      <c r="AW196" s="177" t="s">
        <v>30</v>
      </c>
      <c r="AX196" s="177" t="s">
        <v>66</v>
      </c>
      <c r="AY196" s="186" t="s">
        <v>124</v>
      </c>
    </row>
    <row r="197" spans="2:51" s="177" customFormat="1" ht="22.5" customHeight="1">
      <c r="B197" s="178"/>
      <c r="D197" s="173" t="s">
        <v>138</v>
      </c>
      <c r="E197" s="186"/>
      <c r="F197" s="188" t="s">
        <v>275</v>
      </c>
      <c r="H197" s="189">
        <v>18.24</v>
      </c>
      <c r="L197" s="178"/>
      <c r="M197" s="183"/>
      <c r="N197" s="184"/>
      <c r="O197" s="184"/>
      <c r="P197" s="184"/>
      <c r="Q197" s="184"/>
      <c r="R197" s="184"/>
      <c r="S197" s="184"/>
      <c r="T197" s="185"/>
      <c r="AT197" s="186" t="s">
        <v>138</v>
      </c>
      <c r="AU197" s="186" t="s">
        <v>132</v>
      </c>
      <c r="AV197" s="177" t="s">
        <v>132</v>
      </c>
      <c r="AW197" s="177" t="s">
        <v>30</v>
      </c>
      <c r="AX197" s="177" t="s">
        <v>66</v>
      </c>
      <c r="AY197" s="186" t="s">
        <v>124</v>
      </c>
    </row>
    <row r="198" spans="2:51" s="177" customFormat="1" ht="22.5" customHeight="1">
      <c r="B198" s="178"/>
      <c r="D198" s="173" t="s">
        <v>138</v>
      </c>
      <c r="E198" s="186"/>
      <c r="F198" s="188" t="s">
        <v>276</v>
      </c>
      <c r="H198" s="189">
        <v>18.72</v>
      </c>
      <c r="L198" s="178"/>
      <c r="M198" s="183"/>
      <c r="N198" s="184"/>
      <c r="O198" s="184"/>
      <c r="P198" s="184"/>
      <c r="Q198" s="184"/>
      <c r="R198" s="184"/>
      <c r="S198" s="184"/>
      <c r="T198" s="185"/>
      <c r="AT198" s="186" t="s">
        <v>138</v>
      </c>
      <c r="AU198" s="186" t="s">
        <v>132</v>
      </c>
      <c r="AV198" s="177" t="s">
        <v>132</v>
      </c>
      <c r="AW198" s="177" t="s">
        <v>30</v>
      </c>
      <c r="AX198" s="177" t="s">
        <v>66</v>
      </c>
      <c r="AY198" s="186" t="s">
        <v>124</v>
      </c>
    </row>
    <row r="199" spans="2:51" s="177" customFormat="1" ht="22.5" customHeight="1">
      <c r="B199" s="178"/>
      <c r="D199" s="173" t="s">
        <v>138</v>
      </c>
      <c r="E199" s="186"/>
      <c r="F199" s="188" t="s">
        <v>277</v>
      </c>
      <c r="H199" s="189">
        <v>44.575</v>
      </c>
      <c r="L199" s="178"/>
      <c r="M199" s="183"/>
      <c r="N199" s="184"/>
      <c r="O199" s="184"/>
      <c r="P199" s="184"/>
      <c r="Q199" s="184"/>
      <c r="R199" s="184"/>
      <c r="S199" s="184"/>
      <c r="T199" s="185"/>
      <c r="AT199" s="186" t="s">
        <v>138</v>
      </c>
      <c r="AU199" s="186" t="s">
        <v>132</v>
      </c>
      <c r="AV199" s="177" t="s">
        <v>132</v>
      </c>
      <c r="AW199" s="177" t="s">
        <v>30</v>
      </c>
      <c r="AX199" s="177" t="s">
        <v>66</v>
      </c>
      <c r="AY199" s="186" t="s">
        <v>124</v>
      </c>
    </row>
    <row r="200" spans="2:51" s="190" customFormat="1" ht="22.5" customHeight="1">
      <c r="B200" s="191"/>
      <c r="D200" s="179" t="s">
        <v>138</v>
      </c>
      <c r="E200" s="192"/>
      <c r="F200" s="193" t="s">
        <v>172</v>
      </c>
      <c r="H200" s="194">
        <v>94.225</v>
      </c>
      <c r="L200" s="191"/>
      <c r="M200" s="195"/>
      <c r="N200" s="196"/>
      <c r="O200" s="196"/>
      <c r="P200" s="196"/>
      <c r="Q200" s="196"/>
      <c r="R200" s="196"/>
      <c r="S200" s="196"/>
      <c r="T200" s="197"/>
      <c r="AT200" s="198" t="s">
        <v>138</v>
      </c>
      <c r="AU200" s="198" t="s">
        <v>132</v>
      </c>
      <c r="AV200" s="190" t="s">
        <v>131</v>
      </c>
      <c r="AW200" s="190" t="s">
        <v>30</v>
      </c>
      <c r="AX200" s="190" t="s">
        <v>74</v>
      </c>
      <c r="AY200" s="198" t="s">
        <v>124</v>
      </c>
    </row>
    <row r="201" spans="2:65" s="27" customFormat="1" ht="22.5" customHeight="1">
      <c r="B201" s="161"/>
      <c r="C201" s="201" t="s">
        <v>284</v>
      </c>
      <c r="D201" s="201" t="s">
        <v>220</v>
      </c>
      <c r="E201" s="202" t="s">
        <v>285</v>
      </c>
      <c r="F201" s="203" t="s">
        <v>286</v>
      </c>
      <c r="G201" s="204" t="s">
        <v>129</v>
      </c>
      <c r="H201" s="205">
        <v>96.11</v>
      </c>
      <c r="I201" s="206"/>
      <c r="J201" s="206">
        <f>ROUND(I201*H201,2)</f>
        <v>0</v>
      </c>
      <c r="K201" s="203"/>
      <c r="L201" s="207"/>
      <c r="M201" s="208"/>
      <c r="N201" s="209" t="s">
        <v>38</v>
      </c>
      <c r="O201" s="170">
        <v>0</v>
      </c>
      <c r="P201" s="170">
        <f>O201*H201</f>
        <v>0</v>
      </c>
      <c r="Q201" s="170">
        <v>0.009</v>
      </c>
      <c r="R201" s="170">
        <f>Q201*H201</f>
        <v>0.8649899999999999</v>
      </c>
      <c r="S201" s="170">
        <v>0</v>
      </c>
      <c r="T201" s="171">
        <f>S201*H201</f>
        <v>0</v>
      </c>
      <c r="AR201" s="11" t="s">
        <v>224</v>
      </c>
      <c r="AT201" s="11" t="s">
        <v>220</v>
      </c>
      <c r="AU201" s="11" t="s">
        <v>132</v>
      </c>
      <c r="AY201" s="11" t="s">
        <v>124</v>
      </c>
      <c r="BE201" s="172">
        <f>IF(N201="základní",J201,0)</f>
        <v>0</v>
      </c>
      <c r="BF201" s="172">
        <f>IF(N201="snížená",J201,0)</f>
        <v>0</v>
      </c>
      <c r="BG201" s="172">
        <f>IF(N201="zákl. přenesená",J201,0)</f>
        <v>0</v>
      </c>
      <c r="BH201" s="172">
        <f>IF(N201="sníž. přenesená",J201,0)</f>
        <v>0</v>
      </c>
      <c r="BI201" s="172">
        <f>IF(N201="nulová",J201,0)</f>
        <v>0</v>
      </c>
      <c r="BJ201" s="11" t="s">
        <v>132</v>
      </c>
      <c r="BK201" s="172">
        <f>ROUND(I201*H201,2)</f>
        <v>0</v>
      </c>
      <c r="BL201" s="11" t="s">
        <v>131</v>
      </c>
      <c r="BM201" s="11" t="s">
        <v>287</v>
      </c>
    </row>
    <row r="202" spans="2:47" s="27" customFormat="1" ht="42" customHeight="1">
      <c r="B202" s="28"/>
      <c r="D202" s="173" t="s">
        <v>134</v>
      </c>
      <c r="F202" s="174" t="s">
        <v>288</v>
      </c>
      <c r="L202" s="28"/>
      <c r="M202" s="175"/>
      <c r="N202" s="29"/>
      <c r="O202" s="29"/>
      <c r="P202" s="29"/>
      <c r="Q202" s="29"/>
      <c r="R202" s="29"/>
      <c r="S202" s="29"/>
      <c r="T202" s="68"/>
      <c r="AT202" s="11" t="s">
        <v>134</v>
      </c>
      <c r="AU202" s="11" t="s">
        <v>132</v>
      </c>
    </row>
    <row r="203" spans="2:51" s="177" customFormat="1" ht="22.5" customHeight="1">
      <c r="B203" s="178"/>
      <c r="D203" s="179" t="s">
        <v>138</v>
      </c>
      <c r="F203" s="181" t="s">
        <v>289</v>
      </c>
      <c r="H203" s="182">
        <v>96.11</v>
      </c>
      <c r="L203" s="178"/>
      <c r="M203" s="183"/>
      <c r="N203" s="184"/>
      <c r="O203" s="184"/>
      <c r="P203" s="184"/>
      <c r="Q203" s="184"/>
      <c r="R203" s="184"/>
      <c r="S203" s="184"/>
      <c r="T203" s="185"/>
      <c r="AT203" s="186" t="s">
        <v>138</v>
      </c>
      <c r="AU203" s="186" t="s">
        <v>132</v>
      </c>
      <c r="AV203" s="177" t="s">
        <v>132</v>
      </c>
      <c r="AW203" s="177" t="s">
        <v>5</v>
      </c>
      <c r="AX203" s="177" t="s">
        <v>74</v>
      </c>
      <c r="AY203" s="186" t="s">
        <v>124</v>
      </c>
    </row>
    <row r="204" spans="2:65" s="27" customFormat="1" ht="31.5" customHeight="1">
      <c r="B204" s="161"/>
      <c r="C204" s="162" t="s">
        <v>76</v>
      </c>
      <c r="D204" s="162" t="s">
        <v>126</v>
      </c>
      <c r="E204" s="163" t="s">
        <v>290</v>
      </c>
      <c r="F204" s="164" t="s">
        <v>291</v>
      </c>
      <c r="G204" s="165" t="s">
        <v>292</v>
      </c>
      <c r="H204" s="166">
        <v>8.2</v>
      </c>
      <c r="I204" s="167"/>
      <c r="J204" s="167">
        <f>ROUND(I204*H204,2)</f>
        <v>0</v>
      </c>
      <c r="K204" s="164" t="s">
        <v>130</v>
      </c>
      <c r="L204" s="28"/>
      <c r="M204" s="168"/>
      <c r="N204" s="169" t="s">
        <v>38</v>
      </c>
      <c r="O204" s="170">
        <v>0.33</v>
      </c>
      <c r="P204" s="170">
        <f>O204*H204</f>
        <v>2.706</v>
      </c>
      <c r="Q204" s="170">
        <v>0.00168</v>
      </c>
      <c r="R204" s="170">
        <f>Q204*H204</f>
        <v>0.013776</v>
      </c>
      <c r="S204" s="170">
        <v>0</v>
      </c>
      <c r="T204" s="171">
        <f>S204*H204</f>
        <v>0</v>
      </c>
      <c r="AR204" s="11" t="s">
        <v>131</v>
      </c>
      <c r="AT204" s="11" t="s">
        <v>126</v>
      </c>
      <c r="AU204" s="11" t="s">
        <v>132</v>
      </c>
      <c r="AY204" s="11" t="s">
        <v>124</v>
      </c>
      <c r="BE204" s="172">
        <f>IF(N204="základní",J204,0)</f>
        <v>0</v>
      </c>
      <c r="BF204" s="172">
        <f>IF(N204="snížená",J204,0)</f>
        <v>0</v>
      </c>
      <c r="BG204" s="172">
        <f>IF(N204="zákl. přenesená",J204,0)</f>
        <v>0</v>
      </c>
      <c r="BH204" s="172">
        <f>IF(N204="sníž. přenesená",J204,0)</f>
        <v>0</v>
      </c>
      <c r="BI204" s="172">
        <f>IF(N204="nulová",J204,0)</f>
        <v>0</v>
      </c>
      <c r="BJ204" s="11" t="s">
        <v>132</v>
      </c>
      <c r="BK204" s="172">
        <f>ROUND(I204*H204,2)</f>
        <v>0</v>
      </c>
      <c r="BL204" s="11" t="s">
        <v>131</v>
      </c>
      <c r="BM204" s="11" t="s">
        <v>293</v>
      </c>
    </row>
    <row r="205" spans="2:47" s="27" customFormat="1" ht="30" customHeight="1">
      <c r="B205" s="28"/>
      <c r="D205" s="173" t="s">
        <v>134</v>
      </c>
      <c r="F205" s="174" t="s">
        <v>294</v>
      </c>
      <c r="L205" s="28"/>
      <c r="M205" s="175"/>
      <c r="N205" s="29"/>
      <c r="O205" s="29"/>
      <c r="P205" s="29"/>
      <c r="Q205" s="29"/>
      <c r="R205" s="29"/>
      <c r="S205" s="29"/>
      <c r="T205" s="68"/>
      <c r="AT205" s="11" t="s">
        <v>134</v>
      </c>
      <c r="AU205" s="11" t="s">
        <v>132</v>
      </c>
    </row>
    <row r="206" spans="2:47" s="27" customFormat="1" ht="114" customHeight="1">
      <c r="B206" s="28"/>
      <c r="D206" s="173" t="s">
        <v>136</v>
      </c>
      <c r="F206" s="176" t="s">
        <v>295</v>
      </c>
      <c r="L206" s="28"/>
      <c r="M206" s="175"/>
      <c r="N206" s="29"/>
      <c r="O206" s="29"/>
      <c r="P206" s="29"/>
      <c r="Q206" s="29"/>
      <c r="R206" s="29"/>
      <c r="S206" s="29"/>
      <c r="T206" s="68"/>
      <c r="AT206" s="11" t="s">
        <v>136</v>
      </c>
      <c r="AU206" s="11" t="s">
        <v>132</v>
      </c>
    </row>
    <row r="207" spans="2:51" s="177" customFormat="1" ht="22.5" customHeight="1">
      <c r="B207" s="178"/>
      <c r="D207" s="179" t="s">
        <v>138</v>
      </c>
      <c r="E207" s="180"/>
      <c r="F207" s="181" t="s">
        <v>296</v>
      </c>
      <c r="H207" s="182">
        <v>8.2</v>
      </c>
      <c r="L207" s="178"/>
      <c r="M207" s="183"/>
      <c r="N207" s="184"/>
      <c r="O207" s="184"/>
      <c r="P207" s="184"/>
      <c r="Q207" s="184"/>
      <c r="R207" s="184"/>
      <c r="S207" s="184"/>
      <c r="T207" s="185"/>
      <c r="AT207" s="186" t="s">
        <v>138</v>
      </c>
      <c r="AU207" s="186" t="s">
        <v>132</v>
      </c>
      <c r="AV207" s="177" t="s">
        <v>132</v>
      </c>
      <c r="AW207" s="177" t="s">
        <v>30</v>
      </c>
      <c r="AX207" s="177" t="s">
        <v>74</v>
      </c>
      <c r="AY207" s="186" t="s">
        <v>124</v>
      </c>
    </row>
    <row r="208" spans="2:65" s="27" customFormat="1" ht="22.5" customHeight="1">
      <c r="B208" s="161"/>
      <c r="C208" s="201" t="s">
        <v>297</v>
      </c>
      <c r="D208" s="201" t="s">
        <v>220</v>
      </c>
      <c r="E208" s="202" t="s">
        <v>298</v>
      </c>
      <c r="F208" s="203" t="s">
        <v>299</v>
      </c>
      <c r="G208" s="204" t="s">
        <v>129</v>
      </c>
      <c r="H208" s="205">
        <v>2.05</v>
      </c>
      <c r="I208" s="206"/>
      <c r="J208" s="206">
        <f>ROUND(I208*H208,2)</f>
        <v>0</v>
      </c>
      <c r="K208" s="203"/>
      <c r="L208" s="207"/>
      <c r="M208" s="208"/>
      <c r="N208" s="209" t="s">
        <v>38</v>
      </c>
      <c r="O208" s="170">
        <v>0</v>
      </c>
      <c r="P208" s="170">
        <f>O208*H208</f>
        <v>0</v>
      </c>
      <c r="Q208" s="170">
        <v>0.006</v>
      </c>
      <c r="R208" s="170">
        <f>Q208*H208</f>
        <v>0.012299999999999998</v>
      </c>
      <c r="S208" s="170">
        <v>0</v>
      </c>
      <c r="T208" s="171">
        <f>S208*H208</f>
        <v>0</v>
      </c>
      <c r="AR208" s="11" t="s">
        <v>224</v>
      </c>
      <c r="AT208" s="11" t="s">
        <v>220</v>
      </c>
      <c r="AU208" s="11" t="s">
        <v>132</v>
      </c>
      <c r="AY208" s="11" t="s">
        <v>124</v>
      </c>
      <c r="BE208" s="172">
        <f>IF(N208="základní",J208,0)</f>
        <v>0</v>
      </c>
      <c r="BF208" s="172">
        <f>IF(N208="snížená",J208,0)</f>
        <v>0</v>
      </c>
      <c r="BG208" s="172">
        <f>IF(N208="zákl. přenesená",J208,0)</f>
        <v>0</v>
      </c>
      <c r="BH208" s="172">
        <f>IF(N208="sníž. přenesená",J208,0)</f>
        <v>0</v>
      </c>
      <c r="BI208" s="172">
        <f>IF(N208="nulová",J208,0)</f>
        <v>0</v>
      </c>
      <c r="BJ208" s="11" t="s">
        <v>132</v>
      </c>
      <c r="BK208" s="172">
        <f>ROUND(I208*H208,2)</f>
        <v>0</v>
      </c>
      <c r="BL208" s="11" t="s">
        <v>131</v>
      </c>
      <c r="BM208" s="11" t="s">
        <v>300</v>
      </c>
    </row>
    <row r="209" spans="2:47" s="27" customFormat="1" ht="54" customHeight="1">
      <c r="B209" s="28"/>
      <c r="D209" s="173" t="s">
        <v>134</v>
      </c>
      <c r="F209" s="174" t="s">
        <v>301</v>
      </c>
      <c r="L209" s="28"/>
      <c r="M209" s="175"/>
      <c r="N209" s="29"/>
      <c r="O209" s="29"/>
      <c r="P209" s="29"/>
      <c r="Q209" s="29"/>
      <c r="R209" s="29"/>
      <c r="S209" s="29"/>
      <c r="T209" s="68"/>
      <c r="AT209" s="11" t="s">
        <v>134</v>
      </c>
      <c r="AU209" s="11" t="s">
        <v>132</v>
      </c>
    </row>
    <row r="210" spans="2:51" s="177" customFormat="1" ht="22.5" customHeight="1">
      <c r="B210" s="178"/>
      <c r="D210" s="179" t="s">
        <v>138</v>
      </c>
      <c r="E210" s="180"/>
      <c r="F210" s="181" t="s">
        <v>278</v>
      </c>
      <c r="H210" s="182">
        <v>2.05</v>
      </c>
      <c r="L210" s="178"/>
      <c r="M210" s="183"/>
      <c r="N210" s="184"/>
      <c r="O210" s="184"/>
      <c r="P210" s="184"/>
      <c r="Q210" s="184"/>
      <c r="R210" s="184"/>
      <c r="S210" s="184"/>
      <c r="T210" s="185"/>
      <c r="AT210" s="186" t="s">
        <v>138</v>
      </c>
      <c r="AU210" s="186" t="s">
        <v>132</v>
      </c>
      <c r="AV210" s="177" t="s">
        <v>132</v>
      </c>
      <c r="AW210" s="177" t="s">
        <v>30</v>
      </c>
      <c r="AX210" s="177" t="s">
        <v>74</v>
      </c>
      <c r="AY210" s="186" t="s">
        <v>124</v>
      </c>
    </row>
    <row r="211" spans="2:65" s="27" customFormat="1" ht="22.5" customHeight="1">
      <c r="B211" s="161"/>
      <c r="C211" s="162" t="s">
        <v>224</v>
      </c>
      <c r="D211" s="162" t="s">
        <v>126</v>
      </c>
      <c r="E211" s="163" t="s">
        <v>302</v>
      </c>
      <c r="F211" s="164" t="s">
        <v>303</v>
      </c>
      <c r="G211" s="165" t="s">
        <v>292</v>
      </c>
      <c r="H211" s="166">
        <v>21.9</v>
      </c>
      <c r="I211" s="167"/>
      <c r="J211" s="167">
        <f>ROUND(I211*H211,2)</f>
        <v>0</v>
      </c>
      <c r="K211" s="164" t="s">
        <v>130</v>
      </c>
      <c r="L211" s="28"/>
      <c r="M211" s="168"/>
      <c r="N211" s="169" t="s">
        <v>38</v>
      </c>
      <c r="O211" s="170">
        <v>0.23</v>
      </c>
      <c r="P211" s="170">
        <f>O211*H211</f>
        <v>5.037</v>
      </c>
      <c r="Q211" s="170">
        <v>6E-05</v>
      </c>
      <c r="R211" s="170">
        <f>Q211*H211</f>
        <v>0.0013139999999999998</v>
      </c>
      <c r="S211" s="170">
        <v>0</v>
      </c>
      <c r="T211" s="171">
        <f>S211*H211</f>
        <v>0</v>
      </c>
      <c r="AR211" s="11" t="s">
        <v>131</v>
      </c>
      <c r="AT211" s="11" t="s">
        <v>126</v>
      </c>
      <c r="AU211" s="11" t="s">
        <v>132</v>
      </c>
      <c r="AY211" s="11" t="s">
        <v>124</v>
      </c>
      <c r="BE211" s="172">
        <f>IF(N211="základní",J211,0)</f>
        <v>0</v>
      </c>
      <c r="BF211" s="172">
        <f>IF(N211="snížená",J211,0)</f>
        <v>0</v>
      </c>
      <c r="BG211" s="172">
        <f>IF(N211="zákl. přenesená",J211,0)</f>
        <v>0</v>
      </c>
      <c r="BH211" s="172">
        <f>IF(N211="sníž. přenesená",J211,0)</f>
        <v>0</v>
      </c>
      <c r="BI211" s="172">
        <f>IF(N211="nulová",J211,0)</f>
        <v>0</v>
      </c>
      <c r="BJ211" s="11" t="s">
        <v>132</v>
      </c>
      <c r="BK211" s="172">
        <f>ROUND(I211*H211,2)</f>
        <v>0</v>
      </c>
      <c r="BL211" s="11" t="s">
        <v>131</v>
      </c>
      <c r="BM211" s="11" t="s">
        <v>304</v>
      </c>
    </row>
    <row r="212" spans="2:47" s="27" customFormat="1" ht="22.5" customHeight="1">
      <c r="B212" s="28"/>
      <c r="D212" s="173" t="s">
        <v>134</v>
      </c>
      <c r="F212" s="174" t="s">
        <v>305</v>
      </c>
      <c r="L212" s="28"/>
      <c r="M212" s="175"/>
      <c r="N212" s="29"/>
      <c r="O212" s="29"/>
      <c r="P212" s="29"/>
      <c r="Q212" s="29"/>
      <c r="R212" s="29"/>
      <c r="S212" s="29"/>
      <c r="T212" s="68"/>
      <c r="AT212" s="11" t="s">
        <v>134</v>
      </c>
      <c r="AU212" s="11" t="s">
        <v>132</v>
      </c>
    </row>
    <row r="213" spans="2:47" s="27" customFormat="1" ht="66" customHeight="1">
      <c r="B213" s="28"/>
      <c r="D213" s="173" t="s">
        <v>136</v>
      </c>
      <c r="F213" s="176" t="s">
        <v>306</v>
      </c>
      <c r="L213" s="28"/>
      <c r="M213" s="175"/>
      <c r="N213" s="29"/>
      <c r="O213" s="29"/>
      <c r="P213" s="29"/>
      <c r="Q213" s="29"/>
      <c r="R213" s="29"/>
      <c r="S213" s="29"/>
      <c r="T213" s="68"/>
      <c r="AT213" s="11" t="s">
        <v>136</v>
      </c>
      <c r="AU213" s="11" t="s">
        <v>132</v>
      </c>
    </row>
    <row r="214" spans="2:51" s="177" customFormat="1" ht="22.5" customHeight="1">
      <c r="B214" s="178"/>
      <c r="D214" s="173" t="s">
        <v>138</v>
      </c>
      <c r="E214" s="186"/>
      <c r="F214" s="188" t="s">
        <v>307</v>
      </c>
      <c r="H214" s="189">
        <v>4.7</v>
      </c>
      <c r="L214" s="178"/>
      <c r="M214" s="183"/>
      <c r="N214" s="184"/>
      <c r="O214" s="184"/>
      <c r="P214" s="184"/>
      <c r="Q214" s="184"/>
      <c r="R214" s="184"/>
      <c r="S214" s="184"/>
      <c r="T214" s="185"/>
      <c r="AT214" s="186" t="s">
        <v>138</v>
      </c>
      <c r="AU214" s="186" t="s">
        <v>132</v>
      </c>
      <c r="AV214" s="177" t="s">
        <v>132</v>
      </c>
      <c r="AW214" s="177" t="s">
        <v>30</v>
      </c>
      <c r="AX214" s="177" t="s">
        <v>66</v>
      </c>
      <c r="AY214" s="186" t="s">
        <v>124</v>
      </c>
    </row>
    <row r="215" spans="2:51" s="177" customFormat="1" ht="22.5" customHeight="1">
      <c r="B215" s="178"/>
      <c r="D215" s="173" t="s">
        <v>138</v>
      </c>
      <c r="E215" s="186"/>
      <c r="F215" s="188" t="s">
        <v>308</v>
      </c>
      <c r="H215" s="189">
        <v>6.4</v>
      </c>
      <c r="L215" s="178"/>
      <c r="M215" s="183"/>
      <c r="N215" s="184"/>
      <c r="O215" s="184"/>
      <c r="P215" s="184"/>
      <c r="Q215" s="184"/>
      <c r="R215" s="184"/>
      <c r="S215" s="184"/>
      <c r="T215" s="185"/>
      <c r="AT215" s="186" t="s">
        <v>138</v>
      </c>
      <c r="AU215" s="186" t="s">
        <v>132</v>
      </c>
      <c r="AV215" s="177" t="s">
        <v>132</v>
      </c>
      <c r="AW215" s="177" t="s">
        <v>30</v>
      </c>
      <c r="AX215" s="177" t="s">
        <v>66</v>
      </c>
      <c r="AY215" s="186" t="s">
        <v>124</v>
      </c>
    </row>
    <row r="216" spans="2:51" s="177" customFormat="1" ht="22.5" customHeight="1">
      <c r="B216" s="178"/>
      <c r="D216" s="173" t="s">
        <v>138</v>
      </c>
      <c r="E216" s="186"/>
      <c r="F216" s="188" t="s">
        <v>309</v>
      </c>
      <c r="H216" s="189">
        <v>2.4</v>
      </c>
      <c r="L216" s="178"/>
      <c r="M216" s="183"/>
      <c r="N216" s="184"/>
      <c r="O216" s="184"/>
      <c r="P216" s="184"/>
      <c r="Q216" s="184"/>
      <c r="R216" s="184"/>
      <c r="S216" s="184"/>
      <c r="T216" s="185"/>
      <c r="AT216" s="186" t="s">
        <v>138</v>
      </c>
      <c r="AU216" s="186" t="s">
        <v>132</v>
      </c>
      <c r="AV216" s="177" t="s">
        <v>132</v>
      </c>
      <c r="AW216" s="177" t="s">
        <v>30</v>
      </c>
      <c r="AX216" s="177" t="s">
        <v>66</v>
      </c>
      <c r="AY216" s="186" t="s">
        <v>124</v>
      </c>
    </row>
    <row r="217" spans="2:51" s="177" customFormat="1" ht="22.5" customHeight="1">
      <c r="B217" s="178"/>
      <c r="D217" s="173" t="s">
        <v>138</v>
      </c>
      <c r="E217" s="186"/>
      <c r="F217" s="188" t="s">
        <v>310</v>
      </c>
      <c r="H217" s="189">
        <v>8.4</v>
      </c>
      <c r="L217" s="178"/>
      <c r="M217" s="183"/>
      <c r="N217" s="184"/>
      <c r="O217" s="184"/>
      <c r="P217" s="184"/>
      <c r="Q217" s="184"/>
      <c r="R217" s="184"/>
      <c r="S217" s="184"/>
      <c r="T217" s="185"/>
      <c r="AT217" s="186" t="s">
        <v>138</v>
      </c>
      <c r="AU217" s="186" t="s">
        <v>132</v>
      </c>
      <c r="AV217" s="177" t="s">
        <v>132</v>
      </c>
      <c r="AW217" s="177" t="s">
        <v>30</v>
      </c>
      <c r="AX217" s="177" t="s">
        <v>66</v>
      </c>
      <c r="AY217" s="186" t="s">
        <v>124</v>
      </c>
    </row>
    <row r="218" spans="2:51" s="190" customFormat="1" ht="22.5" customHeight="1">
      <c r="B218" s="191"/>
      <c r="D218" s="179" t="s">
        <v>138</v>
      </c>
      <c r="E218" s="192"/>
      <c r="F218" s="193" t="s">
        <v>172</v>
      </c>
      <c r="H218" s="194">
        <v>21.9</v>
      </c>
      <c r="L218" s="191"/>
      <c r="M218" s="195"/>
      <c r="N218" s="196"/>
      <c r="O218" s="196"/>
      <c r="P218" s="196"/>
      <c r="Q218" s="196"/>
      <c r="R218" s="196"/>
      <c r="S218" s="196"/>
      <c r="T218" s="197"/>
      <c r="AT218" s="198" t="s">
        <v>138</v>
      </c>
      <c r="AU218" s="198" t="s">
        <v>132</v>
      </c>
      <c r="AV218" s="190" t="s">
        <v>131</v>
      </c>
      <c r="AW218" s="190" t="s">
        <v>30</v>
      </c>
      <c r="AX218" s="190" t="s">
        <v>74</v>
      </c>
      <c r="AY218" s="198" t="s">
        <v>124</v>
      </c>
    </row>
    <row r="219" spans="2:65" s="27" customFormat="1" ht="22.5" customHeight="1">
      <c r="B219" s="161"/>
      <c r="C219" s="201" t="s">
        <v>311</v>
      </c>
      <c r="D219" s="201" t="s">
        <v>220</v>
      </c>
      <c r="E219" s="202" t="s">
        <v>312</v>
      </c>
      <c r="F219" s="203" t="s">
        <v>313</v>
      </c>
      <c r="G219" s="204" t="s">
        <v>292</v>
      </c>
      <c r="H219" s="205">
        <v>22.995</v>
      </c>
      <c r="I219" s="206"/>
      <c r="J219" s="206">
        <f>ROUND(I219*H219,2)</f>
        <v>0</v>
      </c>
      <c r="K219" s="203" t="s">
        <v>130</v>
      </c>
      <c r="L219" s="207"/>
      <c r="M219" s="208"/>
      <c r="N219" s="209" t="s">
        <v>38</v>
      </c>
      <c r="O219" s="170">
        <v>0</v>
      </c>
      <c r="P219" s="170">
        <f>O219*H219</f>
        <v>0</v>
      </c>
      <c r="Q219" s="170">
        <v>0.00024</v>
      </c>
      <c r="R219" s="170">
        <f>Q219*H219</f>
        <v>0.005518800000000001</v>
      </c>
      <c r="S219" s="170">
        <v>0</v>
      </c>
      <c r="T219" s="171">
        <f>S219*H219</f>
        <v>0</v>
      </c>
      <c r="AR219" s="11" t="s">
        <v>224</v>
      </c>
      <c r="AT219" s="11" t="s">
        <v>220</v>
      </c>
      <c r="AU219" s="11" t="s">
        <v>132</v>
      </c>
      <c r="AY219" s="11" t="s">
        <v>124</v>
      </c>
      <c r="BE219" s="172">
        <f>IF(N219="základní",J219,0)</f>
        <v>0</v>
      </c>
      <c r="BF219" s="172">
        <f>IF(N219="snížená",J219,0)</f>
        <v>0</v>
      </c>
      <c r="BG219" s="172">
        <f>IF(N219="zákl. přenesená",J219,0)</f>
        <v>0</v>
      </c>
      <c r="BH219" s="172">
        <f>IF(N219="sníž. přenesená",J219,0)</f>
        <v>0</v>
      </c>
      <c r="BI219" s="172">
        <f>IF(N219="nulová",J219,0)</f>
        <v>0</v>
      </c>
      <c r="BJ219" s="11" t="s">
        <v>132</v>
      </c>
      <c r="BK219" s="172">
        <f>ROUND(I219*H219,2)</f>
        <v>0</v>
      </c>
      <c r="BL219" s="11" t="s">
        <v>131</v>
      </c>
      <c r="BM219" s="11" t="s">
        <v>314</v>
      </c>
    </row>
    <row r="220" spans="2:47" s="27" customFormat="1" ht="30" customHeight="1">
      <c r="B220" s="28"/>
      <c r="D220" s="173" t="s">
        <v>134</v>
      </c>
      <c r="F220" s="174" t="s">
        <v>315</v>
      </c>
      <c r="L220" s="28"/>
      <c r="M220" s="175"/>
      <c r="N220" s="29"/>
      <c r="O220" s="29"/>
      <c r="P220" s="29"/>
      <c r="Q220" s="29"/>
      <c r="R220" s="29"/>
      <c r="S220" s="29"/>
      <c r="T220" s="68"/>
      <c r="AT220" s="11" t="s">
        <v>134</v>
      </c>
      <c r="AU220" s="11" t="s">
        <v>132</v>
      </c>
    </row>
    <row r="221" spans="2:51" s="177" customFormat="1" ht="22.5" customHeight="1">
      <c r="B221" s="178"/>
      <c r="D221" s="179" t="s">
        <v>138</v>
      </c>
      <c r="F221" s="181" t="s">
        <v>316</v>
      </c>
      <c r="H221" s="182">
        <v>22.995</v>
      </c>
      <c r="L221" s="178"/>
      <c r="M221" s="183"/>
      <c r="N221" s="184"/>
      <c r="O221" s="184"/>
      <c r="P221" s="184"/>
      <c r="Q221" s="184"/>
      <c r="R221" s="184"/>
      <c r="S221" s="184"/>
      <c r="T221" s="185"/>
      <c r="AT221" s="186" t="s">
        <v>138</v>
      </c>
      <c r="AU221" s="186" t="s">
        <v>132</v>
      </c>
      <c r="AV221" s="177" t="s">
        <v>132</v>
      </c>
      <c r="AW221" s="177" t="s">
        <v>5</v>
      </c>
      <c r="AX221" s="177" t="s">
        <v>74</v>
      </c>
      <c r="AY221" s="186" t="s">
        <v>124</v>
      </c>
    </row>
    <row r="222" spans="2:65" s="27" customFormat="1" ht="22.5" customHeight="1">
      <c r="B222" s="161"/>
      <c r="C222" s="162" t="s">
        <v>317</v>
      </c>
      <c r="D222" s="162" t="s">
        <v>126</v>
      </c>
      <c r="E222" s="163" t="s">
        <v>318</v>
      </c>
      <c r="F222" s="164" t="s">
        <v>319</v>
      </c>
      <c r="G222" s="165" t="s">
        <v>129</v>
      </c>
      <c r="H222" s="166">
        <v>96.275</v>
      </c>
      <c r="I222" s="167"/>
      <c r="J222" s="167">
        <f>ROUND(I222*H222,2)</f>
        <v>0</v>
      </c>
      <c r="K222" s="164" t="s">
        <v>130</v>
      </c>
      <c r="L222" s="28"/>
      <c r="M222" s="168"/>
      <c r="N222" s="169" t="s">
        <v>38</v>
      </c>
      <c r="O222" s="170">
        <v>0.252</v>
      </c>
      <c r="P222" s="170">
        <f>O222*H222</f>
        <v>24.261300000000002</v>
      </c>
      <c r="Q222" s="170">
        <v>0.00273</v>
      </c>
      <c r="R222" s="170">
        <f>Q222*H222</f>
        <v>0.26283075</v>
      </c>
      <c r="S222" s="170">
        <v>0</v>
      </c>
      <c r="T222" s="171">
        <f>S222*H222</f>
        <v>0</v>
      </c>
      <c r="AR222" s="11" t="s">
        <v>131</v>
      </c>
      <c r="AT222" s="11" t="s">
        <v>126</v>
      </c>
      <c r="AU222" s="11" t="s">
        <v>132</v>
      </c>
      <c r="AY222" s="11" t="s">
        <v>124</v>
      </c>
      <c r="BE222" s="172">
        <f>IF(N222="základní",J222,0)</f>
        <v>0</v>
      </c>
      <c r="BF222" s="172">
        <f>IF(N222="snížená",J222,0)</f>
        <v>0</v>
      </c>
      <c r="BG222" s="172">
        <f>IF(N222="zákl. přenesená",J222,0)</f>
        <v>0</v>
      </c>
      <c r="BH222" s="172">
        <f>IF(N222="sníž. přenesená",J222,0)</f>
        <v>0</v>
      </c>
      <c r="BI222" s="172">
        <f>IF(N222="nulová",J222,0)</f>
        <v>0</v>
      </c>
      <c r="BJ222" s="11" t="s">
        <v>132</v>
      </c>
      <c r="BK222" s="172">
        <f>ROUND(I222*H222,2)</f>
        <v>0</v>
      </c>
      <c r="BL222" s="11" t="s">
        <v>131</v>
      </c>
      <c r="BM222" s="11" t="s">
        <v>320</v>
      </c>
    </row>
    <row r="223" spans="2:47" s="27" customFormat="1" ht="22.5" customHeight="1">
      <c r="B223" s="28"/>
      <c r="D223" s="173" t="s">
        <v>134</v>
      </c>
      <c r="F223" s="174" t="s">
        <v>321</v>
      </c>
      <c r="L223" s="28"/>
      <c r="M223" s="175"/>
      <c r="N223" s="29"/>
      <c r="O223" s="29"/>
      <c r="P223" s="29"/>
      <c r="Q223" s="29"/>
      <c r="R223" s="29"/>
      <c r="S223" s="29"/>
      <c r="T223" s="68"/>
      <c r="AT223" s="11" t="s">
        <v>134</v>
      </c>
      <c r="AU223" s="11" t="s">
        <v>132</v>
      </c>
    </row>
    <row r="224" spans="2:51" s="177" customFormat="1" ht="22.5" customHeight="1">
      <c r="B224" s="178"/>
      <c r="D224" s="173" t="s">
        <v>138</v>
      </c>
      <c r="E224" s="186"/>
      <c r="F224" s="188" t="s">
        <v>274</v>
      </c>
      <c r="H224" s="189">
        <v>12.69</v>
      </c>
      <c r="L224" s="178"/>
      <c r="M224" s="183"/>
      <c r="N224" s="184"/>
      <c r="O224" s="184"/>
      <c r="P224" s="184"/>
      <c r="Q224" s="184"/>
      <c r="R224" s="184"/>
      <c r="S224" s="184"/>
      <c r="T224" s="185"/>
      <c r="AT224" s="186" t="s">
        <v>138</v>
      </c>
      <c r="AU224" s="186" t="s">
        <v>132</v>
      </c>
      <c r="AV224" s="177" t="s">
        <v>132</v>
      </c>
      <c r="AW224" s="177" t="s">
        <v>30</v>
      </c>
      <c r="AX224" s="177" t="s">
        <v>66</v>
      </c>
      <c r="AY224" s="186" t="s">
        <v>124</v>
      </c>
    </row>
    <row r="225" spans="2:51" s="177" customFormat="1" ht="22.5" customHeight="1">
      <c r="B225" s="178"/>
      <c r="D225" s="173" t="s">
        <v>138</v>
      </c>
      <c r="E225" s="186"/>
      <c r="F225" s="188" t="s">
        <v>275</v>
      </c>
      <c r="H225" s="189">
        <v>18.24</v>
      </c>
      <c r="L225" s="178"/>
      <c r="M225" s="183"/>
      <c r="N225" s="184"/>
      <c r="O225" s="184"/>
      <c r="P225" s="184"/>
      <c r="Q225" s="184"/>
      <c r="R225" s="184"/>
      <c r="S225" s="184"/>
      <c r="T225" s="185"/>
      <c r="AT225" s="186" t="s">
        <v>138</v>
      </c>
      <c r="AU225" s="186" t="s">
        <v>132</v>
      </c>
      <c r="AV225" s="177" t="s">
        <v>132</v>
      </c>
      <c r="AW225" s="177" t="s">
        <v>30</v>
      </c>
      <c r="AX225" s="177" t="s">
        <v>66</v>
      </c>
      <c r="AY225" s="186" t="s">
        <v>124</v>
      </c>
    </row>
    <row r="226" spans="2:51" s="177" customFormat="1" ht="22.5" customHeight="1">
      <c r="B226" s="178"/>
      <c r="D226" s="173" t="s">
        <v>138</v>
      </c>
      <c r="E226" s="186"/>
      <c r="F226" s="188" t="s">
        <v>276</v>
      </c>
      <c r="H226" s="189">
        <v>18.72</v>
      </c>
      <c r="L226" s="178"/>
      <c r="M226" s="183"/>
      <c r="N226" s="184"/>
      <c r="O226" s="184"/>
      <c r="P226" s="184"/>
      <c r="Q226" s="184"/>
      <c r="R226" s="184"/>
      <c r="S226" s="184"/>
      <c r="T226" s="185"/>
      <c r="AT226" s="186" t="s">
        <v>138</v>
      </c>
      <c r="AU226" s="186" t="s">
        <v>132</v>
      </c>
      <c r="AV226" s="177" t="s">
        <v>132</v>
      </c>
      <c r="AW226" s="177" t="s">
        <v>30</v>
      </c>
      <c r="AX226" s="177" t="s">
        <v>66</v>
      </c>
      <c r="AY226" s="186" t="s">
        <v>124</v>
      </c>
    </row>
    <row r="227" spans="2:51" s="177" customFormat="1" ht="22.5" customHeight="1">
      <c r="B227" s="178"/>
      <c r="D227" s="173" t="s">
        <v>138</v>
      </c>
      <c r="E227" s="186"/>
      <c r="F227" s="188" t="s">
        <v>277</v>
      </c>
      <c r="H227" s="189">
        <v>44.575</v>
      </c>
      <c r="L227" s="178"/>
      <c r="M227" s="183"/>
      <c r="N227" s="184"/>
      <c r="O227" s="184"/>
      <c r="P227" s="184"/>
      <c r="Q227" s="184"/>
      <c r="R227" s="184"/>
      <c r="S227" s="184"/>
      <c r="T227" s="185"/>
      <c r="AT227" s="186" t="s">
        <v>138</v>
      </c>
      <c r="AU227" s="186" t="s">
        <v>132</v>
      </c>
      <c r="AV227" s="177" t="s">
        <v>132</v>
      </c>
      <c r="AW227" s="177" t="s">
        <v>30</v>
      </c>
      <c r="AX227" s="177" t="s">
        <v>66</v>
      </c>
      <c r="AY227" s="186" t="s">
        <v>124</v>
      </c>
    </row>
    <row r="228" spans="2:51" s="177" customFormat="1" ht="22.5" customHeight="1">
      <c r="B228" s="178"/>
      <c r="D228" s="173" t="s">
        <v>138</v>
      </c>
      <c r="E228" s="186"/>
      <c r="F228" s="188"/>
      <c r="H228" s="189">
        <v>0</v>
      </c>
      <c r="L228" s="178"/>
      <c r="M228" s="183"/>
      <c r="N228" s="184"/>
      <c r="O228" s="184"/>
      <c r="P228" s="184"/>
      <c r="Q228" s="184"/>
      <c r="R228" s="184"/>
      <c r="S228" s="184"/>
      <c r="T228" s="185"/>
      <c r="AT228" s="186" t="s">
        <v>138</v>
      </c>
      <c r="AU228" s="186" t="s">
        <v>132</v>
      </c>
      <c r="AV228" s="177" t="s">
        <v>132</v>
      </c>
      <c r="AW228" s="177" t="s">
        <v>30</v>
      </c>
      <c r="AX228" s="177" t="s">
        <v>66</v>
      </c>
      <c r="AY228" s="186" t="s">
        <v>124</v>
      </c>
    </row>
    <row r="229" spans="2:51" s="177" customFormat="1" ht="22.5" customHeight="1">
      <c r="B229" s="178"/>
      <c r="D229" s="173" t="s">
        <v>138</v>
      </c>
      <c r="E229" s="186"/>
      <c r="F229" s="188" t="s">
        <v>278</v>
      </c>
      <c r="H229" s="189">
        <v>2.05</v>
      </c>
      <c r="L229" s="178"/>
      <c r="M229" s="183"/>
      <c r="N229" s="184"/>
      <c r="O229" s="184"/>
      <c r="P229" s="184"/>
      <c r="Q229" s="184"/>
      <c r="R229" s="184"/>
      <c r="S229" s="184"/>
      <c r="T229" s="185"/>
      <c r="AT229" s="186" t="s">
        <v>138</v>
      </c>
      <c r="AU229" s="186" t="s">
        <v>132</v>
      </c>
      <c r="AV229" s="177" t="s">
        <v>132</v>
      </c>
      <c r="AW229" s="177" t="s">
        <v>30</v>
      </c>
      <c r="AX229" s="177" t="s">
        <v>66</v>
      </c>
      <c r="AY229" s="186" t="s">
        <v>124</v>
      </c>
    </row>
    <row r="230" spans="2:51" s="190" customFormat="1" ht="22.5" customHeight="1">
      <c r="B230" s="191"/>
      <c r="D230" s="179" t="s">
        <v>138</v>
      </c>
      <c r="E230" s="192"/>
      <c r="F230" s="193" t="s">
        <v>172</v>
      </c>
      <c r="H230" s="194">
        <v>96.275</v>
      </c>
      <c r="L230" s="191"/>
      <c r="M230" s="195"/>
      <c r="N230" s="196"/>
      <c r="O230" s="196"/>
      <c r="P230" s="196"/>
      <c r="Q230" s="196"/>
      <c r="R230" s="196"/>
      <c r="S230" s="196"/>
      <c r="T230" s="197"/>
      <c r="AT230" s="198" t="s">
        <v>138</v>
      </c>
      <c r="AU230" s="198" t="s">
        <v>132</v>
      </c>
      <c r="AV230" s="190" t="s">
        <v>131</v>
      </c>
      <c r="AW230" s="190" t="s">
        <v>30</v>
      </c>
      <c r="AX230" s="190" t="s">
        <v>74</v>
      </c>
      <c r="AY230" s="198" t="s">
        <v>124</v>
      </c>
    </row>
    <row r="231" spans="2:65" s="27" customFormat="1" ht="31.5" customHeight="1">
      <c r="B231" s="161"/>
      <c r="C231" s="162" t="s">
        <v>322</v>
      </c>
      <c r="D231" s="162" t="s">
        <v>126</v>
      </c>
      <c r="E231" s="163" t="s">
        <v>323</v>
      </c>
      <c r="F231" s="164" t="s">
        <v>324</v>
      </c>
      <c r="G231" s="165" t="s">
        <v>129</v>
      </c>
      <c r="H231" s="166">
        <v>426.875</v>
      </c>
      <c r="I231" s="167"/>
      <c r="J231" s="167">
        <f>ROUND(I231*H231,2)</f>
        <v>0</v>
      </c>
      <c r="K231" s="164" t="s">
        <v>130</v>
      </c>
      <c r="L231" s="28"/>
      <c r="M231" s="168"/>
      <c r="N231" s="169" t="s">
        <v>38</v>
      </c>
      <c r="O231" s="170">
        <v>0.627</v>
      </c>
      <c r="P231" s="170">
        <f>O231*H231</f>
        <v>267.650625</v>
      </c>
      <c r="Q231" s="170">
        <v>0.00643</v>
      </c>
      <c r="R231" s="170">
        <f>Q231*H231</f>
        <v>2.74480625</v>
      </c>
      <c r="S231" s="170">
        <v>0</v>
      </c>
      <c r="T231" s="171">
        <f>S231*H231</f>
        <v>0</v>
      </c>
      <c r="AR231" s="11" t="s">
        <v>131</v>
      </c>
      <c r="AT231" s="11" t="s">
        <v>126</v>
      </c>
      <c r="AU231" s="11" t="s">
        <v>132</v>
      </c>
      <c r="AY231" s="11" t="s">
        <v>124</v>
      </c>
      <c r="BE231" s="172">
        <f>IF(N231="základní",J231,0)</f>
        <v>0</v>
      </c>
      <c r="BF231" s="172">
        <f>IF(N231="snížená",J231,0)</f>
        <v>0</v>
      </c>
      <c r="BG231" s="172">
        <f>IF(N231="zákl. přenesená",J231,0)</f>
        <v>0</v>
      </c>
      <c r="BH231" s="172">
        <f>IF(N231="sníž. přenesená",J231,0)</f>
        <v>0</v>
      </c>
      <c r="BI231" s="172">
        <f>IF(N231="nulová",J231,0)</f>
        <v>0</v>
      </c>
      <c r="BJ231" s="11" t="s">
        <v>132</v>
      </c>
      <c r="BK231" s="172">
        <f>ROUND(I231*H231,2)</f>
        <v>0</v>
      </c>
      <c r="BL231" s="11" t="s">
        <v>131</v>
      </c>
      <c r="BM231" s="11" t="s">
        <v>325</v>
      </c>
    </row>
    <row r="232" spans="2:47" s="27" customFormat="1" ht="30" customHeight="1">
      <c r="B232" s="28"/>
      <c r="D232" s="173" t="s">
        <v>134</v>
      </c>
      <c r="F232" s="174" t="s">
        <v>326</v>
      </c>
      <c r="L232" s="28"/>
      <c r="M232" s="175"/>
      <c r="N232" s="29"/>
      <c r="O232" s="29"/>
      <c r="P232" s="29"/>
      <c r="Q232" s="29"/>
      <c r="R232" s="29"/>
      <c r="S232" s="29"/>
      <c r="T232" s="68"/>
      <c r="AT232" s="11" t="s">
        <v>134</v>
      </c>
      <c r="AU232" s="11" t="s">
        <v>132</v>
      </c>
    </row>
    <row r="233" spans="2:51" s="177" customFormat="1" ht="22.5" customHeight="1">
      <c r="B233" s="178"/>
      <c r="D233" s="173" t="s">
        <v>138</v>
      </c>
      <c r="E233" s="186"/>
      <c r="F233" s="188" t="s">
        <v>327</v>
      </c>
      <c r="H233" s="189">
        <v>123.59</v>
      </c>
      <c r="L233" s="178"/>
      <c r="M233" s="183"/>
      <c r="N233" s="184"/>
      <c r="O233" s="184"/>
      <c r="P233" s="184"/>
      <c r="Q233" s="184"/>
      <c r="R233" s="184"/>
      <c r="S233" s="184"/>
      <c r="T233" s="185"/>
      <c r="AT233" s="186" t="s">
        <v>138</v>
      </c>
      <c r="AU233" s="186" t="s">
        <v>132</v>
      </c>
      <c r="AV233" s="177" t="s">
        <v>132</v>
      </c>
      <c r="AW233" s="177" t="s">
        <v>30</v>
      </c>
      <c r="AX233" s="177" t="s">
        <v>66</v>
      </c>
      <c r="AY233" s="186" t="s">
        <v>124</v>
      </c>
    </row>
    <row r="234" spans="2:51" s="177" customFormat="1" ht="22.5" customHeight="1">
      <c r="B234" s="178"/>
      <c r="D234" s="173" t="s">
        <v>138</v>
      </c>
      <c r="E234" s="186"/>
      <c r="F234" s="188" t="s">
        <v>328</v>
      </c>
      <c r="H234" s="189">
        <v>138.68</v>
      </c>
      <c r="L234" s="178"/>
      <c r="M234" s="183"/>
      <c r="N234" s="184"/>
      <c r="O234" s="184"/>
      <c r="P234" s="184"/>
      <c r="Q234" s="184"/>
      <c r="R234" s="184"/>
      <c r="S234" s="184"/>
      <c r="T234" s="185"/>
      <c r="AT234" s="186" t="s">
        <v>138</v>
      </c>
      <c r="AU234" s="186" t="s">
        <v>132</v>
      </c>
      <c r="AV234" s="177" t="s">
        <v>132</v>
      </c>
      <c r="AW234" s="177" t="s">
        <v>30</v>
      </c>
      <c r="AX234" s="177" t="s">
        <v>66</v>
      </c>
      <c r="AY234" s="186" t="s">
        <v>124</v>
      </c>
    </row>
    <row r="235" spans="2:51" s="177" customFormat="1" ht="22.5" customHeight="1">
      <c r="B235" s="178"/>
      <c r="D235" s="173" t="s">
        <v>138</v>
      </c>
      <c r="E235" s="186"/>
      <c r="F235" s="188" t="s">
        <v>329</v>
      </c>
      <c r="H235" s="189">
        <v>76.19</v>
      </c>
      <c r="L235" s="178"/>
      <c r="M235" s="183"/>
      <c r="N235" s="184"/>
      <c r="O235" s="184"/>
      <c r="P235" s="184"/>
      <c r="Q235" s="184"/>
      <c r="R235" s="184"/>
      <c r="S235" s="184"/>
      <c r="T235" s="185"/>
      <c r="AT235" s="186" t="s">
        <v>138</v>
      </c>
      <c r="AU235" s="186" t="s">
        <v>132</v>
      </c>
      <c r="AV235" s="177" t="s">
        <v>132</v>
      </c>
      <c r="AW235" s="177" t="s">
        <v>30</v>
      </c>
      <c r="AX235" s="177" t="s">
        <v>66</v>
      </c>
      <c r="AY235" s="186" t="s">
        <v>124</v>
      </c>
    </row>
    <row r="236" spans="2:51" s="177" customFormat="1" ht="22.5" customHeight="1">
      <c r="B236" s="178"/>
      <c r="D236" s="173" t="s">
        <v>138</v>
      </c>
      <c r="E236" s="186"/>
      <c r="F236" s="188" t="s">
        <v>330</v>
      </c>
      <c r="H236" s="189">
        <v>73.805</v>
      </c>
      <c r="L236" s="178"/>
      <c r="M236" s="183"/>
      <c r="N236" s="184"/>
      <c r="O236" s="184"/>
      <c r="P236" s="184"/>
      <c r="Q236" s="184"/>
      <c r="R236" s="184"/>
      <c r="S236" s="184"/>
      <c r="T236" s="185"/>
      <c r="AT236" s="186" t="s">
        <v>138</v>
      </c>
      <c r="AU236" s="186" t="s">
        <v>132</v>
      </c>
      <c r="AV236" s="177" t="s">
        <v>132</v>
      </c>
      <c r="AW236" s="177" t="s">
        <v>30</v>
      </c>
      <c r="AX236" s="177" t="s">
        <v>66</v>
      </c>
      <c r="AY236" s="186" t="s">
        <v>124</v>
      </c>
    </row>
    <row r="237" spans="2:51" s="177" customFormat="1" ht="22.5" customHeight="1">
      <c r="B237" s="178"/>
      <c r="D237" s="173" t="s">
        <v>138</v>
      </c>
      <c r="E237" s="186"/>
      <c r="F237" s="188"/>
      <c r="H237" s="189">
        <v>0</v>
      </c>
      <c r="L237" s="178"/>
      <c r="M237" s="183"/>
      <c r="N237" s="184"/>
      <c r="O237" s="184"/>
      <c r="P237" s="184"/>
      <c r="Q237" s="184"/>
      <c r="R237" s="184"/>
      <c r="S237" s="184"/>
      <c r="T237" s="185"/>
      <c r="AT237" s="186" t="s">
        <v>138</v>
      </c>
      <c r="AU237" s="186" t="s">
        <v>132</v>
      </c>
      <c r="AV237" s="177" t="s">
        <v>132</v>
      </c>
      <c r="AW237" s="177" t="s">
        <v>30</v>
      </c>
      <c r="AX237" s="177" t="s">
        <v>66</v>
      </c>
      <c r="AY237" s="186" t="s">
        <v>124</v>
      </c>
    </row>
    <row r="238" spans="2:51" s="210" customFormat="1" ht="22.5" customHeight="1">
      <c r="B238" s="211"/>
      <c r="D238" s="173" t="s">
        <v>138</v>
      </c>
      <c r="E238" s="212"/>
      <c r="F238" s="213" t="s">
        <v>331</v>
      </c>
      <c r="H238" s="212"/>
      <c r="L238" s="211"/>
      <c r="M238" s="214"/>
      <c r="N238" s="215"/>
      <c r="O238" s="215"/>
      <c r="P238" s="215"/>
      <c r="Q238" s="215"/>
      <c r="R238" s="215"/>
      <c r="S238" s="215"/>
      <c r="T238" s="216"/>
      <c r="AT238" s="212" t="s">
        <v>138</v>
      </c>
      <c r="AU238" s="212" t="s">
        <v>132</v>
      </c>
      <c r="AV238" s="210" t="s">
        <v>74</v>
      </c>
      <c r="AW238" s="210" t="s">
        <v>30</v>
      </c>
      <c r="AX238" s="210" t="s">
        <v>66</v>
      </c>
      <c r="AY238" s="212" t="s">
        <v>124</v>
      </c>
    </row>
    <row r="239" spans="2:51" s="177" customFormat="1" ht="22.5" customHeight="1">
      <c r="B239" s="178"/>
      <c r="D239" s="173" t="s">
        <v>138</v>
      </c>
      <c r="E239" s="186"/>
      <c r="F239" s="188" t="s">
        <v>332</v>
      </c>
      <c r="H239" s="189">
        <v>5.04</v>
      </c>
      <c r="L239" s="178"/>
      <c r="M239" s="183"/>
      <c r="N239" s="184"/>
      <c r="O239" s="184"/>
      <c r="P239" s="184"/>
      <c r="Q239" s="184"/>
      <c r="R239" s="184"/>
      <c r="S239" s="184"/>
      <c r="T239" s="185"/>
      <c r="AT239" s="186" t="s">
        <v>138</v>
      </c>
      <c r="AU239" s="186" t="s">
        <v>132</v>
      </c>
      <c r="AV239" s="177" t="s">
        <v>132</v>
      </c>
      <c r="AW239" s="177" t="s">
        <v>30</v>
      </c>
      <c r="AX239" s="177" t="s">
        <v>66</v>
      </c>
      <c r="AY239" s="186" t="s">
        <v>124</v>
      </c>
    </row>
    <row r="240" spans="2:51" s="177" customFormat="1" ht="22.5" customHeight="1">
      <c r="B240" s="178"/>
      <c r="D240" s="173" t="s">
        <v>138</v>
      </c>
      <c r="E240" s="186"/>
      <c r="F240" s="188" t="s">
        <v>333</v>
      </c>
      <c r="H240" s="189">
        <v>5.205</v>
      </c>
      <c r="L240" s="178"/>
      <c r="M240" s="183"/>
      <c r="N240" s="184"/>
      <c r="O240" s="184"/>
      <c r="P240" s="184"/>
      <c r="Q240" s="184"/>
      <c r="R240" s="184"/>
      <c r="S240" s="184"/>
      <c r="T240" s="185"/>
      <c r="AT240" s="186" t="s">
        <v>138</v>
      </c>
      <c r="AU240" s="186" t="s">
        <v>132</v>
      </c>
      <c r="AV240" s="177" t="s">
        <v>132</v>
      </c>
      <c r="AW240" s="177" t="s">
        <v>30</v>
      </c>
      <c r="AX240" s="177" t="s">
        <v>66</v>
      </c>
      <c r="AY240" s="186" t="s">
        <v>124</v>
      </c>
    </row>
    <row r="241" spans="2:51" s="177" customFormat="1" ht="22.5" customHeight="1">
      <c r="B241" s="178"/>
      <c r="D241" s="173" t="s">
        <v>138</v>
      </c>
      <c r="E241" s="186"/>
      <c r="F241" s="188" t="s">
        <v>334</v>
      </c>
      <c r="H241" s="189">
        <v>2.16</v>
      </c>
      <c r="L241" s="178"/>
      <c r="M241" s="183"/>
      <c r="N241" s="184"/>
      <c r="O241" s="184"/>
      <c r="P241" s="184"/>
      <c r="Q241" s="184"/>
      <c r="R241" s="184"/>
      <c r="S241" s="184"/>
      <c r="T241" s="185"/>
      <c r="AT241" s="186" t="s">
        <v>138</v>
      </c>
      <c r="AU241" s="186" t="s">
        <v>132</v>
      </c>
      <c r="AV241" s="177" t="s">
        <v>132</v>
      </c>
      <c r="AW241" s="177" t="s">
        <v>30</v>
      </c>
      <c r="AX241" s="177" t="s">
        <v>66</v>
      </c>
      <c r="AY241" s="186" t="s">
        <v>124</v>
      </c>
    </row>
    <row r="242" spans="2:51" s="177" customFormat="1" ht="22.5" customHeight="1">
      <c r="B242" s="178"/>
      <c r="D242" s="173" t="s">
        <v>138</v>
      </c>
      <c r="E242" s="186"/>
      <c r="F242" s="188" t="s">
        <v>335</v>
      </c>
      <c r="H242" s="189">
        <v>2.205</v>
      </c>
      <c r="L242" s="178"/>
      <c r="M242" s="183"/>
      <c r="N242" s="184"/>
      <c r="O242" s="184"/>
      <c r="P242" s="184"/>
      <c r="Q242" s="184"/>
      <c r="R242" s="184"/>
      <c r="S242" s="184"/>
      <c r="T242" s="185"/>
      <c r="AT242" s="186" t="s">
        <v>138</v>
      </c>
      <c r="AU242" s="186" t="s">
        <v>132</v>
      </c>
      <c r="AV242" s="177" t="s">
        <v>132</v>
      </c>
      <c r="AW242" s="177" t="s">
        <v>30</v>
      </c>
      <c r="AX242" s="177" t="s">
        <v>66</v>
      </c>
      <c r="AY242" s="186" t="s">
        <v>124</v>
      </c>
    </row>
    <row r="243" spans="2:51" s="190" customFormat="1" ht="22.5" customHeight="1">
      <c r="B243" s="191"/>
      <c r="D243" s="179" t="s">
        <v>138</v>
      </c>
      <c r="E243" s="192"/>
      <c r="F243" s="193" t="s">
        <v>172</v>
      </c>
      <c r="H243" s="194">
        <v>426.875</v>
      </c>
      <c r="L243" s="191"/>
      <c r="M243" s="195"/>
      <c r="N243" s="196"/>
      <c r="O243" s="196"/>
      <c r="P243" s="196"/>
      <c r="Q243" s="196"/>
      <c r="R243" s="196"/>
      <c r="S243" s="196"/>
      <c r="T243" s="197"/>
      <c r="AT243" s="198" t="s">
        <v>138</v>
      </c>
      <c r="AU243" s="198" t="s">
        <v>132</v>
      </c>
      <c r="AV243" s="190" t="s">
        <v>131</v>
      </c>
      <c r="AW243" s="190" t="s">
        <v>30</v>
      </c>
      <c r="AX243" s="190" t="s">
        <v>74</v>
      </c>
      <c r="AY243" s="198" t="s">
        <v>124</v>
      </c>
    </row>
    <row r="244" spans="2:65" s="27" customFormat="1" ht="22.5" customHeight="1">
      <c r="B244" s="161"/>
      <c r="C244" s="162" t="s">
        <v>336</v>
      </c>
      <c r="D244" s="162" t="s">
        <v>126</v>
      </c>
      <c r="E244" s="163" t="s">
        <v>337</v>
      </c>
      <c r="F244" s="164" t="s">
        <v>338</v>
      </c>
      <c r="G244" s="165" t="s">
        <v>129</v>
      </c>
      <c r="H244" s="166">
        <v>317.03</v>
      </c>
      <c r="I244" s="167"/>
      <c r="J244" s="167">
        <f>ROUND(I244*H244,2)</f>
        <v>0</v>
      </c>
      <c r="K244" s="164" t="s">
        <v>130</v>
      </c>
      <c r="L244" s="28"/>
      <c r="M244" s="168"/>
      <c r="N244" s="169" t="s">
        <v>38</v>
      </c>
      <c r="O244" s="170">
        <v>0.593</v>
      </c>
      <c r="P244" s="170">
        <f>O244*H244</f>
        <v>187.99878999999999</v>
      </c>
      <c r="Q244" s="170">
        <v>0.0345</v>
      </c>
      <c r="R244" s="170">
        <f>Q244*H244</f>
        <v>10.937535</v>
      </c>
      <c r="S244" s="170">
        <v>0</v>
      </c>
      <c r="T244" s="171">
        <f>S244*H244</f>
        <v>0</v>
      </c>
      <c r="AR244" s="11" t="s">
        <v>131</v>
      </c>
      <c r="AT244" s="11" t="s">
        <v>126</v>
      </c>
      <c r="AU244" s="11" t="s">
        <v>132</v>
      </c>
      <c r="AY244" s="11" t="s">
        <v>124</v>
      </c>
      <c r="BE244" s="172">
        <f>IF(N244="základní",J244,0)</f>
        <v>0</v>
      </c>
      <c r="BF244" s="172">
        <f>IF(N244="snížená",J244,0)</f>
        <v>0</v>
      </c>
      <c r="BG244" s="172">
        <f>IF(N244="zákl. přenesená",J244,0)</f>
        <v>0</v>
      </c>
      <c r="BH244" s="172">
        <f>IF(N244="sníž. přenesená",J244,0)</f>
        <v>0</v>
      </c>
      <c r="BI244" s="172">
        <f>IF(N244="nulová",J244,0)</f>
        <v>0</v>
      </c>
      <c r="BJ244" s="11" t="s">
        <v>132</v>
      </c>
      <c r="BK244" s="172">
        <f>ROUND(I244*H244,2)</f>
        <v>0</v>
      </c>
      <c r="BL244" s="11" t="s">
        <v>131</v>
      </c>
      <c r="BM244" s="11" t="s">
        <v>339</v>
      </c>
    </row>
    <row r="245" spans="2:47" s="27" customFormat="1" ht="30" customHeight="1">
      <c r="B245" s="28"/>
      <c r="D245" s="173" t="s">
        <v>134</v>
      </c>
      <c r="F245" s="174" t="s">
        <v>340</v>
      </c>
      <c r="L245" s="28"/>
      <c r="M245" s="175"/>
      <c r="N245" s="29"/>
      <c r="O245" s="29"/>
      <c r="P245" s="29"/>
      <c r="Q245" s="29"/>
      <c r="R245" s="29"/>
      <c r="S245" s="29"/>
      <c r="T245" s="68"/>
      <c r="AT245" s="11" t="s">
        <v>134</v>
      </c>
      <c r="AU245" s="11" t="s">
        <v>132</v>
      </c>
    </row>
    <row r="246" spans="2:47" s="27" customFormat="1" ht="162" customHeight="1">
      <c r="B246" s="28"/>
      <c r="D246" s="173" t="s">
        <v>136</v>
      </c>
      <c r="F246" s="176" t="s">
        <v>341</v>
      </c>
      <c r="L246" s="28"/>
      <c r="M246" s="175"/>
      <c r="N246" s="29"/>
      <c r="O246" s="29"/>
      <c r="P246" s="29"/>
      <c r="Q246" s="29"/>
      <c r="R246" s="29"/>
      <c r="S246" s="29"/>
      <c r="T246" s="68"/>
      <c r="AT246" s="11" t="s">
        <v>136</v>
      </c>
      <c r="AU246" s="11" t="s">
        <v>132</v>
      </c>
    </row>
    <row r="247" spans="2:51" s="210" customFormat="1" ht="22.5" customHeight="1">
      <c r="B247" s="211"/>
      <c r="D247" s="173" t="s">
        <v>138</v>
      </c>
      <c r="E247" s="212"/>
      <c r="F247" s="213" t="s">
        <v>342</v>
      </c>
      <c r="H247" s="212"/>
      <c r="L247" s="211"/>
      <c r="M247" s="214"/>
      <c r="N247" s="215"/>
      <c r="O247" s="215"/>
      <c r="P247" s="215"/>
      <c r="Q247" s="215"/>
      <c r="R247" s="215"/>
      <c r="S247" s="215"/>
      <c r="T247" s="216"/>
      <c r="AT247" s="212" t="s">
        <v>138</v>
      </c>
      <c r="AU247" s="212" t="s">
        <v>132</v>
      </c>
      <c r="AV247" s="210" t="s">
        <v>74</v>
      </c>
      <c r="AW247" s="210" t="s">
        <v>30</v>
      </c>
      <c r="AX247" s="210" t="s">
        <v>66</v>
      </c>
      <c r="AY247" s="212" t="s">
        <v>124</v>
      </c>
    </row>
    <row r="248" spans="2:51" s="177" customFormat="1" ht="22.5" customHeight="1">
      <c r="B248" s="178"/>
      <c r="D248" s="173" t="s">
        <v>138</v>
      </c>
      <c r="E248" s="186"/>
      <c r="F248" s="188" t="s">
        <v>343</v>
      </c>
      <c r="H248" s="189">
        <v>38.09</v>
      </c>
      <c r="L248" s="178"/>
      <c r="M248" s="183"/>
      <c r="N248" s="184"/>
      <c r="O248" s="184"/>
      <c r="P248" s="184"/>
      <c r="Q248" s="184"/>
      <c r="R248" s="184"/>
      <c r="S248" s="184"/>
      <c r="T248" s="185"/>
      <c r="AT248" s="186" t="s">
        <v>138</v>
      </c>
      <c r="AU248" s="186" t="s">
        <v>132</v>
      </c>
      <c r="AV248" s="177" t="s">
        <v>132</v>
      </c>
      <c r="AW248" s="177" t="s">
        <v>30</v>
      </c>
      <c r="AX248" s="177" t="s">
        <v>66</v>
      </c>
      <c r="AY248" s="186" t="s">
        <v>124</v>
      </c>
    </row>
    <row r="249" spans="2:51" s="177" customFormat="1" ht="22.5" customHeight="1">
      <c r="B249" s="178"/>
      <c r="D249" s="173" t="s">
        <v>138</v>
      </c>
      <c r="E249" s="186"/>
      <c r="F249" s="188" t="s">
        <v>344</v>
      </c>
      <c r="H249" s="189">
        <v>34.5</v>
      </c>
      <c r="L249" s="178"/>
      <c r="M249" s="183"/>
      <c r="N249" s="184"/>
      <c r="O249" s="184"/>
      <c r="P249" s="184"/>
      <c r="Q249" s="184"/>
      <c r="R249" s="184"/>
      <c r="S249" s="184"/>
      <c r="T249" s="185"/>
      <c r="AT249" s="186" t="s">
        <v>138</v>
      </c>
      <c r="AU249" s="186" t="s">
        <v>132</v>
      </c>
      <c r="AV249" s="177" t="s">
        <v>132</v>
      </c>
      <c r="AW249" s="177" t="s">
        <v>30</v>
      </c>
      <c r="AX249" s="177" t="s">
        <v>66</v>
      </c>
      <c r="AY249" s="186" t="s">
        <v>124</v>
      </c>
    </row>
    <row r="250" spans="2:51" s="177" customFormat="1" ht="22.5" customHeight="1">
      <c r="B250" s="178"/>
      <c r="D250" s="173" t="s">
        <v>138</v>
      </c>
      <c r="E250" s="186"/>
      <c r="F250" s="188" t="s">
        <v>345</v>
      </c>
      <c r="H250" s="189">
        <v>21.17</v>
      </c>
      <c r="L250" s="178"/>
      <c r="M250" s="183"/>
      <c r="N250" s="184"/>
      <c r="O250" s="184"/>
      <c r="P250" s="184"/>
      <c r="Q250" s="184"/>
      <c r="R250" s="184"/>
      <c r="S250" s="184"/>
      <c r="T250" s="185"/>
      <c r="AT250" s="186" t="s">
        <v>138</v>
      </c>
      <c r="AU250" s="186" t="s">
        <v>132</v>
      </c>
      <c r="AV250" s="177" t="s">
        <v>132</v>
      </c>
      <c r="AW250" s="177" t="s">
        <v>30</v>
      </c>
      <c r="AX250" s="177" t="s">
        <v>66</v>
      </c>
      <c r="AY250" s="186" t="s">
        <v>124</v>
      </c>
    </row>
    <row r="251" spans="2:51" s="177" customFormat="1" ht="22.5" customHeight="1">
      <c r="B251" s="178"/>
      <c r="D251" s="173" t="s">
        <v>138</v>
      </c>
      <c r="E251" s="186"/>
      <c r="F251" s="188" t="s">
        <v>346</v>
      </c>
      <c r="H251" s="189">
        <v>4.45</v>
      </c>
      <c r="L251" s="178"/>
      <c r="M251" s="183"/>
      <c r="N251" s="184"/>
      <c r="O251" s="184"/>
      <c r="P251" s="184"/>
      <c r="Q251" s="184"/>
      <c r="R251" s="184"/>
      <c r="S251" s="184"/>
      <c r="T251" s="185"/>
      <c r="AT251" s="186" t="s">
        <v>138</v>
      </c>
      <c r="AU251" s="186" t="s">
        <v>132</v>
      </c>
      <c r="AV251" s="177" t="s">
        <v>132</v>
      </c>
      <c r="AW251" s="177" t="s">
        <v>30</v>
      </c>
      <c r="AX251" s="177" t="s">
        <v>66</v>
      </c>
      <c r="AY251" s="186" t="s">
        <v>124</v>
      </c>
    </row>
    <row r="252" spans="2:51" s="177" customFormat="1" ht="22.5" customHeight="1">
      <c r="B252" s="178"/>
      <c r="D252" s="173" t="s">
        <v>138</v>
      </c>
      <c r="E252" s="186"/>
      <c r="F252" s="188"/>
      <c r="H252" s="189">
        <v>0</v>
      </c>
      <c r="L252" s="178"/>
      <c r="M252" s="183"/>
      <c r="N252" s="184"/>
      <c r="O252" s="184"/>
      <c r="P252" s="184"/>
      <c r="Q252" s="184"/>
      <c r="R252" s="184"/>
      <c r="S252" s="184"/>
      <c r="T252" s="185"/>
      <c r="AT252" s="186" t="s">
        <v>138</v>
      </c>
      <c r="AU252" s="186" t="s">
        <v>132</v>
      </c>
      <c r="AV252" s="177" t="s">
        <v>132</v>
      </c>
      <c r="AW252" s="177" t="s">
        <v>30</v>
      </c>
      <c r="AX252" s="177" t="s">
        <v>66</v>
      </c>
      <c r="AY252" s="186" t="s">
        <v>124</v>
      </c>
    </row>
    <row r="253" spans="2:51" s="210" customFormat="1" ht="22.5" customHeight="1">
      <c r="B253" s="211"/>
      <c r="D253" s="173" t="s">
        <v>138</v>
      </c>
      <c r="E253" s="212"/>
      <c r="F253" s="213" t="s">
        <v>347</v>
      </c>
      <c r="H253" s="212"/>
      <c r="L253" s="211"/>
      <c r="M253" s="214"/>
      <c r="N253" s="215"/>
      <c r="O253" s="215"/>
      <c r="P253" s="215"/>
      <c r="Q253" s="215"/>
      <c r="R253" s="215"/>
      <c r="S253" s="215"/>
      <c r="T253" s="216"/>
      <c r="AT253" s="212" t="s">
        <v>138</v>
      </c>
      <c r="AU253" s="212" t="s">
        <v>132</v>
      </c>
      <c r="AV253" s="210" t="s">
        <v>74</v>
      </c>
      <c r="AW253" s="210" t="s">
        <v>30</v>
      </c>
      <c r="AX253" s="210" t="s">
        <v>66</v>
      </c>
      <c r="AY253" s="212" t="s">
        <v>124</v>
      </c>
    </row>
    <row r="254" spans="2:51" s="177" customFormat="1" ht="22.5" customHeight="1">
      <c r="B254" s="178"/>
      <c r="D254" s="173" t="s">
        <v>138</v>
      </c>
      <c r="E254" s="186"/>
      <c r="F254" s="188" t="s">
        <v>348</v>
      </c>
      <c r="H254" s="189">
        <v>65.62</v>
      </c>
      <c r="L254" s="178"/>
      <c r="M254" s="183"/>
      <c r="N254" s="184"/>
      <c r="O254" s="184"/>
      <c r="P254" s="184"/>
      <c r="Q254" s="184"/>
      <c r="R254" s="184"/>
      <c r="S254" s="184"/>
      <c r="T254" s="185"/>
      <c r="AT254" s="186" t="s">
        <v>138</v>
      </c>
      <c r="AU254" s="186" t="s">
        <v>132</v>
      </c>
      <c r="AV254" s="177" t="s">
        <v>132</v>
      </c>
      <c r="AW254" s="177" t="s">
        <v>30</v>
      </c>
      <c r="AX254" s="177" t="s">
        <v>66</v>
      </c>
      <c r="AY254" s="186" t="s">
        <v>124</v>
      </c>
    </row>
    <row r="255" spans="2:51" s="177" customFormat="1" ht="22.5" customHeight="1">
      <c r="B255" s="178"/>
      <c r="D255" s="173" t="s">
        <v>138</v>
      </c>
      <c r="E255" s="186"/>
      <c r="F255" s="188" t="s">
        <v>349</v>
      </c>
      <c r="H255" s="189">
        <v>59.37</v>
      </c>
      <c r="L255" s="178"/>
      <c r="M255" s="183"/>
      <c r="N255" s="184"/>
      <c r="O255" s="184"/>
      <c r="P255" s="184"/>
      <c r="Q255" s="184"/>
      <c r="R255" s="184"/>
      <c r="S255" s="184"/>
      <c r="T255" s="185"/>
      <c r="AT255" s="186" t="s">
        <v>138</v>
      </c>
      <c r="AU255" s="186" t="s">
        <v>132</v>
      </c>
      <c r="AV255" s="177" t="s">
        <v>132</v>
      </c>
      <c r="AW255" s="177" t="s">
        <v>30</v>
      </c>
      <c r="AX255" s="177" t="s">
        <v>66</v>
      </c>
      <c r="AY255" s="186" t="s">
        <v>124</v>
      </c>
    </row>
    <row r="256" spans="2:51" s="177" customFormat="1" ht="22.5" customHeight="1">
      <c r="B256" s="178"/>
      <c r="D256" s="173" t="s">
        <v>138</v>
      </c>
      <c r="E256" s="186"/>
      <c r="F256" s="188" t="s">
        <v>350</v>
      </c>
      <c r="H256" s="189">
        <v>42.74</v>
      </c>
      <c r="L256" s="178"/>
      <c r="M256" s="183"/>
      <c r="N256" s="184"/>
      <c r="O256" s="184"/>
      <c r="P256" s="184"/>
      <c r="Q256" s="184"/>
      <c r="R256" s="184"/>
      <c r="S256" s="184"/>
      <c r="T256" s="185"/>
      <c r="AT256" s="186" t="s">
        <v>138</v>
      </c>
      <c r="AU256" s="186" t="s">
        <v>132</v>
      </c>
      <c r="AV256" s="177" t="s">
        <v>132</v>
      </c>
      <c r="AW256" s="177" t="s">
        <v>30</v>
      </c>
      <c r="AX256" s="177" t="s">
        <v>66</v>
      </c>
      <c r="AY256" s="186" t="s">
        <v>124</v>
      </c>
    </row>
    <row r="257" spans="2:51" s="177" customFormat="1" ht="22.5" customHeight="1">
      <c r="B257" s="178"/>
      <c r="D257" s="173" t="s">
        <v>138</v>
      </c>
      <c r="E257" s="186"/>
      <c r="F257" s="188" t="s">
        <v>351</v>
      </c>
      <c r="H257" s="189">
        <v>51.09</v>
      </c>
      <c r="L257" s="178"/>
      <c r="M257" s="183"/>
      <c r="N257" s="184"/>
      <c r="O257" s="184"/>
      <c r="P257" s="184"/>
      <c r="Q257" s="184"/>
      <c r="R257" s="184"/>
      <c r="S257" s="184"/>
      <c r="T257" s="185"/>
      <c r="AT257" s="186" t="s">
        <v>138</v>
      </c>
      <c r="AU257" s="186" t="s">
        <v>132</v>
      </c>
      <c r="AV257" s="177" t="s">
        <v>132</v>
      </c>
      <c r="AW257" s="177" t="s">
        <v>30</v>
      </c>
      <c r="AX257" s="177" t="s">
        <v>66</v>
      </c>
      <c r="AY257" s="186" t="s">
        <v>124</v>
      </c>
    </row>
    <row r="258" spans="2:51" s="190" customFormat="1" ht="22.5" customHeight="1">
      <c r="B258" s="191"/>
      <c r="D258" s="179" t="s">
        <v>138</v>
      </c>
      <c r="E258" s="192"/>
      <c r="F258" s="193" t="s">
        <v>172</v>
      </c>
      <c r="H258" s="194">
        <v>317.03</v>
      </c>
      <c r="L258" s="191"/>
      <c r="M258" s="195"/>
      <c r="N258" s="196"/>
      <c r="O258" s="196"/>
      <c r="P258" s="196"/>
      <c r="Q258" s="196"/>
      <c r="R258" s="196"/>
      <c r="S258" s="196"/>
      <c r="T258" s="197"/>
      <c r="AT258" s="198" t="s">
        <v>138</v>
      </c>
      <c r="AU258" s="198" t="s">
        <v>132</v>
      </c>
      <c r="AV258" s="190" t="s">
        <v>131</v>
      </c>
      <c r="AW258" s="190" t="s">
        <v>30</v>
      </c>
      <c r="AX258" s="190" t="s">
        <v>74</v>
      </c>
      <c r="AY258" s="198" t="s">
        <v>124</v>
      </c>
    </row>
    <row r="259" spans="2:65" s="27" customFormat="1" ht="22.5" customHeight="1">
      <c r="B259" s="161"/>
      <c r="C259" s="162" t="s">
        <v>352</v>
      </c>
      <c r="D259" s="162" t="s">
        <v>126</v>
      </c>
      <c r="E259" s="163" t="s">
        <v>353</v>
      </c>
      <c r="F259" s="164" t="s">
        <v>354</v>
      </c>
      <c r="G259" s="165" t="s">
        <v>129</v>
      </c>
      <c r="H259" s="166">
        <v>317.03</v>
      </c>
      <c r="I259" s="167"/>
      <c r="J259" s="167">
        <f>ROUND(I259*H259,2)</f>
        <v>0</v>
      </c>
      <c r="K259" s="164" t="s">
        <v>130</v>
      </c>
      <c r="L259" s="28"/>
      <c r="M259" s="168"/>
      <c r="N259" s="169" t="s">
        <v>38</v>
      </c>
      <c r="O259" s="170">
        <v>0.376</v>
      </c>
      <c r="P259" s="170">
        <f>O259*H259</f>
        <v>119.20327999999999</v>
      </c>
      <c r="Q259" s="170">
        <v>0.016</v>
      </c>
      <c r="R259" s="170">
        <f>Q259*H259</f>
        <v>5.07248</v>
      </c>
      <c r="S259" s="170">
        <v>0</v>
      </c>
      <c r="T259" s="171">
        <f>S259*H259</f>
        <v>0</v>
      </c>
      <c r="AR259" s="11" t="s">
        <v>131</v>
      </c>
      <c r="AT259" s="11" t="s">
        <v>126</v>
      </c>
      <c r="AU259" s="11" t="s">
        <v>132</v>
      </c>
      <c r="AY259" s="11" t="s">
        <v>124</v>
      </c>
      <c r="BE259" s="172">
        <f>IF(N259="základní",J259,0)</f>
        <v>0</v>
      </c>
      <c r="BF259" s="172">
        <f>IF(N259="snížená",J259,0)</f>
        <v>0</v>
      </c>
      <c r="BG259" s="172">
        <f>IF(N259="zákl. přenesená",J259,0)</f>
        <v>0</v>
      </c>
      <c r="BH259" s="172">
        <f>IF(N259="sníž. přenesená",J259,0)</f>
        <v>0</v>
      </c>
      <c r="BI259" s="172">
        <f>IF(N259="nulová",J259,0)</f>
        <v>0</v>
      </c>
      <c r="BJ259" s="11" t="s">
        <v>132</v>
      </c>
      <c r="BK259" s="172">
        <f>ROUND(I259*H259,2)</f>
        <v>0</v>
      </c>
      <c r="BL259" s="11" t="s">
        <v>131</v>
      </c>
      <c r="BM259" s="11" t="s">
        <v>355</v>
      </c>
    </row>
    <row r="260" spans="2:47" s="27" customFormat="1" ht="22.5" customHeight="1">
      <c r="B260" s="28"/>
      <c r="D260" s="173" t="s">
        <v>134</v>
      </c>
      <c r="F260" s="174" t="s">
        <v>356</v>
      </c>
      <c r="L260" s="28"/>
      <c r="M260" s="175"/>
      <c r="N260" s="29"/>
      <c r="O260" s="29"/>
      <c r="P260" s="29"/>
      <c r="Q260" s="29"/>
      <c r="R260" s="29"/>
      <c r="S260" s="29"/>
      <c r="T260" s="68"/>
      <c r="AT260" s="11" t="s">
        <v>134</v>
      </c>
      <c r="AU260" s="11" t="s">
        <v>132</v>
      </c>
    </row>
    <row r="261" spans="2:47" s="27" customFormat="1" ht="162" customHeight="1">
      <c r="B261" s="28"/>
      <c r="D261" s="173" t="s">
        <v>136</v>
      </c>
      <c r="F261" s="176" t="s">
        <v>341</v>
      </c>
      <c r="L261" s="28"/>
      <c r="M261" s="175"/>
      <c r="N261" s="29"/>
      <c r="O261" s="29"/>
      <c r="P261" s="29"/>
      <c r="Q261" s="29"/>
      <c r="R261" s="29"/>
      <c r="S261" s="29"/>
      <c r="T261" s="68"/>
      <c r="AT261" s="11" t="s">
        <v>136</v>
      </c>
      <c r="AU261" s="11" t="s">
        <v>132</v>
      </c>
    </row>
    <row r="262" spans="2:51" s="210" customFormat="1" ht="22.5" customHeight="1">
      <c r="B262" s="211"/>
      <c r="D262" s="173" t="s">
        <v>138</v>
      </c>
      <c r="E262" s="212"/>
      <c r="F262" s="213" t="s">
        <v>342</v>
      </c>
      <c r="H262" s="212"/>
      <c r="L262" s="211"/>
      <c r="M262" s="214"/>
      <c r="N262" s="215"/>
      <c r="O262" s="215"/>
      <c r="P262" s="215"/>
      <c r="Q262" s="215"/>
      <c r="R262" s="215"/>
      <c r="S262" s="215"/>
      <c r="T262" s="216"/>
      <c r="AT262" s="212" t="s">
        <v>138</v>
      </c>
      <c r="AU262" s="212" t="s">
        <v>132</v>
      </c>
      <c r="AV262" s="210" t="s">
        <v>74</v>
      </c>
      <c r="AW262" s="210" t="s">
        <v>30</v>
      </c>
      <c r="AX262" s="210" t="s">
        <v>66</v>
      </c>
      <c r="AY262" s="212" t="s">
        <v>124</v>
      </c>
    </row>
    <row r="263" spans="2:51" s="177" customFormat="1" ht="22.5" customHeight="1">
      <c r="B263" s="178"/>
      <c r="D263" s="173" t="s">
        <v>138</v>
      </c>
      <c r="E263" s="186"/>
      <c r="F263" s="188" t="s">
        <v>343</v>
      </c>
      <c r="H263" s="189">
        <v>38.09</v>
      </c>
      <c r="L263" s="178"/>
      <c r="M263" s="183"/>
      <c r="N263" s="184"/>
      <c r="O263" s="184"/>
      <c r="P263" s="184"/>
      <c r="Q263" s="184"/>
      <c r="R263" s="184"/>
      <c r="S263" s="184"/>
      <c r="T263" s="185"/>
      <c r="AT263" s="186" t="s">
        <v>138</v>
      </c>
      <c r="AU263" s="186" t="s">
        <v>132</v>
      </c>
      <c r="AV263" s="177" t="s">
        <v>132</v>
      </c>
      <c r="AW263" s="177" t="s">
        <v>30</v>
      </c>
      <c r="AX263" s="177" t="s">
        <v>66</v>
      </c>
      <c r="AY263" s="186" t="s">
        <v>124</v>
      </c>
    </row>
    <row r="264" spans="2:51" s="177" customFormat="1" ht="22.5" customHeight="1">
      <c r="B264" s="178"/>
      <c r="D264" s="173" t="s">
        <v>138</v>
      </c>
      <c r="E264" s="186"/>
      <c r="F264" s="188" t="s">
        <v>344</v>
      </c>
      <c r="H264" s="189">
        <v>34.5</v>
      </c>
      <c r="L264" s="178"/>
      <c r="M264" s="183"/>
      <c r="N264" s="184"/>
      <c r="O264" s="184"/>
      <c r="P264" s="184"/>
      <c r="Q264" s="184"/>
      <c r="R264" s="184"/>
      <c r="S264" s="184"/>
      <c r="T264" s="185"/>
      <c r="AT264" s="186" t="s">
        <v>138</v>
      </c>
      <c r="AU264" s="186" t="s">
        <v>132</v>
      </c>
      <c r="AV264" s="177" t="s">
        <v>132</v>
      </c>
      <c r="AW264" s="177" t="s">
        <v>30</v>
      </c>
      <c r="AX264" s="177" t="s">
        <v>66</v>
      </c>
      <c r="AY264" s="186" t="s">
        <v>124</v>
      </c>
    </row>
    <row r="265" spans="2:51" s="177" customFormat="1" ht="22.5" customHeight="1">
      <c r="B265" s="178"/>
      <c r="D265" s="173" t="s">
        <v>138</v>
      </c>
      <c r="E265" s="186"/>
      <c r="F265" s="188" t="s">
        <v>345</v>
      </c>
      <c r="H265" s="189">
        <v>21.17</v>
      </c>
      <c r="L265" s="178"/>
      <c r="M265" s="183"/>
      <c r="N265" s="184"/>
      <c r="O265" s="184"/>
      <c r="P265" s="184"/>
      <c r="Q265" s="184"/>
      <c r="R265" s="184"/>
      <c r="S265" s="184"/>
      <c r="T265" s="185"/>
      <c r="AT265" s="186" t="s">
        <v>138</v>
      </c>
      <c r="AU265" s="186" t="s">
        <v>132</v>
      </c>
      <c r="AV265" s="177" t="s">
        <v>132</v>
      </c>
      <c r="AW265" s="177" t="s">
        <v>30</v>
      </c>
      <c r="AX265" s="177" t="s">
        <v>66</v>
      </c>
      <c r="AY265" s="186" t="s">
        <v>124</v>
      </c>
    </row>
    <row r="266" spans="2:51" s="177" customFormat="1" ht="22.5" customHeight="1">
      <c r="B266" s="178"/>
      <c r="D266" s="173" t="s">
        <v>138</v>
      </c>
      <c r="E266" s="186"/>
      <c r="F266" s="188" t="s">
        <v>346</v>
      </c>
      <c r="H266" s="189">
        <v>4.45</v>
      </c>
      <c r="L266" s="178"/>
      <c r="M266" s="183"/>
      <c r="N266" s="184"/>
      <c r="O266" s="184"/>
      <c r="P266" s="184"/>
      <c r="Q266" s="184"/>
      <c r="R266" s="184"/>
      <c r="S266" s="184"/>
      <c r="T266" s="185"/>
      <c r="AT266" s="186" t="s">
        <v>138</v>
      </c>
      <c r="AU266" s="186" t="s">
        <v>132</v>
      </c>
      <c r="AV266" s="177" t="s">
        <v>132</v>
      </c>
      <c r="AW266" s="177" t="s">
        <v>30</v>
      </c>
      <c r="AX266" s="177" t="s">
        <v>66</v>
      </c>
      <c r="AY266" s="186" t="s">
        <v>124</v>
      </c>
    </row>
    <row r="267" spans="2:51" s="177" customFormat="1" ht="22.5" customHeight="1">
      <c r="B267" s="178"/>
      <c r="D267" s="173" t="s">
        <v>138</v>
      </c>
      <c r="E267" s="186"/>
      <c r="F267" s="188"/>
      <c r="H267" s="189">
        <v>0</v>
      </c>
      <c r="L267" s="178"/>
      <c r="M267" s="183"/>
      <c r="N267" s="184"/>
      <c r="O267" s="184"/>
      <c r="P267" s="184"/>
      <c r="Q267" s="184"/>
      <c r="R267" s="184"/>
      <c r="S267" s="184"/>
      <c r="T267" s="185"/>
      <c r="AT267" s="186" t="s">
        <v>138</v>
      </c>
      <c r="AU267" s="186" t="s">
        <v>132</v>
      </c>
      <c r="AV267" s="177" t="s">
        <v>132</v>
      </c>
      <c r="AW267" s="177" t="s">
        <v>30</v>
      </c>
      <c r="AX267" s="177" t="s">
        <v>66</v>
      </c>
      <c r="AY267" s="186" t="s">
        <v>124</v>
      </c>
    </row>
    <row r="268" spans="2:51" s="210" customFormat="1" ht="22.5" customHeight="1">
      <c r="B268" s="211"/>
      <c r="D268" s="173" t="s">
        <v>138</v>
      </c>
      <c r="E268" s="212"/>
      <c r="F268" s="213" t="s">
        <v>347</v>
      </c>
      <c r="H268" s="212"/>
      <c r="L268" s="211"/>
      <c r="M268" s="214"/>
      <c r="N268" s="215"/>
      <c r="O268" s="215"/>
      <c r="P268" s="215"/>
      <c r="Q268" s="215"/>
      <c r="R268" s="215"/>
      <c r="S268" s="215"/>
      <c r="T268" s="216"/>
      <c r="AT268" s="212" t="s">
        <v>138</v>
      </c>
      <c r="AU268" s="212" t="s">
        <v>132</v>
      </c>
      <c r="AV268" s="210" t="s">
        <v>74</v>
      </c>
      <c r="AW268" s="210" t="s">
        <v>30</v>
      </c>
      <c r="AX268" s="210" t="s">
        <v>66</v>
      </c>
      <c r="AY268" s="212" t="s">
        <v>124</v>
      </c>
    </row>
    <row r="269" spans="2:51" s="177" customFormat="1" ht="22.5" customHeight="1">
      <c r="B269" s="178"/>
      <c r="D269" s="173" t="s">
        <v>138</v>
      </c>
      <c r="E269" s="186"/>
      <c r="F269" s="188" t="s">
        <v>348</v>
      </c>
      <c r="H269" s="189">
        <v>65.62</v>
      </c>
      <c r="L269" s="178"/>
      <c r="M269" s="183"/>
      <c r="N269" s="184"/>
      <c r="O269" s="184"/>
      <c r="P269" s="184"/>
      <c r="Q269" s="184"/>
      <c r="R269" s="184"/>
      <c r="S269" s="184"/>
      <c r="T269" s="185"/>
      <c r="AT269" s="186" t="s">
        <v>138</v>
      </c>
      <c r="AU269" s="186" t="s">
        <v>132</v>
      </c>
      <c r="AV269" s="177" t="s">
        <v>132</v>
      </c>
      <c r="AW269" s="177" t="s">
        <v>30</v>
      </c>
      <c r="AX269" s="177" t="s">
        <v>66</v>
      </c>
      <c r="AY269" s="186" t="s">
        <v>124</v>
      </c>
    </row>
    <row r="270" spans="2:51" s="177" customFormat="1" ht="22.5" customHeight="1">
      <c r="B270" s="178"/>
      <c r="D270" s="173" t="s">
        <v>138</v>
      </c>
      <c r="E270" s="186"/>
      <c r="F270" s="188" t="s">
        <v>349</v>
      </c>
      <c r="H270" s="189">
        <v>59.37</v>
      </c>
      <c r="L270" s="178"/>
      <c r="M270" s="183"/>
      <c r="N270" s="184"/>
      <c r="O270" s="184"/>
      <c r="P270" s="184"/>
      <c r="Q270" s="184"/>
      <c r="R270" s="184"/>
      <c r="S270" s="184"/>
      <c r="T270" s="185"/>
      <c r="AT270" s="186" t="s">
        <v>138</v>
      </c>
      <c r="AU270" s="186" t="s">
        <v>132</v>
      </c>
      <c r="AV270" s="177" t="s">
        <v>132</v>
      </c>
      <c r="AW270" s="177" t="s">
        <v>30</v>
      </c>
      <c r="AX270" s="177" t="s">
        <v>66</v>
      </c>
      <c r="AY270" s="186" t="s">
        <v>124</v>
      </c>
    </row>
    <row r="271" spans="2:51" s="177" customFormat="1" ht="22.5" customHeight="1">
      <c r="B271" s="178"/>
      <c r="D271" s="173" t="s">
        <v>138</v>
      </c>
      <c r="E271" s="186"/>
      <c r="F271" s="188" t="s">
        <v>350</v>
      </c>
      <c r="H271" s="189">
        <v>42.74</v>
      </c>
      <c r="L271" s="178"/>
      <c r="M271" s="183"/>
      <c r="N271" s="184"/>
      <c r="O271" s="184"/>
      <c r="P271" s="184"/>
      <c r="Q271" s="184"/>
      <c r="R271" s="184"/>
      <c r="S271" s="184"/>
      <c r="T271" s="185"/>
      <c r="AT271" s="186" t="s">
        <v>138</v>
      </c>
      <c r="AU271" s="186" t="s">
        <v>132</v>
      </c>
      <c r="AV271" s="177" t="s">
        <v>132</v>
      </c>
      <c r="AW271" s="177" t="s">
        <v>30</v>
      </c>
      <c r="AX271" s="177" t="s">
        <v>66</v>
      </c>
      <c r="AY271" s="186" t="s">
        <v>124</v>
      </c>
    </row>
    <row r="272" spans="2:51" s="177" customFormat="1" ht="22.5" customHeight="1">
      <c r="B272" s="178"/>
      <c r="D272" s="173" t="s">
        <v>138</v>
      </c>
      <c r="E272" s="186"/>
      <c r="F272" s="188" t="s">
        <v>351</v>
      </c>
      <c r="H272" s="189">
        <v>51.09</v>
      </c>
      <c r="L272" s="178"/>
      <c r="M272" s="183"/>
      <c r="N272" s="184"/>
      <c r="O272" s="184"/>
      <c r="P272" s="184"/>
      <c r="Q272" s="184"/>
      <c r="R272" s="184"/>
      <c r="S272" s="184"/>
      <c r="T272" s="185"/>
      <c r="AT272" s="186" t="s">
        <v>138</v>
      </c>
      <c r="AU272" s="186" t="s">
        <v>132</v>
      </c>
      <c r="AV272" s="177" t="s">
        <v>132</v>
      </c>
      <c r="AW272" s="177" t="s">
        <v>30</v>
      </c>
      <c r="AX272" s="177" t="s">
        <v>66</v>
      </c>
      <c r="AY272" s="186" t="s">
        <v>124</v>
      </c>
    </row>
    <row r="273" spans="2:51" s="190" customFormat="1" ht="22.5" customHeight="1">
      <c r="B273" s="191"/>
      <c r="D273" s="179" t="s">
        <v>138</v>
      </c>
      <c r="E273" s="192"/>
      <c r="F273" s="193" t="s">
        <v>172</v>
      </c>
      <c r="H273" s="194">
        <v>317.03</v>
      </c>
      <c r="L273" s="191"/>
      <c r="M273" s="195"/>
      <c r="N273" s="196"/>
      <c r="O273" s="196"/>
      <c r="P273" s="196"/>
      <c r="Q273" s="196"/>
      <c r="R273" s="196"/>
      <c r="S273" s="196"/>
      <c r="T273" s="197"/>
      <c r="AT273" s="198" t="s">
        <v>138</v>
      </c>
      <c r="AU273" s="198" t="s">
        <v>132</v>
      </c>
      <c r="AV273" s="190" t="s">
        <v>131</v>
      </c>
      <c r="AW273" s="190" t="s">
        <v>30</v>
      </c>
      <c r="AX273" s="190" t="s">
        <v>74</v>
      </c>
      <c r="AY273" s="198" t="s">
        <v>124</v>
      </c>
    </row>
    <row r="274" spans="2:65" s="27" customFormat="1" ht="22.5" customHeight="1">
      <c r="B274" s="161"/>
      <c r="C274" s="162" t="s">
        <v>357</v>
      </c>
      <c r="D274" s="162" t="s">
        <v>126</v>
      </c>
      <c r="E274" s="163" t="s">
        <v>358</v>
      </c>
      <c r="F274" s="164" t="s">
        <v>359</v>
      </c>
      <c r="G274" s="165" t="s">
        <v>129</v>
      </c>
      <c r="H274" s="166">
        <v>29.664</v>
      </c>
      <c r="I274" s="167"/>
      <c r="J274" s="167">
        <f>ROUND(I274*H274,2)</f>
        <v>0</v>
      </c>
      <c r="K274" s="164" t="s">
        <v>130</v>
      </c>
      <c r="L274" s="28"/>
      <c r="M274" s="168"/>
      <c r="N274" s="169" t="s">
        <v>38</v>
      </c>
      <c r="O274" s="170">
        <v>0.19</v>
      </c>
      <c r="P274" s="170">
        <f>O274*H274</f>
        <v>5.63616</v>
      </c>
      <c r="Q274" s="170">
        <v>0.1837</v>
      </c>
      <c r="R274" s="170">
        <f>Q274*H274</f>
        <v>5.449276800000001</v>
      </c>
      <c r="S274" s="170">
        <v>0</v>
      </c>
      <c r="T274" s="171">
        <f>S274*H274</f>
        <v>0</v>
      </c>
      <c r="AR274" s="11" t="s">
        <v>131</v>
      </c>
      <c r="AT274" s="11" t="s">
        <v>126</v>
      </c>
      <c r="AU274" s="11" t="s">
        <v>132</v>
      </c>
      <c r="AY274" s="11" t="s">
        <v>124</v>
      </c>
      <c r="BE274" s="172">
        <f>IF(N274="základní",J274,0)</f>
        <v>0</v>
      </c>
      <c r="BF274" s="172">
        <f>IF(N274="snížená",J274,0)</f>
        <v>0</v>
      </c>
      <c r="BG274" s="172">
        <f>IF(N274="zákl. přenesená",J274,0)</f>
        <v>0</v>
      </c>
      <c r="BH274" s="172">
        <f>IF(N274="sníž. přenesená",J274,0)</f>
        <v>0</v>
      </c>
      <c r="BI274" s="172">
        <f>IF(N274="nulová",J274,0)</f>
        <v>0</v>
      </c>
      <c r="BJ274" s="11" t="s">
        <v>132</v>
      </c>
      <c r="BK274" s="172">
        <f>ROUND(I274*H274,2)</f>
        <v>0</v>
      </c>
      <c r="BL274" s="11" t="s">
        <v>131</v>
      </c>
      <c r="BM274" s="11" t="s">
        <v>360</v>
      </c>
    </row>
    <row r="275" spans="2:47" s="27" customFormat="1" ht="22.5" customHeight="1">
      <c r="B275" s="28"/>
      <c r="D275" s="173" t="s">
        <v>134</v>
      </c>
      <c r="F275" s="174" t="s">
        <v>361</v>
      </c>
      <c r="L275" s="28"/>
      <c r="M275" s="175"/>
      <c r="N275" s="29"/>
      <c r="O275" s="29"/>
      <c r="P275" s="29"/>
      <c r="Q275" s="29"/>
      <c r="R275" s="29"/>
      <c r="S275" s="29"/>
      <c r="T275" s="68"/>
      <c r="AT275" s="11" t="s">
        <v>134</v>
      </c>
      <c r="AU275" s="11" t="s">
        <v>132</v>
      </c>
    </row>
    <row r="276" spans="2:51" s="177" customFormat="1" ht="22.5" customHeight="1">
      <c r="B276" s="178"/>
      <c r="D276" s="173" t="s">
        <v>138</v>
      </c>
      <c r="E276" s="186"/>
      <c r="F276" s="188" t="s">
        <v>236</v>
      </c>
      <c r="H276" s="189">
        <v>24.104</v>
      </c>
      <c r="L276" s="178"/>
      <c r="M276" s="183"/>
      <c r="N276" s="184"/>
      <c r="O276" s="184"/>
      <c r="P276" s="184"/>
      <c r="Q276" s="184"/>
      <c r="R276" s="184"/>
      <c r="S276" s="184"/>
      <c r="T276" s="185"/>
      <c r="AT276" s="186" t="s">
        <v>138</v>
      </c>
      <c r="AU276" s="186" t="s">
        <v>132</v>
      </c>
      <c r="AV276" s="177" t="s">
        <v>132</v>
      </c>
      <c r="AW276" s="177" t="s">
        <v>30</v>
      </c>
      <c r="AX276" s="177" t="s">
        <v>66</v>
      </c>
      <c r="AY276" s="186" t="s">
        <v>124</v>
      </c>
    </row>
    <row r="277" spans="2:51" s="177" customFormat="1" ht="22.5" customHeight="1">
      <c r="B277" s="178"/>
      <c r="D277" s="173" t="s">
        <v>138</v>
      </c>
      <c r="E277" s="186"/>
      <c r="F277" s="188" t="s">
        <v>237</v>
      </c>
      <c r="H277" s="189">
        <v>1.68</v>
      </c>
      <c r="L277" s="178"/>
      <c r="M277" s="183"/>
      <c r="N277" s="184"/>
      <c r="O277" s="184"/>
      <c r="P277" s="184"/>
      <c r="Q277" s="184"/>
      <c r="R277" s="184"/>
      <c r="S277" s="184"/>
      <c r="T277" s="185"/>
      <c r="AT277" s="186" t="s">
        <v>138</v>
      </c>
      <c r="AU277" s="186" t="s">
        <v>132</v>
      </c>
      <c r="AV277" s="177" t="s">
        <v>132</v>
      </c>
      <c r="AW277" s="177" t="s">
        <v>30</v>
      </c>
      <c r="AX277" s="177" t="s">
        <v>66</v>
      </c>
      <c r="AY277" s="186" t="s">
        <v>124</v>
      </c>
    </row>
    <row r="278" spans="2:51" s="177" customFormat="1" ht="22.5" customHeight="1">
      <c r="B278" s="178"/>
      <c r="D278" s="173" t="s">
        <v>138</v>
      </c>
      <c r="E278" s="186"/>
      <c r="F278" s="188" t="s">
        <v>238</v>
      </c>
      <c r="H278" s="189">
        <v>3.88</v>
      </c>
      <c r="L278" s="178"/>
      <c r="M278" s="183"/>
      <c r="N278" s="184"/>
      <c r="O278" s="184"/>
      <c r="P278" s="184"/>
      <c r="Q278" s="184"/>
      <c r="R278" s="184"/>
      <c r="S278" s="184"/>
      <c r="T278" s="185"/>
      <c r="AT278" s="186" t="s">
        <v>138</v>
      </c>
      <c r="AU278" s="186" t="s">
        <v>132</v>
      </c>
      <c r="AV278" s="177" t="s">
        <v>132</v>
      </c>
      <c r="AW278" s="177" t="s">
        <v>30</v>
      </c>
      <c r="AX278" s="177" t="s">
        <v>66</v>
      </c>
      <c r="AY278" s="186" t="s">
        <v>124</v>
      </c>
    </row>
    <row r="279" spans="2:51" s="190" customFormat="1" ht="22.5" customHeight="1">
      <c r="B279" s="191"/>
      <c r="D279" s="173" t="s">
        <v>138</v>
      </c>
      <c r="E279" s="198"/>
      <c r="F279" s="199" t="s">
        <v>172</v>
      </c>
      <c r="H279" s="200">
        <v>29.664</v>
      </c>
      <c r="L279" s="191"/>
      <c r="M279" s="195"/>
      <c r="N279" s="196"/>
      <c r="O279" s="196"/>
      <c r="P279" s="196"/>
      <c r="Q279" s="196"/>
      <c r="R279" s="196"/>
      <c r="S279" s="196"/>
      <c r="T279" s="197"/>
      <c r="AT279" s="198" t="s">
        <v>138</v>
      </c>
      <c r="AU279" s="198" t="s">
        <v>132</v>
      </c>
      <c r="AV279" s="190" t="s">
        <v>131</v>
      </c>
      <c r="AW279" s="190" t="s">
        <v>30</v>
      </c>
      <c r="AX279" s="190" t="s">
        <v>74</v>
      </c>
      <c r="AY279" s="198" t="s">
        <v>124</v>
      </c>
    </row>
    <row r="280" spans="2:63" s="147" customFormat="1" ht="29.25" customHeight="1">
      <c r="B280" s="148"/>
      <c r="D280" s="158" t="s">
        <v>65</v>
      </c>
      <c r="E280" s="159" t="s">
        <v>311</v>
      </c>
      <c r="F280" s="159" t="s">
        <v>362</v>
      </c>
      <c r="J280" s="160">
        <f>BK280</f>
        <v>0</v>
      </c>
      <c r="L280" s="148"/>
      <c r="M280" s="152"/>
      <c r="N280" s="153"/>
      <c r="O280" s="153"/>
      <c r="P280" s="154">
        <f>SUM(P281:P395)</f>
        <v>502.66031000000004</v>
      </c>
      <c r="Q280" s="153"/>
      <c r="R280" s="154">
        <f>SUM(R281:R395)</f>
        <v>21.66801206</v>
      </c>
      <c r="S280" s="153"/>
      <c r="T280" s="155">
        <f>SUM(T281:T395)</f>
        <v>14.993725</v>
      </c>
      <c r="AR280" s="149" t="s">
        <v>74</v>
      </c>
      <c r="AT280" s="156" t="s">
        <v>65</v>
      </c>
      <c r="AU280" s="156" t="s">
        <v>74</v>
      </c>
      <c r="AY280" s="149" t="s">
        <v>124</v>
      </c>
      <c r="BK280" s="157">
        <f>SUM(BK281:BK395)</f>
        <v>0</v>
      </c>
    </row>
    <row r="281" spans="2:65" s="27" customFormat="1" ht="31.5" customHeight="1">
      <c r="B281" s="161"/>
      <c r="C281" s="162" t="s">
        <v>363</v>
      </c>
      <c r="D281" s="162" t="s">
        <v>126</v>
      </c>
      <c r="E281" s="163" t="s">
        <v>364</v>
      </c>
      <c r="F281" s="164" t="s">
        <v>365</v>
      </c>
      <c r="G281" s="165" t="s">
        <v>292</v>
      </c>
      <c r="H281" s="166">
        <v>8.9</v>
      </c>
      <c r="I281" s="167"/>
      <c r="J281" s="167">
        <f>ROUND(I281*H281,2)</f>
        <v>0</v>
      </c>
      <c r="K281" s="164" t="s">
        <v>130</v>
      </c>
      <c r="L281" s="28"/>
      <c r="M281" s="168"/>
      <c r="N281" s="169" t="s">
        <v>38</v>
      </c>
      <c r="O281" s="170">
        <v>0.234</v>
      </c>
      <c r="P281" s="170">
        <f>O281*H281</f>
        <v>2.0826000000000002</v>
      </c>
      <c r="Q281" s="170">
        <v>0.11934</v>
      </c>
      <c r="R281" s="170">
        <f>Q281*H281</f>
        <v>1.0621260000000001</v>
      </c>
      <c r="S281" s="170">
        <v>0</v>
      </c>
      <c r="T281" s="171">
        <f>S281*H281</f>
        <v>0</v>
      </c>
      <c r="AR281" s="11" t="s">
        <v>131</v>
      </c>
      <c r="AT281" s="11" t="s">
        <v>126</v>
      </c>
      <c r="AU281" s="11" t="s">
        <v>132</v>
      </c>
      <c r="AY281" s="11" t="s">
        <v>124</v>
      </c>
      <c r="BE281" s="172">
        <f>IF(N281="základní",J281,0)</f>
        <v>0</v>
      </c>
      <c r="BF281" s="172">
        <f>IF(N281="snížená",J281,0)</f>
        <v>0</v>
      </c>
      <c r="BG281" s="172">
        <f>IF(N281="zákl. přenesená",J281,0)</f>
        <v>0</v>
      </c>
      <c r="BH281" s="172">
        <f>IF(N281="sníž. přenesená",J281,0)</f>
        <v>0</v>
      </c>
      <c r="BI281" s="172">
        <f>IF(N281="nulová",J281,0)</f>
        <v>0</v>
      </c>
      <c r="BJ281" s="11" t="s">
        <v>132</v>
      </c>
      <c r="BK281" s="172">
        <f>ROUND(I281*H281,2)</f>
        <v>0</v>
      </c>
      <c r="BL281" s="11" t="s">
        <v>131</v>
      </c>
      <c r="BM281" s="11" t="s">
        <v>366</v>
      </c>
    </row>
    <row r="282" spans="2:47" s="27" customFormat="1" ht="30" customHeight="1">
      <c r="B282" s="28"/>
      <c r="D282" s="173" t="s">
        <v>134</v>
      </c>
      <c r="F282" s="174" t="s">
        <v>367</v>
      </c>
      <c r="L282" s="28"/>
      <c r="M282" s="175"/>
      <c r="N282" s="29"/>
      <c r="O282" s="29"/>
      <c r="P282" s="29"/>
      <c r="Q282" s="29"/>
      <c r="R282" s="29"/>
      <c r="S282" s="29"/>
      <c r="T282" s="68"/>
      <c r="AT282" s="11" t="s">
        <v>134</v>
      </c>
      <c r="AU282" s="11" t="s">
        <v>132</v>
      </c>
    </row>
    <row r="283" spans="2:47" s="27" customFormat="1" ht="90" customHeight="1">
      <c r="B283" s="28"/>
      <c r="D283" s="173" t="s">
        <v>136</v>
      </c>
      <c r="F283" s="176" t="s">
        <v>368</v>
      </c>
      <c r="L283" s="28"/>
      <c r="M283" s="175"/>
      <c r="N283" s="29"/>
      <c r="O283" s="29"/>
      <c r="P283" s="29"/>
      <c r="Q283" s="29"/>
      <c r="R283" s="29"/>
      <c r="S283" s="29"/>
      <c r="T283" s="68"/>
      <c r="AT283" s="11" t="s">
        <v>136</v>
      </c>
      <c r="AU283" s="11" t="s">
        <v>132</v>
      </c>
    </row>
    <row r="284" spans="2:51" s="210" customFormat="1" ht="22.5" customHeight="1">
      <c r="B284" s="211"/>
      <c r="D284" s="173" t="s">
        <v>138</v>
      </c>
      <c r="E284" s="212"/>
      <c r="F284" s="213" t="s">
        <v>369</v>
      </c>
      <c r="H284" s="212"/>
      <c r="L284" s="211"/>
      <c r="M284" s="214"/>
      <c r="N284" s="215"/>
      <c r="O284" s="215"/>
      <c r="P284" s="215"/>
      <c r="Q284" s="215"/>
      <c r="R284" s="215"/>
      <c r="S284" s="215"/>
      <c r="T284" s="216"/>
      <c r="AT284" s="212" t="s">
        <v>138</v>
      </c>
      <c r="AU284" s="212" t="s">
        <v>132</v>
      </c>
      <c r="AV284" s="210" t="s">
        <v>74</v>
      </c>
      <c r="AW284" s="210" t="s">
        <v>30</v>
      </c>
      <c r="AX284" s="210" t="s">
        <v>66</v>
      </c>
      <c r="AY284" s="212" t="s">
        <v>124</v>
      </c>
    </row>
    <row r="285" spans="2:51" s="177" customFormat="1" ht="22.5" customHeight="1">
      <c r="B285" s="178"/>
      <c r="D285" s="173" t="s">
        <v>138</v>
      </c>
      <c r="E285" s="186"/>
      <c r="F285" s="188" t="s">
        <v>370</v>
      </c>
      <c r="H285" s="189">
        <v>2.5</v>
      </c>
      <c r="L285" s="178"/>
      <c r="M285" s="183"/>
      <c r="N285" s="184"/>
      <c r="O285" s="184"/>
      <c r="P285" s="184"/>
      <c r="Q285" s="184"/>
      <c r="R285" s="184"/>
      <c r="S285" s="184"/>
      <c r="T285" s="185"/>
      <c r="AT285" s="186" t="s">
        <v>138</v>
      </c>
      <c r="AU285" s="186" t="s">
        <v>132</v>
      </c>
      <c r="AV285" s="177" t="s">
        <v>132</v>
      </c>
      <c r="AW285" s="177" t="s">
        <v>30</v>
      </c>
      <c r="AX285" s="177" t="s">
        <v>66</v>
      </c>
      <c r="AY285" s="186" t="s">
        <v>124</v>
      </c>
    </row>
    <row r="286" spans="2:51" s="177" customFormat="1" ht="22.5" customHeight="1">
      <c r="B286" s="178"/>
      <c r="D286" s="173" t="s">
        <v>138</v>
      </c>
      <c r="E286" s="186"/>
      <c r="F286" s="188" t="s">
        <v>371</v>
      </c>
      <c r="H286" s="189">
        <v>6.4</v>
      </c>
      <c r="L286" s="178"/>
      <c r="M286" s="183"/>
      <c r="N286" s="184"/>
      <c r="O286" s="184"/>
      <c r="P286" s="184"/>
      <c r="Q286" s="184"/>
      <c r="R286" s="184"/>
      <c r="S286" s="184"/>
      <c r="T286" s="185"/>
      <c r="AT286" s="186" t="s">
        <v>138</v>
      </c>
      <c r="AU286" s="186" t="s">
        <v>132</v>
      </c>
      <c r="AV286" s="177" t="s">
        <v>132</v>
      </c>
      <c r="AW286" s="177" t="s">
        <v>30</v>
      </c>
      <c r="AX286" s="177" t="s">
        <v>66</v>
      </c>
      <c r="AY286" s="186" t="s">
        <v>124</v>
      </c>
    </row>
    <row r="287" spans="2:51" s="190" customFormat="1" ht="22.5" customHeight="1">
      <c r="B287" s="191"/>
      <c r="D287" s="179" t="s">
        <v>138</v>
      </c>
      <c r="E287" s="192"/>
      <c r="F287" s="193" t="s">
        <v>172</v>
      </c>
      <c r="H287" s="194">
        <v>8.9</v>
      </c>
      <c r="L287" s="191"/>
      <c r="M287" s="195"/>
      <c r="N287" s="196"/>
      <c r="O287" s="196"/>
      <c r="P287" s="196"/>
      <c r="Q287" s="196"/>
      <c r="R287" s="196"/>
      <c r="S287" s="196"/>
      <c r="T287" s="197"/>
      <c r="AT287" s="198" t="s">
        <v>138</v>
      </c>
      <c r="AU287" s="198" t="s">
        <v>132</v>
      </c>
      <c r="AV287" s="190" t="s">
        <v>131</v>
      </c>
      <c r="AW287" s="190" t="s">
        <v>30</v>
      </c>
      <c r="AX287" s="190" t="s">
        <v>74</v>
      </c>
      <c r="AY287" s="198" t="s">
        <v>124</v>
      </c>
    </row>
    <row r="288" spans="2:65" s="27" customFormat="1" ht="22.5" customHeight="1">
      <c r="B288" s="161"/>
      <c r="C288" s="201" t="s">
        <v>372</v>
      </c>
      <c r="D288" s="201" t="s">
        <v>220</v>
      </c>
      <c r="E288" s="202" t="s">
        <v>373</v>
      </c>
      <c r="F288" s="203" t="s">
        <v>374</v>
      </c>
      <c r="G288" s="204" t="s">
        <v>129</v>
      </c>
      <c r="H288" s="205">
        <v>1.78</v>
      </c>
      <c r="I288" s="206"/>
      <c r="J288" s="206">
        <f>ROUND(I288*H288,2)</f>
        <v>0</v>
      </c>
      <c r="K288" s="203"/>
      <c r="L288" s="207"/>
      <c r="M288" s="208"/>
      <c r="N288" s="209" t="s">
        <v>38</v>
      </c>
      <c r="O288" s="170">
        <v>0</v>
      </c>
      <c r="P288" s="170">
        <f>O288*H288</f>
        <v>0</v>
      </c>
      <c r="Q288" s="170">
        <v>0.23</v>
      </c>
      <c r="R288" s="170">
        <f>Q288*H288</f>
        <v>0.40940000000000004</v>
      </c>
      <c r="S288" s="170">
        <v>0</v>
      </c>
      <c r="T288" s="171">
        <f>S288*H288</f>
        <v>0</v>
      </c>
      <c r="AR288" s="11" t="s">
        <v>224</v>
      </c>
      <c r="AT288" s="11" t="s">
        <v>220</v>
      </c>
      <c r="AU288" s="11" t="s">
        <v>132</v>
      </c>
      <c r="AY288" s="11" t="s">
        <v>124</v>
      </c>
      <c r="BE288" s="172">
        <f>IF(N288="základní",J288,0)</f>
        <v>0</v>
      </c>
      <c r="BF288" s="172">
        <f>IF(N288="snížená",J288,0)</f>
        <v>0</v>
      </c>
      <c r="BG288" s="172">
        <f>IF(N288="zákl. přenesená",J288,0)</f>
        <v>0</v>
      </c>
      <c r="BH288" s="172">
        <f>IF(N288="sníž. přenesená",J288,0)</f>
        <v>0</v>
      </c>
      <c r="BI288" s="172">
        <f>IF(N288="nulová",J288,0)</f>
        <v>0</v>
      </c>
      <c r="BJ288" s="11" t="s">
        <v>132</v>
      </c>
      <c r="BK288" s="172">
        <f>ROUND(I288*H288,2)</f>
        <v>0</v>
      </c>
      <c r="BL288" s="11" t="s">
        <v>131</v>
      </c>
      <c r="BM288" s="11" t="s">
        <v>375</v>
      </c>
    </row>
    <row r="289" spans="2:51" s="210" customFormat="1" ht="22.5" customHeight="1">
      <c r="B289" s="211"/>
      <c r="D289" s="173" t="s">
        <v>138</v>
      </c>
      <c r="E289" s="212"/>
      <c r="F289" s="213" t="s">
        <v>369</v>
      </c>
      <c r="H289" s="212"/>
      <c r="L289" s="211"/>
      <c r="M289" s="214"/>
      <c r="N289" s="215"/>
      <c r="O289" s="215"/>
      <c r="P289" s="215"/>
      <c r="Q289" s="215"/>
      <c r="R289" s="215"/>
      <c r="S289" s="215"/>
      <c r="T289" s="216"/>
      <c r="AT289" s="212" t="s">
        <v>138</v>
      </c>
      <c r="AU289" s="212" t="s">
        <v>132</v>
      </c>
      <c r="AV289" s="210" t="s">
        <v>74</v>
      </c>
      <c r="AW289" s="210" t="s">
        <v>30</v>
      </c>
      <c r="AX289" s="210" t="s">
        <v>66</v>
      </c>
      <c r="AY289" s="212" t="s">
        <v>124</v>
      </c>
    </row>
    <row r="290" spans="2:51" s="177" customFormat="1" ht="22.5" customHeight="1">
      <c r="B290" s="178"/>
      <c r="D290" s="173" t="s">
        <v>138</v>
      </c>
      <c r="E290" s="186"/>
      <c r="F290" s="188" t="s">
        <v>376</v>
      </c>
      <c r="H290" s="189">
        <v>0.5</v>
      </c>
      <c r="L290" s="178"/>
      <c r="M290" s="183"/>
      <c r="N290" s="184"/>
      <c r="O290" s="184"/>
      <c r="P290" s="184"/>
      <c r="Q290" s="184"/>
      <c r="R290" s="184"/>
      <c r="S290" s="184"/>
      <c r="T290" s="185"/>
      <c r="AT290" s="186" t="s">
        <v>138</v>
      </c>
      <c r="AU290" s="186" t="s">
        <v>132</v>
      </c>
      <c r="AV290" s="177" t="s">
        <v>132</v>
      </c>
      <c r="AW290" s="177" t="s">
        <v>30</v>
      </c>
      <c r="AX290" s="177" t="s">
        <v>66</v>
      </c>
      <c r="AY290" s="186" t="s">
        <v>124</v>
      </c>
    </row>
    <row r="291" spans="2:51" s="177" customFormat="1" ht="22.5" customHeight="1">
      <c r="B291" s="178"/>
      <c r="D291" s="173" t="s">
        <v>138</v>
      </c>
      <c r="E291" s="186"/>
      <c r="F291" s="188" t="s">
        <v>377</v>
      </c>
      <c r="H291" s="189">
        <v>1.28</v>
      </c>
      <c r="L291" s="178"/>
      <c r="M291" s="183"/>
      <c r="N291" s="184"/>
      <c r="O291" s="184"/>
      <c r="P291" s="184"/>
      <c r="Q291" s="184"/>
      <c r="R291" s="184"/>
      <c r="S291" s="184"/>
      <c r="T291" s="185"/>
      <c r="AT291" s="186" t="s">
        <v>138</v>
      </c>
      <c r="AU291" s="186" t="s">
        <v>132</v>
      </c>
      <c r="AV291" s="177" t="s">
        <v>132</v>
      </c>
      <c r="AW291" s="177" t="s">
        <v>30</v>
      </c>
      <c r="AX291" s="177" t="s">
        <v>66</v>
      </c>
      <c r="AY291" s="186" t="s">
        <v>124</v>
      </c>
    </row>
    <row r="292" spans="2:51" s="190" customFormat="1" ht="22.5" customHeight="1">
      <c r="B292" s="191"/>
      <c r="D292" s="179" t="s">
        <v>138</v>
      </c>
      <c r="E292" s="192"/>
      <c r="F292" s="193" t="s">
        <v>172</v>
      </c>
      <c r="H292" s="194">
        <v>1.78</v>
      </c>
      <c r="L292" s="191"/>
      <c r="M292" s="195"/>
      <c r="N292" s="196"/>
      <c r="O292" s="196"/>
      <c r="P292" s="196"/>
      <c r="Q292" s="196"/>
      <c r="R292" s="196"/>
      <c r="S292" s="196"/>
      <c r="T292" s="197"/>
      <c r="AT292" s="198" t="s">
        <v>138</v>
      </c>
      <c r="AU292" s="198" t="s">
        <v>132</v>
      </c>
      <c r="AV292" s="190" t="s">
        <v>131</v>
      </c>
      <c r="AW292" s="190" t="s">
        <v>30</v>
      </c>
      <c r="AX292" s="190" t="s">
        <v>74</v>
      </c>
      <c r="AY292" s="198" t="s">
        <v>124</v>
      </c>
    </row>
    <row r="293" spans="2:65" s="27" customFormat="1" ht="31.5" customHeight="1">
      <c r="B293" s="161"/>
      <c r="C293" s="162" t="s">
        <v>378</v>
      </c>
      <c r="D293" s="162" t="s">
        <v>126</v>
      </c>
      <c r="E293" s="163" t="s">
        <v>379</v>
      </c>
      <c r="F293" s="164" t="s">
        <v>380</v>
      </c>
      <c r="G293" s="165" t="s">
        <v>292</v>
      </c>
      <c r="H293" s="166">
        <v>125.36</v>
      </c>
      <c r="I293" s="167"/>
      <c r="J293" s="167">
        <f>ROUND(I293*H293,2)</f>
        <v>0</v>
      </c>
      <c r="K293" s="164" t="s">
        <v>130</v>
      </c>
      <c r="L293" s="28"/>
      <c r="M293" s="168"/>
      <c r="N293" s="169" t="s">
        <v>38</v>
      </c>
      <c r="O293" s="170">
        <v>0.176</v>
      </c>
      <c r="P293" s="170">
        <f>O293*H293</f>
        <v>22.06336</v>
      </c>
      <c r="Q293" s="170">
        <v>0.07287</v>
      </c>
      <c r="R293" s="170">
        <f>Q293*H293</f>
        <v>9.1349832</v>
      </c>
      <c r="S293" s="170">
        <v>0</v>
      </c>
      <c r="T293" s="171">
        <f>S293*H293</f>
        <v>0</v>
      </c>
      <c r="AR293" s="11" t="s">
        <v>131</v>
      </c>
      <c r="AT293" s="11" t="s">
        <v>126</v>
      </c>
      <c r="AU293" s="11" t="s">
        <v>132</v>
      </c>
      <c r="AY293" s="11" t="s">
        <v>124</v>
      </c>
      <c r="BE293" s="172">
        <f>IF(N293="základní",J293,0)</f>
        <v>0</v>
      </c>
      <c r="BF293" s="172">
        <f>IF(N293="snížená",J293,0)</f>
        <v>0</v>
      </c>
      <c r="BG293" s="172">
        <f>IF(N293="zákl. přenesená",J293,0)</f>
        <v>0</v>
      </c>
      <c r="BH293" s="172">
        <f>IF(N293="sníž. přenesená",J293,0)</f>
        <v>0</v>
      </c>
      <c r="BI293" s="172">
        <f>IF(N293="nulová",J293,0)</f>
        <v>0</v>
      </c>
      <c r="BJ293" s="11" t="s">
        <v>132</v>
      </c>
      <c r="BK293" s="172">
        <f>ROUND(I293*H293,2)</f>
        <v>0</v>
      </c>
      <c r="BL293" s="11" t="s">
        <v>131</v>
      </c>
      <c r="BM293" s="11" t="s">
        <v>381</v>
      </c>
    </row>
    <row r="294" spans="2:47" s="27" customFormat="1" ht="30" customHeight="1">
      <c r="B294" s="28"/>
      <c r="D294" s="173" t="s">
        <v>134</v>
      </c>
      <c r="F294" s="174" t="s">
        <v>382</v>
      </c>
      <c r="L294" s="28"/>
      <c r="M294" s="175"/>
      <c r="N294" s="29"/>
      <c r="O294" s="29"/>
      <c r="P294" s="29"/>
      <c r="Q294" s="29"/>
      <c r="R294" s="29"/>
      <c r="S294" s="29"/>
      <c r="T294" s="68"/>
      <c r="AT294" s="11" t="s">
        <v>134</v>
      </c>
      <c r="AU294" s="11" t="s">
        <v>132</v>
      </c>
    </row>
    <row r="295" spans="2:47" s="27" customFormat="1" ht="90" customHeight="1">
      <c r="B295" s="28"/>
      <c r="D295" s="173" t="s">
        <v>136</v>
      </c>
      <c r="F295" s="176" t="s">
        <v>368</v>
      </c>
      <c r="L295" s="28"/>
      <c r="M295" s="175"/>
      <c r="N295" s="29"/>
      <c r="O295" s="29"/>
      <c r="P295" s="29"/>
      <c r="Q295" s="29"/>
      <c r="R295" s="29"/>
      <c r="S295" s="29"/>
      <c r="T295" s="68"/>
      <c r="AT295" s="11" t="s">
        <v>136</v>
      </c>
      <c r="AU295" s="11" t="s">
        <v>132</v>
      </c>
    </row>
    <row r="296" spans="2:51" s="177" customFormat="1" ht="22.5" customHeight="1">
      <c r="B296" s="178"/>
      <c r="D296" s="173" t="s">
        <v>138</v>
      </c>
      <c r="E296" s="186"/>
      <c r="F296" s="188" t="s">
        <v>383</v>
      </c>
      <c r="H296" s="189">
        <v>43.7</v>
      </c>
      <c r="L296" s="178"/>
      <c r="M296" s="183"/>
      <c r="N296" s="184"/>
      <c r="O296" s="184"/>
      <c r="P296" s="184"/>
      <c r="Q296" s="184"/>
      <c r="R296" s="184"/>
      <c r="S296" s="184"/>
      <c r="T296" s="185"/>
      <c r="AT296" s="186" t="s">
        <v>138</v>
      </c>
      <c r="AU296" s="186" t="s">
        <v>132</v>
      </c>
      <c r="AV296" s="177" t="s">
        <v>132</v>
      </c>
      <c r="AW296" s="177" t="s">
        <v>30</v>
      </c>
      <c r="AX296" s="177" t="s">
        <v>66</v>
      </c>
      <c r="AY296" s="186" t="s">
        <v>124</v>
      </c>
    </row>
    <row r="297" spans="2:51" s="177" customFormat="1" ht="22.5" customHeight="1">
      <c r="B297" s="178"/>
      <c r="D297" s="173" t="s">
        <v>138</v>
      </c>
      <c r="E297" s="186"/>
      <c r="F297" s="188" t="s">
        <v>384</v>
      </c>
      <c r="H297" s="189">
        <v>60.26</v>
      </c>
      <c r="L297" s="178"/>
      <c r="M297" s="183"/>
      <c r="N297" s="184"/>
      <c r="O297" s="184"/>
      <c r="P297" s="184"/>
      <c r="Q297" s="184"/>
      <c r="R297" s="184"/>
      <c r="S297" s="184"/>
      <c r="T297" s="185"/>
      <c r="AT297" s="186" t="s">
        <v>138</v>
      </c>
      <c r="AU297" s="186" t="s">
        <v>132</v>
      </c>
      <c r="AV297" s="177" t="s">
        <v>132</v>
      </c>
      <c r="AW297" s="177" t="s">
        <v>30</v>
      </c>
      <c r="AX297" s="177" t="s">
        <v>66</v>
      </c>
      <c r="AY297" s="186" t="s">
        <v>124</v>
      </c>
    </row>
    <row r="298" spans="2:51" s="177" customFormat="1" ht="22.5" customHeight="1">
      <c r="B298" s="178"/>
      <c r="D298" s="173" t="s">
        <v>138</v>
      </c>
      <c r="E298" s="186"/>
      <c r="F298" s="188" t="s">
        <v>385</v>
      </c>
      <c r="H298" s="189">
        <v>2.8</v>
      </c>
      <c r="L298" s="178"/>
      <c r="M298" s="183"/>
      <c r="N298" s="184"/>
      <c r="O298" s="184"/>
      <c r="P298" s="184"/>
      <c r="Q298" s="184"/>
      <c r="R298" s="184"/>
      <c r="S298" s="184"/>
      <c r="T298" s="185"/>
      <c r="AT298" s="186" t="s">
        <v>138</v>
      </c>
      <c r="AU298" s="186" t="s">
        <v>132</v>
      </c>
      <c r="AV298" s="177" t="s">
        <v>132</v>
      </c>
      <c r="AW298" s="177" t="s">
        <v>30</v>
      </c>
      <c r="AX298" s="177" t="s">
        <v>66</v>
      </c>
      <c r="AY298" s="186" t="s">
        <v>124</v>
      </c>
    </row>
    <row r="299" spans="2:51" s="177" customFormat="1" ht="22.5" customHeight="1">
      <c r="B299" s="178"/>
      <c r="D299" s="173" t="s">
        <v>138</v>
      </c>
      <c r="E299" s="186"/>
      <c r="F299" s="188" t="s">
        <v>370</v>
      </c>
      <c r="H299" s="189">
        <v>2.5</v>
      </c>
      <c r="L299" s="178"/>
      <c r="M299" s="183"/>
      <c r="N299" s="184"/>
      <c r="O299" s="184"/>
      <c r="P299" s="184"/>
      <c r="Q299" s="184"/>
      <c r="R299" s="184"/>
      <c r="S299" s="184"/>
      <c r="T299" s="185"/>
      <c r="AT299" s="186" t="s">
        <v>138</v>
      </c>
      <c r="AU299" s="186" t="s">
        <v>132</v>
      </c>
      <c r="AV299" s="177" t="s">
        <v>132</v>
      </c>
      <c r="AW299" s="177" t="s">
        <v>30</v>
      </c>
      <c r="AX299" s="177" t="s">
        <v>66</v>
      </c>
      <c r="AY299" s="186" t="s">
        <v>124</v>
      </c>
    </row>
    <row r="300" spans="2:51" s="177" customFormat="1" ht="22.5" customHeight="1">
      <c r="B300" s="178"/>
      <c r="D300" s="173" t="s">
        <v>138</v>
      </c>
      <c r="E300" s="186"/>
      <c r="F300" s="188" t="s">
        <v>371</v>
      </c>
      <c r="H300" s="189">
        <v>6.4</v>
      </c>
      <c r="L300" s="178"/>
      <c r="M300" s="183"/>
      <c r="N300" s="184"/>
      <c r="O300" s="184"/>
      <c r="P300" s="184"/>
      <c r="Q300" s="184"/>
      <c r="R300" s="184"/>
      <c r="S300" s="184"/>
      <c r="T300" s="185"/>
      <c r="AT300" s="186" t="s">
        <v>138</v>
      </c>
      <c r="AU300" s="186" t="s">
        <v>132</v>
      </c>
      <c r="AV300" s="177" t="s">
        <v>132</v>
      </c>
      <c r="AW300" s="177" t="s">
        <v>30</v>
      </c>
      <c r="AX300" s="177" t="s">
        <v>66</v>
      </c>
      <c r="AY300" s="186" t="s">
        <v>124</v>
      </c>
    </row>
    <row r="301" spans="2:51" s="177" customFormat="1" ht="22.5" customHeight="1">
      <c r="B301" s="178"/>
      <c r="D301" s="173" t="s">
        <v>138</v>
      </c>
      <c r="E301" s="186"/>
      <c r="F301" s="188" t="s">
        <v>386</v>
      </c>
      <c r="H301" s="189">
        <v>9.7</v>
      </c>
      <c r="L301" s="178"/>
      <c r="M301" s="183"/>
      <c r="N301" s="184"/>
      <c r="O301" s="184"/>
      <c r="P301" s="184"/>
      <c r="Q301" s="184"/>
      <c r="R301" s="184"/>
      <c r="S301" s="184"/>
      <c r="T301" s="185"/>
      <c r="AT301" s="186" t="s">
        <v>138</v>
      </c>
      <c r="AU301" s="186" t="s">
        <v>132</v>
      </c>
      <c r="AV301" s="177" t="s">
        <v>132</v>
      </c>
      <c r="AW301" s="177" t="s">
        <v>30</v>
      </c>
      <c r="AX301" s="177" t="s">
        <v>66</v>
      </c>
      <c r="AY301" s="186" t="s">
        <v>124</v>
      </c>
    </row>
    <row r="302" spans="2:51" s="190" customFormat="1" ht="22.5" customHeight="1">
      <c r="B302" s="191"/>
      <c r="D302" s="179" t="s">
        <v>138</v>
      </c>
      <c r="E302" s="192"/>
      <c r="F302" s="193" t="s">
        <v>172</v>
      </c>
      <c r="H302" s="194">
        <v>125.36</v>
      </c>
      <c r="L302" s="191"/>
      <c r="M302" s="195"/>
      <c r="N302" s="196"/>
      <c r="O302" s="196"/>
      <c r="P302" s="196"/>
      <c r="Q302" s="196"/>
      <c r="R302" s="196"/>
      <c r="S302" s="196"/>
      <c r="T302" s="197"/>
      <c r="AT302" s="198" t="s">
        <v>138</v>
      </c>
      <c r="AU302" s="198" t="s">
        <v>132</v>
      </c>
      <c r="AV302" s="190" t="s">
        <v>131</v>
      </c>
      <c r="AW302" s="190" t="s">
        <v>30</v>
      </c>
      <c r="AX302" s="190" t="s">
        <v>74</v>
      </c>
      <c r="AY302" s="198" t="s">
        <v>124</v>
      </c>
    </row>
    <row r="303" spans="2:65" s="27" customFormat="1" ht="31.5" customHeight="1">
      <c r="B303" s="161"/>
      <c r="C303" s="162" t="s">
        <v>387</v>
      </c>
      <c r="D303" s="162" t="s">
        <v>126</v>
      </c>
      <c r="E303" s="163" t="s">
        <v>388</v>
      </c>
      <c r="F303" s="164" t="s">
        <v>389</v>
      </c>
      <c r="G303" s="165" t="s">
        <v>292</v>
      </c>
      <c r="H303" s="166">
        <v>69.96</v>
      </c>
      <c r="I303" s="167"/>
      <c r="J303" s="167">
        <f>ROUND(I303*H303,2)</f>
        <v>0</v>
      </c>
      <c r="K303" s="164" t="s">
        <v>130</v>
      </c>
      <c r="L303" s="28"/>
      <c r="M303" s="168"/>
      <c r="N303" s="169" t="s">
        <v>38</v>
      </c>
      <c r="O303" s="170">
        <v>0.18</v>
      </c>
      <c r="P303" s="170">
        <f>O303*H303</f>
        <v>12.592799999999999</v>
      </c>
      <c r="Q303" s="170">
        <v>0.09599</v>
      </c>
      <c r="R303" s="170">
        <f>Q303*H303</f>
        <v>6.7154603999999996</v>
      </c>
      <c r="S303" s="170">
        <v>0</v>
      </c>
      <c r="T303" s="171">
        <f>S303*H303</f>
        <v>0</v>
      </c>
      <c r="AR303" s="11" t="s">
        <v>131</v>
      </c>
      <c r="AT303" s="11" t="s">
        <v>126</v>
      </c>
      <c r="AU303" s="11" t="s">
        <v>132</v>
      </c>
      <c r="AY303" s="11" t="s">
        <v>124</v>
      </c>
      <c r="BE303" s="172">
        <f>IF(N303="základní",J303,0)</f>
        <v>0</v>
      </c>
      <c r="BF303" s="172">
        <f>IF(N303="snížená",J303,0)</f>
        <v>0</v>
      </c>
      <c r="BG303" s="172">
        <f>IF(N303="zákl. přenesená",J303,0)</f>
        <v>0</v>
      </c>
      <c r="BH303" s="172">
        <f>IF(N303="sníž. přenesená",J303,0)</f>
        <v>0</v>
      </c>
      <c r="BI303" s="172">
        <f>IF(N303="nulová",J303,0)</f>
        <v>0</v>
      </c>
      <c r="BJ303" s="11" t="s">
        <v>132</v>
      </c>
      <c r="BK303" s="172">
        <f>ROUND(I303*H303,2)</f>
        <v>0</v>
      </c>
      <c r="BL303" s="11" t="s">
        <v>131</v>
      </c>
      <c r="BM303" s="11" t="s">
        <v>390</v>
      </c>
    </row>
    <row r="304" spans="2:47" s="27" customFormat="1" ht="30" customHeight="1">
      <c r="B304" s="28"/>
      <c r="D304" s="173" t="s">
        <v>134</v>
      </c>
      <c r="F304" s="174" t="s">
        <v>391</v>
      </c>
      <c r="L304" s="28"/>
      <c r="M304" s="175"/>
      <c r="N304" s="29"/>
      <c r="O304" s="29"/>
      <c r="P304" s="29"/>
      <c r="Q304" s="29"/>
      <c r="R304" s="29"/>
      <c r="S304" s="29"/>
      <c r="T304" s="68"/>
      <c r="AT304" s="11" t="s">
        <v>134</v>
      </c>
      <c r="AU304" s="11" t="s">
        <v>132</v>
      </c>
    </row>
    <row r="305" spans="2:47" s="27" customFormat="1" ht="90" customHeight="1">
      <c r="B305" s="28"/>
      <c r="D305" s="173" t="s">
        <v>136</v>
      </c>
      <c r="F305" s="176" t="s">
        <v>368</v>
      </c>
      <c r="L305" s="28"/>
      <c r="M305" s="175"/>
      <c r="N305" s="29"/>
      <c r="O305" s="29"/>
      <c r="P305" s="29"/>
      <c r="Q305" s="29"/>
      <c r="R305" s="29"/>
      <c r="S305" s="29"/>
      <c r="T305" s="68"/>
      <c r="AT305" s="11" t="s">
        <v>136</v>
      </c>
      <c r="AU305" s="11" t="s">
        <v>132</v>
      </c>
    </row>
    <row r="306" spans="2:51" s="177" customFormat="1" ht="22.5" customHeight="1">
      <c r="B306" s="178"/>
      <c r="D306" s="173" t="s">
        <v>138</v>
      </c>
      <c r="E306" s="186"/>
      <c r="F306" s="188" t="s">
        <v>384</v>
      </c>
      <c r="H306" s="189">
        <v>60.26</v>
      </c>
      <c r="L306" s="178"/>
      <c r="M306" s="183"/>
      <c r="N306" s="184"/>
      <c r="O306" s="184"/>
      <c r="P306" s="184"/>
      <c r="Q306" s="184"/>
      <c r="R306" s="184"/>
      <c r="S306" s="184"/>
      <c r="T306" s="185"/>
      <c r="AT306" s="186" t="s">
        <v>138</v>
      </c>
      <c r="AU306" s="186" t="s">
        <v>132</v>
      </c>
      <c r="AV306" s="177" t="s">
        <v>132</v>
      </c>
      <c r="AW306" s="177" t="s">
        <v>30</v>
      </c>
      <c r="AX306" s="177" t="s">
        <v>66</v>
      </c>
      <c r="AY306" s="186" t="s">
        <v>124</v>
      </c>
    </row>
    <row r="307" spans="2:51" s="177" customFormat="1" ht="22.5" customHeight="1">
      <c r="B307" s="178"/>
      <c r="D307" s="173" t="s">
        <v>138</v>
      </c>
      <c r="E307" s="186"/>
      <c r="F307" s="188" t="s">
        <v>386</v>
      </c>
      <c r="H307" s="189">
        <v>9.7</v>
      </c>
      <c r="L307" s="178"/>
      <c r="M307" s="183"/>
      <c r="N307" s="184"/>
      <c r="O307" s="184"/>
      <c r="P307" s="184"/>
      <c r="Q307" s="184"/>
      <c r="R307" s="184"/>
      <c r="S307" s="184"/>
      <c r="T307" s="185"/>
      <c r="AT307" s="186" t="s">
        <v>138</v>
      </c>
      <c r="AU307" s="186" t="s">
        <v>132</v>
      </c>
      <c r="AV307" s="177" t="s">
        <v>132</v>
      </c>
      <c r="AW307" s="177" t="s">
        <v>30</v>
      </c>
      <c r="AX307" s="177" t="s">
        <v>66</v>
      </c>
      <c r="AY307" s="186" t="s">
        <v>124</v>
      </c>
    </row>
    <row r="308" spans="2:51" s="190" customFormat="1" ht="22.5" customHeight="1">
      <c r="B308" s="191"/>
      <c r="D308" s="179" t="s">
        <v>138</v>
      </c>
      <c r="E308" s="192"/>
      <c r="F308" s="193" t="s">
        <v>172</v>
      </c>
      <c r="H308" s="194">
        <v>69.96</v>
      </c>
      <c r="L308" s="191"/>
      <c r="M308" s="195"/>
      <c r="N308" s="196"/>
      <c r="O308" s="196"/>
      <c r="P308" s="196"/>
      <c r="Q308" s="196"/>
      <c r="R308" s="196"/>
      <c r="S308" s="196"/>
      <c r="T308" s="197"/>
      <c r="AT308" s="198" t="s">
        <v>138</v>
      </c>
      <c r="AU308" s="198" t="s">
        <v>132</v>
      </c>
      <c r="AV308" s="190" t="s">
        <v>131</v>
      </c>
      <c r="AW308" s="190" t="s">
        <v>30</v>
      </c>
      <c r="AX308" s="190" t="s">
        <v>74</v>
      </c>
      <c r="AY308" s="198" t="s">
        <v>124</v>
      </c>
    </row>
    <row r="309" spans="2:65" s="27" customFormat="1" ht="22.5" customHeight="1">
      <c r="B309" s="161"/>
      <c r="C309" s="201" t="s">
        <v>392</v>
      </c>
      <c r="D309" s="201" t="s">
        <v>220</v>
      </c>
      <c r="E309" s="202" t="s">
        <v>393</v>
      </c>
      <c r="F309" s="203" t="s">
        <v>394</v>
      </c>
      <c r="G309" s="204" t="s">
        <v>395</v>
      </c>
      <c r="H309" s="205">
        <v>195.32</v>
      </c>
      <c r="I309" s="206"/>
      <c r="J309" s="206">
        <f>ROUND(I309*H309,2)</f>
        <v>0</v>
      </c>
      <c r="K309" s="203"/>
      <c r="L309" s="207"/>
      <c r="M309" s="208"/>
      <c r="N309" s="209" t="s">
        <v>38</v>
      </c>
      <c r="O309" s="170">
        <v>0</v>
      </c>
      <c r="P309" s="170">
        <f>O309*H309</f>
        <v>0</v>
      </c>
      <c r="Q309" s="170">
        <v>0.022</v>
      </c>
      <c r="R309" s="170">
        <f>Q309*H309</f>
        <v>4.29704</v>
      </c>
      <c r="S309" s="170">
        <v>0</v>
      </c>
      <c r="T309" s="171">
        <f>S309*H309</f>
        <v>0</v>
      </c>
      <c r="AR309" s="11" t="s">
        <v>224</v>
      </c>
      <c r="AT309" s="11" t="s">
        <v>220</v>
      </c>
      <c r="AU309" s="11" t="s">
        <v>132</v>
      </c>
      <c r="AY309" s="11" t="s">
        <v>124</v>
      </c>
      <c r="BE309" s="172">
        <f>IF(N309="základní",J309,0)</f>
        <v>0</v>
      </c>
      <c r="BF309" s="172">
        <f>IF(N309="snížená",J309,0)</f>
        <v>0</v>
      </c>
      <c r="BG309" s="172">
        <f>IF(N309="zákl. přenesená",J309,0)</f>
        <v>0</v>
      </c>
      <c r="BH309" s="172">
        <f>IF(N309="sníž. přenesená",J309,0)</f>
        <v>0</v>
      </c>
      <c r="BI309" s="172">
        <f>IF(N309="nulová",J309,0)</f>
        <v>0</v>
      </c>
      <c r="BJ309" s="11" t="s">
        <v>132</v>
      </c>
      <c r="BK309" s="172">
        <f>ROUND(I309*H309,2)</f>
        <v>0</v>
      </c>
      <c r="BL309" s="11" t="s">
        <v>131</v>
      </c>
      <c r="BM309" s="11" t="s">
        <v>396</v>
      </c>
    </row>
    <row r="310" spans="2:51" s="177" customFormat="1" ht="22.5" customHeight="1">
      <c r="B310" s="178"/>
      <c r="D310" s="173" t="s">
        <v>138</v>
      </c>
      <c r="E310" s="186"/>
      <c r="F310" s="188" t="s">
        <v>383</v>
      </c>
      <c r="H310" s="189">
        <v>43.7</v>
      </c>
      <c r="L310" s="178"/>
      <c r="M310" s="183"/>
      <c r="N310" s="184"/>
      <c r="O310" s="184"/>
      <c r="P310" s="184"/>
      <c r="Q310" s="184"/>
      <c r="R310" s="184"/>
      <c r="S310" s="184"/>
      <c r="T310" s="185"/>
      <c r="AT310" s="186" t="s">
        <v>138</v>
      </c>
      <c r="AU310" s="186" t="s">
        <v>132</v>
      </c>
      <c r="AV310" s="177" t="s">
        <v>132</v>
      </c>
      <c r="AW310" s="177" t="s">
        <v>30</v>
      </c>
      <c r="AX310" s="177" t="s">
        <v>66</v>
      </c>
      <c r="AY310" s="186" t="s">
        <v>124</v>
      </c>
    </row>
    <row r="311" spans="2:51" s="177" customFormat="1" ht="22.5" customHeight="1">
      <c r="B311" s="178"/>
      <c r="D311" s="173" t="s">
        <v>138</v>
      </c>
      <c r="E311" s="186"/>
      <c r="F311" s="188" t="s">
        <v>397</v>
      </c>
      <c r="H311" s="189">
        <v>120.52</v>
      </c>
      <c r="L311" s="178"/>
      <c r="M311" s="183"/>
      <c r="N311" s="184"/>
      <c r="O311" s="184"/>
      <c r="P311" s="184"/>
      <c r="Q311" s="184"/>
      <c r="R311" s="184"/>
      <c r="S311" s="184"/>
      <c r="T311" s="185"/>
      <c r="AT311" s="186" t="s">
        <v>138</v>
      </c>
      <c r="AU311" s="186" t="s">
        <v>132</v>
      </c>
      <c r="AV311" s="177" t="s">
        <v>132</v>
      </c>
      <c r="AW311" s="177" t="s">
        <v>30</v>
      </c>
      <c r="AX311" s="177" t="s">
        <v>66</v>
      </c>
      <c r="AY311" s="186" t="s">
        <v>124</v>
      </c>
    </row>
    <row r="312" spans="2:51" s="177" customFormat="1" ht="22.5" customHeight="1">
      <c r="B312" s="178"/>
      <c r="D312" s="173" t="s">
        <v>138</v>
      </c>
      <c r="E312" s="186"/>
      <c r="F312" s="188" t="s">
        <v>385</v>
      </c>
      <c r="H312" s="189">
        <v>2.8</v>
      </c>
      <c r="L312" s="178"/>
      <c r="M312" s="183"/>
      <c r="N312" s="184"/>
      <c r="O312" s="184"/>
      <c r="P312" s="184"/>
      <c r="Q312" s="184"/>
      <c r="R312" s="184"/>
      <c r="S312" s="184"/>
      <c r="T312" s="185"/>
      <c r="AT312" s="186" t="s">
        <v>138</v>
      </c>
      <c r="AU312" s="186" t="s">
        <v>132</v>
      </c>
      <c r="AV312" s="177" t="s">
        <v>132</v>
      </c>
      <c r="AW312" s="177" t="s">
        <v>30</v>
      </c>
      <c r="AX312" s="177" t="s">
        <v>66</v>
      </c>
      <c r="AY312" s="186" t="s">
        <v>124</v>
      </c>
    </row>
    <row r="313" spans="2:51" s="177" customFormat="1" ht="22.5" customHeight="1">
      <c r="B313" s="178"/>
      <c r="D313" s="173" t="s">
        <v>138</v>
      </c>
      <c r="E313" s="186"/>
      <c r="F313" s="188" t="s">
        <v>370</v>
      </c>
      <c r="H313" s="189">
        <v>2.5</v>
      </c>
      <c r="L313" s="178"/>
      <c r="M313" s="183"/>
      <c r="N313" s="184"/>
      <c r="O313" s="184"/>
      <c r="P313" s="184"/>
      <c r="Q313" s="184"/>
      <c r="R313" s="184"/>
      <c r="S313" s="184"/>
      <c r="T313" s="185"/>
      <c r="AT313" s="186" t="s">
        <v>138</v>
      </c>
      <c r="AU313" s="186" t="s">
        <v>132</v>
      </c>
      <c r="AV313" s="177" t="s">
        <v>132</v>
      </c>
      <c r="AW313" s="177" t="s">
        <v>30</v>
      </c>
      <c r="AX313" s="177" t="s">
        <v>66</v>
      </c>
      <c r="AY313" s="186" t="s">
        <v>124</v>
      </c>
    </row>
    <row r="314" spans="2:51" s="177" customFormat="1" ht="22.5" customHeight="1">
      <c r="B314" s="178"/>
      <c r="D314" s="173" t="s">
        <v>138</v>
      </c>
      <c r="E314" s="186"/>
      <c r="F314" s="188" t="s">
        <v>371</v>
      </c>
      <c r="H314" s="189">
        <v>6.4</v>
      </c>
      <c r="L314" s="178"/>
      <c r="M314" s="183"/>
      <c r="N314" s="184"/>
      <c r="O314" s="184"/>
      <c r="P314" s="184"/>
      <c r="Q314" s="184"/>
      <c r="R314" s="184"/>
      <c r="S314" s="184"/>
      <c r="T314" s="185"/>
      <c r="AT314" s="186" t="s">
        <v>138</v>
      </c>
      <c r="AU314" s="186" t="s">
        <v>132</v>
      </c>
      <c r="AV314" s="177" t="s">
        <v>132</v>
      </c>
      <c r="AW314" s="177" t="s">
        <v>30</v>
      </c>
      <c r="AX314" s="177" t="s">
        <v>66</v>
      </c>
      <c r="AY314" s="186" t="s">
        <v>124</v>
      </c>
    </row>
    <row r="315" spans="2:51" s="177" customFormat="1" ht="22.5" customHeight="1">
      <c r="B315" s="178"/>
      <c r="D315" s="173" t="s">
        <v>138</v>
      </c>
      <c r="E315" s="186"/>
      <c r="F315" s="188" t="s">
        <v>398</v>
      </c>
      <c r="H315" s="189">
        <v>19.4</v>
      </c>
      <c r="L315" s="178"/>
      <c r="M315" s="183"/>
      <c r="N315" s="184"/>
      <c r="O315" s="184"/>
      <c r="P315" s="184"/>
      <c r="Q315" s="184"/>
      <c r="R315" s="184"/>
      <c r="S315" s="184"/>
      <c r="T315" s="185"/>
      <c r="AT315" s="186" t="s">
        <v>138</v>
      </c>
      <c r="AU315" s="186" t="s">
        <v>132</v>
      </c>
      <c r="AV315" s="177" t="s">
        <v>132</v>
      </c>
      <c r="AW315" s="177" t="s">
        <v>30</v>
      </c>
      <c r="AX315" s="177" t="s">
        <v>66</v>
      </c>
      <c r="AY315" s="186" t="s">
        <v>124</v>
      </c>
    </row>
    <row r="316" spans="2:51" s="190" customFormat="1" ht="22.5" customHeight="1">
      <c r="B316" s="191"/>
      <c r="D316" s="179" t="s">
        <v>138</v>
      </c>
      <c r="E316" s="192"/>
      <c r="F316" s="193" t="s">
        <v>172</v>
      </c>
      <c r="H316" s="194">
        <v>195.32</v>
      </c>
      <c r="L316" s="191"/>
      <c r="M316" s="195"/>
      <c r="N316" s="196"/>
      <c r="O316" s="196"/>
      <c r="P316" s="196"/>
      <c r="Q316" s="196"/>
      <c r="R316" s="196"/>
      <c r="S316" s="196"/>
      <c r="T316" s="197"/>
      <c r="AT316" s="198" t="s">
        <v>138</v>
      </c>
      <c r="AU316" s="198" t="s">
        <v>132</v>
      </c>
      <c r="AV316" s="190" t="s">
        <v>131</v>
      </c>
      <c r="AW316" s="190" t="s">
        <v>30</v>
      </c>
      <c r="AX316" s="190" t="s">
        <v>74</v>
      </c>
      <c r="AY316" s="198" t="s">
        <v>124</v>
      </c>
    </row>
    <row r="317" spans="2:65" s="27" customFormat="1" ht="22.5" customHeight="1">
      <c r="B317" s="161"/>
      <c r="C317" s="162" t="s">
        <v>399</v>
      </c>
      <c r="D317" s="162" t="s">
        <v>126</v>
      </c>
      <c r="E317" s="163" t="s">
        <v>400</v>
      </c>
      <c r="F317" s="164" t="s">
        <v>401</v>
      </c>
      <c r="G317" s="165" t="s">
        <v>292</v>
      </c>
      <c r="H317" s="166">
        <v>8.9</v>
      </c>
      <c r="I317" s="167"/>
      <c r="J317" s="167">
        <f>ROUND(I317*H317,2)</f>
        <v>0</v>
      </c>
      <c r="K317" s="164" t="s">
        <v>130</v>
      </c>
      <c r="L317" s="28"/>
      <c r="M317" s="168"/>
      <c r="N317" s="169" t="s">
        <v>38</v>
      </c>
      <c r="O317" s="170">
        <v>0.196</v>
      </c>
      <c r="P317" s="170">
        <f>O317*H317</f>
        <v>1.7444000000000002</v>
      </c>
      <c r="Q317" s="170">
        <v>0</v>
      </c>
      <c r="R317" s="170">
        <f>Q317*H317</f>
        <v>0</v>
      </c>
      <c r="S317" s="170">
        <v>0</v>
      </c>
      <c r="T317" s="171">
        <f>S317*H317</f>
        <v>0</v>
      </c>
      <c r="AR317" s="11" t="s">
        <v>131</v>
      </c>
      <c r="AT317" s="11" t="s">
        <v>126</v>
      </c>
      <c r="AU317" s="11" t="s">
        <v>132</v>
      </c>
      <c r="AY317" s="11" t="s">
        <v>124</v>
      </c>
      <c r="BE317" s="172">
        <f>IF(N317="základní",J317,0)</f>
        <v>0</v>
      </c>
      <c r="BF317" s="172">
        <f>IF(N317="snížená",J317,0)</f>
        <v>0</v>
      </c>
      <c r="BG317" s="172">
        <f>IF(N317="zákl. přenesená",J317,0)</f>
        <v>0</v>
      </c>
      <c r="BH317" s="172">
        <f>IF(N317="sníž. přenesená",J317,0)</f>
        <v>0</v>
      </c>
      <c r="BI317" s="172">
        <f>IF(N317="nulová",J317,0)</f>
        <v>0</v>
      </c>
      <c r="BJ317" s="11" t="s">
        <v>132</v>
      </c>
      <c r="BK317" s="172">
        <f>ROUND(I317*H317,2)</f>
        <v>0</v>
      </c>
      <c r="BL317" s="11" t="s">
        <v>131</v>
      </c>
      <c r="BM317" s="11" t="s">
        <v>402</v>
      </c>
    </row>
    <row r="318" spans="2:47" s="27" customFormat="1" ht="22.5" customHeight="1">
      <c r="B318" s="28"/>
      <c r="D318" s="173" t="s">
        <v>134</v>
      </c>
      <c r="F318" s="174" t="s">
        <v>403</v>
      </c>
      <c r="L318" s="28"/>
      <c r="M318" s="175"/>
      <c r="N318" s="29"/>
      <c r="O318" s="29"/>
      <c r="P318" s="29"/>
      <c r="Q318" s="29"/>
      <c r="R318" s="29"/>
      <c r="S318" s="29"/>
      <c r="T318" s="68"/>
      <c r="AT318" s="11" t="s">
        <v>134</v>
      </c>
      <c r="AU318" s="11" t="s">
        <v>132</v>
      </c>
    </row>
    <row r="319" spans="2:47" s="27" customFormat="1" ht="30" customHeight="1">
      <c r="B319" s="28"/>
      <c r="D319" s="173" t="s">
        <v>136</v>
      </c>
      <c r="F319" s="176" t="s">
        <v>404</v>
      </c>
      <c r="L319" s="28"/>
      <c r="M319" s="175"/>
      <c r="N319" s="29"/>
      <c r="O319" s="29"/>
      <c r="P319" s="29"/>
      <c r="Q319" s="29"/>
      <c r="R319" s="29"/>
      <c r="S319" s="29"/>
      <c r="T319" s="68"/>
      <c r="AT319" s="11" t="s">
        <v>136</v>
      </c>
      <c r="AU319" s="11" t="s">
        <v>132</v>
      </c>
    </row>
    <row r="320" spans="2:51" s="177" customFormat="1" ht="22.5" customHeight="1">
      <c r="B320" s="178"/>
      <c r="D320" s="173" t="s">
        <v>138</v>
      </c>
      <c r="E320" s="186"/>
      <c r="F320" s="188" t="s">
        <v>370</v>
      </c>
      <c r="H320" s="189">
        <v>2.5</v>
      </c>
      <c r="L320" s="178"/>
      <c r="M320" s="183"/>
      <c r="N320" s="184"/>
      <c r="O320" s="184"/>
      <c r="P320" s="184"/>
      <c r="Q320" s="184"/>
      <c r="R320" s="184"/>
      <c r="S320" s="184"/>
      <c r="T320" s="185"/>
      <c r="AT320" s="186" t="s">
        <v>138</v>
      </c>
      <c r="AU320" s="186" t="s">
        <v>132</v>
      </c>
      <c r="AV320" s="177" t="s">
        <v>132</v>
      </c>
      <c r="AW320" s="177" t="s">
        <v>30</v>
      </c>
      <c r="AX320" s="177" t="s">
        <v>66</v>
      </c>
      <c r="AY320" s="186" t="s">
        <v>124</v>
      </c>
    </row>
    <row r="321" spans="2:51" s="177" customFormat="1" ht="22.5" customHeight="1">
      <c r="B321" s="178"/>
      <c r="D321" s="173" t="s">
        <v>138</v>
      </c>
      <c r="E321" s="186"/>
      <c r="F321" s="188" t="s">
        <v>371</v>
      </c>
      <c r="H321" s="189">
        <v>6.4</v>
      </c>
      <c r="L321" s="178"/>
      <c r="M321" s="183"/>
      <c r="N321" s="184"/>
      <c r="O321" s="184"/>
      <c r="P321" s="184"/>
      <c r="Q321" s="184"/>
      <c r="R321" s="184"/>
      <c r="S321" s="184"/>
      <c r="T321" s="185"/>
      <c r="AT321" s="186" t="s">
        <v>138</v>
      </c>
      <c r="AU321" s="186" t="s">
        <v>132</v>
      </c>
      <c r="AV321" s="177" t="s">
        <v>132</v>
      </c>
      <c r="AW321" s="177" t="s">
        <v>30</v>
      </c>
      <c r="AX321" s="177" t="s">
        <v>66</v>
      </c>
      <c r="AY321" s="186" t="s">
        <v>124</v>
      </c>
    </row>
    <row r="322" spans="2:51" s="190" customFormat="1" ht="22.5" customHeight="1">
      <c r="B322" s="191"/>
      <c r="D322" s="179" t="s">
        <v>138</v>
      </c>
      <c r="E322" s="192"/>
      <c r="F322" s="193" t="s">
        <v>172</v>
      </c>
      <c r="H322" s="194">
        <v>8.9</v>
      </c>
      <c r="L322" s="191"/>
      <c r="M322" s="195"/>
      <c r="N322" s="196"/>
      <c r="O322" s="196"/>
      <c r="P322" s="196"/>
      <c r="Q322" s="196"/>
      <c r="R322" s="196"/>
      <c r="S322" s="196"/>
      <c r="T322" s="197"/>
      <c r="AT322" s="198" t="s">
        <v>138</v>
      </c>
      <c r="AU322" s="198" t="s">
        <v>132</v>
      </c>
      <c r="AV322" s="190" t="s">
        <v>131</v>
      </c>
      <c r="AW322" s="190" t="s">
        <v>30</v>
      </c>
      <c r="AX322" s="190" t="s">
        <v>74</v>
      </c>
      <c r="AY322" s="198" t="s">
        <v>124</v>
      </c>
    </row>
    <row r="323" spans="2:65" s="27" customFormat="1" ht="31.5" customHeight="1">
      <c r="B323" s="161"/>
      <c r="C323" s="162" t="s">
        <v>405</v>
      </c>
      <c r="D323" s="162" t="s">
        <v>126</v>
      </c>
      <c r="E323" s="163" t="s">
        <v>406</v>
      </c>
      <c r="F323" s="164" t="s">
        <v>407</v>
      </c>
      <c r="G323" s="165" t="s">
        <v>129</v>
      </c>
      <c r="H323" s="166">
        <v>933.25</v>
      </c>
      <c r="I323" s="167"/>
      <c r="J323" s="167">
        <f>ROUND(I323*H323,2)</f>
        <v>0</v>
      </c>
      <c r="K323" s="164" t="s">
        <v>130</v>
      </c>
      <c r="L323" s="28"/>
      <c r="M323" s="168"/>
      <c r="N323" s="169" t="s">
        <v>38</v>
      </c>
      <c r="O323" s="170">
        <v>0.154</v>
      </c>
      <c r="P323" s="170">
        <f>O323*H323</f>
        <v>143.7205</v>
      </c>
      <c r="Q323" s="170">
        <v>0</v>
      </c>
      <c r="R323" s="170">
        <f>Q323*H323</f>
        <v>0</v>
      </c>
      <c r="S323" s="170">
        <v>0</v>
      </c>
      <c r="T323" s="171">
        <f>S323*H323</f>
        <v>0</v>
      </c>
      <c r="AR323" s="11" t="s">
        <v>131</v>
      </c>
      <c r="AT323" s="11" t="s">
        <v>126</v>
      </c>
      <c r="AU323" s="11" t="s">
        <v>132</v>
      </c>
      <c r="AY323" s="11" t="s">
        <v>124</v>
      </c>
      <c r="BE323" s="172">
        <f>IF(N323="základní",J323,0)</f>
        <v>0</v>
      </c>
      <c r="BF323" s="172">
        <f>IF(N323="snížená",J323,0)</f>
        <v>0</v>
      </c>
      <c r="BG323" s="172">
        <f>IF(N323="zákl. přenesená",J323,0)</f>
        <v>0</v>
      </c>
      <c r="BH323" s="172">
        <f>IF(N323="sníž. přenesená",J323,0)</f>
        <v>0</v>
      </c>
      <c r="BI323" s="172">
        <f>IF(N323="nulová",J323,0)</f>
        <v>0</v>
      </c>
      <c r="BJ323" s="11" t="s">
        <v>132</v>
      </c>
      <c r="BK323" s="172">
        <f>ROUND(I323*H323,2)</f>
        <v>0</v>
      </c>
      <c r="BL323" s="11" t="s">
        <v>131</v>
      </c>
      <c r="BM323" s="11" t="s">
        <v>408</v>
      </c>
    </row>
    <row r="324" spans="2:47" s="27" customFormat="1" ht="30" customHeight="1">
      <c r="B324" s="28"/>
      <c r="D324" s="173" t="s">
        <v>134</v>
      </c>
      <c r="F324" s="174" t="s">
        <v>409</v>
      </c>
      <c r="L324" s="28"/>
      <c r="M324" s="175"/>
      <c r="N324" s="29"/>
      <c r="O324" s="29"/>
      <c r="P324" s="29"/>
      <c r="Q324" s="29"/>
      <c r="R324" s="29"/>
      <c r="S324" s="29"/>
      <c r="T324" s="68"/>
      <c r="AT324" s="11" t="s">
        <v>134</v>
      </c>
      <c r="AU324" s="11" t="s">
        <v>132</v>
      </c>
    </row>
    <row r="325" spans="2:47" s="27" customFormat="1" ht="54" customHeight="1">
      <c r="B325" s="28"/>
      <c r="D325" s="173" t="s">
        <v>136</v>
      </c>
      <c r="F325" s="176" t="s">
        <v>410</v>
      </c>
      <c r="L325" s="28"/>
      <c r="M325" s="175"/>
      <c r="N325" s="29"/>
      <c r="O325" s="29"/>
      <c r="P325" s="29"/>
      <c r="Q325" s="29"/>
      <c r="R325" s="29"/>
      <c r="S325" s="29"/>
      <c r="T325" s="68"/>
      <c r="AT325" s="11" t="s">
        <v>136</v>
      </c>
      <c r="AU325" s="11" t="s">
        <v>132</v>
      </c>
    </row>
    <row r="326" spans="2:51" s="177" customFormat="1" ht="22.5" customHeight="1">
      <c r="B326" s="178"/>
      <c r="D326" s="173" t="s">
        <v>138</v>
      </c>
      <c r="E326" s="186"/>
      <c r="F326" s="188" t="s">
        <v>411</v>
      </c>
      <c r="H326" s="189">
        <v>255</v>
      </c>
      <c r="L326" s="178"/>
      <c r="M326" s="183"/>
      <c r="N326" s="184"/>
      <c r="O326" s="184"/>
      <c r="P326" s="184"/>
      <c r="Q326" s="184"/>
      <c r="R326" s="184"/>
      <c r="S326" s="184"/>
      <c r="T326" s="185"/>
      <c r="AT326" s="186" t="s">
        <v>138</v>
      </c>
      <c r="AU326" s="186" t="s">
        <v>132</v>
      </c>
      <c r="AV326" s="177" t="s">
        <v>132</v>
      </c>
      <c r="AW326" s="177" t="s">
        <v>30</v>
      </c>
      <c r="AX326" s="177" t="s">
        <v>66</v>
      </c>
      <c r="AY326" s="186" t="s">
        <v>124</v>
      </c>
    </row>
    <row r="327" spans="2:51" s="177" customFormat="1" ht="22.5" customHeight="1">
      <c r="B327" s="178"/>
      <c r="D327" s="173" t="s">
        <v>138</v>
      </c>
      <c r="E327" s="186"/>
      <c r="F327" s="188" t="s">
        <v>412</v>
      </c>
      <c r="H327" s="189">
        <v>281.25</v>
      </c>
      <c r="L327" s="178"/>
      <c r="M327" s="183"/>
      <c r="N327" s="184"/>
      <c r="O327" s="184"/>
      <c r="P327" s="184"/>
      <c r="Q327" s="184"/>
      <c r="R327" s="184"/>
      <c r="S327" s="184"/>
      <c r="T327" s="185"/>
      <c r="AT327" s="186" t="s">
        <v>138</v>
      </c>
      <c r="AU327" s="186" t="s">
        <v>132</v>
      </c>
      <c r="AV327" s="177" t="s">
        <v>132</v>
      </c>
      <c r="AW327" s="177" t="s">
        <v>30</v>
      </c>
      <c r="AX327" s="177" t="s">
        <v>66</v>
      </c>
      <c r="AY327" s="186" t="s">
        <v>124</v>
      </c>
    </row>
    <row r="328" spans="2:51" s="177" customFormat="1" ht="22.5" customHeight="1">
      <c r="B328" s="178"/>
      <c r="D328" s="173" t="s">
        <v>138</v>
      </c>
      <c r="E328" s="186"/>
      <c r="F328" s="188" t="s">
        <v>413</v>
      </c>
      <c r="H328" s="189">
        <v>184.5</v>
      </c>
      <c r="L328" s="178"/>
      <c r="M328" s="183"/>
      <c r="N328" s="184"/>
      <c r="O328" s="184"/>
      <c r="P328" s="184"/>
      <c r="Q328" s="184"/>
      <c r="R328" s="184"/>
      <c r="S328" s="184"/>
      <c r="T328" s="185"/>
      <c r="AT328" s="186" t="s">
        <v>138</v>
      </c>
      <c r="AU328" s="186" t="s">
        <v>132</v>
      </c>
      <c r="AV328" s="177" t="s">
        <v>132</v>
      </c>
      <c r="AW328" s="177" t="s">
        <v>30</v>
      </c>
      <c r="AX328" s="177" t="s">
        <v>66</v>
      </c>
      <c r="AY328" s="186" t="s">
        <v>124</v>
      </c>
    </row>
    <row r="329" spans="2:51" s="177" customFormat="1" ht="22.5" customHeight="1">
      <c r="B329" s="178"/>
      <c r="D329" s="173" t="s">
        <v>138</v>
      </c>
      <c r="E329" s="186"/>
      <c r="F329" s="188" t="s">
        <v>414</v>
      </c>
      <c r="H329" s="189">
        <v>212.5</v>
      </c>
      <c r="L329" s="178"/>
      <c r="M329" s="183"/>
      <c r="N329" s="184"/>
      <c r="O329" s="184"/>
      <c r="P329" s="184"/>
      <c r="Q329" s="184"/>
      <c r="R329" s="184"/>
      <c r="S329" s="184"/>
      <c r="T329" s="185"/>
      <c r="AT329" s="186" t="s">
        <v>138</v>
      </c>
      <c r="AU329" s="186" t="s">
        <v>132</v>
      </c>
      <c r="AV329" s="177" t="s">
        <v>132</v>
      </c>
      <c r="AW329" s="177" t="s">
        <v>30</v>
      </c>
      <c r="AX329" s="177" t="s">
        <v>66</v>
      </c>
      <c r="AY329" s="186" t="s">
        <v>124</v>
      </c>
    </row>
    <row r="330" spans="2:51" s="190" customFormat="1" ht="22.5" customHeight="1">
      <c r="B330" s="191"/>
      <c r="D330" s="179" t="s">
        <v>138</v>
      </c>
      <c r="E330" s="192"/>
      <c r="F330" s="193" t="s">
        <v>172</v>
      </c>
      <c r="H330" s="194">
        <v>933.25</v>
      </c>
      <c r="L330" s="191"/>
      <c r="M330" s="195"/>
      <c r="N330" s="196"/>
      <c r="O330" s="196"/>
      <c r="P330" s="196"/>
      <c r="Q330" s="196"/>
      <c r="R330" s="196"/>
      <c r="S330" s="196"/>
      <c r="T330" s="197"/>
      <c r="AT330" s="198" t="s">
        <v>138</v>
      </c>
      <c r="AU330" s="198" t="s">
        <v>132</v>
      </c>
      <c r="AV330" s="190" t="s">
        <v>131</v>
      </c>
      <c r="AW330" s="190" t="s">
        <v>30</v>
      </c>
      <c r="AX330" s="190" t="s">
        <v>74</v>
      </c>
      <c r="AY330" s="198" t="s">
        <v>124</v>
      </c>
    </row>
    <row r="331" spans="2:65" s="27" customFormat="1" ht="31.5" customHeight="1">
      <c r="B331" s="161"/>
      <c r="C331" s="162" t="s">
        <v>415</v>
      </c>
      <c r="D331" s="162" t="s">
        <v>126</v>
      </c>
      <c r="E331" s="163" t="s">
        <v>416</v>
      </c>
      <c r="F331" s="164" t="s">
        <v>417</v>
      </c>
      <c r="G331" s="165" t="s">
        <v>129</v>
      </c>
      <c r="H331" s="166">
        <v>41996.25</v>
      </c>
      <c r="I331" s="167"/>
      <c r="J331" s="167">
        <f>ROUND(I331*H331,2)</f>
        <v>0</v>
      </c>
      <c r="K331" s="164" t="s">
        <v>130</v>
      </c>
      <c r="L331" s="28"/>
      <c r="M331" s="168"/>
      <c r="N331" s="169" t="s">
        <v>38</v>
      </c>
      <c r="O331" s="170">
        <v>0</v>
      </c>
      <c r="P331" s="170">
        <f>O331*H331</f>
        <v>0</v>
      </c>
      <c r="Q331" s="170">
        <v>0</v>
      </c>
      <c r="R331" s="170">
        <f>Q331*H331</f>
        <v>0</v>
      </c>
      <c r="S331" s="170">
        <v>0</v>
      </c>
      <c r="T331" s="171">
        <f>S331*H331</f>
        <v>0</v>
      </c>
      <c r="AR331" s="11" t="s">
        <v>131</v>
      </c>
      <c r="AT331" s="11" t="s">
        <v>126</v>
      </c>
      <c r="AU331" s="11" t="s">
        <v>132</v>
      </c>
      <c r="AY331" s="11" t="s">
        <v>124</v>
      </c>
      <c r="BE331" s="172">
        <f>IF(N331="základní",J331,0)</f>
        <v>0</v>
      </c>
      <c r="BF331" s="172">
        <f>IF(N331="snížená",J331,0)</f>
        <v>0</v>
      </c>
      <c r="BG331" s="172">
        <f>IF(N331="zákl. přenesená",J331,0)</f>
        <v>0</v>
      </c>
      <c r="BH331" s="172">
        <f>IF(N331="sníž. přenesená",J331,0)</f>
        <v>0</v>
      </c>
      <c r="BI331" s="172">
        <f>IF(N331="nulová",J331,0)</f>
        <v>0</v>
      </c>
      <c r="BJ331" s="11" t="s">
        <v>132</v>
      </c>
      <c r="BK331" s="172">
        <f>ROUND(I331*H331,2)</f>
        <v>0</v>
      </c>
      <c r="BL331" s="11" t="s">
        <v>131</v>
      </c>
      <c r="BM331" s="11" t="s">
        <v>418</v>
      </c>
    </row>
    <row r="332" spans="2:47" s="27" customFormat="1" ht="30" customHeight="1">
      <c r="B332" s="28"/>
      <c r="D332" s="173" t="s">
        <v>134</v>
      </c>
      <c r="F332" s="174" t="s">
        <v>419</v>
      </c>
      <c r="L332" s="28"/>
      <c r="M332" s="175"/>
      <c r="N332" s="29"/>
      <c r="O332" s="29"/>
      <c r="P332" s="29"/>
      <c r="Q332" s="29"/>
      <c r="R332" s="29"/>
      <c r="S332" s="29"/>
      <c r="T332" s="68"/>
      <c r="AT332" s="11" t="s">
        <v>134</v>
      </c>
      <c r="AU332" s="11" t="s">
        <v>132</v>
      </c>
    </row>
    <row r="333" spans="2:47" s="27" customFormat="1" ht="54" customHeight="1">
      <c r="B333" s="28"/>
      <c r="D333" s="173" t="s">
        <v>136</v>
      </c>
      <c r="F333" s="176" t="s">
        <v>410</v>
      </c>
      <c r="L333" s="28"/>
      <c r="M333" s="175"/>
      <c r="N333" s="29"/>
      <c r="O333" s="29"/>
      <c r="P333" s="29"/>
      <c r="Q333" s="29"/>
      <c r="R333" s="29"/>
      <c r="S333" s="29"/>
      <c r="T333" s="68"/>
      <c r="AT333" s="11" t="s">
        <v>136</v>
      </c>
      <c r="AU333" s="11" t="s">
        <v>132</v>
      </c>
    </row>
    <row r="334" spans="2:51" s="177" customFormat="1" ht="22.5" customHeight="1">
      <c r="B334" s="178"/>
      <c r="D334" s="179" t="s">
        <v>138</v>
      </c>
      <c r="F334" s="181" t="s">
        <v>420</v>
      </c>
      <c r="H334" s="182">
        <v>41996.25</v>
      </c>
      <c r="L334" s="178"/>
      <c r="M334" s="183"/>
      <c r="N334" s="184"/>
      <c r="O334" s="184"/>
      <c r="P334" s="184"/>
      <c r="Q334" s="184"/>
      <c r="R334" s="184"/>
      <c r="S334" s="184"/>
      <c r="T334" s="185"/>
      <c r="AT334" s="186" t="s">
        <v>138</v>
      </c>
      <c r="AU334" s="186" t="s">
        <v>132</v>
      </c>
      <c r="AV334" s="177" t="s">
        <v>132</v>
      </c>
      <c r="AW334" s="177" t="s">
        <v>5</v>
      </c>
      <c r="AX334" s="177" t="s">
        <v>74</v>
      </c>
      <c r="AY334" s="186" t="s">
        <v>124</v>
      </c>
    </row>
    <row r="335" spans="2:65" s="27" customFormat="1" ht="31.5" customHeight="1">
      <c r="B335" s="161"/>
      <c r="C335" s="162" t="s">
        <v>421</v>
      </c>
      <c r="D335" s="162" t="s">
        <v>126</v>
      </c>
      <c r="E335" s="163" t="s">
        <v>422</v>
      </c>
      <c r="F335" s="164" t="s">
        <v>423</v>
      </c>
      <c r="G335" s="165" t="s">
        <v>129</v>
      </c>
      <c r="H335" s="166">
        <v>933.25</v>
      </c>
      <c r="I335" s="167"/>
      <c r="J335" s="167">
        <f>ROUND(I335*H335,2)</f>
        <v>0</v>
      </c>
      <c r="K335" s="164" t="s">
        <v>130</v>
      </c>
      <c r="L335" s="28"/>
      <c r="M335" s="168"/>
      <c r="N335" s="169" t="s">
        <v>38</v>
      </c>
      <c r="O335" s="170">
        <v>0.097</v>
      </c>
      <c r="P335" s="170">
        <f>O335*H335</f>
        <v>90.52525</v>
      </c>
      <c r="Q335" s="170">
        <v>0</v>
      </c>
      <c r="R335" s="170">
        <f>Q335*H335</f>
        <v>0</v>
      </c>
      <c r="S335" s="170">
        <v>0</v>
      </c>
      <c r="T335" s="171">
        <f>S335*H335</f>
        <v>0</v>
      </c>
      <c r="AR335" s="11" t="s">
        <v>131</v>
      </c>
      <c r="AT335" s="11" t="s">
        <v>126</v>
      </c>
      <c r="AU335" s="11" t="s">
        <v>132</v>
      </c>
      <c r="AY335" s="11" t="s">
        <v>124</v>
      </c>
      <c r="BE335" s="172">
        <f>IF(N335="základní",J335,0)</f>
        <v>0</v>
      </c>
      <c r="BF335" s="172">
        <f>IF(N335="snížená",J335,0)</f>
        <v>0</v>
      </c>
      <c r="BG335" s="172">
        <f>IF(N335="zákl. přenesená",J335,0)</f>
        <v>0</v>
      </c>
      <c r="BH335" s="172">
        <f>IF(N335="sníž. přenesená",J335,0)</f>
        <v>0</v>
      </c>
      <c r="BI335" s="172">
        <f>IF(N335="nulová",J335,0)</f>
        <v>0</v>
      </c>
      <c r="BJ335" s="11" t="s">
        <v>132</v>
      </c>
      <c r="BK335" s="172">
        <f>ROUND(I335*H335,2)</f>
        <v>0</v>
      </c>
      <c r="BL335" s="11" t="s">
        <v>131</v>
      </c>
      <c r="BM335" s="11" t="s">
        <v>424</v>
      </c>
    </row>
    <row r="336" spans="2:47" s="27" customFormat="1" ht="30" customHeight="1">
      <c r="B336" s="28"/>
      <c r="D336" s="173" t="s">
        <v>134</v>
      </c>
      <c r="F336" s="174" t="s">
        <v>425</v>
      </c>
      <c r="L336" s="28"/>
      <c r="M336" s="175"/>
      <c r="N336" s="29"/>
      <c r="O336" s="29"/>
      <c r="P336" s="29"/>
      <c r="Q336" s="29"/>
      <c r="R336" s="29"/>
      <c r="S336" s="29"/>
      <c r="T336" s="68"/>
      <c r="AT336" s="11" t="s">
        <v>134</v>
      </c>
      <c r="AU336" s="11" t="s">
        <v>132</v>
      </c>
    </row>
    <row r="337" spans="2:47" s="27" customFormat="1" ht="30" customHeight="1">
      <c r="B337" s="28"/>
      <c r="D337" s="179" t="s">
        <v>136</v>
      </c>
      <c r="F337" s="187" t="s">
        <v>426</v>
      </c>
      <c r="L337" s="28"/>
      <c r="M337" s="175"/>
      <c r="N337" s="29"/>
      <c r="O337" s="29"/>
      <c r="P337" s="29"/>
      <c r="Q337" s="29"/>
      <c r="R337" s="29"/>
      <c r="S337" s="29"/>
      <c r="T337" s="68"/>
      <c r="AT337" s="11" t="s">
        <v>136</v>
      </c>
      <c r="AU337" s="11" t="s">
        <v>132</v>
      </c>
    </row>
    <row r="338" spans="2:65" s="27" customFormat="1" ht="22.5" customHeight="1">
      <c r="B338" s="161"/>
      <c r="C338" s="162" t="s">
        <v>427</v>
      </c>
      <c r="D338" s="162" t="s">
        <v>126</v>
      </c>
      <c r="E338" s="163" t="s">
        <v>428</v>
      </c>
      <c r="F338" s="164" t="s">
        <v>429</v>
      </c>
      <c r="G338" s="165" t="s">
        <v>159</v>
      </c>
      <c r="H338" s="166">
        <v>0.075</v>
      </c>
      <c r="I338" s="167"/>
      <c r="J338" s="167">
        <f>ROUND(I338*H338,2)</f>
        <v>0</v>
      </c>
      <c r="K338" s="164"/>
      <c r="L338" s="28"/>
      <c r="M338" s="168"/>
      <c r="N338" s="169" t="s">
        <v>38</v>
      </c>
      <c r="O338" s="170">
        <v>6.436</v>
      </c>
      <c r="P338" s="170">
        <f>O338*H338</f>
        <v>0.48269999999999996</v>
      </c>
      <c r="Q338" s="170">
        <v>0</v>
      </c>
      <c r="R338" s="170">
        <f>Q338*H338</f>
        <v>0</v>
      </c>
      <c r="S338" s="170">
        <v>2</v>
      </c>
      <c r="T338" s="171">
        <f>S338*H338</f>
        <v>0.15</v>
      </c>
      <c r="AR338" s="11" t="s">
        <v>131</v>
      </c>
      <c r="AT338" s="11" t="s">
        <v>126</v>
      </c>
      <c r="AU338" s="11" t="s">
        <v>132</v>
      </c>
      <c r="AY338" s="11" t="s">
        <v>124</v>
      </c>
      <c r="BE338" s="172">
        <f>IF(N338="základní",J338,0)</f>
        <v>0</v>
      </c>
      <c r="BF338" s="172">
        <f>IF(N338="snížená",J338,0)</f>
        <v>0</v>
      </c>
      <c r="BG338" s="172">
        <f>IF(N338="zákl. přenesená",J338,0)</f>
        <v>0</v>
      </c>
      <c r="BH338" s="172">
        <f>IF(N338="sníž. přenesená",J338,0)</f>
        <v>0</v>
      </c>
      <c r="BI338" s="172">
        <f>IF(N338="nulová",J338,0)</f>
        <v>0</v>
      </c>
      <c r="BJ338" s="11" t="s">
        <v>132</v>
      </c>
      <c r="BK338" s="172">
        <f>ROUND(I338*H338,2)</f>
        <v>0</v>
      </c>
      <c r="BL338" s="11" t="s">
        <v>131</v>
      </c>
      <c r="BM338" s="11" t="s">
        <v>430</v>
      </c>
    </row>
    <row r="339" spans="2:51" s="177" customFormat="1" ht="22.5" customHeight="1">
      <c r="B339" s="178"/>
      <c r="D339" s="179" t="s">
        <v>138</v>
      </c>
      <c r="E339" s="180"/>
      <c r="F339" s="181" t="s">
        <v>431</v>
      </c>
      <c r="H339" s="182">
        <v>0.075</v>
      </c>
      <c r="L339" s="178"/>
      <c r="M339" s="183"/>
      <c r="N339" s="184"/>
      <c r="O339" s="184"/>
      <c r="P339" s="184"/>
      <c r="Q339" s="184"/>
      <c r="R339" s="184"/>
      <c r="S339" s="184"/>
      <c r="T339" s="185"/>
      <c r="AT339" s="186" t="s">
        <v>138</v>
      </c>
      <c r="AU339" s="186" t="s">
        <v>132</v>
      </c>
      <c r="AV339" s="177" t="s">
        <v>132</v>
      </c>
      <c r="AW339" s="177" t="s">
        <v>30</v>
      </c>
      <c r="AX339" s="177" t="s">
        <v>74</v>
      </c>
      <c r="AY339" s="186" t="s">
        <v>124</v>
      </c>
    </row>
    <row r="340" spans="2:65" s="27" customFormat="1" ht="22.5" customHeight="1">
      <c r="B340" s="161"/>
      <c r="C340" s="162" t="s">
        <v>432</v>
      </c>
      <c r="D340" s="162" t="s">
        <v>126</v>
      </c>
      <c r="E340" s="163" t="s">
        <v>433</v>
      </c>
      <c r="F340" s="164" t="s">
        <v>434</v>
      </c>
      <c r="G340" s="165" t="s">
        <v>129</v>
      </c>
      <c r="H340" s="166">
        <v>177.42</v>
      </c>
      <c r="I340" s="167"/>
      <c r="J340" s="167">
        <f>ROUND(I340*H340,2)</f>
        <v>0</v>
      </c>
      <c r="K340" s="164"/>
      <c r="L340" s="28"/>
      <c r="M340" s="168"/>
      <c r="N340" s="169" t="s">
        <v>38</v>
      </c>
      <c r="O340" s="170">
        <v>0.033</v>
      </c>
      <c r="P340" s="170">
        <f>O340*H340</f>
        <v>5.8548599999999995</v>
      </c>
      <c r="Q340" s="170">
        <v>0</v>
      </c>
      <c r="R340" s="170">
        <f>Q340*H340</f>
        <v>0</v>
      </c>
      <c r="S340" s="170">
        <v>0.005</v>
      </c>
      <c r="T340" s="171">
        <f>S340*H340</f>
        <v>0.8871</v>
      </c>
      <c r="AR340" s="11" t="s">
        <v>131</v>
      </c>
      <c r="AT340" s="11" t="s">
        <v>126</v>
      </c>
      <c r="AU340" s="11" t="s">
        <v>132</v>
      </c>
      <c r="AY340" s="11" t="s">
        <v>124</v>
      </c>
      <c r="BE340" s="172">
        <f>IF(N340="základní",J340,0)</f>
        <v>0</v>
      </c>
      <c r="BF340" s="172">
        <f>IF(N340="snížená",J340,0)</f>
        <v>0</v>
      </c>
      <c r="BG340" s="172">
        <f>IF(N340="zákl. přenesená",J340,0)</f>
        <v>0</v>
      </c>
      <c r="BH340" s="172">
        <f>IF(N340="sníž. přenesená",J340,0)</f>
        <v>0</v>
      </c>
      <c r="BI340" s="172">
        <f>IF(N340="nulová",J340,0)</f>
        <v>0</v>
      </c>
      <c r="BJ340" s="11" t="s">
        <v>132</v>
      </c>
      <c r="BK340" s="172">
        <f>ROUND(I340*H340,2)</f>
        <v>0</v>
      </c>
      <c r="BL340" s="11" t="s">
        <v>131</v>
      </c>
      <c r="BM340" s="11" t="s">
        <v>435</v>
      </c>
    </row>
    <row r="341" spans="2:47" s="27" customFormat="1" ht="22.5" customHeight="1">
      <c r="B341" s="28"/>
      <c r="D341" s="173" t="s">
        <v>134</v>
      </c>
      <c r="F341" s="174" t="s">
        <v>434</v>
      </c>
      <c r="L341" s="28"/>
      <c r="M341" s="175"/>
      <c r="N341" s="29"/>
      <c r="O341" s="29"/>
      <c r="P341" s="29"/>
      <c r="Q341" s="29"/>
      <c r="R341" s="29"/>
      <c r="S341" s="29"/>
      <c r="T341" s="68"/>
      <c r="AT341" s="11" t="s">
        <v>134</v>
      </c>
      <c r="AU341" s="11" t="s">
        <v>132</v>
      </c>
    </row>
    <row r="342" spans="2:51" s="177" customFormat="1" ht="22.5" customHeight="1">
      <c r="B342" s="178"/>
      <c r="D342" s="173" t="s">
        <v>138</v>
      </c>
      <c r="E342" s="186"/>
      <c r="F342" s="188" t="s">
        <v>343</v>
      </c>
      <c r="H342" s="189">
        <v>38.09</v>
      </c>
      <c r="L342" s="178"/>
      <c r="M342" s="183"/>
      <c r="N342" s="184"/>
      <c r="O342" s="184"/>
      <c r="P342" s="184"/>
      <c r="Q342" s="184"/>
      <c r="R342" s="184"/>
      <c r="S342" s="184"/>
      <c r="T342" s="185"/>
      <c r="AT342" s="186" t="s">
        <v>138</v>
      </c>
      <c r="AU342" s="186" t="s">
        <v>132</v>
      </c>
      <c r="AV342" s="177" t="s">
        <v>132</v>
      </c>
      <c r="AW342" s="177" t="s">
        <v>30</v>
      </c>
      <c r="AX342" s="177" t="s">
        <v>66</v>
      </c>
      <c r="AY342" s="186" t="s">
        <v>124</v>
      </c>
    </row>
    <row r="343" spans="2:51" s="177" customFormat="1" ht="22.5" customHeight="1">
      <c r="B343" s="178"/>
      <c r="D343" s="173" t="s">
        <v>138</v>
      </c>
      <c r="E343" s="186"/>
      <c r="F343" s="188" t="s">
        <v>344</v>
      </c>
      <c r="H343" s="189">
        <v>34.5</v>
      </c>
      <c r="L343" s="178"/>
      <c r="M343" s="183"/>
      <c r="N343" s="184"/>
      <c r="O343" s="184"/>
      <c r="P343" s="184"/>
      <c r="Q343" s="184"/>
      <c r="R343" s="184"/>
      <c r="S343" s="184"/>
      <c r="T343" s="185"/>
      <c r="AT343" s="186" t="s">
        <v>138</v>
      </c>
      <c r="AU343" s="186" t="s">
        <v>132</v>
      </c>
      <c r="AV343" s="177" t="s">
        <v>132</v>
      </c>
      <c r="AW343" s="177" t="s">
        <v>30</v>
      </c>
      <c r="AX343" s="177" t="s">
        <v>66</v>
      </c>
      <c r="AY343" s="186" t="s">
        <v>124</v>
      </c>
    </row>
    <row r="344" spans="2:51" s="177" customFormat="1" ht="22.5" customHeight="1">
      <c r="B344" s="178"/>
      <c r="D344" s="173" t="s">
        <v>138</v>
      </c>
      <c r="E344" s="186"/>
      <c r="F344" s="188" t="s">
        <v>345</v>
      </c>
      <c r="H344" s="189">
        <v>21.17</v>
      </c>
      <c r="L344" s="178"/>
      <c r="M344" s="183"/>
      <c r="N344" s="184"/>
      <c r="O344" s="184"/>
      <c r="P344" s="184"/>
      <c r="Q344" s="184"/>
      <c r="R344" s="184"/>
      <c r="S344" s="184"/>
      <c r="T344" s="185"/>
      <c r="AT344" s="186" t="s">
        <v>138</v>
      </c>
      <c r="AU344" s="186" t="s">
        <v>132</v>
      </c>
      <c r="AV344" s="177" t="s">
        <v>132</v>
      </c>
      <c r="AW344" s="177" t="s">
        <v>30</v>
      </c>
      <c r="AX344" s="177" t="s">
        <v>66</v>
      </c>
      <c r="AY344" s="186" t="s">
        <v>124</v>
      </c>
    </row>
    <row r="345" spans="2:51" s="177" customFormat="1" ht="22.5" customHeight="1">
      <c r="B345" s="178"/>
      <c r="D345" s="173" t="s">
        <v>138</v>
      </c>
      <c r="E345" s="186"/>
      <c r="F345" s="188" t="s">
        <v>346</v>
      </c>
      <c r="H345" s="189">
        <v>4.45</v>
      </c>
      <c r="L345" s="178"/>
      <c r="M345" s="183"/>
      <c r="N345" s="184"/>
      <c r="O345" s="184"/>
      <c r="P345" s="184"/>
      <c r="Q345" s="184"/>
      <c r="R345" s="184"/>
      <c r="S345" s="184"/>
      <c r="T345" s="185"/>
      <c r="AT345" s="186" t="s">
        <v>138</v>
      </c>
      <c r="AU345" s="186" t="s">
        <v>132</v>
      </c>
      <c r="AV345" s="177" t="s">
        <v>132</v>
      </c>
      <c r="AW345" s="177" t="s">
        <v>30</v>
      </c>
      <c r="AX345" s="177" t="s">
        <v>66</v>
      </c>
      <c r="AY345" s="186" t="s">
        <v>124</v>
      </c>
    </row>
    <row r="346" spans="2:51" s="177" customFormat="1" ht="22.5" customHeight="1">
      <c r="B346" s="178"/>
      <c r="D346" s="173" t="s">
        <v>138</v>
      </c>
      <c r="E346" s="186"/>
      <c r="F346" s="188"/>
      <c r="H346" s="189">
        <v>0</v>
      </c>
      <c r="L346" s="178"/>
      <c r="M346" s="183"/>
      <c r="N346" s="184"/>
      <c r="O346" s="184"/>
      <c r="P346" s="184"/>
      <c r="Q346" s="184"/>
      <c r="R346" s="184"/>
      <c r="S346" s="184"/>
      <c r="T346" s="185"/>
      <c r="AT346" s="186" t="s">
        <v>138</v>
      </c>
      <c r="AU346" s="186" t="s">
        <v>132</v>
      </c>
      <c r="AV346" s="177" t="s">
        <v>132</v>
      </c>
      <c r="AW346" s="177" t="s">
        <v>30</v>
      </c>
      <c r="AX346" s="177" t="s">
        <v>66</v>
      </c>
      <c r="AY346" s="186" t="s">
        <v>124</v>
      </c>
    </row>
    <row r="347" spans="2:51" s="210" customFormat="1" ht="22.5" customHeight="1">
      <c r="B347" s="211"/>
      <c r="D347" s="173" t="s">
        <v>138</v>
      </c>
      <c r="E347" s="212"/>
      <c r="F347" s="213" t="s">
        <v>436</v>
      </c>
      <c r="H347" s="212"/>
      <c r="L347" s="211"/>
      <c r="M347" s="214"/>
      <c r="N347" s="215"/>
      <c r="O347" s="215"/>
      <c r="P347" s="215"/>
      <c r="Q347" s="215"/>
      <c r="R347" s="215"/>
      <c r="S347" s="215"/>
      <c r="T347" s="216"/>
      <c r="AT347" s="212" t="s">
        <v>138</v>
      </c>
      <c r="AU347" s="212" t="s">
        <v>132</v>
      </c>
      <c r="AV347" s="210" t="s">
        <v>74</v>
      </c>
      <c r="AW347" s="210" t="s">
        <v>30</v>
      </c>
      <c r="AX347" s="210" t="s">
        <v>66</v>
      </c>
      <c r="AY347" s="212" t="s">
        <v>124</v>
      </c>
    </row>
    <row r="348" spans="2:51" s="177" customFormat="1" ht="22.5" customHeight="1">
      <c r="B348" s="178"/>
      <c r="D348" s="173" t="s">
        <v>138</v>
      </c>
      <c r="E348" s="186"/>
      <c r="F348" s="188" t="s">
        <v>274</v>
      </c>
      <c r="H348" s="189">
        <v>12.69</v>
      </c>
      <c r="L348" s="178"/>
      <c r="M348" s="183"/>
      <c r="N348" s="184"/>
      <c r="O348" s="184"/>
      <c r="P348" s="184"/>
      <c r="Q348" s="184"/>
      <c r="R348" s="184"/>
      <c r="S348" s="184"/>
      <c r="T348" s="185"/>
      <c r="AT348" s="186" t="s">
        <v>138</v>
      </c>
      <c r="AU348" s="186" t="s">
        <v>132</v>
      </c>
      <c r="AV348" s="177" t="s">
        <v>132</v>
      </c>
      <c r="AW348" s="177" t="s">
        <v>30</v>
      </c>
      <c r="AX348" s="177" t="s">
        <v>66</v>
      </c>
      <c r="AY348" s="186" t="s">
        <v>124</v>
      </c>
    </row>
    <row r="349" spans="2:51" s="177" customFormat="1" ht="22.5" customHeight="1">
      <c r="B349" s="178"/>
      <c r="D349" s="173" t="s">
        <v>138</v>
      </c>
      <c r="E349" s="186"/>
      <c r="F349" s="188" t="s">
        <v>437</v>
      </c>
      <c r="H349" s="189">
        <v>15.1</v>
      </c>
      <c r="L349" s="178"/>
      <c r="M349" s="183"/>
      <c r="N349" s="184"/>
      <c r="O349" s="184"/>
      <c r="P349" s="184"/>
      <c r="Q349" s="184"/>
      <c r="R349" s="184"/>
      <c r="S349" s="184"/>
      <c r="T349" s="185"/>
      <c r="AT349" s="186" t="s">
        <v>138</v>
      </c>
      <c r="AU349" s="186" t="s">
        <v>132</v>
      </c>
      <c r="AV349" s="177" t="s">
        <v>132</v>
      </c>
      <c r="AW349" s="177" t="s">
        <v>30</v>
      </c>
      <c r="AX349" s="177" t="s">
        <v>66</v>
      </c>
      <c r="AY349" s="186" t="s">
        <v>124</v>
      </c>
    </row>
    <row r="350" spans="2:51" s="177" customFormat="1" ht="22.5" customHeight="1">
      <c r="B350" s="178"/>
      <c r="D350" s="173" t="s">
        <v>138</v>
      </c>
      <c r="E350" s="186"/>
      <c r="F350" s="188" t="s">
        <v>438</v>
      </c>
      <c r="H350" s="189">
        <v>17.76</v>
      </c>
      <c r="L350" s="178"/>
      <c r="M350" s="183"/>
      <c r="N350" s="184"/>
      <c r="O350" s="184"/>
      <c r="P350" s="184"/>
      <c r="Q350" s="184"/>
      <c r="R350" s="184"/>
      <c r="S350" s="184"/>
      <c r="T350" s="185"/>
      <c r="AT350" s="186" t="s">
        <v>138</v>
      </c>
      <c r="AU350" s="186" t="s">
        <v>132</v>
      </c>
      <c r="AV350" s="177" t="s">
        <v>132</v>
      </c>
      <c r="AW350" s="177" t="s">
        <v>30</v>
      </c>
      <c r="AX350" s="177" t="s">
        <v>66</v>
      </c>
      <c r="AY350" s="186" t="s">
        <v>124</v>
      </c>
    </row>
    <row r="351" spans="2:51" s="177" customFormat="1" ht="22.5" customHeight="1">
      <c r="B351" s="178"/>
      <c r="D351" s="173" t="s">
        <v>138</v>
      </c>
      <c r="E351" s="186"/>
      <c r="F351" s="188" t="s">
        <v>439</v>
      </c>
      <c r="H351" s="189">
        <v>33.66</v>
      </c>
      <c r="L351" s="178"/>
      <c r="M351" s="183"/>
      <c r="N351" s="184"/>
      <c r="O351" s="184"/>
      <c r="P351" s="184"/>
      <c r="Q351" s="184"/>
      <c r="R351" s="184"/>
      <c r="S351" s="184"/>
      <c r="T351" s="185"/>
      <c r="AT351" s="186" t="s">
        <v>138</v>
      </c>
      <c r="AU351" s="186" t="s">
        <v>132</v>
      </c>
      <c r="AV351" s="177" t="s">
        <v>132</v>
      </c>
      <c r="AW351" s="177" t="s">
        <v>30</v>
      </c>
      <c r="AX351" s="177" t="s">
        <v>66</v>
      </c>
      <c r="AY351" s="186" t="s">
        <v>124</v>
      </c>
    </row>
    <row r="352" spans="2:51" s="190" customFormat="1" ht="22.5" customHeight="1">
      <c r="B352" s="191"/>
      <c r="D352" s="179" t="s">
        <v>138</v>
      </c>
      <c r="E352" s="192"/>
      <c r="F352" s="193" t="s">
        <v>172</v>
      </c>
      <c r="H352" s="194">
        <v>177.42</v>
      </c>
      <c r="L352" s="191"/>
      <c r="M352" s="195"/>
      <c r="N352" s="196"/>
      <c r="O352" s="196"/>
      <c r="P352" s="196"/>
      <c r="Q352" s="196"/>
      <c r="R352" s="196"/>
      <c r="S352" s="196"/>
      <c r="T352" s="197"/>
      <c r="AT352" s="198" t="s">
        <v>138</v>
      </c>
      <c r="AU352" s="198" t="s">
        <v>132</v>
      </c>
      <c r="AV352" s="190" t="s">
        <v>131</v>
      </c>
      <c r="AW352" s="190" t="s">
        <v>30</v>
      </c>
      <c r="AX352" s="190" t="s">
        <v>74</v>
      </c>
      <c r="AY352" s="198" t="s">
        <v>124</v>
      </c>
    </row>
    <row r="353" spans="2:65" s="27" customFormat="1" ht="22.5" customHeight="1">
      <c r="B353" s="161"/>
      <c r="C353" s="162" t="s">
        <v>228</v>
      </c>
      <c r="D353" s="162" t="s">
        <v>126</v>
      </c>
      <c r="E353" s="163" t="s">
        <v>440</v>
      </c>
      <c r="F353" s="164" t="s">
        <v>441</v>
      </c>
      <c r="G353" s="165" t="s">
        <v>129</v>
      </c>
      <c r="H353" s="166">
        <v>426.875</v>
      </c>
      <c r="I353" s="167"/>
      <c r="J353" s="167">
        <f>ROUND(I353*H353,2)</f>
        <v>0</v>
      </c>
      <c r="K353" s="164" t="s">
        <v>130</v>
      </c>
      <c r="L353" s="28"/>
      <c r="M353" s="168"/>
      <c r="N353" s="169" t="s">
        <v>38</v>
      </c>
      <c r="O353" s="170">
        <v>0.033</v>
      </c>
      <c r="P353" s="170">
        <f>O353*H353</f>
        <v>14.086875000000001</v>
      </c>
      <c r="Q353" s="170">
        <v>0</v>
      </c>
      <c r="R353" s="170">
        <f>Q353*H353</f>
        <v>0</v>
      </c>
      <c r="S353" s="170">
        <v>0.005</v>
      </c>
      <c r="T353" s="171">
        <f>S353*H353</f>
        <v>2.134375</v>
      </c>
      <c r="AR353" s="11" t="s">
        <v>131</v>
      </c>
      <c r="AT353" s="11" t="s">
        <v>126</v>
      </c>
      <c r="AU353" s="11" t="s">
        <v>132</v>
      </c>
      <c r="AY353" s="11" t="s">
        <v>124</v>
      </c>
      <c r="BE353" s="172">
        <f>IF(N353="základní",J353,0)</f>
        <v>0</v>
      </c>
      <c r="BF353" s="172">
        <f>IF(N353="snížená",J353,0)</f>
        <v>0</v>
      </c>
      <c r="BG353" s="172">
        <f>IF(N353="zákl. přenesená",J353,0)</f>
        <v>0</v>
      </c>
      <c r="BH353" s="172">
        <f>IF(N353="sníž. přenesená",J353,0)</f>
        <v>0</v>
      </c>
      <c r="BI353" s="172">
        <f>IF(N353="nulová",J353,0)</f>
        <v>0</v>
      </c>
      <c r="BJ353" s="11" t="s">
        <v>132</v>
      </c>
      <c r="BK353" s="172">
        <f>ROUND(I353*H353,2)</f>
        <v>0</v>
      </c>
      <c r="BL353" s="11" t="s">
        <v>131</v>
      </c>
      <c r="BM353" s="11" t="s">
        <v>442</v>
      </c>
    </row>
    <row r="354" spans="2:47" s="27" customFormat="1" ht="30" customHeight="1">
      <c r="B354" s="28"/>
      <c r="D354" s="173" t="s">
        <v>134</v>
      </c>
      <c r="F354" s="174" t="s">
        <v>443</v>
      </c>
      <c r="L354" s="28"/>
      <c r="M354" s="175"/>
      <c r="N354" s="29"/>
      <c r="O354" s="29"/>
      <c r="P354" s="29"/>
      <c r="Q354" s="29"/>
      <c r="R354" s="29"/>
      <c r="S354" s="29"/>
      <c r="T354" s="68"/>
      <c r="AT354" s="11" t="s">
        <v>134</v>
      </c>
      <c r="AU354" s="11" t="s">
        <v>132</v>
      </c>
    </row>
    <row r="355" spans="2:51" s="177" customFormat="1" ht="22.5" customHeight="1">
      <c r="B355" s="178"/>
      <c r="D355" s="173" t="s">
        <v>138</v>
      </c>
      <c r="E355" s="186"/>
      <c r="F355" s="188" t="s">
        <v>327</v>
      </c>
      <c r="H355" s="189">
        <v>123.59</v>
      </c>
      <c r="L355" s="178"/>
      <c r="M355" s="183"/>
      <c r="N355" s="184"/>
      <c r="O355" s="184"/>
      <c r="P355" s="184"/>
      <c r="Q355" s="184"/>
      <c r="R355" s="184"/>
      <c r="S355" s="184"/>
      <c r="T355" s="185"/>
      <c r="AT355" s="186" t="s">
        <v>138</v>
      </c>
      <c r="AU355" s="186" t="s">
        <v>132</v>
      </c>
      <c r="AV355" s="177" t="s">
        <v>132</v>
      </c>
      <c r="AW355" s="177" t="s">
        <v>30</v>
      </c>
      <c r="AX355" s="177" t="s">
        <v>66</v>
      </c>
      <c r="AY355" s="186" t="s">
        <v>124</v>
      </c>
    </row>
    <row r="356" spans="2:51" s="177" customFormat="1" ht="22.5" customHeight="1">
      <c r="B356" s="178"/>
      <c r="D356" s="173" t="s">
        <v>138</v>
      </c>
      <c r="E356" s="186"/>
      <c r="F356" s="188" t="s">
        <v>328</v>
      </c>
      <c r="H356" s="189">
        <v>138.68</v>
      </c>
      <c r="L356" s="178"/>
      <c r="M356" s="183"/>
      <c r="N356" s="184"/>
      <c r="O356" s="184"/>
      <c r="P356" s="184"/>
      <c r="Q356" s="184"/>
      <c r="R356" s="184"/>
      <c r="S356" s="184"/>
      <c r="T356" s="185"/>
      <c r="AT356" s="186" t="s">
        <v>138</v>
      </c>
      <c r="AU356" s="186" t="s">
        <v>132</v>
      </c>
      <c r="AV356" s="177" t="s">
        <v>132</v>
      </c>
      <c r="AW356" s="177" t="s">
        <v>30</v>
      </c>
      <c r="AX356" s="177" t="s">
        <v>66</v>
      </c>
      <c r="AY356" s="186" t="s">
        <v>124</v>
      </c>
    </row>
    <row r="357" spans="2:51" s="177" customFormat="1" ht="22.5" customHeight="1">
      <c r="B357" s="178"/>
      <c r="D357" s="173" t="s">
        <v>138</v>
      </c>
      <c r="E357" s="186"/>
      <c r="F357" s="188" t="s">
        <v>329</v>
      </c>
      <c r="H357" s="189">
        <v>76.19</v>
      </c>
      <c r="L357" s="178"/>
      <c r="M357" s="183"/>
      <c r="N357" s="184"/>
      <c r="O357" s="184"/>
      <c r="P357" s="184"/>
      <c r="Q357" s="184"/>
      <c r="R357" s="184"/>
      <c r="S357" s="184"/>
      <c r="T357" s="185"/>
      <c r="AT357" s="186" t="s">
        <v>138</v>
      </c>
      <c r="AU357" s="186" t="s">
        <v>132</v>
      </c>
      <c r="AV357" s="177" t="s">
        <v>132</v>
      </c>
      <c r="AW357" s="177" t="s">
        <v>30</v>
      </c>
      <c r="AX357" s="177" t="s">
        <v>66</v>
      </c>
      <c r="AY357" s="186" t="s">
        <v>124</v>
      </c>
    </row>
    <row r="358" spans="2:51" s="177" customFormat="1" ht="22.5" customHeight="1">
      <c r="B358" s="178"/>
      <c r="D358" s="173" t="s">
        <v>138</v>
      </c>
      <c r="E358" s="186"/>
      <c r="F358" s="188" t="s">
        <v>330</v>
      </c>
      <c r="H358" s="189">
        <v>73.805</v>
      </c>
      <c r="L358" s="178"/>
      <c r="M358" s="183"/>
      <c r="N358" s="184"/>
      <c r="O358" s="184"/>
      <c r="P358" s="184"/>
      <c r="Q358" s="184"/>
      <c r="R358" s="184"/>
      <c r="S358" s="184"/>
      <c r="T358" s="185"/>
      <c r="AT358" s="186" t="s">
        <v>138</v>
      </c>
      <c r="AU358" s="186" t="s">
        <v>132</v>
      </c>
      <c r="AV358" s="177" t="s">
        <v>132</v>
      </c>
      <c r="AW358" s="177" t="s">
        <v>30</v>
      </c>
      <c r="AX358" s="177" t="s">
        <v>66</v>
      </c>
      <c r="AY358" s="186" t="s">
        <v>124</v>
      </c>
    </row>
    <row r="359" spans="2:51" s="177" customFormat="1" ht="22.5" customHeight="1">
      <c r="B359" s="178"/>
      <c r="D359" s="173" t="s">
        <v>138</v>
      </c>
      <c r="E359" s="186"/>
      <c r="F359" s="188"/>
      <c r="H359" s="189">
        <v>0</v>
      </c>
      <c r="L359" s="178"/>
      <c r="M359" s="183"/>
      <c r="N359" s="184"/>
      <c r="O359" s="184"/>
      <c r="P359" s="184"/>
      <c r="Q359" s="184"/>
      <c r="R359" s="184"/>
      <c r="S359" s="184"/>
      <c r="T359" s="185"/>
      <c r="AT359" s="186" t="s">
        <v>138</v>
      </c>
      <c r="AU359" s="186" t="s">
        <v>132</v>
      </c>
      <c r="AV359" s="177" t="s">
        <v>132</v>
      </c>
      <c r="AW359" s="177" t="s">
        <v>30</v>
      </c>
      <c r="AX359" s="177" t="s">
        <v>66</v>
      </c>
      <c r="AY359" s="186" t="s">
        <v>124</v>
      </c>
    </row>
    <row r="360" spans="2:51" s="210" customFormat="1" ht="22.5" customHeight="1">
      <c r="B360" s="211"/>
      <c r="D360" s="173" t="s">
        <v>138</v>
      </c>
      <c r="E360" s="212"/>
      <c r="F360" s="213" t="s">
        <v>331</v>
      </c>
      <c r="H360" s="212"/>
      <c r="L360" s="211"/>
      <c r="M360" s="214"/>
      <c r="N360" s="215"/>
      <c r="O360" s="215"/>
      <c r="P360" s="215"/>
      <c r="Q360" s="215"/>
      <c r="R360" s="215"/>
      <c r="S360" s="215"/>
      <c r="T360" s="216"/>
      <c r="AT360" s="212" t="s">
        <v>138</v>
      </c>
      <c r="AU360" s="212" t="s">
        <v>132</v>
      </c>
      <c r="AV360" s="210" t="s">
        <v>74</v>
      </c>
      <c r="AW360" s="210" t="s">
        <v>30</v>
      </c>
      <c r="AX360" s="210" t="s">
        <v>66</v>
      </c>
      <c r="AY360" s="212" t="s">
        <v>124</v>
      </c>
    </row>
    <row r="361" spans="2:51" s="177" customFormat="1" ht="22.5" customHeight="1">
      <c r="B361" s="178"/>
      <c r="D361" s="173" t="s">
        <v>138</v>
      </c>
      <c r="E361" s="186"/>
      <c r="F361" s="188" t="s">
        <v>332</v>
      </c>
      <c r="H361" s="189">
        <v>5.04</v>
      </c>
      <c r="L361" s="178"/>
      <c r="M361" s="183"/>
      <c r="N361" s="184"/>
      <c r="O361" s="184"/>
      <c r="P361" s="184"/>
      <c r="Q361" s="184"/>
      <c r="R361" s="184"/>
      <c r="S361" s="184"/>
      <c r="T361" s="185"/>
      <c r="AT361" s="186" t="s">
        <v>138</v>
      </c>
      <c r="AU361" s="186" t="s">
        <v>132</v>
      </c>
      <c r="AV361" s="177" t="s">
        <v>132</v>
      </c>
      <c r="AW361" s="177" t="s">
        <v>30</v>
      </c>
      <c r="AX361" s="177" t="s">
        <v>66</v>
      </c>
      <c r="AY361" s="186" t="s">
        <v>124</v>
      </c>
    </row>
    <row r="362" spans="2:51" s="177" customFormat="1" ht="22.5" customHeight="1">
      <c r="B362" s="178"/>
      <c r="D362" s="173" t="s">
        <v>138</v>
      </c>
      <c r="E362" s="186"/>
      <c r="F362" s="188" t="s">
        <v>333</v>
      </c>
      <c r="H362" s="189">
        <v>5.205</v>
      </c>
      <c r="L362" s="178"/>
      <c r="M362" s="183"/>
      <c r="N362" s="184"/>
      <c r="O362" s="184"/>
      <c r="P362" s="184"/>
      <c r="Q362" s="184"/>
      <c r="R362" s="184"/>
      <c r="S362" s="184"/>
      <c r="T362" s="185"/>
      <c r="AT362" s="186" t="s">
        <v>138</v>
      </c>
      <c r="AU362" s="186" t="s">
        <v>132</v>
      </c>
      <c r="AV362" s="177" t="s">
        <v>132</v>
      </c>
      <c r="AW362" s="177" t="s">
        <v>30</v>
      </c>
      <c r="AX362" s="177" t="s">
        <v>66</v>
      </c>
      <c r="AY362" s="186" t="s">
        <v>124</v>
      </c>
    </row>
    <row r="363" spans="2:51" s="177" customFormat="1" ht="22.5" customHeight="1">
      <c r="B363" s="178"/>
      <c r="D363" s="173" t="s">
        <v>138</v>
      </c>
      <c r="E363" s="186"/>
      <c r="F363" s="188" t="s">
        <v>334</v>
      </c>
      <c r="H363" s="189">
        <v>2.16</v>
      </c>
      <c r="L363" s="178"/>
      <c r="M363" s="183"/>
      <c r="N363" s="184"/>
      <c r="O363" s="184"/>
      <c r="P363" s="184"/>
      <c r="Q363" s="184"/>
      <c r="R363" s="184"/>
      <c r="S363" s="184"/>
      <c r="T363" s="185"/>
      <c r="AT363" s="186" t="s">
        <v>138</v>
      </c>
      <c r="AU363" s="186" t="s">
        <v>132</v>
      </c>
      <c r="AV363" s="177" t="s">
        <v>132</v>
      </c>
      <c r="AW363" s="177" t="s">
        <v>30</v>
      </c>
      <c r="AX363" s="177" t="s">
        <v>66</v>
      </c>
      <c r="AY363" s="186" t="s">
        <v>124</v>
      </c>
    </row>
    <row r="364" spans="2:51" s="177" customFormat="1" ht="22.5" customHeight="1">
      <c r="B364" s="178"/>
      <c r="D364" s="173" t="s">
        <v>138</v>
      </c>
      <c r="E364" s="186"/>
      <c r="F364" s="188" t="s">
        <v>335</v>
      </c>
      <c r="H364" s="189">
        <v>2.205</v>
      </c>
      <c r="L364" s="178"/>
      <c r="M364" s="183"/>
      <c r="N364" s="184"/>
      <c r="O364" s="184"/>
      <c r="P364" s="184"/>
      <c r="Q364" s="184"/>
      <c r="R364" s="184"/>
      <c r="S364" s="184"/>
      <c r="T364" s="185"/>
      <c r="AT364" s="186" t="s">
        <v>138</v>
      </c>
      <c r="AU364" s="186" t="s">
        <v>132</v>
      </c>
      <c r="AV364" s="177" t="s">
        <v>132</v>
      </c>
      <c r="AW364" s="177" t="s">
        <v>30</v>
      </c>
      <c r="AX364" s="177" t="s">
        <v>66</v>
      </c>
      <c r="AY364" s="186" t="s">
        <v>124</v>
      </c>
    </row>
    <row r="365" spans="2:51" s="190" customFormat="1" ht="22.5" customHeight="1">
      <c r="B365" s="191"/>
      <c r="D365" s="179" t="s">
        <v>138</v>
      </c>
      <c r="E365" s="192"/>
      <c r="F365" s="193" t="s">
        <v>172</v>
      </c>
      <c r="H365" s="194">
        <v>426.875</v>
      </c>
      <c r="L365" s="191"/>
      <c r="M365" s="195"/>
      <c r="N365" s="196"/>
      <c r="O365" s="196"/>
      <c r="P365" s="196"/>
      <c r="Q365" s="196"/>
      <c r="R365" s="196"/>
      <c r="S365" s="196"/>
      <c r="T365" s="197"/>
      <c r="AT365" s="198" t="s">
        <v>138</v>
      </c>
      <c r="AU365" s="198" t="s">
        <v>132</v>
      </c>
      <c r="AV365" s="190" t="s">
        <v>131</v>
      </c>
      <c r="AW365" s="190" t="s">
        <v>30</v>
      </c>
      <c r="AX365" s="190" t="s">
        <v>74</v>
      </c>
      <c r="AY365" s="198" t="s">
        <v>124</v>
      </c>
    </row>
    <row r="366" spans="2:65" s="27" customFormat="1" ht="22.5" customHeight="1">
      <c r="B366" s="161"/>
      <c r="C366" s="162" t="s">
        <v>444</v>
      </c>
      <c r="D366" s="162" t="s">
        <v>126</v>
      </c>
      <c r="E366" s="163" t="s">
        <v>445</v>
      </c>
      <c r="F366" s="164" t="s">
        <v>446</v>
      </c>
      <c r="G366" s="165" t="s">
        <v>129</v>
      </c>
      <c r="H366" s="166">
        <v>236.445</v>
      </c>
      <c r="I366" s="167"/>
      <c r="J366" s="167">
        <f>ROUND(I366*H366,2)</f>
        <v>0</v>
      </c>
      <c r="K366" s="164" t="s">
        <v>130</v>
      </c>
      <c r="L366" s="28"/>
      <c r="M366" s="168"/>
      <c r="N366" s="169" t="s">
        <v>38</v>
      </c>
      <c r="O366" s="170">
        <v>0.382</v>
      </c>
      <c r="P366" s="170">
        <f>O366*H366</f>
        <v>90.32199</v>
      </c>
      <c r="Q366" s="170">
        <v>0</v>
      </c>
      <c r="R366" s="170">
        <f>Q366*H366</f>
        <v>0</v>
      </c>
      <c r="S366" s="170">
        <v>0.05</v>
      </c>
      <c r="T366" s="171">
        <f>S366*H366</f>
        <v>11.82225</v>
      </c>
      <c r="AR366" s="11" t="s">
        <v>131</v>
      </c>
      <c r="AT366" s="11" t="s">
        <v>126</v>
      </c>
      <c r="AU366" s="11" t="s">
        <v>132</v>
      </c>
      <c r="AY366" s="11" t="s">
        <v>124</v>
      </c>
      <c r="BE366" s="172">
        <f>IF(N366="základní",J366,0)</f>
        <v>0</v>
      </c>
      <c r="BF366" s="172">
        <f>IF(N366="snížená",J366,0)</f>
        <v>0</v>
      </c>
      <c r="BG366" s="172">
        <f>IF(N366="zákl. přenesená",J366,0)</f>
        <v>0</v>
      </c>
      <c r="BH366" s="172">
        <f>IF(N366="sníž. přenesená",J366,0)</f>
        <v>0</v>
      </c>
      <c r="BI366" s="172">
        <f>IF(N366="nulová",J366,0)</f>
        <v>0</v>
      </c>
      <c r="BJ366" s="11" t="s">
        <v>132</v>
      </c>
      <c r="BK366" s="172">
        <f>ROUND(I366*H366,2)</f>
        <v>0</v>
      </c>
      <c r="BL366" s="11" t="s">
        <v>131</v>
      </c>
      <c r="BM366" s="11" t="s">
        <v>447</v>
      </c>
    </row>
    <row r="367" spans="2:47" s="27" customFormat="1" ht="30" customHeight="1">
      <c r="B367" s="28"/>
      <c r="D367" s="173" t="s">
        <v>134</v>
      </c>
      <c r="F367" s="174" t="s">
        <v>448</v>
      </c>
      <c r="L367" s="28"/>
      <c r="M367" s="175"/>
      <c r="N367" s="29"/>
      <c r="O367" s="29"/>
      <c r="P367" s="29"/>
      <c r="Q367" s="29"/>
      <c r="R367" s="29"/>
      <c r="S367" s="29"/>
      <c r="T367" s="68"/>
      <c r="AT367" s="11" t="s">
        <v>134</v>
      </c>
      <c r="AU367" s="11" t="s">
        <v>132</v>
      </c>
    </row>
    <row r="368" spans="2:51" s="177" customFormat="1" ht="22.5" customHeight="1">
      <c r="B368" s="178"/>
      <c r="D368" s="173" t="s">
        <v>138</v>
      </c>
      <c r="E368" s="186"/>
      <c r="F368" s="188" t="s">
        <v>348</v>
      </c>
      <c r="H368" s="189">
        <v>65.62</v>
      </c>
      <c r="L368" s="178"/>
      <c r="M368" s="183"/>
      <c r="N368" s="184"/>
      <c r="O368" s="184"/>
      <c r="P368" s="184"/>
      <c r="Q368" s="184"/>
      <c r="R368" s="184"/>
      <c r="S368" s="184"/>
      <c r="T368" s="185"/>
      <c r="AT368" s="186" t="s">
        <v>138</v>
      </c>
      <c r="AU368" s="186" t="s">
        <v>132</v>
      </c>
      <c r="AV368" s="177" t="s">
        <v>132</v>
      </c>
      <c r="AW368" s="177" t="s">
        <v>30</v>
      </c>
      <c r="AX368" s="177" t="s">
        <v>66</v>
      </c>
      <c r="AY368" s="186" t="s">
        <v>124</v>
      </c>
    </row>
    <row r="369" spans="2:51" s="177" customFormat="1" ht="22.5" customHeight="1">
      <c r="B369" s="178"/>
      <c r="D369" s="173" t="s">
        <v>138</v>
      </c>
      <c r="E369" s="186"/>
      <c r="F369" s="188" t="s">
        <v>349</v>
      </c>
      <c r="H369" s="189">
        <v>59.37</v>
      </c>
      <c r="L369" s="178"/>
      <c r="M369" s="183"/>
      <c r="N369" s="184"/>
      <c r="O369" s="184"/>
      <c r="P369" s="184"/>
      <c r="Q369" s="184"/>
      <c r="R369" s="184"/>
      <c r="S369" s="184"/>
      <c r="T369" s="185"/>
      <c r="AT369" s="186" t="s">
        <v>138</v>
      </c>
      <c r="AU369" s="186" t="s">
        <v>132</v>
      </c>
      <c r="AV369" s="177" t="s">
        <v>132</v>
      </c>
      <c r="AW369" s="177" t="s">
        <v>30</v>
      </c>
      <c r="AX369" s="177" t="s">
        <v>66</v>
      </c>
      <c r="AY369" s="186" t="s">
        <v>124</v>
      </c>
    </row>
    <row r="370" spans="2:51" s="177" customFormat="1" ht="22.5" customHeight="1">
      <c r="B370" s="178"/>
      <c r="D370" s="173" t="s">
        <v>138</v>
      </c>
      <c r="E370" s="186"/>
      <c r="F370" s="188" t="s">
        <v>350</v>
      </c>
      <c r="H370" s="189">
        <v>42.74</v>
      </c>
      <c r="L370" s="178"/>
      <c r="M370" s="183"/>
      <c r="N370" s="184"/>
      <c r="O370" s="184"/>
      <c r="P370" s="184"/>
      <c r="Q370" s="184"/>
      <c r="R370" s="184"/>
      <c r="S370" s="184"/>
      <c r="T370" s="185"/>
      <c r="AT370" s="186" t="s">
        <v>138</v>
      </c>
      <c r="AU370" s="186" t="s">
        <v>132</v>
      </c>
      <c r="AV370" s="177" t="s">
        <v>132</v>
      </c>
      <c r="AW370" s="177" t="s">
        <v>30</v>
      </c>
      <c r="AX370" s="177" t="s">
        <v>66</v>
      </c>
      <c r="AY370" s="186" t="s">
        <v>124</v>
      </c>
    </row>
    <row r="371" spans="2:51" s="177" customFormat="1" ht="22.5" customHeight="1">
      <c r="B371" s="178"/>
      <c r="D371" s="173" t="s">
        <v>138</v>
      </c>
      <c r="E371" s="186"/>
      <c r="F371" s="188" t="s">
        <v>351</v>
      </c>
      <c r="H371" s="189">
        <v>51.09</v>
      </c>
      <c r="L371" s="178"/>
      <c r="M371" s="183"/>
      <c r="N371" s="184"/>
      <c r="O371" s="184"/>
      <c r="P371" s="184"/>
      <c r="Q371" s="184"/>
      <c r="R371" s="184"/>
      <c r="S371" s="184"/>
      <c r="T371" s="185"/>
      <c r="AT371" s="186" t="s">
        <v>138</v>
      </c>
      <c r="AU371" s="186" t="s">
        <v>132</v>
      </c>
      <c r="AV371" s="177" t="s">
        <v>132</v>
      </c>
      <c r="AW371" s="177" t="s">
        <v>30</v>
      </c>
      <c r="AX371" s="177" t="s">
        <v>66</v>
      </c>
      <c r="AY371" s="186" t="s">
        <v>124</v>
      </c>
    </row>
    <row r="372" spans="2:51" s="177" customFormat="1" ht="22.5" customHeight="1">
      <c r="B372" s="178"/>
      <c r="D372" s="173" t="s">
        <v>138</v>
      </c>
      <c r="E372" s="186"/>
      <c r="F372" s="188"/>
      <c r="H372" s="189">
        <v>0</v>
      </c>
      <c r="L372" s="178"/>
      <c r="M372" s="183"/>
      <c r="N372" s="184"/>
      <c r="O372" s="184"/>
      <c r="P372" s="184"/>
      <c r="Q372" s="184"/>
      <c r="R372" s="184"/>
      <c r="S372" s="184"/>
      <c r="T372" s="185"/>
      <c r="AT372" s="186" t="s">
        <v>138</v>
      </c>
      <c r="AU372" s="186" t="s">
        <v>132</v>
      </c>
      <c r="AV372" s="177" t="s">
        <v>132</v>
      </c>
      <c r="AW372" s="177" t="s">
        <v>30</v>
      </c>
      <c r="AX372" s="177" t="s">
        <v>66</v>
      </c>
      <c r="AY372" s="186" t="s">
        <v>124</v>
      </c>
    </row>
    <row r="373" spans="2:51" s="210" customFormat="1" ht="22.5" customHeight="1">
      <c r="B373" s="211"/>
      <c r="D373" s="173" t="s">
        <v>138</v>
      </c>
      <c r="E373" s="212"/>
      <c r="F373" s="213" t="s">
        <v>331</v>
      </c>
      <c r="H373" s="212"/>
      <c r="L373" s="211"/>
      <c r="M373" s="214"/>
      <c r="N373" s="215"/>
      <c r="O373" s="215"/>
      <c r="P373" s="215"/>
      <c r="Q373" s="215"/>
      <c r="R373" s="215"/>
      <c r="S373" s="215"/>
      <c r="T373" s="216"/>
      <c r="AT373" s="212" t="s">
        <v>138</v>
      </c>
      <c r="AU373" s="212" t="s">
        <v>132</v>
      </c>
      <c r="AV373" s="210" t="s">
        <v>74</v>
      </c>
      <c r="AW373" s="210" t="s">
        <v>30</v>
      </c>
      <c r="AX373" s="210" t="s">
        <v>66</v>
      </c>
      <c r="AY373" s="212" t="s">
        <v>124</v>
      </c>
    </row>
    <row r="374" spans="2:51" s="177" customFormat="1" ht="22.5" customHeight="1">
      <c r="B374" s="178"/>
      <c r="D374" s="173" t="s">
        <v>138</v>
      </c>
      <c r="E374" s="186"/>
      <c r="F374" s="188" t="s">
        <v>449</v>
      </c>
      <c r="H374" s="189">
        <v>4.815</v>
      </c>
      <c r="L374" s="178"/>
      <c r="M374" s="183"/>
      <c r="N374" s="184"/>
      <c r="O374" s="184"/>
      <c r="P374" s="184"/>
      <c r="Q374" s="184"/>
      <c r="R374" s="184"/>
      <c r="S374" s="184"/>
      <c r="T374" s="185"/>
      <c r="AT374" s="186" t="s">
        <v>138</v>
      </c>
      <c r="AU374" s="186" t="s">
        <v>132</v>
      </c>
      <c r="AV374" s="177" t="s">
        <v>132</v>
      </c>
      <c r="AW374" s="177" t="s">
        <v>30</v>
      </c>
      <c r="AX374" s="177" t="s">
        <v>66</v>
      </c>
      <c r="AY374" s="186" t="s">
        <v>124</v>
      </c>
    </row>
    <row r="375" spans="2:51" s="177" customFormat="1" ht="22.5" customHeight="1">
      <c r="B375" s="178"/>
      <c r="D375" s="173" t="s">
        <v>138</v>
      </c>
      <c r="E375" s="186"/>
      <c r="F375" s="188" t="s">
        <v>450</v>
      </c>
      <c r="H375" s="189">
        <v>6.15</v>
      </c>
      <c r="L375" s="178"/>
      <c r="M375" s="183"/>
      <c r="N375" s="184"/>
      <c r="O375" s="184"/>
      <c r="P375" s="184"/>
      <c r="Q375" s="184"/>
      <c r="R375" s="184"/>
      <c r="S375" s="184"/>
      <c r="T375" s="185"/>
      <c r="AT375" s="186" t="s">
        <v>138</v>
      </c>
      <c r="AU375" s="186" t="s">
        <v>132</v>
      </c>
      <c r="AV375" s="177" t="s">
        <v>132</v>
      </c>
      <c r="AW375" s="177" t="s">
        <v>30</v>
      </c>
      <c r="AX375" s="177" t="s">
        <v>66</v>
      </c>
      <c r="AY375" s="186" t="s">
        <v>124</v>
      </c>
    </row>
    <row r="376" spans="2:51" s="177" customFormat="1" ht="22.5" customHeight="1">
      <c r="B376" s="178"/>
      <c r="D376" s="173" t="s">
        <v>138</v>
      </c>
      <c r="E376" s="186"/>
      <c r="F376" s="188" t="s">
        <v>451</v>
      </c>
      <c r="H376" s="189">
        <v>3.33</v>
      </c>
      <c r="L376" s="178"/>
      <c r="M376" s="183"/>
      <c r="N376" s="184"/>
      <c r="O376" s="184"/>
      <c r="P376" s="184"/>
      <c r="Q376" s="184"/>
      <c r="R376" s="184"/>
      <c r="S376" s="184"/>
      <c r="T376" s="185"/>
      <c r="AT376" s="186" t="s">
        <v>138</v>
      </c>
      <c r="AU376" s="186" t="s">
        <v>132</v>
      </c>
      <c r="AV376" s="177" t="s">
        <v>132</v>
      </c>
      <c r="AW376" s="177" t="s">
        <v>30</v>
      </c>
      <c r="AX376" s="177" t="s">
        <v>66</v>
      </c>
      <c r="AY376" s="186" t="s">
        <v>124</v>
      </c>
    </row>
    <row r="377" spans="2:51" s="177" customFormat="1" ht="22.5" customHeight="1">
      <c r="B377" s="178"/>
      <c r="D377" s="173" t="s">
        <v>138</v>
      </c>
      <c r="E377" s="186"/>
      <c r="F377" s="188" t="s">
        <v>452</v>
      </c>
      <c r="H377" s="189">
        <v>3.33</v>
      </c>
      <c r="L377" s="178"/>
      <c r="M377" s="183"/>
      <c r="N377" s="184"/>
      <c r="O377" s="184"/>
      <c r="P377" s="184"/>
      <c r="Q377" s="184"/>
      <c r="R377" s="184"/>
      <c r="S377" s="184"/>
      <c r="T377" s="185"/>
      <c r="AT377" s="186" t="s">
        <v>138</v>
      </c>
      <c r="AU377" s="186" t="s">
        <v>132</v>
      </c>
      <c r="AV377" s="177" t="s">
        <v>132</v>
      </c>
      <c r="AW377" s="177" t="s">
        <v>30</v>
      </c>
      <c r="AX377" s="177" t="s">
        <v>66</v>
      </c>
      <c r="AY377" s="186" t="s">
        <v>124</v>
      </c>
    </row>
    <row r="378" spans="2:51" s="190" customFormat="1" ht="22.5" customHeight="1">
      <c r="B378" s="191"/>
      <c r="D378" s="179" t="s">
        <v>138</v>
      </c>
      <c r="E378" s="192"/>
      <c r="F378" s="193" t="s">
        <v>172</v>
      </c>
      <c r="H378" s="194">
        <v>236.445</v>
      </c>
      <c r="L378" s="191"/>
      <c r="M378" s="195"/>
      <c r="N378" s="196"/>
      <c r="O378" s="196"/>
      <c r="P378" s="196"/>
      <c r="Q378" s="196"/>
      <c r="R378" s="196"/>
      <c r="S378" s="196"/>
      <c r="T378" s="197"/>
      <c r="AT378" s="198" t="s">
        <v>138</v>
      </c>
      <c r="AU378" s="198" t="s">
        <v>132</v>
      </c>
      <c r="AV378" s="190" t="s">
        <v>131</v>
      </c>
      <c r="AW378" s="190" t="s">
        <v>30</v>
      </c>
      <c r="AX378" s="190" t="s">
        <v>74</v>
      </c>
      <c r="AY378" s="198" t="s">
        <v>124</v>
      </c>
    </row>
    <row r="379" spans="2:65" s="27" customFormat="1" ht="22.5" customHeight="1">
      <c r="B379" s="161"/>
      <c r="C379" s="162" t="s">
        <v>453</v>
      </c>
      <c r="D379" s="162" t="s">
        <v>126</v>
      </c>
      <c r="E379" s="163" t="s">
        <v>454</v>
      </c>
      <c r="F379" s="164" t="s">
        <v>455</v>
      </c>
      <c r="G379" s="165" t="s">
        <v>129</v>
      </c>
      <c r="H379" s="166">
        <v>426.875</v>
      </c>
      <c r="I379" s="167"/>
      <c r="J379" s="167">
        <f>ROUND(I379*H379,2)</f>
        <v>0</v>
      </c>
      <c r="K379" s="164" t="s">
        <v>130</v>
      </c>
      <c r="L379" s="28"/>
      <c r="M379" s="168"/>
      <c r="N379" s="169" t="s">
        <v>38</v>
      </c>
      <c r="O379" s="170">
        <v>0.273</v>
      </c>
      <c r="P379" s="170">
        <f>O379*H379</f>
        <v>116.53687500000001</v>
      </c>
      <c r="Q379" s="170">
        <v>0</v>
      </c>
      <c r="R379" s="170">
        <f>Q379*H379</f>
        <v>0</v>
      </c>
      <c r="S379" s="170">
        <v>0</v>
      </c>
      <c r="T379" s="171">
        <f>S379*H379</f>
        <v>0</v>
      </c>
      <c r="AR379" s="11" t="s">
        <v>131</v>
      </c>
      <c r="AT379" s="11" t="s">
        <v>126</v>
      </c>
      <c r="AU379" s="11" t="s">
        <v>132</v>
      </c>
      <c r="AY379" s="11" t="s">
        <v>124</v>
      </c>
      <c r="BE379" s="172">
        <f>IF(N379="základní",J379,0)</f>
        <v>0</v>
      </c>
      <c r="BF379" s="172">
        <f>IF(N379="snížená",J379,0)</f>
        <v>0</v>
      </c>
      <c r="BG379" s="172">
        <f>IF(N379="zákl. přenesená",J379,0)</f>
        <v>0</v>
      </c>
      <c r="BH379" s="172">
        <f>IF(N379="sníž. přenesená",J379,0)</f>
        <v>0</v>
      </c>
      <c r="BI379" s="172">
        <f>IF(N379="nulová",J379,0)</f>
        <v>0</v>
      </c>
      <c r="BJ379" s="11" t="s">
        <v>132</v>
      </c>
      <c r="BK379" s="172">
        <f>ROUND(I379*H379,2)</f>
        <v>0</v>
      </c>
      <c r="BL379" s="11" t="s">
        <v>131</v>
      </c>
      <c r="BM379" s="11" t="s">
        <v>456</v>
      </c>
    </row>
    <row r="380" spans="2:47" s="27" customFormat="1" ht="22.5" customHeight="1">
      <c r="B380" s="28"/>
      <c r="D380" s="173" t="s">
        <v>134</v>
      </c>
      <c r="F380" s="174" t="s">
        <v>455</v>
      </c>
      <c r="L380" s="28"/>
      <c r="M380" s="175"/>
      <c r="N380" s="29"/>
      <c r="O380" s="29"/>
      <c r="P380" s="29"/>
      <c r="Q380" s="29"/>
      <c r="R380" s="29"/>
      <c r="S380" s="29"/>
      <c r="T380" s="68"/>
      <c r="AT380" s="11" t="s">
        <v>134</v>
      </c>
      <c r="AU380" s="11" t="s">
        <v>132</v>
      </c>
    </row>
    <row r="381" spans="2:47" s="27" customFormat="1" ht="66" customHeight="1">
      <c r="B381" s="28"/>
      <c r="D381" s="173" t="s">
        <v>136</v>
      </c>
      <c r="F381" s="176" t="s">
        <v>457</v>
      </c>
      <c r="L381" s="28"/>
      <c r="M381" s="175"/>
      <c r="N381" s="29"/>
      <c r="O381" s="29"/>
      <c r="P381" s="29"/>
      <c r="Q381" s="29"/>
      <c r="R381" s="29"/>
      <c r="S381" s="29"/>
      <c r="T381" s="68"/>
      <c r="AT381" s="11" t="s">
        <v>136</v>
      </c>
      <c r="AU381" s="11" t="s">
        <v>132</v>
      </c>
    </row>
    <row r="382" spans="2:51" s="177" customFormat="1" ht="22.5" customHeight="1">
      <c r="B382" s="178"/>
      <c r="D382" s="173" t="s">
        <v>138</v>
      </c>
      <c r="E382" s="186"/>
      <c r="F382" s="188" t="s">
        <v>327</v>
      </c>
      <c r="H382" s="189">
        <v>123.59</v>
      </c>
      <c r="L382" s="178"/>
      <c r="M382" s="183"/>
      <c r="N382" s="184"/>
      <c r="O382" s="184"/>
      <c r="P382" s="184"/>
      <c r="Q382" s="184"/>
      <c r="R382" s="184"/>
      <c r="S382" s="184"/>
      <c r="T382" s="185"/>
      <c r="AT382" s="186" t="s">
        <v>138</v>
      </c>
      <c r="AU382" s="186" t="s">
        <v>132</v>
      </c>
      <c r="AV382" s="177" t="s">
        <v>132</v>
      </c>
      <c r="AW382" s="177" t="s">
        <v>30</v>
      </c>
      <c r="AX382" s="177" t="s">
        <v>66</v>
      </c>
      <c r="AY382" s="186" t="s">
        <v>124</v>
      </c>
    </row>
    <row r="383" spans="2:51" s="177" customFormat="1" ht="22.5" customHeight="1">
      <c r="B383" s="178"/>
      <c r="D383" s="173" t="s">
        <v>138</v>
      </c>
      <c r="E383" s="186"/>
      <c r="F383" s="188" t="s">
        <v>328</v>
      </c>
      <c r="H383" s="189">
        <v>138.68</v>
      </c>
      <c r="L383" s="178"/>
      <c r="M383" s="183"/>
      <c r="N383" s="184"/>
      <c r="O383" s="184"/>
      <c r="P383" s="184"/>
      <c r="Q383" s="184"/>
      <c r="R383" s="184"/>
      <c r="S383" s="184"/>
      <c r="T383" s="185"/>
      <c r="AT383" s="186" t="s">
        <v>138</v>
      </c>
      <c r="AU383" s="186" t="s">
        <v>132</v>
      </c>
      <c r="AV383" s="177" t="s">
        <v>132</v>
      </c>
      <c r="AW383" s="177" t="s">
        <v>30</v>
      </c>
      <c r="AX383" s="177" t="s">
        <v>66</v>
      </c>
      <c r="AY383" s="186" t="s">
        <v>124</v>
      </c>
    </row>
    <row r="384" spans="2:51" s="177" customFormat="1" ht="22.5" customHeight="1">
      <c r="B384" s="178"/>
      <c r="D384" s="173" t="s">
        <v>138</v>
      </c>
      <c r="E384" s="186"/>
      <c r="F384" s="188" t="s">
        <v>329</v>
      </c>
      <c r="H384" s="189">
        <v>76.19</v>
      </c>
      <c r="L384" s="178"/>
      <c r="M384" s="183"/>
      <c r="N384" s="184"/>
      <c r="O384" s="184"/>
      <c r="P384" s="184"/>
      <c r="Q384" s="184"/>
      <c r="R384" s="184"/>
      <c r="S384" s="184"/>
      <c r="T384" s="185"/>
      <c r="AT384" s="186" t="s">
        <v>138</v>
      </c>
      <c r="AU384" s="186" t="s">
        <v>132</v>
      </c>
      <c r="AV384" s="177" t="s">
        <v>132</v>
      </c>
      <c r="AW384" s="177" t="s">
        <v>30</v>
      </c>
      <c r="AX384" s="177" t="s">
        <v>66</v>
      </c>
      <c r="AY384" s="186" t="s">
        <v>124</v>
      </c>
    </row>
    <row r="385" spans="2:51" s="177" customFormat="1" ht="22.5" customHeight="1">
      <c r="B385" s="178"/>
      <c r="D385" s="173" t="s">
        <v>138</v>
      </c>
      <c r="E385" s="186"/>
      <c r="F385" s="188" t="s">
        <v>330</v>
      </c>
      <c r="H385" s="189">
        <v>73.805</v>
      </c>
      <c r="L385" s="178"/>
      <c r="M385" s="183"/>
      <c r="N385" s="184"/>
      <c r="O385" s="184"/>
      <c r="P385" s="184"/>
      <c r="Q385" s="184"/>
      <c r="R385" s="184"/>
      <c r="S385" s="184"/>
      <c r="T385" s="185"/>
      <c r="AT385" s="186" t="s">
        <v>138</v>
      </c>
      <c r="AU385" s="186" t="s">
        <v>132</v>
      </c>
      <c r="AV385" s="177" t="s">
        <v>132</v>
      </c>
      <c r="AW385" s="177" t="s">
        <v>30</v>
      </c>
      <c r="AX385" s="177" t="s">
        <v>66</v>
      </c>
      <c r="AY385" s="186" t="s">
        <v>124</v>
      </c>
    </row>
    <row r="386" spans="2:51" s="177" customFormat="1" ht="22.5" customHeight="1">
      <c r="B386" s="178"/>
      <c r="D386" s="173" t="s">
        <v>138</v>
      </c>
      <c r="E386" s="186"/>
      <c r="F386" s="188"/>
      <c r="H386" s="189">
        <v>0</v>
      </c>
      <c r="L386" s="178"/>
      <c r="M386" s="183"/>
      <c r="N386" s="184"/>
      <c r="O386" s="184"/>
      <c r="P386" s="184"/>
      <c r="Q386" s="184"/>
      <c r="R386" s="184"/>
      <c r="S386" s="184"/>
      <c r="T386" s="185"/>
      <c r="AT386" s="186" t="s">
        <v>138</v>
      </c>
      <c r="AU386" s="186" t="s">
        <v>132</v>
      </c>
      <c r="AV386" s="177" t="s">
        <v>132</v>
      </c>
      <c r="AW386" s="177" t="s">
        <v>30</v>
      </c>
      <c r="AX386" s="177" t="s">
        <v>66</v>
      </c>
      <c r="AY386" s="186" t="s">
        <v>124</v>
      </c>
    </row>
    <row r="387" spans="2:51" s="210" customFormat="1" ht="22.5" customHeight="1">
      <c r="B387" s="211"/>
      <c r="D387" s="173" t="s">
        <v>138</v>
      </c>
      <c r="E387" s="212"/>
      <c r="F387" s="213" t="s">
        <v>331</v>
      </c>
      <c r="H387" s="212"/>
      <c r="L387" s="211"/>
      <c r="M387" s="214"/>
      <c r="N387" s="215"/>
      <c r="O387" s="215"/>
      <c r="P387" s="215"/>
      <c r="Q387" s="215"/>
      <c r="R387" s="215"/>
      <c r="S387" s="215"/>
      <c r="T387" s="216"/>
      <c r="AT387" s="212" t="s">
        <v>138</v>
      </c>
      <c r="AU387" s="212" t="s">
        <v>132</v>
      </c>
      <c r="AV387" s="210" t="s">
        <v>74</v>
      </c>
      <c r="AW387" s="210" t="s">
        <v>30</v>
      </c>
      <c r="AX387" s="210" t="s">
        <v>66</v>
      </c>
      <c r="AY387" s="212" t="s">
        <v>124</v>
      </c>
    </row>
    <row r="388" spans="2:51" s="177" customFormat="1" ht="22.5" customHeight="1">
      <c r="B388" s="178"/>
      <c r="D388" s="173" t="s">
        <v>138</v>
      </c>
      <c r="E388" s="186"/>
      <c r="F388" s="188" t="s">
        <v>332</v>
      </c>
      <c r="H388" s="189">
        <v>5.04</v>
      </c>
      <c r="L388" s="178"/>
      <c r="M388" s="183"/>
      <c r="N388" s="184"/>
      <c r="O388" s="184"/>
      <c r="P388" s="184"/>
      <c r="Q388" s="184"/>
      <c r="R388" s="184"/>
      <c r="S388" s="184"/>
      <c r="T388" s="185"/>
      <c r="AT388" s="186" t="s">
        <v>138</v>
      </c>
      <c r="AU388" s="186" t="s">
        <v>132</v>
      </c>
      <c r="AV388" s="177" t="s">
        <v>132</v>
      </c>
      <c r="AW388" s="177" t="s">
        <v>30</v>
      </c>
      <c r="AX388" s="177" t="s">
        <v>66</v>
      </c>
      <c r="AY388" s="186" t="s">
        <v>124</v>
      </c>
    </row>
    <row r="389" spans="2:51" s="177" customFormat="1" ht="22.5" customHeight="1">
      <c r="B389" s="178"/>
      <c r="D389" s="173" t="s">
        <v>138</v>
      </c>
      <c r="E389" s="186"/>
      <c r="F389" s="188" t="s">
        <v>333</v>
      </c>
      <c r="H389" s="189">
        <v>5.205</v>
      </c>
      <c r="L389" s="178"/>
      <c r="M389" s="183"/>
      <c r="N389" s="184"/>
      <c r="O389" s="184"/>
      <c r="P389" s="184"/>
      <c r="Q389" s="184"/>
      <c r="R389" s="184"/>
      <c r="S389" s="184"/>
      <c r="T389" s="185"/>
      <c r="AT389" s="186" t="s">
        <v>138</v>
      </c>
      <c r="AU389" s="186" t="s">
        <v>132</v>
      </c>
      <c r="AV389" s="177" t="s">
        <v>132</v>
      </c>
      <c r="AW389" s="177" t="s">
        <v>30</v>
      </c>
      <c r="AX389" s="177" t="s">
        <v>66</v>
      </c>
      <c r="AY389" s="186" t="s">
        <v>124</v>
      </c>
    </row>
    <row r="390" spans="2:51" s="177" customFormat="1" ht="22.5" customHeight="1">
      <c r="B390" s="178"/>
      <c r="D390" s="173" t="s">
        <v>138</v>
      </c>
      <c r="E390" s="186"/>
      <c r="F390" s="188" t="s">
        <v>334</v>
      </c>
      <c r="H390" s="189">
        <v>2.16</v>
      </c>
      <c r="L390" s="178"/>
      <c r="M390" s="183"/>
      <c r="N390" s="184"/>
      <c r="O390" s="184"/>
      <c r="P390" s="184"/>
      <c r="Q390" s="184"/>
      <c r="R390" s="184"/>
      <c r="S390" s="184"/>
      <c r="T390" s="185"/>
      <c r="AT390" s="186" t="s">
        <v>138</v>
      </c>
      <c r="AU390" s="186" t="s">
        <v>132</v>
      </c>
      <c r="AV390" s="177" t="s">
        <v>132</v>
      </c>
      <c r="AW390" s="177" t="s">
        <v>30</v>
      </c>
      <c r="AX390" s="177" t="s">
        <v>66</v>
      </c>
      <c r="AY390" s="186" t="s">
        <v>124</v>
      </c>
    </row>
    <row r="391" spans="2:51" s="177" customFormat="1" ht="22.5" customHeight="1">
      <c r="B391" s="178"/>
      <c r="D391" s="173" t="s">
        <v>138</v>
      </c>
      <c r="E391" s="186"/>
      <c r="F391" s="188" t="s">
        <v>335</v>
      </c>
      <c r="H391" s="189">
        <v>2.205</v>
      </c>
      <c r="L391" s="178"/>
      <c r="M391" s="183"/>
      <c r="N391" s="184"/>
      <c r="O391" s="184"/>
      <c r="P391" s="184"/>
      <c r="Q391" s="184"/>
      <c r="R391" s="184"/>
      <c r="S391" s="184"/>
      <c r="T391" s="185"/>
      <c r="AT391" s="186" t="s">
        <v>138</v>
      </c>
      <c r="AU391" s="186" t="s">
        <v>132</v>
      </c>
      <c r="AV391" s="177" t="s">
        <v>132</v>
      </c>
      <c r="AW391" s="177" t="s">
        <v>30</v>
      </c>
      <c r="AX391" s="177" t="s">
        <v>66</v>
      </c>
      <c r="AY391" s="186" t="s">
        <v>124</v>
      </c>
    </row>
    <row r="392" spans="2:51" s="190" customFormat="1" ht="22.5" customHeight="1">
      <c r="B392" s="191"/>
      <c r="D392" s="179" t="s">
        <v>138</v>
      </c>
      <c r="E392" s="192"/>
      <c r="F392" s="193" t="s">
        <v>172</v>
      </c>
      <c r="H392" s="194">
        <v>426.875</v>
      </c>
      <c r="L392" s="191"/>
      <c r="M392" s="195"/>
      <c r="N392" s="196"/>
      <c r="O392" s="196"/>
      <c r="P392" s="196"/>
      <c r="Q392" s="196"/>
      <c r="R392" s="196"/>
      <c r="S392" s="196"/>
      <c r="T392" s="197"/>
      <c r="AT392" s="198" t="s">
        <v>138</v>
      </c>
      <c r="AU392" s="198" t="s">
        <v>132</v>
      </c>
      <c r="AV392" s="190" t="s">
        <v>131</v>
      </c>
      <c r="AW392" s="190" t="s">
        <v>30</v>
      </c>
      <c r="AX392" s="190" t="s">
        <v>74</v>
      </c>
      <c r="AY392" s="198" t="s">
        <v>124</v>
      </c>
    </row>
    <row r="393" spans="2:65" s="27" customFormat="1" ht="22.5" customHeight="1">
      <c r="B393" s="161"/>
      <c r="C393" s="162" t="s">
        <v>458</v>
      </c>
      <c r="D393" s="162" t="s">
        <v>126</v>
      </c>
      <c r="E393" s="163" t="s">
        <v>459</v>
      </c>
      <c r="F393" s="164" t="s">
        <v>460</v>
      </c>
      <c r="G393" s="165" t="s">
        <v>129</v>
      </c>
      <c r="H393" s="166">
        <v>2.522</v>
      </c>
      <c r="I393" s="167"/>
      <c r="J393" s="167">
        <f>ROUND(I393*H393,2)</f>
        <v>0</v>
      </c>
      <c r="K393" s="164"/>
      <c r="L393" s="28"/>
      <c r="M393" s="168"/>
      <c r="N393" s="169" t="s">
        <v>38</v>
      </c>
      <c r="O393" s="170">
        <v>1.05</v>
      </c>
      <c r="P393" s="170">
        <f>O393*H393</f>
        <v>2.6481</v>
      </c>
      <c r="Q393" s="170">
        <v>0.01943</v>
      </c>
      <c r="R393" s="170">
        <f>Q393*H393</f>
        <v>0.04900246</v>
      </c>
      <c r="S393" s="170">
        <v>0</v>
      </c>
      <c r="T393" s="171">
        <f>S393*H393</f>
        <v>0</v>
      </c>
      <c r="AR393" s="11" t="s">
        <v>131</v>
      </c>
      <c r="AT393" s="11" t="s">
        <v>126</v>
      </c>
      <c r="AU393" s="11" t="s">
        <v>132</v>
      </c>
      <c r="AY393" s="11" t="s">
        <v>124</v>
      </c>
      <c r="BE393" s="172">
        <f>IF(N393="základní",J393,0)</f>
        <v>0</v>
      </c>
      <c r="BF393" s="172">
        <f>IF(N393="snížená",J393,0)</f>
        <v>0</v>
      </c>
      <c r="BG393" s="172">
        <f>IF(N393="zákl. přenesená",J393,0)</f>
        <v>0</v>
      </c>
      <c r="BH393" s="172">
        <f>IF(N393="sníž. přenesená",J393,0)</f>
        <v>0</v>
      </c>
      <c r="BI393" s="172">
        <f>IF(N393="nulová",J393,0)</f>
        <v>0</v>
      </c>
      <c r="BJ393" s="11" t="s">
        <v>132</v>
      </c>
      <c r="BK393" s="172">
        <f>ROUND(I393*H393,2)</f>
        <v>0</v>
      </c>
      <c r="BL393" s="11" t="s">
        <v>131</v>
      </c>
      <c r="BM393" s="11" t="s">
        <v>461</v>
      </c>
    </row>
    <row r="394" spans="2:51" s="177" customFormat="1" ht="22.5" customHeight="1">
      <c r="B394" s="178"/>
      <c r="D394" s="173" t="s">
        <v>138</v>
      </c>
      <c r="E394" s="186"/>
      <c r="F394" s="188" t="s">
        <v>462</v>
      </c>
      <c r="H394" s="189">
        <v>2.522</v>
      </c>
      <c r="L394" s="178"/>
      <c r="M394" s="183"/>
      <c r="N394" s="184"/>
      <c r="O394" s="184"/>
      <c r="P394" s="184"/>
      <c r="Q394" s="184"/>
      <c r="R394" s="184"/>
      <c r="S394" s="184"/>
      <c r="T394" s="185"/>
      <c r="AT394" s="186" t="s">
        <v>138</v>
      </c>
      <c r="AU394" s="186" t="s">
        <v>132</v>
      </c>
      <c r="AV394" s="177" t="s">
        <v>132</v>
      </c>
      <c r="AW394" s="177" t="s">
        <v>30</v>
      </c>
      <c r="AX394" s="177" t="s">
        <v>66</v>
      </c>
      <c r="AY394" s="186" t="s">
        <v>124</v>
      </c>
    </row>
    <row r="395" spans="2:51" s="190" customFormat="1" ht="22.5" customHeight="1">
      <c r="B395" s="191"/>
      <c r="D395" s="173" t="s">
        <v>138</v>
      </c>
      <c r="E395" s="198"/>
      <c r="F395" s="199" t="s">
        <v>172</v>
      </c>
      <c r="H395" s="200">
        <v>2.522</v>
      </c>
      <c r="L395" s="191"/>
      <c r="M395" s="195"/>
      <c r="N395" s="196"/>
      <c r="O395" s="196"/>
      <c r="P395" s="196"/>
      <c r="Q395" s="196"/>
      <c r="R395" s="196"/>
      <c r="S395" s="196"/>
      <c r="T395" s="197"/>
      <c r="AT395" s="198" t="s">
        <v>138</v>
      </c>
      <c r="AU395" s="198" t="s">
        <v>132</v>
      </c>
      <c r="AV395" s="190" t="s">
        <v>131</v>
      </c>
      <c r="AW395" s="190" t="s">
        <v>30</v>
      </c>
      <c r="AX395" s="190" t="s">
        <v>74</v>
      </c>
      <c r="AY395" s="198" t="s">
        <v>124</v>
      </c>
    </row>
    <row r="396" spans="2:63" s="147" customFormat="1" ht="29.25" customHeight="1">
      <c r="B396" s="148"/>
      <c r="D396" s="158" t="s">
        <v>65</v>
      </c>
      <c r="E396" s="159" t="s">
        <v>463</v>
      </c>
      <c r="F396" s="159" t="s">
        <v>464</v>
      </c>
      <c r="J396" s="160">
        <f>BK396</f>
        <v>0</v>
      </c>
      <c r="L396" s="148"/>
      <c r="M396" s="152"/>
      <c r="N396" s="153"/>
      <c r="O396" s="153"/>
      <c r="P396" s="154">
        <f>SUM(P397:P406)</f>
        <v>5.373808</v>
      </c>
      <c r="Q396" s="153"/>
      <c r="R396" s="154">
        <f>SUM(R397:R406)</f>
        <v>0</v>
      </c>
      <c r="S396" s="153"/>
      <c r="T396" s="155">
        <f>SUM(T397:T406)</f>
        <v>0</v>
      </c>
      <c r="AR396" s="149" t="s">
        <v>74</v>
      </c>
      <c r="AT396" s="156" t="s">
        <v>65</v>
      </c>
      <c r="AU396" s="156" t="s">
        <v>74</v>
      </c>
      <c r="AY396" s="149" t="s">
        <v>124</v>
      </c>
      <c r="BK396" s="157">
        <f>SUM(BK397:BK406)</f>
        <v>0</v>
      </c>
    </row>
    <row r="397" spans="2:65" s="27" customFormat="1" ht="22.5" customHeight="1">
      <c r="B397" s="161"/>
      <c r="C397" s="162" t="s">
        <v>465</v>
      </c>
      <c r="D397" s="162" t="s">
        <v>126</v>
      </c>
      <c r="E397" s="163" t="s">
        <v>466</v>
      </c>
      <c r="F397" s="164" t="s">
        <v>467</v>
      </c>
      <c r="G397" s="165" t="s">
        <v>195</v>
      </c>
      <c r="H397" s="166">
        <v>25.712</v>
      </c>
      <c r="I397" s="167"/>
      <c r="J397" s="167">
        <f>ROUND(I397*H397,2)</f>
        <v>0</v>
      </c>
      <c r="K397" s="164" t="s">
        <v>130</v>
      </c>
      <c r="L397" s="28"/>
      <c r="M397" s="168"/>
      <c r="N397" s="169" t="s">
        <v>38</v>
      </c>
      <c r="O397" s="170">
        <v>0.125</v>
      </c>
      <c r="P397" s="170">
        <f>O397*H397</f>
        <v>3.214</v>
      </c>
      <c r="Q397" s="170">
        <v>0</v>
      </c>
      <c r="R397" s="170">
        <f>Q397*H397</f>
        <v>0</v>
      </c>
      <c r="S397" s="170">
        <v>0</v>
      </c>
      <c r="T397" s="171">
        <f>S397*H397</f>
        <v>0</v>
      </c>
      <c r="AR397" s="11" t="s">
        <v>131</v>
      </c>
      <c r="AT397" s="11" t="s">
        <v>126</v>
      </c>
      <c r="AU397" s="11" t="s">
        <v>132</v>
      </c>
      <c r="AY397" s="11" t="s">
        <v>124</v>
      </c>
      <c r="BE397" s="172">
        <f>IF(N397="základní",J397,0)</f>
        <v>0</v>
      </c>
      <c r="BF397" s="172">
        <f>IF(N397="snížená",J397,0)</f>
        <v>0</v>
      </c>
      <c r="BG397" s="172">
        <f>IF(N397="zákl. přenesená",J397,0)</f>
        <v>0</v>
      </c>
      <c r="BH397" s="172">
        <f>IF(N397="sníž. přenesená",J397,0)</f>
        <v>0</v>
      </c>
      <c r="BI397" s="172">
        <f>IF(N397="nulová",J397,0)</f>
        <v>0</v>
      </c>
      <c r="BJ397" s="11" t="s">
        <v>132</v>
      </c>
      <c r="BK397" s="172">
        <f>ROUND(I397*H397,2)</f>
        <v>0</v>
      </c>
      <c r="BL397" s="11" t="s">
        <v>131</v>
      </c>
      <c r="BM397" s="11" t="s">
        <v>468</v>
      </c>
    </row>
    <row r="398" spans="2:47" s="27" customFormat="1" ht="22.5" customHeight="1">
      <c r="B398" s="28"/>
      <c r="D398" s="173" t="s">
        <v>134</v>
      </c>
      <c r="F398" s="174" t="s">
        <v>469</v>
      </c>
      <c r="L398" s="28"/>
      <c r="M398" s="175"/>
      <c r="N398" s="29"/>
      <c r="O398" s="29"/>
      <c r="P398" s="29"/>
      <c r="Q398" s="29"/>
      <c r="R398" s="29"/>
      <c r="S398" s="29"/>
      <c r="T398" s="68"/>
      <c r="AT398" s="11" t="s">
        <v>134</v>
      </c>
      <c r="AU398" s="11" t="s">
        <v>132</v>
      </c>
    </row>
    <row r="399" spans="2:47" s="27" customFormat="1" ht="78" customHeight="1">
      <c r="B399" s="28"/>
      <c r="D399" s="179" t="s">
        <v>136</v>
      </c>
      <c r="F399" s="187" t="s">
        <v>470</v>
      </c>
      <c r="L399" s="28"/>
      <c r="M399" s="175"/>
      <c r="N399" s="29"/>
      <c r="O399" s="29"/>
      <c r="P399" s="29"/>
      <c r="Q399" s="29"/>
      <c r="R399" s="29"/>
      <c r="S399" s="29"/>
      <c r="T399" s="68"/>
      <c r="AT399" s="11" t="s">
        <v>136</v>
      </c>
      <c r="AU399" s="11" t="s">
        <v>132</v>
      </c>
    </row>
    <row r="400" spans="2:65" s="27" customFormat="1" ht="22.5" customHeight="1">
      <c r="B400" s="161"/>
      <c r="C400" s="162" t="s">
        <v>471</v>
      </c>
      <c r="D400" s="162" t="s">
        <v>126</v>
      </c>
      <c r="E400" s="163" t="s">
        <v>472</v>
      </c>
      <c r="F400" s="164" t="s">
        <v>473</v>
      </c>
      <c r="G400" s="165" t="s">
        <v>195</v>
      </c>
      <c r="H400" s="166">
        <v>359.968</v>
      </c>
      <c r="I400" s="167"/>
      <c r="J400" s="167">
        <f>ROUND(I400*H400,2)</f>
        <v>0</v>
      </c>
      <c r="K400" s="164" t="s">
        <v>130</v>
      </c>
      <c r="L400" s="28"/>
      <c r="M400" s="168"/>
      <c r="N400" s="169" t="s">
        <v>38</v>
      </c>
      <c r="O400" s="170">
        <v>0.006</v>
      </c>
      <c r="P400" s="170">
        <f>O400*H400</f>
        <v>2.159808</v>
      </c>
      <c r="Q400" s="170">
        <v>0</v>
      </c>
      <c r="R400" s="170">
        <f>Q400*H400</f>
        <v>0</v>
      </c>
      <c r="S400" s="170">
        <v>0</v>
      </c>
      <c r="T400" s="171">
        <f>S400*H400</f>
        <v>0</v>
      </c>
      <c r="AR400" s="11" t="s">
        <v>131</v>
      </c>
      <c r="AT400" s="11" t="s">
        <v>126</v>
      </c>
      <c r="AU400" s="11" t="s">
        <v>132</v>
      </c>
      <c r="AY400" s="11" t="s">
        <v>124</v>
      </c>
      <c r="BE400" s="172">
        <f>IF(N400="základní",J400,0)</f>
        <v>0</v>
      </c>
      <c r="BF400" s="172">
        <f>IF(N400="snížená",J400,0)</f>
        <v>0</v>
      </c>
      <c r="BG400" s="172">
        <f>IF(N400="zákl. přenesená",J400,0)</f>
        <v>0</v>
      </c>
      <c r="BH400" s="172">
        <f>IF(N400="sníž. přenesená",J400,0)</f>
        <v>0</v>
      </c>
      <c r="BI400" s="172">
        <f>IF(N400="nulová",J400,0)</f>
        <v>0</v>
      </c>
      <c r="BJ400" s="11" t="s">
        <v>132</v>
      </c>
      <c r="BK400" s="172">
        <f>ROUND(I400*H400,2)</f>
        <v>0</v>
      </c>
      <c r="BL400" s="11" t="s">
        <v>131</v>
      </c>
      <c r="BM400" s="11" t="s">
        <v>474</v>
      </c>
    </row>
    <row r="401" spans="2:47" s="27" customFormat="1" ht="30" customHeight="1">
      <c r="B401" s="28"/>
      <c r="D401" s="173" t="s">
        <v>134</v>
      </c>
      <c r="F401" s="174" t="s">
        <v>475</v>
      </c>
      <c r="L401" s="28"/>
      <c r="M401" s="175"/>
      <c r="N401" s="29"/>
      <c r="O401" s="29"/>
      <c r="P401" s="29"/>
      <c r="Q401" s="29"/>
      <c r="R401" s="29"/>
      <c r="S401" s="29"/>
      <c r="T401" s="68"/>
      <c r="AT401" s="11" t="s">
        <v>134</v>
      </c>
      <c r="AU401" s="11" t="s">
        <v>132</v>
      </c>
    </row>
    <row r="402" spans="2:47" s="27" customFormat="1" ht="78" customHeight="1">
      <c r="B402" s="28"/>
      <c r="D402" s="173" t="s">
        <v>136</v>
      </c>
      <c r="F402" s="176" t="s">
        <v>470</v>
      </c>
      <c r="L402" s="28"/>
      <c r="M402" s="175"/>
      <c r="N402" s="29"/>
      <c r="O402" s="29"/>
      <c r="P402" s="29"/>
      <c r="Q402" s="29"/>
      <c r="R402" s="29"/>
      <c r="S402" s="29"/>
      <c r="T402" s="68"/>
      <c r="AT402" s="11" t="s">
        <v>136</v>
      </c>
      <c r="AU402" s="11" t="s">
        <v>132</v>
      </c>
    </row>
    <row r="403" spans="2:51" s="177" customFormat="1" ht="22.5" customHeight="1">
      <c r="B403" s="178"/>
      <c r="D403" s="179" t="s">
        <v>138</v>
      </c>
      <c r="F403" s="181" t="s">
        <v>476</v>
      </c>
      <c r="H403" s="182">
        <v>359.968</v>
      </c>
      <c r="L403" s="178"/>
      <c r="M403" s="183"/>
      <c r="N403" s="184"/>
      <c r="O403" s="184"/>
      <c r="P403" s="184"/>
      <c r="Q403" s="184"/>
      <c r="R403" s="184"/>
      <c r="S403" s="184"/>
      <c r="T403" s="185"/>
      <c r="AT403" s="186" t="s">
        <v>138</v>
      </c>
      <c r="AU403" s="186" t="s">
        <v>132</v>
      </c>
      <c r="AV403" s="177" t="s">
        <v>132</v>
      </c>
      <c r="AW403" s="177" t="s">
        <v>5</v>
      </c>
      <c r="AX403" s="177" t="s">
        <v>74</v>
      </c>
      <c r="AY403" s="186" t="s">
        <v>124</v>
      </c>
    </row>
    <row r="404" spans="2:65" s="27" customFormat="1" ht="22.5" customHeight="1">
      <c r="B404" s="161"/>
      <c r="C404" s="162" t="s">
        <v>477</v>
      </c>
      <c r="D404" s="162" t="s">
        <v>126</v>
      </c>
      <c r="E404" s="163" t="s">
        <v>478</v>
      </c>
      <c r="F404" s="164" t="s">
        <v>479</v>
      </c>
      <c r="G404" s="165" t="s">
        <v>195</v>
      </c>
      <c r="H404" s="166">
        <v>25.712</v>
      </c>
      <c r="I404" s="167"/>
      <c r="J404" s="167">
        <f>ROUND(I404*H404,2)</f>
        <v>0</v>
      </c>
      <c r="K404" s="164" t="s">
        <v>130</v>
      </c>
      <c r="L404" s="28"/>
      <c r="M404" s="168"/>
      <c r="N404" s="169" t="s">
        <v>38</v>
      </c>
      <c r="O404" s="170">
        <v>0</v>
      </c>
      <c r="P404" s="170">
        <f>O404*H404</f>
        <v>0</v>
      </c>
      <c r="Q404" s="170">
        <v>0</v>
      </c>
      <c r="R404" s="170">
        <f>Q404*H404</f>
        <v>0</v>
      </c>
      <c r="S404" s="170">
        <v>0</v>
      </c>
      <c r="T404" s="171">
        <f>S404*H404</f>
        <v>0</v>
      </c>
      <c r="AR404" s="11" t="s">
        <v>131</v>
      </c>
      <c r="AT404" s="11" t="s">
        <v>126</v>
      </c>
      <c r="AU404" s="11" t="s">
        <v>132</v>
      </c>
      <c r="AY404" s="11" t="s">
        <v>124</v>
      </c>
      <c r="BE404" s="172">
        <f>IF(N404="základní",J404,0)</f>
        <v>0</v>
      </c>
      <c r="BF404" s="172">
        <f>IF(N404="snížená",J404,0)</f>
        <v>0</v>
      </c>
      <c r="BG404" s="172">
        <f>IF(N404="zákl. přenesená",J404,0)</f>
        <v>0</v>
      </c>
      <c r="BH404" s="172">
        <f>IF(N404="sníž. přenesená",J404,0)</f>
        <v>0</v>
      </c>
      <c r="BI404" s="172">
        <f>IF(N404="nulová",J404,0)</f>
        <v>0</v>
      </c>
      <c r="BJ404" s="11" t="s">
        <v>132</v>
      </c>
      <c r="BK404" s="172">
        <f>ROUND(I404*H404,2)</f>
        <v>0</v>
      </c>
      <c r="BL404" s="11" t="s">
        <v>131</v>
      </c>
      <c r="BM404" s="11" t="s">
        <v>480</v>
      </c>
    </row>
    <row r="405" spans="2:47" s="27" customFormat="1" ht="22.5" customHeight="1">
      <c r="B405" s="28"/>
      <c r="D405" s="173" t="s">
        <v>134</v>
      </c>
      <c r="F405" s="174" t="s">
        <v>481</v>
      </c>
      <c r="L405" s="28"/>
      <c r="M405" s="175"/>
      <c r="N405" s="29"/>
      <c r="O405" s="29"/>
      <c r="P405" s="29"/>
      <c r="Q405" s="29"/>
      <c r="R405" s="29"/>
      <c r="S405" s="29"/>
      <c r="T405" s="68"/>
      <c r="AT405" s="11" t="s">
        <v>134</v>
      </c>
      <c r="AU405" s="11" t="s">
        <v>132</v>
      </c>
    </row>
    <row r="406" spans="2:47" s="27" customFormat="1" ht="66" customHeight="1">
      <c r="B406" s="28"/>
      <c r="D406" s="173" t="s">
        <v>136</v>
      </c>
      <c r="F406" s="176" t="s">
        <v>482</v>
      </c>
      <c r="L406" s="28"/>
      <c r="M406" s="175"/>
      <c r="N406" s="29"/>
      <c r="O406" s="29"/>
      <c r="P406" s="29"/>
      <c r="Q406" s="29"/>
      <c r="R406" s="29"/>
      <c r="S406" s="29"/>
      <c r="T406" s="68"/>
      <c r="AT406" s="11" t="s">
        <v>136</v>
      </c>
      <c r="AU406" s="11" t="s">
        <v>132</v>
      </c>
    </row>
    <row r="407" spans="2:63" s="147" customFormat="1" ht="29.25" customHeight="1">
      <c r="B407" s="148"/>
      <c r="D407" s="158" t="s">
        <v>65</v>
      </c>
      <c r="E407" s="159" t="s">
        <v>483</v>
      </c>
      <c r="F407" s="159" t="s">
        <v>484</v>
      </c>
      <c r="J407" s="160">
        <f>BK407</f>
        <v>0</v>
      </c>
      <c r="L407" s="148"/>
      <c r="M407" s="152"/>
      <c r="N407" s="153"/>
      <c r="O407" s="153"/>
      <c r="P407" s="154">
        <f>SUM(P408:P410)</f>
        <v>145.409698</v>
      </c>
      <c r="Q407" s="153"/>
      <c r="R407" s="154">
        <f>SUM(R408:R410)</f>
        <v>0</v>
      </c>
      <c r="S407" s="153"/>
      <c r="T407" s="155">
        <f>SUM(T408:T410)</f>
        <v>0</v>
      </c>
      <c r="AR407" s="149" t="s">
        <v>74</v>
      </c>
      <c r="AT407" s="156" t="s">
        <v>65</v>
      </c>
      <c r="AU407" s="156" t="s">
        <v>74</v>
      </c>
      <c r="AY407" s="149" t="s">
        <v>124</v>
      </c>
      <c r="BK407" s="157">
        <f>SUM(BK408:BK410)</f>
        <v>0</v>
      </c>
    </row>
    <row r="408" spans="2:65" s="27" customFormat="1" ht="22.5" customHeight="1">
      <c r="B408" s="161"/>
      <c r="C408" s="162" t="s">
        <v>485</v>
      </c>
      <c r="D408" s="162" t="s">
        <v>126</v>
      </c>
      <c r="E408" s="163" t="s">
        <v>486</v>
      </c>
      <c r="F408" s="164" t="s">
        <v>487</v>
      </c>
      <c r="G408" s="165" t="s">
        <v>195</v>
      </c>
      <c r="H408" s="166">
        <v>52.193</v>
      </c>
      <c r="I408" s="167"/>
      <c r="J408" s="167">
        <f>ROUND(I408*H408,2)</f>
        <v>0</v>
      </c>
      <c r="K408" s="164" t="s">
        <v>130</v>
      </c>
      <c r="L408" s="28"/>
      <c r="M408" s="168"/>
      <c r="N408" s="169" t="s">
        <v>38</v>
      </c>
      <c r="O408" s="170">
        <v>2.786</v>
      </c>
      <c r="P408" s="170">
        <f>O408*H408</f>
        <v>145.409698</v>
      </c>
      <c r="Q408" s="170">
        <v>0</v>
      </c>
      <c r="R408" s="170">
        <f>Q408*H408</f>
        <v>0</v>
      </c>
      <c r="S408" s="170">
        <v>0</v>
      </c>
      <c r="T408" s="171">
        <f>S408*H408</f>
        <v>0</v>
      </c>
      <c r="AR408" s="11" t="s">
        <v>131</v>
      </c>
      <c r="AT408" s="11" t="s">
        <v>126</v>
      </c>
      <c r="AU408" s="11" t="s">
        <v>132</v>
      </c>
      <c r="AY408" s="11" t="s">
        <v>124</v>
      </c>
      <c r="BE408" s="172">
        <f>IF(N408="základní",J408,0)</f>
        <v>0</v>
      </c>
      <c r="BF408" s="172">
        <f>IF(N408="snížená",J408,0)</f>
        <v>0</v>
      </c>
      <c r="BG408" s="172">
        <f>IF(N408="zákl. přenesená",J408,0)</f>
        <v>0</v>
      </c>
      <c r="BH408" s="172">
        <f>IF(N408="sníž. přenesená",J408,0)</f>
        <v>0</v>
      </c>
      <c r="BI408" s="172">
        <f>IF(N408="nulová",J408,0)</f>
        <v>0</v>
      </c>
      <c r="BJ408" s="11" t="s">
        <v>132</v>
      </c>
      <c r="BK408" s="172">
        <f>ROUND(I408*H408,2)</f>
        <v>0</v>
      </c>
      <c r="BL408" s="11" t="s">
        <v>131</v>
      </c>
      <c r="BM408" s="11" t="s">
        <v>488</v>
      </c>
    </row>
    <row r="409" spans="2:47" s="27" customFormat="1" ht="42" customHeight="1">
      <c r="B409" s="28"/>
      <c r="D409" s="173" t="s">
        <v>134</v>
      </c>
      <c r="F409" s="174" t="s">
        <v>489</v>
      </c>
      <c r="L409" s="28"/>
      <c r="M409" s="175"/>
      <c r="N409" s="29"/>
      <c r="O409" s="29"/>
      <c r="P409" s="29"/>
      <c r="Q409" s="29"/>
      <c r="R409" s="29"/>
      <c r="S409" s="29"/>
      <c r="T409" s="68"/>
      <c r="AT409" s="11" t="s">
        <v>134</v>
      </c>
      <c r="AU409" s="11" t="s">
        <v>132</v>
      </c>
    </row>
    <row r="410" spans="2:47" s="27" customFormat="1" ht="78" customHeight="1">
      <c r="B410" s="28"/>
      <c r="D410" s="173" t="s">
        <v>136</v>
      </c>
      <c r="F410" s="176" t="s">
        <v>490</v>
      </c>
      <c r="L410" s="28"/>
      <c r="M410" s="175"/>
      <c r="N410" s="29"/>
      <c r="O410" s="29"/>
      <c r="P410" s="29"/>
      <c r="Q410" s="29"/>
      <c r="R410" s="29"/>
      <c r="S410" s="29"/>
      <c r="T410" s="68"/>
      <c r="AT410" s="11" t="s">
        <v>136</v>
      </c>
      <c r="AU410" s="11" t="s">
        <v>132</v>
      </c>
    </row>
    <row r="411" spans="2:63" s="147" customFormat="1" ht="36.75" customHeight="1">
      <c r="B411" s="148"/>
      <c r="D411" s="149" t="s">
        <v>65</v>
      </c>
      <c r="E411" s="150" t="s">
        <v>491</v>
      </c>
      <c r="F411" s="150" t="s">
        <v>492</v>
      </c>
      <c r="J411" s="151">
        <f>BK411</f>
        <v>0</v>
      </c>
      <c r="L411" s="148"/>
      <c r="M411" s="152"/>
      <c r="N411" s="153"/>
      <c r="O411" s="153"/>
      <c r="P411" s="154">
        <f>P412+P424+P438+P445+P489+P509</f>
        <v>410.29275700000005</v>
      </c>
      <c r="Q411" s="153"/>
      <c r="R411" s="154">
        <f>R412+R424+R438+R445+R489+R509</f>
        <v>1.17093553</v>
      </c>
      <c r="S411" s="153"/>
      <c r="T411" s="155">
        <f>T412+T424+T438+T445+T489+T509</f>
        <v>3.7475441</v>
      </c>
      <c r="AR411" s="149" t="s">
        <v>132</v>
      </c>
      <c r="AT411" s="156" t="s">
        <v>65</v>
      </c>
      <c r="AU411" s="156" t="s">
        <v>66</v>
      </c>
      <c r="AY411" s="149" t="s">
        <v>124</v>
      </c>
      <c r="BK411" s="157">
        <f>BK412+BK424+BK438+BK445+BK489+BK509</f>
        <v>0</v>
      </c>
    </row>
    <row r="412" spans="2:63" s="147" customFormat="1" ht="19.5" customHeight="1">
      <c r="B412" s="148"/>
      <c r="D412" s="158" t="s">
        <v>65</v>
      </c>
      <c r="E412" s="159" t="s">
        <v>493</v>
      </c>
      <c r="F412" s="159" t="s">
        <v>494</v>
      </c>
      <c r="J412" s="160">
        <f>BK412</f>
        <v>0</v>
      </c>
      <c r="L412" s="148"/>
      <c r="M412" s="152"/>
      <c r="N412" s="153"/>
      <c r="O412" s="153"/>
      <c r="P412" s="154">
        <f>SUM(P413:P423)</f>
        <v>10.90632</v>
      </c>
      <c r="Q412" s="153"/>
      <c r="R412" s="154">
        <f>SUM(R413:R423)</f>
        <v>0.0977808</v>
      </c>
      <c r="S412" s="153"/>
      <c r="T412" s="155">
        <f>SUM(T413:T423)</f>
        <v>0</v>
      </c>
      <c r="AR412" s="149" t="s">
        <v>132</v>
      </c>
      <c r="AT412" s="156" t="s">
        <v>65</v>
      </c>
      <c r="AU412" s="156" t="s">
        <v>74</v>
      </c>
      <c r="AY412" s="149" t="s">
        <v>124</v>
      </c>
      <c r="BK412" s="157">
        <f>SUM(BK413:BK423)</f>
        <v>0</v>
      </c>
    </row>
    <row r="413" spans="2:65" s="27" customFormat="1" ht="31.5" customHeight="1">
      <c r="B413" s="161"/>
      <c r="C413" s="162" t="s">
        <v>495</v>
      </c>
      <c r="D413" s="162" t="s">
        <v>126</v>
      </c>
      <c r="E413" s="163" t="s">
        <v>496</v>
      </c>
      <c r="F413" s="164" t="s">
        <v>497</v>
      </c>
      <c r="G413" s="165" t="s">
        <v>292</v>
      </c>
      <c r="H413" s="166">
        <v>125.36</v>
      </c>
      <c r="I413" s="167"/>
      <c r="J413" s="167">
        <f>ROUND(I413*H413,2)</f>
        <v>0</v>
      </c>
      <c r="K413" s="164"/>
      <c r="L413" s="28"/>
      <c r="M413" s="168"/>
      <c r="N413" s="169" t="s">
        <v>38</v>
      </c>
      <c r="O413" s="170">
        <v>0.087</v>
      </c>
      <c r="P413" s="170">
        <f>O413*H413</f>
        <v>10.90632</v>
      </c>
      <c r="Q413" s="170">
        <v>0.00078</v>
      </c>
      <c r="R413" s="170">
        <f>Q413*H413</f>
        <v>0.0977808</v>
      </c>
      <c r="S413" s="170">
        <v>0</v>
      </c>
      <c r="T413" s="171">
        <f>S413*H413</f>
        <v>0</v>
      </c>
      <c r="AR413" s="11" t="s">
        <v>387</v>
      </c>
      <c r="AT413" s="11" t="s">
        <v>126</v>
      </c>
      <c r="AU413" s="11" t="s">
        <v>132</v>
      </c>
      <c r="AY413" s="11" t="s">
        <v>124</v>
      </c>
      <c r="BE413" s="172">
        <f>IF(N413="základní",J413,0)</f>
        <v>0</v>
      </c>
      <c r="BF413" s="172">
        <f>IF(N413="snížená",J413,0)</f>
        <v>0</v>
      </c>
      <c r="BG413" s="172">
        <f>IF(N413="zákl. přenesená",J413,0)</f>
        <v>0</v>
      </c>
      <c r="BH413" s="172">
        <f>IF(N413="sníž. přenesená",J413,0)</f>
        <v>0</v>
      </c>
      <c r="BI413" s="172">
        <f>IF(N413="nulová",J413,0)</f>
        <v>0</v>
      </c>
      <c r="BJ413" s="11" t="s">
        <v>132</v>
      </c>
      <c r="BK413" s="172">
        <f>ROUND(I413*H413,2)</f>
        <v>0</v>
      </c>
      <c r="BL413" s="11" t="s">
        <v>387</v>
      </c>
      <c r="BM413" s="11" t="s">
        <v>498</v>
      </c>
    </row>
    <row r="414" spans="2:51" s="177" customFormat="1" ht="22.5" customHeight="1">
      <c r="B414" s="178"/>
      <c r="D414" s="173" t="s">
        <v>138</v>
      </c>
      <c r="E414" s="186"/>
      <c r="F414" s="188" t="s">
        <v>383</v>
      </c>
      <c r="H414" s="189">
        <v>43.7</v>
      </c>
      <c r="L414" s="178"/>
      <c r="M414" s="183"/>
      <c r="N414" s="184"/>
      <c r="O414" s="184"/>
      <c r="P414" s="184"/>
      <c r="Q414" s="184"/>
      <c r="R414" s="184"/>
      <c r="S414" s="184"/>
      <c r="T414" s="185"/>
      <c r="AT414" s="186" t="s">
        <v>138</v>
      </c>
      <c r="AU414" s="186" t="s">
        <v>132</v>
      </c>
      <c r="AV414" s="177" t="s">
        <v>132</v>
      </c>
      <c r="AW414" s="177" t="s">
        <v>30</v>
      </c>
      <c r="AX414" s="177" t="s">
        <v>66</v>
      </c>
      <c r="AY414" s="186" t="s">
        <v>124</v>
      </c>
    </row>
    <row r="415" spans="2:51" s="177" customFormat="1" ht="22.5" customHeight="1">
      <c r="B415" s="178"/>
      <c r="D415" s="173" t="s">
        <v>138</v>
      </c>
      <c r="E415" s="186"/>
      <c r="F415" s="188" t="s">
        <v>384</v>
      </c>
      <c r="H415" s="189">
        <v>60.26</v>
      </c>
      <c r="L415" s="178"/>
      <c r="M415" s="183"/>
      <c r="N415" s="184"/>
      <c r="O415" s="184"/>
      <c r="P415" s="184"/>
      <c r="Q415" s="184"/>
      <c r="R415" s="184"/>
      <c r="S415" s="184"/>
      <c r="T415" s="185"/>
      <c r="AT415" s="186" t="s">
        <v>138</v>
      </c>
      <c r="AU415" s="186" t="s">
        <v>132</v>
      </c>
      <c r="AV415" s="177" t="s">
        <v>132</v>
      </c>
      <c r="AW415" s="177" t="s">
        <v>30</v>
      </c>
      <c r="AX415" s="177" t="s">
        <v>66</v>
      </c>
      <c r="AY415" s="186" t="s">
        <v>124</v>
      </c>
    </row>
    <row r="416" spans="2:51" s="177" customFormat="1" ht="22.5" customHeight="1">
      <c r="B416" s="178"/>
      <c r="D416" s="173" t="s">
        <v>138</v>
      </c>
      <c r="E416" s="186"/>
      <c r="F416" s="188" t="s">
        <v>385</v>
      </c>
      <c r="H416" s="189">
        <v>2.8</v>
      </c>
      <c r="L416" s="178"/>
      <c r="M416" s="183"/>
      <c r="N416" s="184"/>
      <c r="O416" s="184"/>
      <c r="P416" s="184"/>
      <c r="Q416" s="184"/>
      <c r="R416" s="184"/>
      <c r="S416" s="184"/>
      <c r="T416" s="185"/>
      <c r="AT416" s="186" t="s">
        <v>138</v>
      </c>
      <c r="AU416" s="186" t="s">
        <v>132</v>
      </c>
      <c r="AV416" s="177" t="s">
        <v>132</v>
      </c>
      <c r="AW416" s="177" t="s">
        <v>30</v>
      </c>
      <c r="AX416" s="177" t="s">
        <v>66</v>
      </c>
      <c r="AY416" s="186" t="s">
        <v>124</v>
      </c>
    </row>
    <row r="417" spans="2:51" s="177" customFormat="1" ht="22.5" customHeight="1">
      <c r="B417" s="178"/>
      <c r="D417" s="173" t="s">
        <v>138</v>
      </c>
      <c r="E417" s="186"/>
      <c r="F417" s="188" t="s">
        <v>370</v>
      </c>
      <c r="H417" s="189">
        <v>2.5</v>
      </c>
      <c r="L417" s="178"/>
      <c r="M417" s="183"/>
      <c r="N417" s="184"/>
      <c r="O417" s="184"/>
      <c r="P417" s="184"/>
      <c r="Q417" s="184"/>
      <c r="R417" s="184"/>
      <c r="S417" s="184"/>
      <c r="T417" s="185"/>
      <c r="AT417" s="186" t="s">
        <v>138</v>
      </c>
      <c r="AU417" s="186" t="s">
        <v>132</v>
      </c>
      <c r="AV417" s="177" t="s">
        <v>132</v>
      </c>
      <c r="AW417" s="177" t="s">
        <v>30</v>
      </c>
      <c r="AX417" s="177" t="s">
        <v>66</v>
      </c>
      <c r="AY417" s="186" t="s">
        <v>124</v>
      </c>
    </row>
    <row r="418" spans="2:51" s="177" customFormat="1" ht="22.5" customHeight="1">
      <c r="B418" s="178"/>
      <c r="D418" s="173" t="s">
        <v>138</v>
      </c>
      <c r="E418" s="186"/>
      <c r="F418" s="188" t="s">
        <v>371</v>
      </c>
      <c r="H418" s="189">
        <v>6.4</v>
      </c>
      <c r="L418" s="178"/>
      <c r="M418" s="183"/>
      <c r="N418" s="184"/>
      <c r="O418" s="184"/>
      <c r="P418" s="184"/>
      <c r="Q418" s="184"/>
      <c r="R418" s="184"/>
      <c r="S418" s="184"/>
      <c r="T418" s="185"/>
      <c r="AT418" s="186" t="s">
        <v>138</v>
      </c>
      <c r="AU418" s="186" t="s">
        <v>132</v>
      </c>
      <c r="AV418" s="177" t="s">
        <v>132</v>
      </c>
      <c r="AW418" s="177" t="s">
        <v>30</v>
      </c>
      <c r="AX418" s="177" t="s">
        <v>66</v>
      </c>
      <c r="AY418" s="186" t="s">
        <v>124</v>
      </c>
    </row>
    <row r="419" spans="2:51" s="177" customFormat="1" ht="22.5" customHeight="1">
      <c r="B419" s="178"/>
      <c r="D419" s="173" t="s">
        <v>138</v>
      </c>
      <c r="E419" s="186"/>
      <c r="F419" s="188" t="s">
        <v>386</v>
      </c>
      <c r="H419" s="189">
        <v>9.7</v>
      </c>
      <c r="L419" s="178"/>
      <c r="M419" s="183"/>
      <c r="N419" s="184"/>
      <c r="O419" s="184"/>
      <c r="P419" s="184"/>
      <c r="Q419" s="184"/>
      <c r="R419" s="184"/>
      <c r="S419" s="184"/>
      <c r="T419" s="185"/>
      <c r="AT419" s="186" t="s">
        <v>138</v>
      </c>
      <c r="AU419" s="186" t="s">
        <v>132</v>
      </c>
      <c r="AV419" s="177" t="s">
        <v>132</v>
      </c>
      <c r="AW419" s="177" t="s">
        <v>30</v>
      </c>
      <c r="AX419" s="177" t="s">
        <v>66</v>
      </c>
      <c r="AY419" s="186" t="s">
        <v>124</v>
      </c>
    </row>
    <row r="420" spans="2:51" s="190" customFormat="1" ht="22.5" customHeight="1">
      <c r="B420" s="191"/>
      <c r="D420" s="179" t="s">
        <v>138</v>
      </c>
      <c r="E420" s="192"/>
      <c r="F420" s="193" t="s">
        <v>172</v>
      </c>
      <c r="H420" s="194">
        <v>125.36</v>
      </c>
      <c r="L420" s="191"/>
      <c r="M420" s="195"/>
      <c r="N420" s="196"/>
      <c r="O420" s="196"/>
      <c r="P420" s="196"/>
      <c r="Q420" s="196"/>
      <c r="R420" s="196"/>
      <c r="S420" s="196"/>
      <c r="T420" s="197"/>
      <c r="AT420" s="198" t="s">
        <v>138</v>
      </c>
      <c r="AU420" s="198" t="s">
        <v>132</v>
      </c>
      <c r="AV420" s="190" t="s">
        <v>131</v>
      </c>
      <c r="AW420" s="190" t="s">
        <v>30</v>
      </c>
      <c r="AX420" s="190" t="s">
        <v>74</v>
      </c>
      <c r="AY420" s="198" t="s">
        <v>124</v>
      </c>
    </row>
    <row r="421" spans="2:65" s="27" customFormat="1" ht="22.5" customHeight="1">
      <c r="B421" s="161"/>
      <c r="C421" s="162" t="s">
        <v>499</v>
      </c>
      <c r="D421" s="162" t="s">
        <v>126</v>
      </c>
      <c r="E421" s="163" t="s">
        <v>500</v>
      </c>
      <c r="F421" s="164" t="s">
        <v>501</v>
      </c>
      <c r="G421" s="165" t="s">
        <v>502</v>
      </c>
      <c r="H421" s="166">
        <v>188.04</v>
      </c>
      <c r="I421" s="167"/>
      <c r="J421" s="167">
        <f>ROUND(I421*H421,2)</f>
        <v>0</v>
      </c>
      <c r="K421" s="164" t="s">
        <v>130</v>
      </c>
      <c r="L421" s="28"/>
      <c r="M421" s="168"/>
      <c r="N421" s="169" t="s">
        <v>38</v>
      </c>
      <c r="O421" s="170">
        <v>0</v>
      </c>
      <c r="P421" s="170">
        <f>O421*H421</f>
        <v>0</v>
      </c>
      <c r="Q421" s="170">
        <v>0</v>
      </c>
      <c r="R421" s="170">
        <f>Q421*H421</f>
        <v>0</v>
      </c>
      <c r="S421" s="170">
        <v>0</v>
      </c>
      <c r="T421" s="171">
        <f>S421*H421</f>
        <v>0</v>
      </c>
      <c r="AR421" s="11" t="s">
        <v>387</v>
      </c>
      <c r="AT421" s="11" t="s">
        <v>126</v>
      </c>
      <c r="AU421" s="11" t="s">
        <v>132</v>
      </c>
      <c r="AY421" s="11" t="s">
        <v>124</v>
      </c>
      <c r="BE421" s="172">
        <f>IF(N421="základní",J421,0)</f>
        <v>0</v>
      </c>
      <c r="BF421" s="172">
        <f>IF(N421="snížená",J421,0)</f>
        <v>0</v>
      </c>
      <c r="BG421" s="172">
        <f>IF(N421="zákl. přenesená",J421,0)</f>
        <v>0</v>
      </c>
      <c r="BH421" s="172">
        <f>IF(N421="sníž. přenesená",J421,0)</f>
        <v>0</v>
      </c>
      <c r="BI421" s="172">
        <f>IF(N421="nulová",J421,0)</f>
        <v>0</v>
      </c>
      <c r="BJ421" s="11" t="s">
        <v>132</v>
      </c>
      <c r="BK421" s="172">
        <f>ROUND(I421*H421,2)</f>
        <v>0</v>
      </c>
      <c r="BL421" s="11" t="s">
        <v>387</v>
      </c>
      <c r="BM421" s="11" t="s">
        <v>503</v>
      </c>
    </row>
    <row r="422" spans="2:47" s="27" customFormat="1" ht="30" customHeight="1">
      <c r="B422" s="28"/>
      <c r="D422" s="173" t="s">
        <v>134</v>
      </c>
      <c r="F422" s="174" t="s">
        <v>504</v>
      </c>
      <c r="L422" s="28"/>
      <c r="M422" s="175"/>
      <c r="N422" s="29"/>
      <c r="O422" s="29"/>
      <c r="P422" s="29"/>
      <c r="Q422" s="29"/>
      <c r="R422" s="29"/>
      <c r="S422" s="29"/>
      <c r="T422" s="68"/>
      <c r="AT422" s="11" t="s">
        <v>134</v>
      </c>
      <c r="AU422" s="11" t="s">
        <v>132</v>
      </c>
    </row>
    <row r="423" spans="2:47" s="27" customFormat="1" ht="102" customHeight="1">
      <c r="B423" s="28"/>
      <c r="D423" s="173" t="s">
        <v>136</v>
      </c>
      <c r="F423" s="176" t="s">
        <v>505</v>
      </c>
      <c r="L423" s="28"/>
      <c r="M423" s="175"/>
      <c r="N423" s="29"/>
      <c r="O423" s="29"/>
      <c r="P423" s="29"/>
      <c r="Q423" s="29"/>
      <c r="R423" s="29"/>
      <c r="S423" s="29"/>
      <c r="T423" s="68"/>
      <c r="AT423" s="11" t="s">
        <v>136</v>
      </c>
      <c r="AU423" s="11" t="s">
        <v>132</v>
      </c>
    </row>
    <row r="424" spans="2:63" s="147" customFormat="1" ht="29.25" customHeight="1">
      <c r="B424" s="148"/>
      <c r="D424" s="158" t="s">
        <v>65</v>
      </c>
      <c r="E424" s="159" t="s">
        <v>506</v>
      </c>
      <c r="F424" s="159" t="s">
        <v>507</v>
      </c>
      <c r="J424" s="160">
        <f>BK424</f>
        <v>0</v>
      </c>
      <c r="L424" s="148"/>
      <c r="M424" s="152"/>
      <c r="N424" s="153"/>
      <c r="O424" s="153"/>
      <c r="P424" s="154">
        <f>SUM(P425:P437)</f>
        <v>12.684600000000001</v>
      </c>
      <c r="Q424" s="153"/>
      <c r="R424" s="154">
        <f>SUM(R425:R437)</f>
        <v>0</v>
      </c>
      <c r="S424" s="153"/>
      <c r="T424" s="155">
        <f>SUM(T425:T437)</f>
        <v>0</v>
      </c>
      <c r="AR424" s="149" t="s">
        <v>132</v>
      </c>
      <c r="AT424" s="156" t="s">
        <v>65</v>
      </c>
      <c r="AU424" s="156" t="s">
        <v>74</v>
      </c>
      <c r="AY424" s="149" t="s">
        <v>124</v>
      </c>
      <c r="BK424" s="157">
        <f>SUM(BK425:BK437)</f>
        <v>0</v>
      </c>
    </row>
    <row r="425" spans="2:65" s="27" customFormat="1" ht="22.5" customHeight="1">
      <c r="B425" s="161"/>
      <c r="C425" s="162" t="s">
        <v>508</v>
      </c>
      <c r="D425" s="162" t="s">
        <v>126</v>
      </c>
      <c r="E425" s="163" t="s">
        <v>509</v>
      </c>
      <c r="F425" s="164" t="s">
        <v>510</v>
      </c>
      <c r="G425" s="165" t="s">
        <v>395</v>
      </c>
      <c r="H425" s="166">
        <v>3</v>
      </c>
      <c r="I425" s="167"/>
      <c r="J425" s="167">
        <f>ROUND(I425*H425,2)</f>
        <v>0</v>
      </c>
      <c r="K425" s="164"/>
      <c r="L425" s="28"/>
      <c r="M425" s="168"/>
      <c r="N425" s="169" t="s">
        <v>38</v>
      </c>
      <c r="O425" s="170">
        <v>0.486</v>
      </c>
      <c r="P425" s="170">
        <f>O425*H425</f>
        <v>1.458</v>
      </c>
      <c r="Q425" s="170">
        <v>0</v>
      </c>
      <c r="R425" s="170">
        <f>Q425*H425</f>
        <v>0</v>
      </c>
      <c r="S425" s="170">
        <v>0</v>
      </c>
      <c r="T425" s="171">
        <f>S425*H425</f>
        <v>0</v>
      </c>
      <c r="AR425" s="11" t="s">
        <v>387</v>
      </c>
      <c r="AT425" s="11" t="s">
        <v>126</v>
      </c>
      <c r="AU425" s="11" t="s">
        <v>132</v>
      </c>
      <c r="AY425" s="11" t="s">
        <v>124</v>
      </c>
      <c r="BE425" s="172">
        <f>IF(N425="základní",J425,0)</f>
        <v>0</v>
      </c>
      <c r="BF425" s="172">
        <f>IF(N425="snížená",J425,0)</f>
        <v>0</v>
      </c>
      <c r="BG425" s="172">
        <f>IF(N425="zákl. přenesená",J425,0)</f>
        <v>0</v>
      </c>
      <c r="BH425" s="172">
        <f>IF(N425="sníž. přenesená",J425,0)</f>
        <v>0</v>
      </c>
      <c r="BI425" s="172">
        <f>IF(N425="nulová",J425,0)</f>
        <v>0</v>
      </c>
      <c r="BJ425" s="11" t="s">
        <v>132</v>
      </c>
      <c r="BK425" s="172">
        <f>ROUND(I425*H425,2)</f>
        <v>0</v>
      </c>
      <c r="BL425" s="11" t="s">
        <v>387</v>
      </c>
      <c r="BM425" s="11" t="s">
        <v>511</v>
      </c>
    </row>
    <row r="426" spans="2:51" s="177" customFormat="1" ht="22.5" customHeight="1">
      <c r="B426" s="178"/>
      <c r="D426" s="173" t="s">
        <v>138</v>
      </c>
      <c r="E426" s="186"/>
      <c r="F426" s="188" t="s">
        <v>512</v>
      </c>
      <c r="H426" s="189">
        <v>1</v>
      </c>
      <c r="L426" s="178"/>
      <c r="M426" s="183"/>
      <c r="N426" s="184"/>
      <c r="O426" s="184"/>
      <c r="P426" s="184"/>
      <c r="Q426" s="184"/>
      <c r="R426" s="184"/>
      <c r="S426" s="184"/>
      <c r="T426" s="185"/>
      <c r="AT426" s="186" t="s">
        <v>138</v>
      </c>
      <c r="AU426" s="186" t="s">
        <v>132</v>
      </c>
      <c r="AV426" s="177" t="s">
        <v>132</v>
      </c>
      <c r="AW426" s="177" t="s">
        <v>30</v>
      </c>
      <c r="AX426" s="177" t="s">
        <v>66</v>
      </c>
      <c r="AY426" s="186" t="s">
        <v>124</v>
      </c>
    </row>
    <row r="427" spans="2:51" s="177" customFormat="1" ht="22.5" customHeight="1">
      <c r="B427" s="178"/>
      <c r="D427" s="173" t="s">
        <v>138</v>
      </c>
      <c r="E427" s="186"/>
      <c r="F427" s="188" t="s">
        <v>513</v>
      </c>
      <c r="H427" s="189">
        <v>1</v>
      </c>
      <c r="L427" s="178"/>
      <c r="M427" s="183"/>
      <c r="N427" s="184"/>
      <c r="O427" s="184"/>
      <c r="P427" s="184"/>
      <c r="Q427" s="184"/>
      <c r="R427" s="184"/>
      <c r="S427" s="184"/>
      <c r="T427" s="185"/>
      <c r="AT427" s="186" t="s">
        <v>138</v>
      </c>
      <c r="AU427" s="186" t="s">
        <v>132</v>
      </c>
      <c r="AV427" s="177" t="s">
        <v>132</v>
      </c>
      <c r="AW427" s="177" t="s">
        <v>30</v>
      </c>
      <c r="AX427" s="177" t="s">
        <v>66</v>
      </c>
      <c r="AY427" s="186" t="s">
        <v>124</v>
      </c>
    </row>
    <row r="428" spans="2:51" s="177" customFormat="1" ht="22.5" customHeight="1">
      <c r="B428" s="178"/>
      <c r="D428" s="173" t="s">
        <v>138</v>
      </c>
      <c r="E428" s="186"/>
      <c r="F428" s="188" t="s">
        <v>514</v>
      </c>
      <c r="H428" s="189">
        <v>1</v>
      </c>
      <c r="L428" s="178"/>
      <c r="M428" s="183"/>
      <c r="N428" s="184"/>
      <c r="O428" s="184"/>
      <c r="P428" s="184"/>
      <c r="Q428" s="184"/>
      <c r="R428" s="184"/>
      <c r="S428" s="184"/>
      <c r="T428" s="185"/>
      <c r="AT428" s="186" t="s">
        <v>138</v>
      </c>
      <c r="AU428" s="186" t="s">
        <v>132</v>
      </c>
      <c r="AV428" s="177" t="s">
        <v>132</v>
      </c>
      <c r="AW428" s="177" t="s">
        <v>30</v>
      </c>
      <c r="AX428" s="177" t="s">
        <v>66</v>
      </c>
      <c r="AY428" s="186" t="s">
        <v>124</v>
      </c>
    </row>
    <row r="429" spans="2:51" s="190" customFormat="1" ht="22.5" customHeight="1">
      <c r="B429" s="191"/>
      <c r="D429" s="179" t="s">
        <v>138</v>
      </c>
      <c r="E429" s="192"/>
      <c r="F429" s="193" t="s">
        <v>172</v>
      </c>
      <c r="H429" s="194">
        <v>3</v>
      </c>
      <c r="L429" s="191"/>
      <c r="M429" s="195"/>
      <c r="N429" s="196"/>
      <c r="O429" s="196"/>
      <c r="P429" s="196"/>
      <c r="Q429" s="196"/>
      <c r="R429" s="196"/>
      <c r="S429" s="196"/>
      <c r="T429" s="197"/>
      <c r="AT429" s="198" t="s">
        <v>138</v>
      </c>
      <c r="AU429" s="198" t="s">
        <v>132</v>
      </c>
      <c r="AV429" s="190" t="s">
        <v>131</v>
      </c>
      <c r="AW429" s="190" t="s">
        <v>30</v>
      </c>
      <c r="AX429" s="190" t="s">
        <v>74</v>
      </c>
      <c r="AY429" s="198" t="s">
        <v>124</v>
      </c>
    </row>
    <row r="430" spans="2:65" s="27" customFormat="1" ht="22.5" customHeight="1">
      <c r="B430" s="161"/>
      <c r="C430" s="162" t="s">
        <v>515</v>
      </c>
      <c r="D430" s="162" t="s">
        <v>126</v>
      </c>
      <c r="E430" s="163" t="s">
        <v>516</v>
      </c>
      <c r="F430" s="164" t="s">
        <v>517</v>
      </c>
      <c r="G430" s="165" t="s">
        <v>292</v>
      </c>
      <c r="H430" s="166">
        <v>22.1</v>
      </c>
      <c r="I430" s="167"/>
      <c r="J430" s="167">
        <f>ROUND(I430*H430,2)</f>
        <v>0</v>
      </c>
      <c r="K430" s="164"/>
      <c r="L430" s="28"/>
      <c r="M430" s="168"/>
      <c r="N430" s="169" t="s">
        <v>38</v>
      </c>
      <c r="O430" s="170">
        <v>0.486</v>
      </c>
      <c r="P430" s="170">
        <f>O430*H430</f>
        <v>10.7406</v>
      </c>
      <c r="Q430" s="170">
        <v>0</v>
      </c>
      <c r="R430" s="170">
        <f>Q430*H430</f>
        <v>0</v>
      </c>
      <c r="S430" s="170">
        <v>0</v>
      </c>
      <c r="T430" s="171">
        <f>S430*H430</f>
        <v>0</v>
      </c>
      <c r="AR430" s="11" t="s">
        <v>387</v>
      </c>
      <c r="AT430" s="11" t="s">
        <v>126</v>
      </c>
      <c r="AU430" s="11" t="s">
        <v>132</v>
      </c>
      <c r="AY430" s="11" t="s">
        <v>124</v>
      </c>
      <c r="BE430" s="172">
        <f>IF(N430="základní",J430,0)</f>
        <v>0</v>
      </c>
      <c r="BF430" s="172">
        <f>IF(N430="snížená",J430,0)</f>
        <v>0</v>
      </c>
      <c r="BG430" s="172">
        <f>IF(N430="zákl. přenesená",J430,0)</f>
        <v>0</v>
      </c>
      <c r="BH430" s="172">
        <f>IF(N430="sníž. přenesená",J430,0)</f>
        <v>0</v>
      </c>
      <c r="BI430" s="172">
        <f>IF(N430="nulová",J430,0)</f>
        <v>0</v>
      </c>
      <c r="BJ430" s="11" t="s">
        <v>132</v>
      </c>
      <c r="BK430" s="172">
        <f>ROUND(I430*H430,2)</f>
        <v>0</v>
      </c>
      <c r="BL430" s="11" t="s">
        <v>387</v>
      </c>
      <c r="BM430" s="11" t="s">
        <v>518</v>
      </c>
    </row>
    <row r="431" spans="2:51" s="177" customFormat="1" ht="22.5" customHeight="1">
      <c r="B431" s="178"/>
      <c r="D431" s="173" t="s">
        <v>138</v>
      </c>
      <c r="E431" s="186"/>
      <c r="F431" s="188" t="s">
        <v>519</v>
      </c>
      <c r="H431" s="189">
        <v>9</v>
      </c>
      <c r="L431" s="178"/>
      <c r="M431" s="183"/>
      <c r="N431" s="184"/>
      <c r="O431" s="184"/>
      <c r="P431" s="184"/>
      <c r="Q431" s="184"/>
      <c r="R431" s="184"/>
      <c r="S431" s="184"/>
      <c r="T431" s="185"/>
      <c r="AT431" s="186" t="s">
        <v>138</v>
      </c>
      <c r="AU431" s="186" t="s">
        <v>132</v>
      </c>
      <c r="AV431" s="177" t="s">
        <v>132</v>
      </c>
      <c r="AW431" s="177" t="s">
        <v>30</v>
      </c>
      <c r="AX431" s="177" t="s">
        <v>66</v>
      </c>
      <c r="AY431" s="186" t="s">
        <v>124</v>
      </c>
    </row>
    <row r="432" spans="2:51" s="177" customFormat="1" ht="22.5" customHeight="1">
      <c r="B432" s="178"/>
      <c r="D432" s="173" t="s">
        <v>138</v>
      </c>
      <c r="E432" s="186"/>
      <c r="F432" s="188" t="s">
        <v>520</v>
      </c>
      <c r="H432" s="189">
        <v>10.6</v>
      </c>
      <c r="L432" s="178"/>
      <c r="M432" s="183"/>
      <c r="N432" s="184"/>
      <c r="O432" s="184"/>
      <c r="P432" s="184"/>
      <c r="Q432" s="184"/>
      <c r="R432" s="184"/>
      <c r="S432" s="184"/>
      <c r="T432" s="185"/>
      <c r="AT432" s="186" t="s">
        <v>138</v>
      </c>
      <c r="AU432" s="186" t="s">
        <v>132</v>
      </c>
      <c r="AV432" s="177" t="s">
        <v>132</v>
      </c>
      <c r="AW432" s="177" t="s">
        <v>30</v>
      </c>
      <c r="AX432" s="177" t="s">
        <v>66</v>
      </c>
      <c r="AY432" s="186" t="s">
        <v>124</v>
      </c>
    </row>
    <row r="433" spans="2:51" s="177" customFormat="1" ht="22.5" customHeight="1">
      <c r="B433" s="178"/>
      <c r="D433" s="173" t="s">
        <v>138</v>
      </c>
      <c r="E433" s="186"/>
      <c r="F433" s="188" t="s">
        <v>521</v>
      </c>
      <c r="H433" s="189">
        <v>2.5</v>
      </c>
      <c r="L433" s="178"/>
      <c r="M433" s="183"/>
      <c r="N433" s="184"/>
      <c r="O433" s="184"/>
      <c r="P433" s="184"/>
      <c r="Q433" s="184"/>
      <c r="R433" s="184"/>
      <c r="S433" s="184"/>
      <c r="T433" s="185"/>
      <c r="AT433" s="186" t="s">
        <v>138</v>
      </c>
      <c r="AU433" s="186" t="s">
        <v>132</v>
      </c>
      <c r="AV433" s="177" t="s">
        <v>132</v>
      </c>
      <c r="AW433" s="177" t="s">
        <v>30</v>
      </c>
      <c r="AX433" s="177" t="s">
        <v>66</v>
      </c>
      <c r="AY433" s="186" t="s">
        <v>124</v>
      </c>
    </row>
    <row r="434" spans="2:51" s="190" customFormat="1" ht="22.5" customHeight="1">
      <c r="B434" s="191"/>
      <c r="D434" s="179" t="s">
        <v>138</v>
      </c>
      <c r="E434" s="192"/>
      <c r="F434" s="193" t="s">
        <v>172</v>
      </c>
      <c r="H434" s="194">
        <v>22.1</v>
      </c>
      <c r="L434" s="191"/>
      <c r="M434" s="195"/>
      <c r="N434" s="196"/>
      <c r="O434" s="196"/>
      <c r="P434" s="196"/>
      <c r="Q434" s="196"/>
      <c r="R434" s="196"/>
      <c r="S434" s="196"/>
      <c r="T434" s="197"/>
      <c r="AT434" s="198" t="s">
        <v>138</v>
      </c>
      <c r="AU434" s="198" t="s">
        <v>132</v>
      </c>
      <c r="AV434" s="190" t="s">
        <v>131</v>
      </c>
      <c r="AW434" s="190" t="s">
        <v>30</v>
      </c>
      <c r="AX434" s="190" t="s">
        <v>74</v>
      </c>
      <c r="AY434" s="198" t="s">
        <v>124</v>
      </c>
    </row>
    <row r="435" spans="2:65" s="27" customFormat="1" ht="22.5" customHeight="1">
      <c r="B435" s="161"/>
      <c r="C435" s="162" t="s">
        <v>522</v>
      </c>
      <c r="D435" s="162" t="s">
        <v>126</v>
      </c>
      <c r="E435" s="163" t="s">
        <v>523</v>
      </c>
      <c r="F435" s="164" t="s">
        <v>524</v>
      </c>
      <c r="G435" s="165" t="s">
        <v>395</v>
      </c>
      <c r="H435" s="166">
        <v>1</v>
      </c>
      <c r="I435" s="167"/>
      <c r="J435" s="167">
        <f>ROUND(I435*H435,2)</f>
        <v>0</v>
      </c>
      <c r="K435" s="164"/>
      <c r="L435" s="28"/>
      <c r="M435" s="168"/>
      <c r="N435" s="169" t="s">
        <v>38</v>
      </c>
      <c r="O435" s="170">
        <v>0.486</v>
      </c>
      <c r="P435" s="170">
        <f>O435*H435</f>
        <v>0.486</v>
      </c>
      <c r="Q435" s="170">
        <v>0</v>
      </c>
      <c r="R435" s="170">
        <f>Q435*H435</f>
        <v>0</v>
      </c>
      <c r="S435" s="170">
        <v>0</v>
      </c>
      <c r="T435" s="171">
        <f>S435*H435</f>
        <v>0</v>
      </c>
      <c r="AR435" s="11" t="s">
        <v>387</v>
      </c>
      <c r="AT435" s="11" t="s">
        <v>126</v>
      </c>
      <c r="AU435" s="11" t="s">
        <v>132</v>
      </c>
      <c r="AY435" s="11" t="s">
        <v>124</v>
      </c>
      <c r="BE435" s="172">
        <f>IF(N435="základní",J435,0)</f>
        <v>0</v>
      </c>
      <c r="BF435" s="172">
        <f>IF(N435="snížená",J435,0)</f>
        <v>0</v>
      </c>
      <c r="BG435" s="172">
        <f>IF(N435="zákl. přenesená",J435,0)</f>
        <v>0</v>
      </c>
      <c r="BH435" s="172">
        <f>IF(N435="sníž. přenesená",J435,0)</f>
        <v>0</v>
      </c>
      <c r="BI435" s="172">
        <f>IF(N435="nulová",J435,0)</f>
        <v>0</v>
      </c>
      <c r="BJ435" s="11" t="s">
        <v>132</v>
      </c>
      <c r="BK435" s="172">
        <f>ROUND(I435*H435,2)</f>
        <v>0</v>
      </c>
      <c r="BL435" s="11" t="s">
        <v>387</v>
      </c>
      <c r="BM435" s="11" t="s">
        <v>525</v>
      </c>
    </row>
    <row r="436" spans="2:51" s="177" customFormat="1" ht="22.5" customHeight="1">
      <c r="B436" s="178"/>
      <c r="D436" s="173" t="s">
        <v>138</v>
      </c>
      <c r="E436" s="186"/>
      <c r="F436" s="188" t="s">
        <v>513</v>
      </c>
      <c r="H436" s="189">
        <v>1</v>
      </c>
      <c r="L436" s="178"/>
      <c r="M436" s="183"/>
      <c r="N436" s="184"/>
      <c r="O436" s="184"/>
      <c r="P436" s="184"/>
      <c r="Q436" s="184"/>
      <c r="R436" s="184"/>
      <c r="S436" s="184"/>
      <c r="T436" s="185"/>
      <c r="AT436" s="186" t="s">
        <v>138</v>
      </c>
      <c r="AU436" s="186" t="s">
        <v>132</v>
      </c>
      <c r="AV436" s="177" t="s">
        <v>132</v>
      </c>
      <c r="AW436" s="177" t="s">
        <v>30</v>
      </c>
      <c r="AX436" s="177" t="s">
        <v>66</v>
      </c>
      <c r="AY436" s="186" t="s">
        <v>124</v>
      </c>
    </row>
    <row r="437" spans="2:51" s="190" customFormat="1" ht="22.5" customHeight="1">
      <c r="B437" s="191"/>
      <c r="D437" s="173" t="s">
        <v>138</v>
      </c>
      <c r="E437" s="198"/>
      <c r="F437" s="199" t="s">
        <v>172</v>
      </c>
      <c r="H437" s="200">
        <v>1</v>
      </c>
      <c r="L437" s="191"/>
      <c r="M437" s="195"/>
      <c r="N437" s="196"/>
      <c r="O437" s="196"/>
      <c r="P437" s="196"/>
      <c r="Q437" s="196"/>
      <c r="R437" s="196"/>
      <c r="S437" s="196"/>
      <c r="T437" s="197"/>
      <c r="AT437" s="198" t="s">
        <v>138</v>
      </c>
      <c r="AU437" s="198" t="s">
        <v>132</v>
      </c>
      <c r="AV437" s="190" t="s">
        <v>131</v>
      </c>
      <c r="AW437" s="190" t="s">
        <v>30</v>
      </c>
      <c r="AX437" s="190" t="s">
        <v>74</v>
      </c>
      <c r="AY437" s="198" t="s">
        <v>124</v>
      </c>
    </row>
    <row r="438" spans="2:63" s="147" customFormat="1" ht="29.25" customHeight="1">
      <c r="B438" s="148"/>
      <c r="D438" s="158" t="s">
        <v>65</v>
      </c>
      <c r="E438" s="159" t="s">
        <v>526</v>
      </c>
      <c r="F438" s="159" t="s">
        <v>527</v>
      </c>
      <c r="J438" s="160">
        <f>BK438</f>
        <v>0</v>
      </c>
      <c r="L438" s="148"/>
      <c r="M438" s="152"/>
      <c r="N438" s="153"/>
      <c r="O438" s="153"/>
      <c r="P438" s="154">
        <f>SUM(P439:P444)</f>
        <v>9.82204</v>
      </c>
      <c r="Q438" s="153"/>
      <c r="R438" s="154">
        <f>SUM(R439:R444)</f>
        <v>0</v>
      </c>
      <c r="S438" s="153"/>
      <c r="T438" s="155">
        <f>SUM(T439:T444)</f>
        <v>3.1272108</v>
      </c>
      <c r="AR438" s="149" t="s">
        <v>132</v>
      </c>
      <c r="AT438" s="156" t="s">
        <v>65</v>
      </c>
      <c r="AU438" s="156" t="s">
        <v>74</v>
      </c>
      <c r="AY438" s="149" t="s">
        <v>124</v>
      </c>
      <c r="BK438" s="157">
        <f>SUM(BK439:BK444)</f>
        <v>0</v>
      </c>
    </row>
    <row r="439" spans="2:65" s="27" customFormat="1" ht="22.5" customHeight="1">
      <c r="B439" s="161"/>
      <c r="C439" s="162" t="s">
        <v>131</v>
      </c>
      <c r="D439" s="162" t="s">
        <v>126</v>
      </c>
      <c r="E439" s="163" t="s">
        <v>528</v>
      </c>
      <c r="F439" s="164" t="s">
        <v>529</v>
      </c>
      <c r="G439" s="165" t="s">
        <v>129</v>
      </c>
      <c r="H439" s="166">
        <v>79.21</v>
      </c>
      <c r="I439" s="167"/>
      <c r="J439" s="167">
        <f>ROUND(I439*H439,2)</f>
        <v>0</v>
      </c>
      <c r="K439" s="164"/>
      <c r="L439" s="28"/>
      <c r="M439" s="168"/>
      <c r="N439" s="169" t="s">
        <v>38</v>
      </c>
      <c r="O439" s="170">
        <v>0.124</v>
      </c>
      <c r="P439" s="170">
        <f>O439*H439</f>
        <v>9.82204</v>
      </c>
      <c r="Q439" s="170">
        <v>0</v>
      </c>
      <c r="R439" s="170">
        <f>Q439*H439</f>
        <v>0</v>
      </c>
      <c r="S439" s="170">
        <v>0.03948</v>
      </c>
      <c r="T439" s="171">
        <f>S439*H439</f>
        <v>3.1272108</v>
      </c>
      <c r="AR439" s="11" t="s">
        <v>387</v>
      </c>
      <c r="AT439" s="11" t="s">
        <v>126</v>
      </c>
      <c r="AU439" s="11" t="s">
        <v>132</v>
      </c>
      <c r="AY439" s="11" t="s">
        <v>124</v>
      </c>
      <c r="BE439" s="172">
        <f>IF(N439="základní",J439,0)</f>
        <v>0</v>
      </c>
      <c r="BF439" s="172">
        <f>IF(N439="snížená",J439,0)</f>
        <v>0</v>
      </c>
      <c r="BG439" s="172">
        <f>IF(N439="zákl. přenesená",J439,0)</f>
        <v>0</v>
      </c>
      <c r="BH439" s="172">
        <f>IF(N439="sníž. přenesená",J439,0)</f>
        <v>0</v>
      </c>
      <c r="BI439" s="172">
        <f>IF(N439="nulová",J439,0)</f>
        <v>0</v>
      </c>
      <c r="BJ439" s="11" t="s">
        <v>132</v>
      </c>
      <c r="BK439" s="172">
        <f>ROUND(I439*H439,2)</f>
        <v>0</v>
      </c>
      <c r="BL439" s="11" t="s">
        <v>387</v>
      </c>
      <c r="BM439" s="11" t="s">
        <v>530</v>
      </c>
    </row>
    <row r="440" spans="2:51" s="177" customFormat="1" ht="22.5" customHeight="1">
      <c r="B440" s="178"/>
      <c r="D440" s="173" t="s">
        <v>138</v>
      </c>
      <c r="E440" s="186"/>
      <c r="F440" s="188" t="s">
        <v>274</v>
      </c>
      <c r="H440" s="189">
        <v>12.69</v>
      </c>
      <c r="L440" s="178"/>
      <c r="M440" s="183"/>
      <c r="N440" s="184"/>
      <c r="O440" s="184"/>
      <c r="P440" s="184"/>
      <c r="Q440" s="184"/>
      <c r="R440" s="184"/>
      <c r="S440" s="184"/>
      <c r="T440" s="185"/>
      <c r="AT440" s="186" t="s">
        <v>138</v>
      </c>
      <c r="AU440" s="186" t="s">
        <v>132</v>
      </c>
      <c r="AV440" s="177" t="s">
        <v>132</v>
      </c>
      <c r="AW440" s="177" t="s">
        <v>30</v>
      </c>
      <c r="AX440" s="177" t="s">
        <v>66</v>
      </c>
      <c r="AY440" s="186" t="s">
        <v>124</v>
      </c>
    </row>
    <row r="441" spans="2:51" s="177" customFormat="1" ht="22.5" customHeight="1">
      <c r="B441" s="178"/>
      <c r="D441" s="173" t="s">
        <v>138</v>
      </c>
      <c r="E441" s="186"/>
      <c r="F441" s="188" t="s">
        <v>437</v>
      </c>
      <c r="H441" s="189">
        <v>15.1</v>
      </c>
      <c r="L441" s="178"/>
      <c r="M441" s="183"/>
      <c r="N441" s="184"/>
      <c r="O441" s="184"/>
      <c r="P441" s="184"/>
      <c r="Q441" s="184"/>
      <c r="R441" s="184"/>
      <c r="S441" s="184"/>
      <c r="T441" s="185"/>
      <c r="AT441" s="186" t="s">
        <v>138</v>
      </c>
      <c r="AU441" s="186" t="s">
        <v>132</v>
      </c>
      <c r="AV441" s="177" t="s">
        <v>132</v>
      </c>
      <c r="AW441" s="177" t="s">
        <v>30</v>
      </c>
      <c r="AX441" s="177" t="s">
        <v>66</v>
      </c>
      <c r="AY441" s="186" t="s">
        <v>124</v>
      </c>
    </row>
    <row r="442" spans="2:51" s="177" customFormat="1" ht="22.5" customHeight="1">
      <c r="B442" s="178"/>
      <c r="D442" s="173" t="s">
        <v>138</v>
      </c>
      <c r="E442" s="186"/>
      <c r="F442" s="188" t="s">
        <v>438</v>
      </c>
      <c r="H442" s="189">
        <v>17.76</v>
      </c>
      <c r="L442" s="178"/>
      <c r="M442" s="183"/>
      <c r="N442" s="184"/>
      <c r="O442" s="184"/>
      <c r="P442" s="184"/>
      <c r="Q442" s="184"/>
      <c r="R442" s="184"/>
      <c r="S442" s="184"/>
      <c r="T442" s="185"/>
      <c r="AT442" s="186" t="s">
        <v>138</v>
      </c>
      <c r="AU442" s="186" t="s">
        <v>132</v>
      </c>
      <c r="AV442" s="177" t="s">
        <v>132</v>
      </c>
      <c r="AW442" s="177" t="s">
        <v>30</v>
      </c>
      <c r="AX442" s="177" t="s">
        <v>66</v>
      </c>
      <c r="AY442" s="186" t="s">
        <v>124</v>
      </c>
    </row>
    <row r="443" spans="2:51" s="177" customFormat="1" ht="22.5" customHeight="1">
      <c r="B443" s="178"/>
      <c r="D443" s="173" t="s">
        <v>138</v>
      </c>
      <c r="E443" s="186"/>
      <c r="F443" s="188" t="s">
        <v>439</v>
      </c>
      <c r="H443" s="189">
        <v>33.66</v>
      </c>
      <c r="L443" s="178"/>
      <c r="M443" s="183"/>
      <c r="N443" s="184"/>
      <c r="O443" s="184"/>
      <c r="P443" s="184"/>
      <c r="Q443" s="184"/>
      <c r="R443" s="184"/>
      <c r="S443" s="184"/>
      <c r="T443" s="185"/>
      <c r="AT443" s="186" t="s">
        <v>138</v>
      </c>
      <c r="AU443" s="186" t="s">
        <v>132</v>
      </c>
      <c r="AV443" s="177" t="s">
        <v>132</v>
      </c>
      <c r="AW443" s="177" t="s">
        <v>30</v>
      </c>
      <c r="AX443" s="177" t="s">
        <v>66</v>
      </c>
      <c r="AY443" s="186" t="s">
        <v>124</v>
      </c>
    </row>
    <row r="444" spans="2:51" s="190" customFormat="1" ht="22.5" customHeight="1">
      <c r="B444" s="191"/>
      <c r="D444" s="173" t="s">
        <v>138</v>
      </c>
      <c r="E444" s="198"/>
      <c r="F444" s="199" t="s">
        <v>172</v>
      </c>
      <c r="H444" s="200">
        <v>79.21</v>
      </c>
      <c r="L444" s="191"/>
      <c r="M444" s="195"/>
      <c r="N444" s="196"/>
      <c r="O444" s="196"/>
      <c r="P444" s="196"/>
      <c r="Q444" s="196"/>
      <c r="R444" s="196"/>
      <c r="S444" s="196"/>
      <c r="T444" s="197"/>
      <c r="AT444" s="198" t="s">
        <v>138</v>
      </c>
      <c r="AU444" s="198" t="s">
        <v>132</v>
      </c>
      <c r="AV444" s="190" t="s">
        <v>131</v>
      </c>
      <c r="AW444" s="190" t="s">
        <v>30</v>
      </c>
      <c r="AX444" s="190" t="s">
        <v>74</v>
      </c>
      <c r="AY444" s="198" t="s">
        <v>124</v>
      </c>
    </row>
    <row r="445" spans="2:63" s="147" customFormat="1" ht="29.25" customHeight="1">
      <c r="B445" s="148"/>
      <c r="D445" s="158" t="s">
        <v>65</v>
      </c>
      <c r="E445" s="159" t="s">
        <v>531</v>
      </c>
      <c r="F445" s="159" t="s">
        <v>532</v>
      </c>
      <c r="J445" s="160">
        <f>BK445</f>
        <v>0</v>
      </c>
      <c r="L445" s="148"/>
      <c r="M445" s="152"/>
      <c r="N445" s="153"/>
      <c r="O445" s="153"/>
      <c r="P445" s="154">
        <f>SUM(P446:P488)</f>
        <v>98.79752</v>
      </c>
      <c r="Q445" s="153"/>
      <c r="R445" s="154">
        <f>SUM(R446:R488)</f>
        <v>0.24755909999999998</v>
      </c>
      <c r="S445" s="153"/>
      <c r="T445" s="155">
        <f>SUM(T446:T488)</f>
        <v>0.4115333</v>
      </c>
      <c r="AR445" s="149" t="s">
        <v>132</v>
      </c>
      <c r="AT445" s="156" t="s">
        <v>65</v>
      </c>
      <c r="AU445" s="156" t="s">
        <v>74</v>
      </c>
      <c r="AY445" s="149" t="s">
        <v>124</v>
      </c>
      <c r="BK445" s="157">
        <f>SUM(BK446:BK488)</f>
        <v>0</v>
      </c>
    </row>
    <row r="446" spans="2:65" s="27" customFormat="1" ht="22.5" customHeight="1">
      <c r="B446" s="161"/>
      <c r="C446" s="162" t="s">
        <v>533</v>
      </c>
      <c r="D446" s="162" t="s">
        <v>126</v>
      </c>
      <c r="E446" s="163" t="s">
        <v>534</v>
      </c>
      <c r="F446" s="164" t="s">
        <v>535</v>
      </c>
      <c r="G446" s="165" t="s">
        <v>292</v>
      </c>
      <c r="H446" s="166">
        <v>33.99</v>
      </c>
      <c r="I446" s="167"/>
      <c r="J446" s="167">
        <f>ROUND(I446*H446,2)</f>
        <v>0</v>
      </c>
      <c r="K446" s="164" t="s">
        <v>130</v>
      </c>
      <c r="L446" s="28"/>
      <c r="M446" s="168"/>
      <c r="N446" s="169" t="s">
        <v>38</v>
      </c>
      <c r="O446" s="170">
        <v>0.195</v>
      </c>
      <c r="P446" s="170">
        <f>O446*H446</f>
        <v>6.628050000000001</v>
      </c>
      <c r="Q446" s="170">
        <v>0</v>
      </c>
      <c r="R446" s="170">
        <f>Q446*H446</f>
        <v>0</v>
      </c>
      <c r="S446" s="170">
        <v>0.00167</v>
      </c>
      <c r="T446" s="171">
        <f>S446*H446</f>
        <v>0.0567633</v>
      </c>
      <c r="AR446" s="11" t="s">
        <v>387</v>
      </c>
      <c r="AT446" s="11" t="s">
        <v>126</v>
      </c>
      <c r="AU446" s="11" t="s">
        <v>132</v>
      </c>
      <c r="AY446" s="11" t="s">
        <v>124</v>
      </c>
      <c r="BE446" s="172">
        <f>IF(N446="základní",J446,0)</f>
        <v>0</v>
      </c>
      <c r="BF446" s="172">
        <f>IF(N446="snížená",J446,0)</f>
        <v>0</v>
      </c>
      <c r="BG446" s="172">
        <f>IF(N446="zákl. přenesená",J446,0)</f>
        <v>0</v>
      </c>
      <c r="BH446" s="172">
        <f>IF(N446="sníž. přenesená",J446,0)</f>
        <v>0</v>
      </c>
      <c r="BI446" s="172">
        <f>IF(N446="nulová",J446,0)</f>
        <v>0</v>
      </c>
      <c r="BJ446" s="11" t="s">
        <v>132</v>
      </c>
      <c r="BK446" s="172">
        <f>ROUND(I446*H446,2)</f>
        <v>0</v>
      </c>
      <c r="BL446" s="11" t="s">
        <v>387</v>
      </c>
      <c r="BM446" s="11" t="s">
        <v>536</v>
      </c>
    </row>
    <row r="447" spans="2:47" s="27" customFormat="1" ht="22.5" customHeight="1">
      <c r="B447" s="28"/>
      <c r="D447" s="173" t="s">
        <v>134</v>
      </c>
      <c r="F447" s="174" t="s">
        <v>537</v>
      </c>
      <c r="L447" s="28"/>
      <c r="M447" s="175"/>
      <c r="N447" s="29"/>
      <c r="O447" s="29"/>
      <c r="P447" s="29"/>
      <c r="Q447" s="29"/>
      <c r="R447" s="29"/>
      <c r="S447" s="29"/>
      <c r="T447" s="68"/>
      <c r="AT447" s="11" t="s">
        <v>134</v>
      </c>
      <c r="AU447" s="11" t="s">
        <v>132</v>
      </c>
    </row>
    <row r="448" spans="2:51" s="177" customFormat="1" ht="22.5" customHeight="1">
      <c r="B448" s="178"/>
      <c r="D448" s="179" t="s">
        <v>138</v>
      </c>
      <c r="E448" s="180"/>
      <c r="F448" s="181" t="s">
        <v>538</v>
      </c>
      <c r="H448" s="182">
        <v>33.99</v>
      </c>
      <c r="L448" s="178"/>
      <c r="M448" s="183"/>
      <c r="N448" s="184"/>
      <c r="O448" s="184"/>
      <c r="P448" s="184"/>
      <c r="Q448" s="184"/>
      <c r="R448" s="184"/>
      <c r="S448" s="184"/>
      <c r="T448" s="185"/>
      <c r="AT448" s="186" t="s">
        <v>138</v>
      </c>
      <c r="AU448" s="186" t="s">
        <v>132</v>
      </c>
      <c r="AV448" s="177" t="s">
        <v>132</v>
      </c>
      <c r="AW448" s="177" t="s">
        <v>30</v>
      </c>
      <c r="AX448" s="177" t="s">
        <v>74</v>
      </c>
      <c r="AY448" s="186" t="s">
        <v>124</v>
      </c>
    </row>
    <row r="449" spans="2:65" s="27" customFormat="1" ht="22.5" customHeight="1">
      <c r="B449" s="161"/>
      <c r="C449" s="162" t="s">
        <v>539</v>
      </c>
      <c r="D449" s="162" t="s">
        <v>126</v>
      </c>
      <c r="E449" s="163" t="s">
        <v>540</v>
      </c>
      <c r="F449" s="164" t="s">
        <v>541</v>
      </c>
      <c r="G449" s="165" t="s">
        <v>292</v>
      </c>
      <c r="H449" s="166">
        <v>6.43</v>
      </c>
      <c r="I449" s="167"/>
      <c r="J449" s="167">
        <f>ROUND(I449*H449,2)</f>
        <v>0</v>
      </c>
      <c r="K449" s="164" t="s">
        <v>130</v>
      </c>
      <c r="L449" s="28"/>
      <c r="M449" s="168"/>
      <c r="N449" s="169" t="s">
        <v>38</v>
      </c>
      <c r="O449" s="170">
        <v>0.189</v>
      </c>
      <c r="P449" s="170">
        <f>O449*H449</f>
        <v>1.2152699999999999</v>
      </c>
      <c r="Q449" s="170">
        <v>0</v>
      </c>
      <c r="R449" s="170">
        <f>Q449*H449</f>
        <v>0</v>
      </c>
      <c r="S449" s="170">
        <v>0.0026</v>
      </c>
      <c r="T449" s="171">
        <f>S449*H449</f>
        <v>0.016718</v>
      </c>
      <c r="AR449" s="11" t="s">
        <v>387</v>
      </c>
      <c r="AT449" s="11" t="s">
        <v>126</v>
      </c>
      <c r="AU449" s="11" t="s">
        <v>132</v>
      </c>
      <c r="AY449" s="11" t="s">
        <v>124</v>
      </c>
      <c r="BE449" s="172">
        <f>IF(N449="základní",J449,0)</f>
        <v>0</v>
      </c>
      <c r="BF449" s="172">
        <f>IF(N449="snížená",J449,0)</f>
        <v>0</v>
      </c>
      <c r="BG449" s="172">
        <f>IF(N449="zákl. přenesená",J449,0)</f>
        <v>0</v>
      </c>
      <c r="BH449" s="172">
        <f>IF(N449="sníž. přenesená",J449,0)</f>
        <v>0</v>
      </c>
      <c r="BI449" s="172">
        <f>IF(N449="nulová",J449,0)</f>
        <v>0</v>
      </c>
      <c r="BJ449" s="11" t="s">
        <v>132</v>
      </c>
      <c r="BK449" s="172">
        <f>ROUND(I449*H449,2)</f>
        <v>0</v>
      </c>
      <c r="BL449" s="11" t="s">
        <v>387</v>
      </c>
      <c r="BM449" s="11" t="s">
        <v>542</v>
      </c>
    </row>
    <row r="450" spans="2:47" s="27" customFormat="1" ht="22.5" customHeight="1">
      <c r="B450" s="28"/>
      <c r="D450" s="179" t="s">
        <v>134</v>
      </c>
      <c r="F450" s="217" t="s">
        <v>543</v>
      </c>
      <c r="L450" s="28"/>
      <c r="M450" s="175"/>
      <c r="N450" s="29"/>
      <c r="O450" s="29"/>
      <c r="P450" s="29"/>
      <c r="Q450" s="29"/>
      <c r="R450" s="29"/>
      <c r="S450" s="29"/>
      <c r="T450" s="68"/>
      <c r="AT450" s="11" t="s">
        <v>134</v>
      </c>
      <c r="AU450" s="11" t="s">
        <v>132</v>
      </c>
    </row>
    <row r="451" spans="2:65" s="27" customFormat="1" ht="22.5" customHeight="1">
      <c r="B451" s="161"/>
      <c r="C451" s="162" t="s">
        <v>544</v>
      </c>
      <c r="D451" s="162" t="s">
        <v>126</v>
      </c>
      <c r="E451" s="163" t="s">
        <v>545</v>
      </c>
      <c r="F451" s="164" t="s">
        <v>546</v>
      </c>
      <c r="G451" s="165" t="s">
        <v>292</v>
      </c>
      <c r="H451" s="166">
        <v>85.8</v>
      </c>
      <c r="I451" s="167"/>
      <c r="J451" s="167">
        <f>ROUND(I451*H451,2)</f>
        <v>0</v>
      </c>
      <c r="K451" s="164" t="s">
        <v>130</v>
      </c>
      <c r="L451" s="28"/>
      <c r="M451" s="168"/>
      <c r="N451" s="169" t="s">
        <v>38</v>
      </c>
      <c r="O451" s="170">
        <v>0.313</v>
      </c>
      <c r="P451" s="170">
        <f>O451*H451</f>
        <v>26.8554</v>
      </c>
      <c r="Q451" s="170">
        <v>0</v>
      </c>
      <c r="R451" s="170">
        <f>Q451*H451</f>
        <v>0</v>
      </c>
      <c r="S451" s="170">
        <v>0.00394</v>
      </c>
      <c r="T451" s="171">
        <f>S451*H451</f>
        <v>0.33805199999999996</v>
      </c>
      <c r="AR451" s="11" t="s">
        <v>387</v>
      </c>
      <c r="AT451" s="11" t="s">
        <v>126</v>
      </c>
      <c r="AU451" s="11" t="s">
        <v>132</v>
      </c>
      <c r="AY451" s="11" t="s">
        <v>124</v>
      </c>
      <c r="BE451" s="172">
        <f>IF(N451="základní",J451,0)</f>
        <v>0</v>
      </c>
      <c r="BF451" s="172">
        <f>IF(N451="snížená",J451,0)</f>
        <v>0</v>
      </c>
      <c r="BG451" s="172">
        <f>IF(N451="zákl. přenesená",J451,0)</f>
        <v>0</v>
      </c>
      <c r="BH451" s="172">
        <f>IF(N451="sníž. přenesená",J451,0)</f>
        <v>0</v>
      </c>
      <c r="BI451" s="172">
        <f>IF(N451="nulová",J451,0)</f>
        <v>0</v>
      </c>
      <c r="BJ451" s="11" t="s">
        <v>132</v>
      </c>
      <c r="BK451" s="172">
        <f>ROUND(I451*H451,2)</f>
        <v>0</v>
      </c>
      <c r="BL451" s="11" t="s">
        <v>387</v>
      </c>
      <c r="BM451" s="11" t="s">
        <v>547</v>
      </c>
    </row>
    <row r="452" spans="2:47" s="27" customFormat="1" ht="22.5" customHeight="1">
      <c r="B452" s="28"/>
      <c r="D452" s="173" t="s">
        <v>134</v>
      </c>
      <c r="F452" s="174" t="s">
        <v>548</v>
      </c>
      <c r="L452" s="28"/>
      <c r="M452" s="175"/>
      <c r="N452" s="29"/>
      <c r="O452" s="29"/>
      <c r="P452" s="29"/>
      <c r="Q452" s="29"/>
      <c r="R452" s="29"/>
      <c r="S452" s="29"/>
      <c r="T452" s="68"/>
      <c r="AT452" s="11" t="s">
        <v>134</v>
      </c>
      <c r="AU452" s="11" t="s">
        <v>132</v>
      </c>
    </row>
    <row r="453" spans="2:51" s="177" customFormat="1" ht="22.5" customHeight="1">
      <c r="B453" s="178"/>
      <c r="D453" s="173" t="s">
        <v>138</v>
      </c>
      <c r="E453" s="186"/>
      <c r="F453" s="188" t="s">
        <v>549</v>
      </c>
      <c r="H453" s="189">
        <v>7.5</v>
      </c>
      <c r="L453" s="178"/>
      <c r="M453" s="183"/>
      <c r="N453" s="184"/>
      <c r="O453" s="184"/>
      <c r="P453" s="184"/>
      <c r="Q453" s="184"/>
      <c r="R453" s="184"/>
      <c r="S453" s="184"/>
      <c r="T453" s="185"/>
      <c r="AT453" s="186" t="s">
        <v>138</v>
      </c>
      <c r="AU453" s="186" t="s">
        <v>132</v>
      </c>
      <c r="AV453" s="177" t="s">
        <v>132</v>
      </c>
      <c r="AW453" s="177" t="s">
        <v>30</v>
      </c>
      <c r="AX453" s="177" t="s">
        <v>66</v>
      </c>
      <c r="AY453" s="186" t="s">
        <v>124</v>
      </c>
    </row>
    <row r="454" spans="2:51" s="177" customFormat="1" ht="22.5" customHeight="1">
      <c r="B454" s="178"/>
      <c r="D454" s="173" t="s">
        <v>138</v>
      </c>
      <c r="E454" s="186"/>
      <c r="F454" s="188" t="s">
        <v>550</v>
      </c>
      <c r="H454" s="189">
        <v>31.9</v>
      </c>
      <c r="L454" s="178"/>
      <c r="M454" s="183"/>
      <c r="N454" s="184"/>
      <c r="O454" s="184"/>
      <c r="P454" s="184"/>
      <c r="Q454" s="184"/>
      <c r="R454" s="184"/>
      <c r="S454" s="184"/>
      <c r="T454" s="185"/>
      <c r="AT454" s="186" t="s">
        <v>138</v>
      </c>
      <c r="AU454" s="186" t="s">
        <v>132</v>
      </c>
      <c r="AV454" s="177" t="s">
        <v>132</v>
      </c>
      <c r="AW454" s="177" t="s">
        <v>30</v>
      </c>
      <c r="AX454" s="177" t="s">
        <v>66</v>
      </c>
      <c r="AY454" s="186" t="s">
        <v>124</v>
      </c>
    </row>
    <row r="455" spans="2:51" s="177" customFormat="1" ht="22.5" customHeight="1">
      <c r="B455" s="178"/>
      <c r="D455" s="173" t="s">
        <v>138</v>
      </c>
      <c r="E455" s="186"/>
      <c r="F455" s="188" t="s">
        <v>551</v>
      </c>
      <c r="H455" s="189">
        <v>12.8</v>
      </c>
      <c r="L455" s="178"/>
      <c r="M455" s="183"/>
      <c r="N455" s="184"/>
      <c r="O455" s="184"/>
      <c r="P455" s="184"/>
      <c r="Q455" s="184"/>
      <c r="R455" s="184"/>
      <c r="S455" s="184"/>
      <c r="T455" s="185"/>
      <c r="AT455" s="186" t="s">
        <v>138</v>
      </c>
      <c r="AU455" s="186" t="s">
        <v>132</v>
      </c>
      <c r="AV455" s="177" t="s">
        <v>132</v>
      </c>
      <c r="AW455" s="177" t="s">
        <v>30</v>
      </c>
      <c r="AX455" s="177" t="s">
        <v>66</v>
      </c>
      <c r="AY455" s="186" t="s">
        <v>124</v>
      </c>
    </row>
    <row r="456" spans="2:51" s="177" customFormat="1" ht="22.5" customHeight="1">
      <c r="B456" s="178"/>
      <c r="D456" s="173" t="s">
        <v>138</v>
      </c>
      <c r="E456" s="186"/>
      <c r="F456" s="188" t="s">
        <v>552</v>
      </c>
      <c r="H456" s="189">
        <v>33.6</v>
      </c>
      <c r="L456" s="178"/>
      <c r="M456" s="183"/>
      <c r="N456" s="184"/>
      <c r="O456" s="184"/>
      <c r="P456" s="184"/>
      <c r="Q456" s="184"/>
      <c r="R456" s="184"/>
      <c r="S456" s="184"/>
      <c r="T456" s="185"/>
      <c r="AT456" s="186" t="s">
        <v>138</v>
      </c>
      <c r="AU456" s="186" t="s">
        <v>132</v>
      </c>
      <c r="AV456" s="177" t="s">
        <v>132</v>
      </c>
      <c r="AW456" s="177" t="s">
        <v>30</v>
      </c>
      <c r="AX456" s="177" t="s">
        <v>66</v>
      </c>
      <c r="AY456" s="186" t="s">
        <v>124</v>
      </c>
    </row>
    <row r="457" spans="2:51" s="190" customFormat="1" ht="22.5" customHeight="1">
      <c r="B457" s="191"/>
      <c r="D457" s="179" t="s">
        <v>138</v>
      </c>
      <c r="E457" s="192"/>
      <c r="F457" s="193" t="s">
        <v>172</v>
      </c>
      <c r="H457" s="194">
        <v>85.8</v>
      </c>
      <c r="L457" s="191"/>
      <c r="M457" s="195"/>
      <c r="N457" s="196"/>
      <c r="O457" s="196"/>
      <c r="P457" s="196"/>
      <c r="Q457" s="196"/>
      <c r="R457" s="196"/>
      <c r="S457" s="196"/>
      <c r="T457" s="197"/>
      <c r="AT457" s="198" t="s">
        <v>138</v>
      </c>
      <c r="AU457" s="198" t="s">
        <v>132</v>
      </c>
      <c r="AV457" s="190" t="s">
        <v>131</v>
      </c>
      <c r="AW457" s="190" t="s">
        <v>30</v>
      </c>
      <c r="AX457" s="190" t="s">
        <v>74</v>
      </c>
      <c r="AY457" s="198" t="s">
        <v>124</v>
      </c>
    </row>
    <row r="458" spans="2:65" s="27" customFormat="1" ht="31.5" customHeight="1">
      <c r="B458" s="161"/>
      <c r="C458" s="162" t="s">
        <v>553</v>
      </c>
      <c r="D458" s="162" t="s">
        <v>126</v>
      </c>
      <c r="E458" s="163" t="s">
        <v>554</v>
      </c>
      <c r="F458" s="164" t="s">
        <v>555</v>
      </c>
      <c r="G458" s="165" t="s">
        <v>292</v>
      </c>
      <c r="H458" s="166">
        <v>112</v>
      </c>
      <c r="I458" s="167"/>
      <c r="J458" s="167">
        <f>ROUND(I458*H458,2)</f>
        <v>0</v>
      </c>
      <c r="K458" s="164"/>
      <c r="L458" s="28"/>
      <c r="M458" s="168"/>
      <c r="N458" s="169" t="s">
        <v>38</v>
      </c>
      <c r="O458" s="170">
        <v>0.228</v>
      </c>
      <c r="P458" s="170">
        <f>O458*H458</f>
        <v>25.536</v>
      </c>
      <c r="Q458" s="170">
        <v>0.00149</v>
      </c>
      <c r="R458" s="170">
        <f>Q458*H458</f>
        <v>0.16688</v>
      </c>
      <c r="S458" s="170">
        <v>0</v>
      </c>
      <c r="T458" s="171">
        <f>S458*H458</f>
        <v>0</v>
      </c>
      <c r="AR458" s="11" t="s">
        <v>387</v>
      </c>
      <c r="AT458" s="11" t="s">
        <v>126</v>
      </c>
      <c r="AU458" s="11" t="s">
        <v>132</v>
      </c>
      <c r="AY458" s="11" t="s">
        <v>124</v>
      </c>
      <c r="BE458" s="172">
        <f>IF(N458="základní",J458,0)</f>
        <v>0</v>
      </c>
      <c r="BF458" s="172">
        <f>IF(N458="snížená",J458,0)</f>
        <v>0</v>
      </c>
      <c r="BG458" s="172">
        <f>IF(N458="zákl. přenesená",J458,0)</f>
        <v>0</v>
      </c>
      <c r="BH458" s="172">
        <f>IF(N458="sníž. přenesená",J458,0)</f>
        <v>0</v>
      </c>
      <c r="BI458" s="172">
        <f>IF(N458="nulová",J458,0)</f>
        <v>0</v>
      </c>
      <c r="BJ458" s="11" t="s">
        <v>132</v>
      </c>
      <c r="BK458" s="172">
        <f>ROUND(I458*H458,2)</f>
        <v>0</v>
      </c>
      <c r="BL458" s="11" t="s">
        <v>387</v>
      </c>
      <c r="BM458" s="11" t="s">
        <v>556</v>
      </c>
    </row>
    <row r="459" spans="2:65" s="27" customFormat="1" ht="22.5" customHeight="1">
      <c r="B459" s="161"/>
      <c r="C459" s="162" t="s">
        <v>557</v>
      </c>
      <c r="D459" s="162" t="s">
        <v>126</v>
      </c>
      <c r="E459" s="163" t="s">
        <v>558</v>
      </c>
      <c r="F459" s="164" t="s">
        <v>559</v>
      </c>
      <c r="G459" s="165" t="s">
        <v>292</v>
      </c>
      <c r="H459" s="166">
        <v>31.91</v>
      </c>
      <c r="I459" s="167"/>
      <c r="J459" s="167">
        <f>ROUND(I459*H459,2)</f>
        <v>0</v>
      </c>
      <c r="K459" s="164" t="s">
        <v>130</v>
      </c>
      <c r="L459" s="28"/>
      <c r="M459" s="168"/>
      <c r="N459" s="169" t="s">
        <v>38</v>
      </c>
      <c r="O459" s="170">
        <v>0.331</v>
      </c>
      <c r="P459" s="170">
        <f>O459*H459</f>
        <v>10.56221</v>
      </c>
      <c r="Q459" s="170">
        <v>0.00148</v>
      </c>
      <c r="R459" s="170">
        <f>Q459*H459</f>
        <v>0.0472268</v>
      </c>
      <c r="S459" s="170">
        <v>0</v>
      </c>
      <c r="T459" s="171">
        <f>S459*H459</f>
        <v>0</v>
      </c>
      <c r="AR459" s="11" t="s">
        <v>387</v>
      </c>
      <c r="AT459" s="11" t="s">
        <v>126</v>
      </c>
      <c r="AU459" s="11" t="s">
        <v>132</v>
      </c>
      <c r="AY459" s="11" t="s">
        <v>124</v>
      </c>
      <c r="BE459" s="172">
        <f>IF(N459="základní",J459,0)</f>
        <v>0</v>
      </c>
      <c r="BF459" s="172">
        <f>IF(N459="snížená",J459,0)</f>
        <v>0</v>
      </c>
      <c r="BG459" s="172">
        <f>IF(N459="zákl. přenesená",J459,0)</f>
        <v>0</v>
      </c>
      <c r="BH459" s="172">
        <f>IF(N459="sníž. přenesená",J459,0)</f>
        <v>0</v>
      </c>
      <c r="BI459" s="172">
        <f>IF(N459="nulová",J459,0)</f>
        <v>0</v>
      </c>
      <c r="BJ459" s="11" t="s">
        <v>132</v>
      </c>
      <c r="BK459" s="172">
        <f>ROUND(I459*H459,2)</f>
        <v>0</v>
      </c>
      <c r="BL459" s="11" t="s">
        <v>387</v>
      </c>
      <c r="BM459" s="11" t="s">
        <v>560</v>
      </c>
    </row>
    <row r="460" spans="2:47" s="27" customFormat="1" ht="22.5" customHeight="1">
      <c r="B460" s="28"/>
      <c r="D460" s="173" t="s">
        <v>134</v>
      </c>
      <c r="F460" s="174" t="s">
        <v>561</v>
      </c>
      <c r="L460" s="28"/>
      <c r="M460" s="175"/>
      <c r="N460" s="29"/>
      <c r="O460" s="29"/>
      <c r="P460" s="29"/>
      <c r="Q460" s="29"/>
      <c r="R460" s="29"/>
      <c r="S460" s="29"/>
      <c r="T460" s="68"/>
      <c r="AT460" s="11" t="s">
        <v>134</v>
      </c>
      <c r="AU460" s="11" t="s">
        <v>132</v>
      </c>
    </row>
    <row r="461" spans="2:51" s="177" customFormat="1" ht="22.5" customHeight="1">
      <c r="B461" s="178"/>
      <c r="D461" s="179" t="s">
        <v>138</v>
      </c>
      <c r="E461" s="180"/>
      <c r="F461" s="181" t="s">
        <v>562</v>
      </c>
      <c r="H461" s="182">
        <v>31.91</v>
      </c>
      <c r="L461" s="178"/>
      <c r="M461" s="183"/>
      <c r="N461" s="184"/>
      <c r="O461" s="184"/>
      <c r="P461" s="184"/>
      <c r="Q461" s="184"/>
      <c r="R461" s="184"/>
      <c r="S461" s="184"/>
      <c r="T461" s="185"/>
      <c r="AT461" s="186" t="s">
        <v>138</v>
      </c>
      <c r="AU461" s="186" t="s">
        <v>132</v>
      </c>
      <c r="AV461" s="177" t="s">
        <v>132</v>
      </c>
      <c r="AW461" s="177" t="s">
        <v>30</v>
      </c>
      <c r="AX461" s="177" t="s">
        <v>74</v>
      </c>
      <c r="AY461" s="186" t="s">
        <v>124</v>
      </c>
    </row>
    <row r="462" spans="2:65" s="27" customFormat="1" ht="22.5" customHeight="1">
      <c r="B462" s="161"/>
      <c r="C462" s="162" t="s">
        <v>563</v>
      </c>
      <c r="D462" s="162" t="s">
        <v>126</v>
      </c>
      <c r="E462" s="163" t="s">
        <v>564</v>
      </c>
      <c r="F462" s="164" t="s">
        <v>565</v>
      </c>
      <c r="G462" s="165" t="s">
        <v>292</v>
      </c>
      <c r="H462" s="166">
        <v>2.08</v>
      </c>
      <c r="I462" s="167"/>
      <c r="J462" s="167">
        <f>ROUND(I462*H462,2)</f>
        <v>0</v>
      </c>
      <c r="K462" s="164" t="s">
        <v>130</v>
      </c>
      <c r="L462" s="28"/>
      <c r="M462" s="168"/>
      <c r="N462" s="169" t="s">
        <v>38</v>
      </c>
      <c r="O462" s="170">
        <v>0.363</v>
      </c>
      <c r="P462" s="170">
        <f>O462*H462</f>
        <v>0.75504</v>
      </c>
      <c r="Q462" s="170">
        <v>0.00232</v>
      </c>
      <c r="R462" s="170">
        <f>Q462*H462</f>
        <v>0.0048256</v>
      </c>
      <c r="S462" s="170">
        <v>0</v>
      </c>
      <c r="T462" s="171">
        <f>S462*H462</f>
        <v>0</v>
      </c>
      <c r="AR462" s="11" t="s">
        <v>387</v>
      </c>
      <c r="AT462" s="11" t="s">
        <v>126</v>
      </c>
      <c r="AU462" s="11" t="s">
        <v>132</v>
      </c>
      <c r="AY462" s="11" t="s">
        <v>124</v>
      </c>
      <c r="BE462" s="172">
        <f>IF(N462="základní",J462,0)</f>
        <v>0</v>
      </c>
      <c r="BF462" s="172">
        <f>IF(N462="snížená",J462,0)</f>
        <v>0</v>
      </c>
      <c r="BG462" s="172">
        <f>IF(N462="zákl. přenesená",J462,0)</f>
        <v>0</v>
      </c>
      <c r="BH462" s="172">
        <f>IF(N462="sníž. přenesená",J462,0)</f>
        <v>0</v>
      </c>
      <c r="BI462" s="172">
        <f>IF(N462="nulová",J462,0)</f>
        <v>0</v>
      </c>
      <c r="BJ462" s="11" t="s">
        <v>132</v>
      </c>
      <c r="BK462" s="172">
        <f>ROUND(I462*H462,2)</f>
        <v>0</v>
      </c>
      <c r="BL462" s="11" t="s">
        <v>387</v>
      </c>
      <c r="BM462" s="11" t="s">
        <v>566</v>
      </c>
    </row>
    <row r="463" spans="2:47" s="27" customFormat="1" ht="22.5" customHeight="1">
      <c r="B463" s="28"/>
      <c r="D463" s="173" t="s">
        <v>134</v>
      </c>
      <c r="F463" s="174" t="s">
        <v>567</v>
      </c>
      <c r="L463" s="28"/>
      <c r="M463" s="175"/>
      <c r="N463" s="29"/>
      <c r="O463" s="29"/>
      <c r="P463" s="29"/>
      <c r="Q463" s="29"/>
      <c r="R463" s="29"/>
      <c r="S463" s="29"/>
      <c r="T463" s="68"/>
      <c r="AT463" s="11" t="s">
        <v>134</v>
      </c>
      <c r="AU463" s="11" t="s">
        <v>132</v>
      </c>
    </row>
    <row r="464" spans="2:51" s="177" customFormat="1" ht="22.5" customHeight="1">
      <c r="B464" s="178"/>
      <c r="D464" s="179" t="s">
        <v>138</v>
      </c>
      <c r="E464" s="180"/>
      <c r="F464" s="181" t="s">
        <v>568</v>
      </c>
      <c r="H464" s="182">
        <v>2.08</v>
      </c>
      <c r="L464" s="178"/>
      <c r="M464" s="183"/>
      <c r="N464" s="184"/>
      <c r="O464" s="184"/>
      <c r="P464" s="184"/>
      <c r="Q464" s="184"/>
      <c r="R464" s="184"/>
      <c r="S464" s="184"/>
      <c r="T464" s="185"/>
      <c r="AT464" s="186" t="s">
        <v>138</v>
      </c>
      <c r="AU464" s="186" t="s">
        <v>132</v>
      </c>
      <c r="AV464" s="177" t="s">
        <v>132</v>
      </c>
      <c r="AW464" s="177" t="s">
        <v>30</v>
      </c>
      <c r="AX464" s="177" t="s">
        <v>74</v>
      </c>
      <c r="AY464" s="186" t="s">
        <v>124</v>
      </c>
    </row>
    <row r="465" spans="2:65" s="27" customFormat="1" ht="22.5" customHeight="1">
      <c r="B465" s="161"/>
      <c r="C465" s="162" t="s">
        <v>569</v>
      </c>
      <c r="D465" s="162" t="s">
        <v>126</v>
      </c>
      <c r="E465" s="163" t="s">
        <v>570</v>
      </c>
      <c r="F465" s="164" t="s">
        <v>571</v>
      </c>
      <c r="G465" s="165" t="s">
        <v>292</v>
      </c>
      <c r="H465" s="166">
        <v>85.8</v>
      </c>
      <c r="I465" s="167"/>
      <c r="J465" s="167">
        <f>ROUND(I465*H465,2)</f>
        <v>0</v>
      </c>
      <c r="K465" s="164" t="s">
        <v>130</v>
      </c>
      <c r="L465" s="28"/>
      <c r="M465" s="168"/>
      <c r="N465" s="169" t="s">
        <v>38</v>
      </c>
      <c r="O465" s="170">
        <v>0.215</v>
      </c>
      <c r="P465" s="170">
        <f>O465*H465</f>
        <v>18.447</v>
      </c>
      <c r="Q465" s="170">
        <v>0</v>
      </c>
      <c r="R465" s="170">
        <f>Q465*H465</f>
        <v>0</v>
      </c>
      <c r="S465" s="170">
        <v>0</v>
      </c>
      <c r="T465" s="171">
        <f>S465*H465</f>
        <v>0</v>
      </c>
      <c r="AR465" s="11" t="s">
        <v>387</v>
      </c>
      <c r="AT465" s="11" t="s">
        <v>126</v>
      </c>
      <c r="AU465" s="11" t="s">
        <v>132</v>
      </c>
      <c r="AY465" s="11" t="s">
        <v>124</v>
      </c>
      <c r="BE465" s="172">
        <f>IF(N465="základní",J465,0)</f>
        <v>0</v>
      </c>
      <c r="BF465" s="172">
        <f>IF(N465="snížená",J465,0)</f>
        <v>0</v>
      </c>
      <c r="BG465" s="172">
        <f>IF(N465="zákl. přenesená",J465,0)</f>
        <v>0</v>
      </c>
      <c r="BH465" s="172">
        <f>IF(N465="sníž. přenesená",J465,0)</f>
        <v>0</v>
      </c>
      <c r="BI465" s="172">
        <f>IF(N465="nulová",J465,0)</f>
        <v>0</v>
      </c>
      <c r="BJ465" s="11" t="s">
        <v>132</v>
      </c>
      <c r="BK465" s="172">
        <f>ROUND(I465*H465,2)</f>
        <v>0</v>
      </c>
      <c r="BL465" s="11" t="s">
        <v>387</v>
      </c>
      <c r="BM465" s="11" t="s">
        <v>572</v>
      </c>
    </row>
    <row r="466" spans="2:47" s="27" customFormat="1" ht="22.5" customHeight="1">
      <c r="B466" s="28"/>
      <c r="D466" s="173" t="s">
        <v>134</v>
      </c>
      <c r="F466" s="174" t="s">
        <v>573</v>
      </c>
      <c r="L466" s="28"/>
      <c r="M466" s="175"/>
      <c r="N466" s="29"/>
      <c r="O466" s="29"/>
      <c r="P466" s="29"/>
      <c r="Q466" s="29"/>
      <c r="R466" s="29"/>
      <c r="S466" s="29"/>
      <c r="T466" s="68"/>
      <c r="AT466" s="11" t="s">
        <v>134</v>
      </c>
      <c r="AU466" s="11" t="s">
        <v>132</v>
      </c>
    </row>
    <row r="467" spans="2:51" s="177" customFormat="1" ht="22.5" customHeight="1">
      <c r="B467" s="178"/>
      <c r="D467" s="173" t="s">
        <v>138</v>
      </c>
      <c r="E467" s="186"/>
      <c r="F467" s="188" t="s">
        <v>549</v>
      </c>
      <c r="H467" s="189">
        <v>7.5</v>
      </c>
      <c r="L467" s="178"/>
      <c r="M467" s="183"/>
      <c r="N467" s="184"/>
      <c r="O467" s="184"/>
      <c r="P467" s="184"/>
      <c r="Q467" s="184"/>
      <c r="R467" s="184"/>
      <c r="S467" s="184"/>
      <c r="T467" s="185"/>
      <c r="AT467" s="186" t="s">
        <v>138</v>
      </c>
      <c r="AU467" s="186" t="s">
        <v>132</v>
      </c>
      <c r="AV467" s="177" t="s">
        <v>132</v>
      </c>
      <c r="AW467" s="177" t="s">
        <v>30</v>
      </c>
      <c r="AX467" s="177" t="s">
        <v>66</v>
      </c>
      <c r="AY467" s="186" t="s">
        <v>124</v>
      </c>
    </row>
    <row r="468" spans="2:51" s="177" customFormat="1" ht="22.5" customHeight="1">
      <c r="B468" s="178"/>
      <c r="D468" s="173" t="s">
        <v>138</v>
      </c>
      <c r="E468" s="186"/>
      <c r="F468" s="188" t="s">
        <v>550</v>
      </c>
      <c r="H468" s="189">
        <v>31.9</v>
      </c>
      <c r="L468" s="178"/>
      <c r="M468" s="183"/>
      <c r="N468" s="184"/>
      <c r="O468" s="184"/>
      <c r="P468" s="184"/>
      <c r="Q468" s="184"/>
      <c r="R468" s="184"/>
      <c r="S468" s="184"/>
      <c r="T468" s="185"/>
      <c r="AT468" s="186" t="s">
        <v>138</v>
      </c>
      <c r="AU468" s="186" t="s">
        <v>132</v>
      </c>
      <c r="AV468" s="177" t="s">
        <v>132</v>
      </c>
      <c r="AW468" s="177" t="s">
        <v>30</v>
      </c>
      <c r="AX468" s="177" t="s">
        <v>66</v>
      </c>
      <c r="AY468" s="186" t="s">
        <v>124</v>
      </c>
    </row>
    <row r="469" spans="2:51" s="177" customFormat="1" ht="22.5" customHeight="1">
      <c r="B469" s="178"/>
      <c r="D469" s="173" t="s">
        <v>138</v>
      </c>
      <c r="E469" s="186"/>
      <c r="F469" s="188" t="s">
        <v>551</v>
      </c>
      <c r="H469" s="189">
        <v>12.8</v>
      </c>
      <c r="L469" s="178"/>
      <c r="M469" s="183"/>
      <c r="N469" s="184"/>
      <c r="O469" s="184"/>
      <c r="P469" s="184"/>
      <c r="Q469" s="184"/>
      <c r="R469" s="184"/>
      <c r="S469" s="184"/>
      <c r="T469" s="185"/>
      <c r="AT469" s="186" t="s">
        <v>138</v>
      </c>
      <c r="AU469" s="186" t="s">
        <v>132</v>
      </c>
      <c r="AV469" s="177" t="s">
        <v>132</v>
      </c>
      <c r="AW469" s="177" t="s">
        <v>30</v>
      </c>
      <c r="AX469" s="177" t="s">
        <v>66</v>
      </c>
      <c r="AY469" s="186" t="s">
        <v>124</v>
      </c>
    </row>
    <row r="470" spans="2:51" s="177" customFormat="1" ht="22.5" customHeight="1">
      <c r="B470" s="178"/>
      <c r="D470" s="173" t="s">
        <v>138</v>
      </c>
      <c r="E470" s="186"/>
      <c r="F470" s="188" t="s">
        <v>552</v>
      </c>
      <c r="H470" s="189">
        <v>33.6</v>
      </c>
      <c r="L470" s="178"/>
      <c r="M470" s="183"/>
      <c r="N470" s="184"/>
      <c r="O470" s="184"/>
      <c r="P470" s="184"/>
      <c r="Q470" s="184"/>
      <c r="R470" s="184"/>
      <c r="S470" s="184"/>
      <c r="T470" s="185"/>
      <c r="AT470" s="186" t="s">
        <v>138</v>
      </c>
      <c r="AU470" s="186" t="s">
        <v>132</v>
      </c>
      <c r="AV470" s="177" t="s">
        <v>132</v>
      </c>
      <c r="AW470" s="177" t="s">
        <v>30</v>
      </c>
      <c r="AX470" s="177" t="s">
        <v>66</v>
      </c>
      <c r="AY470" s="186" t="s">
        <v>124</v>
      </c>
    </row>
    <row r="471" spans="2:51" s="190" customFormat="1" ht="22.5" customHeight="1">
      <c r="B471" s="191"/>
      <c r="D471" s="179" t="s">
        <v>138</v>
      </c>
      <c r="E471" s="192"/>
      <c r="F471" s="193" t="s">
        <v>172</v>
      </c>
      <c r="H471" s="194">
        <v>85.8</v>
      </c>
      <c r="L471" s="191"/>
      <c r="M471" s="195"/>
      <c r="N471" s="196"/>
      <c r="O471" s="196"/>
      <c r="P471" s="196"/>
      <c r="Q471" s="196"/>
      <c r="R471" s="196"/>
      <c r="S471" s="196"/>
      <c r="T471" s="197"/>
      <c r="AT471" s="198" t="s">
        <v>138</v>
      </c>
      <c r="AU471" s="198" t="s">
        <v>132</v>
      </c>
      <c r="AV471" s="190" t="s">
        <v>131</v>
      </c>
      <c r="AW471" s="190" t="s">
        <v>30</v>
      </c>
      <c r="AX471" s="190" t="s">
        <v>74</v>
      </c>
      <c r="AY471" s="198" t="s">
        <v>124</v>
      </c>
    </row>
    <row r="472" spans="2:65" s="27" customFormat="1" ht="22.5" customHeight="1">
      <c r="B472" s="161"/>
      <c r="C472" s="162" t="s">
        <v>574</v>
      </c>
      <c r="D472" s="162" t="s">
        <v>126</v>
      </c>
      <c r="E472" s="163" t="s">
        <v>575</v>
      </c>
      <c r="F472" s="164" t="s">
        <v>576</v>
      </c>
      <c r="G472" s="165" t="s">
        <v>395</v>
      </c>
      <c r="H472" s="166">
        <v>57</v>
      </c>
      <c r="I472" s="167"/>
      <c r="J472" s="167">
        <f>ROUND(I472*H472,2)</f>
        <v>0</v>
      </c>
      <c r="K472" s="164" t="s">
        <v>130</v>
      </c>
      <c r="L472" s="28"/>
      <c r="M472" s="168"/>
      <c r="N472" s="169" t="s">
        <v>38</v>
      </c>
      <c r="O472" s="170">
        <v>0.08</v>
      </c>
      <c r="P472" s="170">
        <f>O472*H472</f>
        <v>4.5600000000000005</v>
      </c>
      <c r="Q472" s="170">
        <v>0</v>
      </c>
      <c r="R472" s="170">
        <f>Q472*H472</f>
        <v>0</v>
      </c>
      <c r="S472" s="170">
        <v>0</v>
      </c>
      <c r="T472" s="171">
        <f>S472*H472</f>
        <v>0</v>
      </c>
      <c r="AR472" s="11" t="s">
        <v>387</v>
      </c>
      <c r="AT472" s="11" t="s">
        <v>126</v>
      </c>
      <c r="AU472" s="11" t="s">
        <v>132</v>
      </c>
      <c r="AY472" s="11" t="s">
        <v>124</v>
      </c>
      <c r="BE472" s="172">
        <f>IF(N472="základní",J472,0)</f>
        <v>0</v>
      </c>
      <c r="BF472" s="172">
        <f>IF(N472="snížená",J472,0)</f>
        <v>0</v>
      </c>
      <c r="BG472" s="172">
        <f>IF(N472="zákl. přenesená",J472,0)</f>
        <v>0</v>
      </c>
      <c r="BH472" s="172">
        <f>IF(N472="sníž. přenesená",J472,0)</f>
        <v>0</v>
      </c>
      <c r="BI472" s="172">
        <f>IF(N472="nulová",J472,0)</f>
        <v>0</v>
      </c>
      <c r="BJ472" s="11" t="s">
        <v>132</v>
      </c>
      <c r="BK472" s="172">
        <f>ROUND(I472*H472,2)</f>
        <v>0</v>
      </c>
      <c r="BL472" s="11" t="s">
        <v>387</v>
      </c>
      <c r="BM472" s="11" t="s">
        <v>577</v>
      </c>
    </row>
    <row r="473" spans="2:47" s="27" customFormat="1" ht="22.5" customHeight="1">
      <c r="B473" s="28"/>
      <c r="D473" s="173" t="s">
        <v>134</v>
      </c>
      <c r="F473" s="174" t="s">
        <v>578</v>
      </c>
      <c r="L473" s="28"/>
      <c r="M473" s="175"/>
      <c r="N473" s="29"/>
      <c r="O473" s="29"/>
      <c r="P473" s="29"/>
      <c r="Q473" s="29"/>
      <c r="R473" s="29"/>
      <c r="S473" s="29"/>
      <c r="T473" s="68"/>
      <c r="AT473" s="11" t="s">
        <v>134</v>
      </c>
      <c r="AU473" s="11" t="s">
        <v>132</v>
      </c>
    </row>
    <row r="474" spans="2:51" s="177" customFormat="1" ht="22.5" customHeight="1">
      <c r="B474" s="178"/>
      <c r="D474" s="179" t="s">
        <v>138</v>
      </c>
      <c r="E474" s="180"/>
      <c r="F474" s="181" t="s">
        <v>579</v>
      </c>
      <c r="H474" s="182">
        <v>57</v>
      </c>
      <c r="L474" s="178"/>
      <c r="M474" s="183"/>
      <c r="N474" s="184"/>
      <c r="O474" s="184"/>
      <c r="P474" s="184"/>
      <c r="Q474" s="184"/>
      <c r="R474" s="184"/>
      <c r="S474" s="184"/>
      <c r="T474" s="185"/>
      <c r="AT474" s="186" t="s">
        <v>138</v>
      </c>
      <c r="AU474" s="186" t="s">
        <v>132</v>
      </c>
      <c r="AV474" s="177" t="s">
        <v>132</v>
      </c>
      <c r="AW474" s="177" t="s">
        <v>30</v>
      </c>
      <c r="AX474" s="177" t="s">
        <v>74</v>
      </c>
      <c r="AY474" s="186" t="s">
        <v>124</v>
      </c>
    </row>
    <row r="475" spans="2:65" s="27" customFormat="1" ht="22.5" customHeight="1">
      <c r="B475" s="161"/>
      <c r="C475" s="162" t="s">
        <v>10</v>
      </c>
      <c r="D475" s="162" t="s">
        <v>126</v>
      </c>
      <c r="E475" s="163" t="s">
        <v>580</v>
      </c>
      <c r="F475" s="164" t="s">
        <v>581</v>
      </c>
      <c r="G475" s="165" t="s">
        <v>395</v>
      </c>
      <c r="H475" s="166">
        <v>8</v>
      </c>
      <c r="I475" s="167"/>
      <c r="J475" s="167">
        <f>ROUND(I475*H475,2)</f>
        <v>0</v>
      </c>
      <c r="K475" s="164" t="s">
        <v>130</v>
      </c>
      <c r="L475" s="28"/>
      <c r="M475" s="168"/>
      <c r="N475" s="169" t="s">
        <v>38</v>
      </c>
      <c r="O475" s="170">
        <v>0.154</v>
      </c>
      <c r="P475" s="170">
        <f>O475*H475</f>
        <v>1.232</v>
      </c>
      <c r="Q475" s="170">
        <v>0</v>
      </c>
      <c r="R475" s="170">
        <f>Q475*H475</f>
        <v>0</v>
      </c>
      <c r="S475" s="170">
        <v>0</v>
      </c>
      <c r="T475" s="171">
        <f>S475*H475</f>
        <v>0</v>
      </c>
      <c r="AR475" s="11" t="s">
        <v>387</v>
      </c>
      <c r="AT475" s="11" t="s">
        <v>126</v>
      </c>
      <c r="AU475" s="11" t="s">
        <v>132</v>
      </c>
      <c r="AY475" s="11" t="s">
        <v>124</v>
      </c>
      <c r="BE475" s="172">
        <f>IF(N475="základní",J475,0)</f>
        <v>0</v>
      </c>
      <c r="BF475" s="172">
        <f>IF(N475="snížená",J475,0)</f>
        <v>0</v>
      </c>
      <c r="BG475" s="172">
        <f>IF(N475="zákl. přenesená",J475,0)</f>
        <v>0</v>
      </c>
      <c r="BH475" s="172">
        <f>IF(N475="sníž. přenesená",J475,0)</f>
        <v>0</v>
      </c>
      <c r="BI475" s="172">
        <f>IF(N475="nulová",J475,0)</f>
        <v>0</v>
      </c>
      <c r="BJ475" s="11" t="s">
        <v>132</v>
      </c>
      <c r="BK475" s="172">
        <f>ROUND(I475*H475,2)</f>
        <v>0</v>
      </c>
      <c r="BL475" s="11" t="s">
        <v>387</v>
      </c>
      <c r="BM475" s="11" t="s">
        <v>582</v>
      </c>
    </row>
    <row r="476" spans="2:47" s="27" customFormat="1" ht="22.5" customHeight="1">
      <c r="B476" s="28"/>
      <c r="D476" s="173" t="s">
        <v>134</v>
      </c>
      <c r="F476" s="174" t="s">
        <v>583</v>
      </c>
      <c r="L476" s="28"/>
      <c r="M476" s="175"/>
      <c r="N476" s="29"/>
      <c r="O476" s="29"/>
      <c r="P476" s="29"/>
      <c r="Q476" s="29"/>
      <c r="R476" s="29"/>
      <c r="S476" s="29"/>
      <c r="T476" s="68"/>
      <c r="AT476" s="11" t="s">
        <v>134</v>
      </c>
      <c r="AU476" s="11" t="s">
        <v>132</v>
      </c>
    </row>
    <row r="477" spans="2:51" s="177" customFormat="1" ht="22.5" customHeight="1">
      <c r="B477" s="178"/>
      <c r="D477" s="173" t="s">
        <v>138</v>
      </c>
      <c r="E477" s="186"/>
      <c r="F477" s="188" t="s">
        <v>512</v>
      </c>
      <c r="H477" s="189">
        <v>1</v>
      </c>
      <c r="L477" s="178"/>
      <c r="M477" s="183"/>
      <c r="N477" s="184"/>
      <c r="O477" s="184"/>
      <c r="P477" s="184"/>
      <c r="Q477" s="184"/>
      <c r="R477" s="184"/>
      <c r="S477" s="184"/>
      <c r="T477" s="185"/>
      <c r="AT477" s="186" t="s">
        <v>138</v>
      </c>
      <c r="AU477" s="186" t="s">
        <v>132</v>
      </c>
      <c r="AV477" s="177" t="s">
        <v>132</v>
      </c>
      <c r="AW477" s="177" t="s">
        <v>30</v>
      </c>
      <c r="AX477" s="177" t="s">
        <v>66</v>
      </c>
      <c r="AY477" s="186" t="s">
        <v>124</v>
      </c>
    </row>
    <row r="478" spans="2:51" s="177" customFormat="1" ht="22.5" customHeight="1">
      <c r="B478" s="178"/>
      <c r="D478" s="173" t="s">
        <v>138</v>
      </c>
      <c r="E478" s="186"/>
      <c r="F478" s="188" t="s">
        <v>584</v>
      </c>
      <c r="H478" s="189">
        <v>2</v>
      </c>
      <c r="L478" s="178"/>
      <c r="M478" s="183"/>
      <c r="N478" s="184"/>
      <c r="O478" s="184"/>
      <c r="P478" s="184"/>
      <c r="Q478" s="184"/>
      <c r="R478" s="184"/>
      <c r="S478" s="184"/>
      <c r="T478" s="185"/>
      <c r="AT478" s="186" t="s">
        <v>138</v>
      </c>
      <c r="AU478" s="186" t="s">
        <v>132</v>
      </c>
      <c r="AV478" s="177" t="s">
        <v>132</v>
      </c>
      <c r="AW478" s="177" t="s">
        <v>30</v>
      </c>
      <c r="AX478" s="177" t="s">
        <v>66</v>
      </c>
      <c r="AY478" s="186" t="s">
        <v>124</v>
      </c>
    </row>
    <row r="479" spans="2:51" s="177" customFormat="1" ht="22.5" customHeight="1">
      <c r="B479" s="178"/>
      <c r="D479" s="173" t="s">
        <v>138</v>
      </c>
      <c r="E479" s="186"/>
      <c r="F479" s="188" t="s">
        <v>585</v>
      </c>
      <c r="H479" s="189">
        <v>1</v>
      </c>
      <c r="L479" s="178"/>
      <c r="M479" s="183"/>
      <c r="N479" s="184"/>
      <c r="O479" s="184"/>
      <c r="P479" s="184"/>
      <c r="Q479" s="184"/>
      <c r="R479" s="184"/>
      <c r="S479" s="184"/>
      <c r="T479" s="185"/>
      <c r="AT479" s="186" t="s">
        <v>138</v>
      </c>
      <c r="AU479" s="186" t="s">
        <v>132</v>
      </c>
      <c r="AV479" s="177" t="s">
        <v>132</v>
      </c>
      <c r="AW479" s="177" t="s">
        <v>30</v>
      </c>
      <c r="AX479" s="177" t="s">
        <v>66</v>
      </c>
      <c r="AY479" s="186" t="s">
        <v>124</v>
      </c>
    </row>
    <row r="480" spans="2:51" s="177" customFormat="1" ht="22.5" customHeight="1">
      <c r="B480" s="178"/>
      <c r="D480" s="173" t="s">
        <v>138</v>
      </c>
      <c r="E480" s="186"/>
      <c r="F480" s="188" t="s">
        <v>586</v>
      </c>
      <c r="H480" s="189">
        <v>4</v>
      </c>
      <c r="L480" s="178"/>
      <c r="M480" s="183"/>
      <c r="N480" s="184"/>
      <c r="O480" s="184"/>
      <c r="P480" s="184"/>
      <c r="Q480" s="184"/>
      <c r="R480" s="184"/>
      <c r="S480" s="184"/>
      <c r="T480" s="185"/>
      <c r="AT480" s="186" t="s">
        <v>138</v>
      </c>
      <c r="AU480" s="186" t="s">
        <v>132</v>
      </c>
      <c r="AV480" s="177" t="s">
        <v>132</v>
      </c>
      <c r="AW480" s="177" t="s">
        <v>30</v>
      </c>
      <c r="AX480" s="177" t="s">
        <v>66</v>
      </c>
      <c r="AY480" s="186" t="s">
        <v>124</v>
      </c>
    </row>
    <row r="481" spans="2:51" s="190" customFormat="1" ht="22.5" customHeight="1">
      <c r="B481" s="191"/>
      <c r="D481" s="179" t="s">
        <v>138</v>
      </c>
      <c r="E481" s="192"/>
      <c r="F481" s="193" t="s">
        <v>172</v>
      </c>
      <c r="H481" s="194">
        <v>8</v>
      </c>
      <c r="L481" s="191"/>
      <c r="M481" s="195"/>
      <c r="N481" s="196"/>
      <c r="O481" s="196"/>
      <c r="P481" s="196"/>
      <c r="Q481" s="196"/>
      <c r="R481" s="196"/>
      <c r="S481" s="196"/>
      <c r="T481" s="197"/>
      <c r="AT481" s="198" t="s">
        <v>138</v>
      </c>
      <c r="AU481" s="198" t="s">
        <v>132</v>
      </c>
      <c r="AV481" s="190" t="s">
        <v>131</v>
      </c>
      <c r="AW481" s="190" t="s">
        <v>30</v>
      </c>
      <c r="AX481" s="190" t="s">
        <v>74</v>
      </c>
      <c r="AY481" s="198" t="s">
        <v>124</v>
      </c>
    </row>
    <row r="482" spans="2:65" s="27" customFormat="1" ht="22.5" customHeight="1">
      <c r="B482" s="161"/>
      <c r="C482" s="162" t="s">
        <v>587</v>
      </c>
      <c r="D482" s="162" t="s">
        <v>126</v>
      </c>
      <c r="E482" s="163" t="s">
        <v>588</v>
      </c>
      <c r="F482" s="164" t="s">
        <v>589</v>
      </c>
      <c r="G482" s="165" t="s">
        <v>292</v>
      </c>
      <c r="H482" s="166">
        <v>6.43</v>
      </c>
      <c r="I482" s="167"/>
      <c r="J482" s="167">
        <f>ROUND(I482*H482,2)</f>
        <v>0</v>
      </c>
      <c r="K482" s="164" t="s">
        <v>130</v>
      </c>
      <c r="L482" s="28"/>
      <c r="M482" s="168"/>
      <c r="N482" s="169" t="s">
        <v>38</v>
      </c>
      <c r="O482" s="170">
        <v>0.265</v>
      </c>
      <c r="P482" s="170">
        <f>O482*H482</f>
        <v>1.70395</v>
      </c>
      <c r="Q482" s="170">
        <v>0.00259</v>
      </c>
      <c r="R482" s="170">
        <f>Q482*H482</f>
        <v>0.016653699999999997</v>
      </c>
      <c r="S482" s="170">
        <v>0</v>
      </c>
      <c r="T482" s="171">
        <f>S482*H482</f>
        <v>0</v>
      </c>
      <c r="AR482" s="11" t="s">
        <v>387</v>
      </c>
      <c r="AT482" s="11" t="s">
        <v>126</v>
      </c>
      <c r="AU482" s="11" t="s">
        <v>132</v>
      </c>
      <c r="AY482" s="11" t="s">
        <v>124</v>
      </c>
      <c r="BE482" s="172">
        <f>IF(N482="základní",J482,0)</f>
        <v>0</v>
      </c>
      <c r="BF482" s="172">
        <f>IF(N482="snížená",J482,0)</f>
        <v>0</v>
      </c>
      <c r="BG482" s="172">
        <f>IF(N482="zákl. přenesená",J482,0)</f>
        <v>0</v>
      </c>
      <c r="BH482" s="172">
        <f>IF(N482="sníž. přenesená",J482,0)</f>
        <v>0</v>
      </c>
      <c r="BI482" s="172">
        <f>IF(N482="nulová",J482,0)</f>
        <v>0</v>
      </c>
      <c r="BJ482" s="11" t="s">
        <v>132</v>
      </c>
      <c r="BK482" s="172">
        <f>ROUND(I482*H482,2)</f>
        <v>0</v>
      </c>
      <c r="BL482" s="11" t="s">
        <v>387</v>
      </c>
      <c r="BM482" s="11" t="s">
        <v>590</v>
      </c>
    </row>
    <row r="483" spans="2:47" s="27" customFormat="1" ht="22.5" customHeight="1">
      <c r="B483" s="28"/>
      <c r="D483" s="179" t="s">
        <v>134</v>
      </c>
      <c r="F483" s="217" t="s">
        <v>591</v>
      </c>
      <c r="L483" s="28"/>
      <c r="M483" s="175"/>
      <c r="N483" s="29"/>
      <c r="O483" s="29"/>
      <c r="P483" s="29"/>
      <c r="Q483" s="29"/>
      <c r="R483" s="29"/>
      <c r="S483" s="29"/>
      <c r="T483" s="68"/>
      <c r="AT483" s="11" t="s">
        <v>134</v>
      </c>
      <c r="AU483" s="11" t="s">
        <v>132</v>
      </c>
    </row>
    <row r="484" spans="2:65" s="27" customFormat="1" ht="22.5" customHeight="1">
      <c r="B484" s="161"/>
      <c r="C484" s="162" t="s">
        <v>592</v>
      </c>
      <c r="D484" s="162" t="s">
        <v>126</v>
      </c>
      <c r="E484" s="163" t="s">
        <v>593</v>
      </c>
      <c r="F484" s="164" t="s">
        <v>594</v>
      </c>
      <c r="G484" s="165" t="s">
        <v>292</v>
      </c>
      <c r="H484" s="166">
        <v>3.9</v>
      </c>
      <c r="I484" s="167"/>
      <c r="J484" s="167">
        <f>ROUND(I484*H484,2)</f>
        <v>0</v>
      </c>
      <c r="K484" s="164" t="s">
        <v>130</v>
      </c>
      <c r="L484" s="28"/>
      <c r="M484" s="168"/>
      <c r="N484" s="169" t="s">
        <v>38</v>
      </c>
      <c r="O484" s="170">
        <v>0.334</v>
      </c>
      <c r="P484" s="170">
        <f>O484*H484</f>
        <v>1.3026</v>
      </c>
      <c r="Q484" s="170">
        <v>0.00307</v>
      </c>
      <c r="R484" s="170">
        <f>Q484*H484</f>
        <v>0.011973</v>
      </c>
      <c r="S484" s="170">
        <v>0</v>
      </c>
      <c r="T484" s="171">
        <f>S484*H484</f>
        <v>0</v>
      </c>
      <c r="AR484" s="11" t="s">
        <v>387</v>
      </c>
      <c r="AT484" s="11" t="s">
        <v>126</v>
      </c>
      <c r="AU484" s="11" t="s">
        <v>132</v>
      </c>
      <c r="AY484" s="11" t="s">
        <v>124</v>
      </c>
      <c r="BE484" s="172">
        <f>IF(N484="základní",J484,0)</f>
        <v>0</v>
      </c>
      <c r="BF484" s="172">
        <f>IF(N484="snížená",J484,0)</f>
        <v>0</v>
      </c>
      <c r="BG484" s="172">
        <f>IF(N484="zákl. přenesená",J484,0)</f>
        <v>0</v>
      </c>
      <c r="BH484" s="172">
        <f>IF(N484="sníž. přenesená",J484,0)</f>
        <v>0</v>
      </c>
      <c r="BI484" s="172">
        <f>IF(N484="nulová",J484,0)</f>
        <v>0</v>
      </c>
      <c r="BJ484" s="11" t="s">
        <v>132</v>
      </c>
      <c r="BK484" s="172">
        <f>ROUND(I484*H484,2)</f>
        <v>0</v>
      </c>
      <c r="BL484" s="11" t="s">
        <v>387</v>
      </c>
      <c r="BM484" s="11" t="s">
        <v>595</v>
      </c>
    </row>
    <row r="485" spans="2:47" s="27" customFormat="1" ht="22.5" customHeight="1">
      <c r="B485" s="28"/>
      <c r="D485" s="179" t="s">
        <v>134</v>
      </c>
      <c r="F485" s="217" t="s">
        <v>596</v>
      </c>
      <c r="L485" s="28"/>
      <c r="M485" s="175"/>
      <c r="N485" s="29"/>
      <c r="O485" s="29"/>
      <c r="P485" s="29"/>
      <c r="Q485" s="29"/>
      <c r="R485" s="29"/>
      <c r="S485" s="29"/>
      <c r="T485" s="68"/>
      <c r="AT485" s="11" t="s">
        <v>134</v>
      </c>
      <c r="AU485" s="11" t="s">
        <v>132</v>
      </c>
    </row>
    <row r="486" spans="2:65" s="27" customFormat="1" ht="22.5" customHeight="1">
      <c r="B486" s="161"/>
      <c r="C486" s="162" t="s">
        <v>597</v>
      </c>
      <c r="D486" s="162" t="s">
        <v>126</v>
      </c>
      <c r="E486" s="163" t="s">
        <v>598</v>
      </c>
      <c r="F486" s="164" t="s">
        <v>599</v>
      </c>
      <c r="G486" s="165" t="s">
        <v>502</v>
      </c>
      <c r="H486" s="166">
        <v>913.277</v>
      </c>
      <c r="I486" s="167"/>
      <c r="J486" s="167">
        <f>ROUND(I486*H486,2)</f>
        <v>0</v>
      </c>
      <c r="K486" s="164" t="s">
        <v>130</v>
      </c>
      <c r="L486" s="28"/>
      <c r="M486" s="168"/>
      <c r="N486" s="169" t="s">
        <v>38</v>
      </c>
      <c r="O486" s="170">
        <v>0</v>
      </c>
      <c r="P486" s="170">
        <f>O486*H486</f>
        <v>0</v>
      </c>
      <c r="Q486" s="170">
        <v>0</v>
      </c>
      <c r="R486" s="170">
        <f>Q486*H486</f>
        <v>0</v>
      </c>
      <c r="S486" s="170">
        <v>0</v>
      </c>
      <c r="T486" s="171">
        <f>S486*H486</f>
        <v>0</v>
      </c>
      <c r="AR486" s="11" t="s">
        <v>387</v>
      </c>
      <c r="AT486" s="11" t="s">
        <v>126</v>
      </c>
      <c r="AU486" s="11" t="s">
        <v>132</v>
      </c>
      <c r="AY486" s="11" t="s">
        <v>124</v>
      </c>
      <c r="BE486" s="172">
        <f>IF(N486="základní",J486,0)</f>
        <v>0</v>
      </c>
      <c r="BF486" s="172">
        <f>IF(N486="snížená",J486,0)</f>
        <v>0</v>
      </c>
      <c r="BG486" s="172">
        <f>IF(N486="zákl. přenesená",J486,0)</f>
        <v>0</v>
      </c>
      <c r="BH486" s="172">
        <f>IF(N486="sníž. přenesená",J486,0)</f>
        <v>0</v>
      </c>
      <c r="BI486" s="172">
        <f>IF(N486="nulová",J486,0)</f>
        <v>0</v>
      </c>
      <c r="BJ486" s="11" t="s">
        <v>132</v>
      </c>
      <c r="BK486" s="172">
        <f>ROUND(I486*H486,2)</f>
        <v>0</v>
      </c>
      <c r="BL486" s="11" t="s">
        <v>387</v>
      </c>
      <c r="BM486" s="11" t="s">
        <v>600</v>
      </c>
    </row>
    <row r="487" spans="2:47" s="27" customFormat="1" ht="30" customHeight="1">
      <c r="B487" s="28"/>
      <c r="D487" s="173" t="s">
        <v>134</v>
      </c>
      <c r="F487" s="174" t="s">
        <v>601</v>
      </c>
      <c r="L487" s="28"/>
      <c r="M487" s="175"/>
      <c r="N487" s="29"/>
      <c r="O487" s="29"/>
      <c r="P487" s="29"/>
      <c r="Q487" s="29"/>
      <c r="R487" s="29"/>
      <c r="S487" s="29"/>
      <c r="T487" s="68"/>
      <c r="AT487" s="11" t="s">
        <v>134</v>
      </c>
      <c r="AU487" s="11" t="s">
        <v>132</v>
      </c>
    </row>
    <row r="488" spans="2:47" s="27" customFormat="1" ht="102" customHeight="1">
      <c r="B488" s="28"/>
      <c r="D488" s="173" t="s">
        <v>136</v>
      </c>
      <c r="F488" s="176" t="s">
        <v>602</v>
      </c>
      <c r="L488" s="28"/>
      <c r="M488" s="175"/>
      <c r="N488" s="29"/>
      <c r="O488" s="29"/>
      <c r="P488" s="29"/>
      <c r="Q488" s="29"/>
      <c r="R488" s="29"/>
      <c r="S488" s="29"/>
      <c r="T488" s="68"/>
      <c r="AT488" s="11" t="s">
        <v>136</v>
      </c>
      <c r="AU488" s="11" t="s">
        <v>132</v>
      </c>
    </row>
    <row r="489" spans="2:63" s="147" customFormat="1" ht="29.25" customHeight="1">
      <c r="B489" s="148"/>
      <c r="D489" s="158" t="s">
        <v>65</v>
      </c>
      <c r="E489" s="159" t="s">
        <v>603</v>
      </c>
      <c r="F489" s="159" t="s">
        <v>604</v>
      </c>
      <c r="J489" s="160">
        <f>BK489</f>
        <v>0</v>
      </c>
      <c r="L489" s="148"/>
      <c r="M489" s="152"/>
      <c r="N489" s="153"/>
      <c r="O489" s="153"/>
      <c r="P489" s="154">
        <f>SUM(P490:P508)</f>
        <v>15.494250000000001</v>
      </c>
      <c r="Q489" s="153"/>
      <c r="R489" s="154">
        <f>SUM(R490:R508)</f>
        <v>0.0237795</v>
      </c>
      <c r="S489" s="153"/>
      <c r="T489" s="155">
        <f>SUM(T490:T508)</f>
        <v>0.2088</v>
      </c>
      <c r="AR489" s="149" t="s">
        <v>132</v>
      </c>
      <c r="AT489" s="156" t="s">
        <v>65</v>
      </c>
      <c r="AU489" s="156" t="s">
        <v>74</v>
      </c>
      <c r="AY489" s="149" t="s">
        <v>124</v>
      </c>
      <c r="BK489" s="157">
        <f>SUM(BK490:BK508)</f>
        <v>0</v>
      </c>
    </row>
    <row r="490" spans="2:65" s="27" customFormat="1" ht="22.5" customHeight="1">
      <c r="B490" s="161"/>
      <c r="C490" s="162" t="s">
        <v>605</v>
      </c>
      <c r="D490" s="162" t="s">
        <v>126</v>
      </c>
      <c r="E490" s="163" t="s">
        <v>606</v>
      </c>
      <c r="F490" s="164" t="s">
        <v>607</v>
      </c>
      <c r="G490" s="165" t="s">
        <v>292</v>
      </c>
      <c r="H490" s="166">
        <v>13.05</v>
      </c>
      <c r="I490" s="167"/>
      <c r="J490" s="167">
        <f>ROUND(I490*H490,2)</f>
        <v>0</v>
      </c>
      <c r="K490" s="164" t="s">
        <v>130</v>
      </c>
      <c r="L490" s="28"/>
      <c r="M490" s="168"/>
      <c r="N490" s="169" t="s">
        <v>38</v>
      </c>
      <c r="O490" s="170">
        <v>0.552</v>
      </c>
      <c r="P490" s="170">
        <f>O490*H490</f>
        <v>7.203600000000001</v>
      </c>
      <c r="Q490" s="170">
        <v>6E-05</v>
      </c>
      <c r="R490" s="170">
        <f>Q490*H490</f>
        <v>0.0007830000000000001</v>
      </c>
      <c r="S490" s="170">
        <v>0</v>
      </c>
      <c r="T490" s="171">
        <f>S490*H490</f>
        <v>0</v>
      </c>
      <c r="AR490" s="11" t="s">
        <v>387</v>
      </c>
      <c r="AT490" s="11" t="s">
        <v>126</v>
      </c>
      <c r="AU490" s="11" t="s">
        <v>132</v>
      </c>
      <c r="AY490" s="11" t="s">
        <v>124</v>
      </c>
      <c r="BE490" s="172">
        <f>IF(N490="základní",J490,0)</f>
        <v>0</v>
      </c>
      <c r="BF490" s="172">
        <f>IF(N490="snížená",J490,0)</f>
        <v>0</v>
      </c>
      <c r="BG490" s="172">
        <f>IF(N490="zákl. přenesená",J490,0)</f>
        <v>0</v>
      </c>
      <c r="BH490" s="172">
        <f>IF(N490="sníž. přenesená",J490,0)</f>
        <v>0</v>
      </c>
      <c r="BI490" s="172">
        <f>IF(N490="nulová",J490,0)</f>
        <v>0</v>
      </c>
      <c r="BJ490" s="11" t="s">
        <v>132</v>
      </c>
      <c r="BK490" s="172">
        <f>ROUND(I490*H490,2)</f>
        <v>0</v>
      </c>
      <c r="BL490" s="11" t="s">
        <v>387</v>
      </c>
      <c r="BM490" s="11" t="s">
        <v>608</v>
      </c>
    </row>
    <row r="491" spans="2:47" s="27" customFormat="1" ht="30" customHeight="1">
      <c r="B491" s="28"/>
      <c r="D491" s="173" t="s">
        <v>134</v>
      </c>
      <c r="F491" s="174" t="s">
        <v>609</v>
      </c>
      <c r="L491" s="28"/>
      <c r="M491" s="175"/>
      <c r="N491" s="29"/>
      <c r="O491" s="29"/>
      <c r="P491" s="29"/>
      <c r="Q491" s="29"/>
      <c r="R491" s="29"/>
      <c r="S491" s="29"/>
      <c r="T491" s="68"/>
      <c r="AT491" s="11" t="s">
        <v>134</v>
      </c>
      <c r="AU491" s="11" t="s">
        <v>132</v>
      </c>
    </row>
    <row r="492" spans="2:47" s="27" customFormat="1" ht="114" customHeight="1">
      <c r="B492" s="28"/>
      <c r="D492" s="173" t="s">
        <v>136</v>
      </c>
      <c r="F492" s="176" t="s">
        <v>610</v>
      </c>
      <c r="L492" s="28"/>
      <c r="M492" s="175"/>
      <c r="N492" s="29"/>
      <c r="O492" s="29"/>
      <c r="P492" s="29"/>
      <c r="Q492" s="29"/>
      <c r="R492" s="29"/>
      <c r="S492" s="29"/>
      <c r="T492" s="68"/>
      <c r="AT492" s="11" t="s">
        <v>136</v>
      </c>
      <c r="AU492" s="11" t="s">
        <v>132</v>
      </c>
    </row>
    <row r="493" spans="2:51" s="177" customFormat="1" ht="22.5" customHeight="1">
      <c r="B493" s="178"/>
      <c r="D493" s="179" t="s">
        <v>138</v>
      </c>
      <c r="E493" s="180"/>
      <c r="F493" s="181" t="s">
        <v>611</v>
      </c>
      <c r="H493" s="182">
        <v>13.05</v>
      </c>
      <c r="L493" s="178"/>
      <c r="M493" s="183"/>
      <c r="N493" s="184"/>
      <c r="O493" s="184"/>
      <c r="P493" s="184"/>
      <c r="Q493" s="184"/>
      <c r="R493" s="184"/>
      <c r="S493" s="184"/>
      <c r="T493" s="185"/>
      <c r="AT493" s="186" t="s">
        <v>138</v>
      </c>
      <c r="AU493" s="186" t="s">
        <v>132</v>
      </c>
      <c r="AV493" s="177" t="s">
        <v>132</v>
      </c>
      <c r="AW493" s="177" t="s">
        <v>30</v>
      </c>
      <c r="AX493" s="177" t="s">
        <v>74</v>
      </c>
      <c r="AY493" s="186" t="s">
        <v>124</v>
      </c>
    </row>
    <row r="494" spans="2:65" s="27" customFormat="1" ht="22.5" customHeight="1">
      <c r="B494" s="161"/>
      <c r="C494" s="201" t="s">
        <v>612</v>
      </c>
      <c r="D494" s="201" t="s">
        <v>220</v>
      </c>
      <c r="E494" s="202" t="s">
        <v>613</v>
      </c>
      <c r="F494" s="203" t="s">
        <v>614</v>
      </c>
      <c r="G494" s="204" t="s">
        <v>292</v>
      </c>
      <c r="H494" s="205">
        <v>13.05</v>
      </c>
      <c r="I494" s="206"/>
      <c r="J494" s="206">
        <f>ROUND(I494*H494,2)</f>
        <v>0</v>
      </c>
      <c r="K494" s="203"/>
      <c r="L494" s="207"/>
      <c r="M494" s="208"/>
      <c r="N494" s="209" t="s">
        <v>38</v>
      </c>
      <c r="O494" s="170">
        <v>0</v>
      </c>
      <c r="P494" s="170">
        <f>O494*H494</f>
        <v>0</v>
      </c>
      <c r="Q494" s="170">
        <v>0.00173</v>
      </c>
      <c r="R494" s="170">
        <f>Q494*H494</f>
        <v>0.0225765</v>
      </c>
      <c r="S494" s="170">
        <v>0</v>
      </c>
      <c r="T494" s="171">
        <f>S494*H494</f>
        <v>0</v>
      </c>
      <c r="AR494" s="11" t="s">
        <v>415</v>
      </c>
      <c r="AT494" s="11" t="s">
        <v>220</v>
      </c>
      <c r="AU494" s="11" t="s">
        <v>132</v>
      </c>
      <c r="AY494" s="11" t="s">
        <v>124</v>
      </c>
      <c r="BE494" s="172">
        <f>IF(N494="základní",J494,0)</f>
        <v>0</v>
      </c>
      <c r="BF494" s="172">
        <f>IF(N494="snížená",J494,0)</f>
        <v>0</v>
      </c>
      <c r="BG494" s="172">
        <f>IF(N494="zákl. přenesená",J494,0)</f>
        <v>0</v>
      </c>
      <c r="BH494" s="172">
        <f>IF(N494="sníž. přenesená",J494,0)</f>
        <v>0</v>
      </c>
      <c r="BI494" s="172">
        <f>IF(N494="nulová",J494,0)</f>
        <v>0</v>
      </c>
      <c r="BJ494" s="11" t="s">
        <v>132</v>
      </c>
      <c r="BK494" s="172">
        <f>ROUND(I494*H494,2)</f>
        <v>0</v>
      </c>
      <c r="BL494" s="11" t="s">
        <v>387</v>
      </c>
      <c r="BM494" s="11" t="s">
        <v>615</v>
      </c>
    </row>
    <row r="495" spans="2:65" s="27" customFormat="1" ht="22.5" customHeight="1">
      <c r="B495" s="161"/>
      <c r="C495" s="162" t="s">
        <v>616</v>
      </c>
      <c r="D495" s="162" t="s">
        <v>126</v>
      </c>
      <c r="E495" s="163" t="s">
        <v>617</v>
      </c>
      <c r="F495" s="164" t="s">
        <v>618</v>
      </c>
      <c r="G495" s="165" t="s">
        <v>292</v>
      </c>
      <c r="H495" s="166">
        <v>13.05</v>
      </c>
      <c r="I495" s="167"/>
      <c r="J495" s="167">
        <f>ROUND(I495*H495,2)</f>
        <v>0</v>
      </c>
      <c r="K495" s="164" t="s">
        <v>130</v>
      </c>
      <c r="L495" s="28"/>
      <c r="M495" s="168"/>
      <c r="N495" s="169" t="s">
        <v>38</v>
      </c>
      <c r="O495" s="170">
        <v>0.513</v>
      </c>
      <c r="P495" s="170">
        <f>O495*H495</f>
        <v>6.69465</v>
      </c>
      <c r="Q495" s="170">
        <v>0</v>
      </c>
      <c r="R495" s="170">
        <f>Q495*H495</f>
        <v>0</v>
      </c>
      <c r="S495" s="170">
        <v>0.016</v>
      </c>
      <c r="T495" s="171">
        <f>S495*H495</f>
        <v>0.2088</v>
      </c>
      <c r="AR495" s="11" t="s">
        <v>387</v>
      </c>
      <c r="AT495" s="11" t="s">
        <v>126</v>
      </c>
      <c r="AU495" s="11" t="s">
        <v>132</v>
      </c>
      <c r="AY495" s="11" t="s">
        <v>124</v>
      </c>
      <c r="BE495" s="172">
        <f>IF(N495="základní",J495,0)</f>
        <v>0</v>
      </c>
      <c r="BF495" s="172">
        <f>IF(N495="snížená",J495,0)</f>
        <v>0</v>
      </c>
      <c r="BG495" s="172">
        <f>IF(N495="zákl. přenesená",J495,0)</f>
        <v>0</v>
      </c>
      <c r="BH495" s="172">
        <f>IF(N495="sníž. přenesená",J495,0)</f>
        <v>0</v>
      </c>
      <c r="BI495" s="172">
        <f>IF(N495="nulová",J495,0)</f>
        <v>0</v>
      </c>
      <c r="BJ495" s="11" t="s">
        <v>132</v>
      </c>
      <c r="BK495" s="172">
        <f>ROUND(I495*H495,2)</f>
        <v>0</v>
      </c>
      <c r="BL495" s="11" t="s">
        <v>387</v>
      </c>
      <c r="BM495" s="11" t="s">
        <v>619</v>
      </c>
    </row>
    <row r="496" spans="2:47" s="27" customFormat="1" ht="22.5" customHeight="1">
      <c r="B496" s="28"/>
      <c r="D496" s="173" t="s">
        <v>134</v>
      </c>
      <c r="F496" s="174" t="s">
        <v>620</v>
      </c>
      <c r="L496" s="28"/>
      <c r="M496" s="175"/>
      <c r="N496" s="29"/>
      <c r="O496" s="29"/>
      <c r="P496" s="29"/>
      <c r="Q496" s="29"/>
      <c r="R496" s="29"/>
      <c r="S496" s="29"/>
      <c r="T496" s="68"/>
      <c r="AT496" s="11" t="s">
        <v>134</v>
      </c>
      <c r="AU496" s="11" t="s">
        <v>132</v>
      </c>
    </row>
    <row r="497" spans="2:51" s="177" customFormat="1" ht="22.5" customHeight="1">
      <c r="B497" s="178"/>
      <c r="D497" s="179" t="s">
        <v>138</v>
      </c>
      <c r="E497" s="180"/>
      <c r="F497" s="181" t="s">
        <v>611</v>
      </c>
      <c r="H497" s="182">
        <v>13.05</v>
      </c>
      <c r="L497" s="178"/>
      <c r="M497" s="183"/>
      <c r="N497" s="184"/>
      <c r="O497" s="184"/>
      <c r="P497" s="184"/>
      <c r="Q497" s="184"/>
      <c r="R497" s="184"/>
      <c r="S497" s="184"/>
      <c r="T497" s="185"/>
      <c r="AT497" s="186" t="s">
        <v>138</v>
      </c>
      <c r="AU497" s="186" t="s">
        <v>132</v>
      </c>
      <c r="AV497" s="177" t="s">
        <v>132</v>
      </c>
      <c r="AW497" s="177" t="s">
        <v>30</v>
      </c>
      <c r="AX497" s="177" t="s">
        <v>74</v>
      </c>
      <c r="AY497" s="186" t="s">
        <v>124</v>
      </c>
    </row>
    <row r="498" spans="2:65" s="27" customFormat="1" ht="22.5" customHeight="1">
      <c r="B498" s="161"/>
      <c r="C498" s="162" t="s">
        <v>579</v>
      </c>
      <c r="D498" s="162" t="s">
        <v>126</v>
      </c>
      <c r="E498" s="163" t="s">
        <v>621</v>
      </c>
      <c r="F498" s="164" t="s">
        <v>622</v>
      </c>
      <c r="G498" s="165" t="s">
        <v>395</v>
      </c>
      <c r="H498" s="166">
        <v>3</v>
      </c>
      <c r="I498" s="167"/>
      <c r="J498" s="167">
        <f>ROUND(I498*H498,2)</f>
        <v>0</v>
      </c>
      <c r="K498" s="164"/>
      <c r="L498" s="28"/>
      <c r="M498" s="168"/>
      <c r="N498" s="169" t="s">
        <v>38</v>
      </c>
      <c r="O498" s="170">
        <v>0.266</v>
      </c>
      <c r="P498" s="170">
        <f>O498*H498</f>
        <v>0.798</v>
      </c>
      <c r="Q498" s="170">
        <v>7E-05</v>
      </c>
      <c r="R498" s="170">
        <f>Q498*H498</f>
        <v>0.00020999999999999998</v>
      </c>
      <c r="S498" s="170">
        <v>0</v>
      </c>
      <c r="T498" s="171">
        <f>S498*H498</f>
        <v>0</v>
      </c>
      <c r="AR498" s="11" t="s">
        <v>387</v>
      </c>
      <c r="AT498" s="11" t="s">
        <v>126</v>
      </c>
      <c r="AU498" s="11" t="s">
        <v>132</v>
      </c>
      <c r="AY498" s="11" t="s">
        <v>124</v>
      </c>
      <c r="BE498" s="172">
        <f>IF(N498="základní",J498,0)</f>
        <v>0</v>
      </c>
      <c r="BF498" s="172">
        <f>IF(N498="snížená",J498,0)</f>
        <v>0</v>
      </c>
      <c r="BG498" s="172">
        <f>IF(N498="zákl. přenesená",J498,0)</f>
        <v>0</v>
      </c>
      <c r="BH498" s="172">
        <f>IF(N498="sníž. přenesená",J498,0)</f>
        <v>0</v>
      </c>
      <c r="BI498" s="172">
        <f>IF(N498="nulová",J498,0)</f>
        <v>0</v>
      </c>
      <c r="BJ498" s="11" t="s">
        <v>132</v>
      </c>
      <c r="BK498" s="172">
        <f>ROUND(I498*H498,2)</f>
        <v>0</v>
      </c>
      <c r="BL498" s="11" t="s">
        <v>387</v>
      </c>
      <c r="BM498" s="11" t="s">
        <v>623</v>
      </c>
    </row>
    <row r="499" spans="2:51" s="177" customFormat="1" ht="22.5" customHeight="1">
      <c r="B499" s="178"/>
      <c r="D499" s="179" t="s">
        <v>138</v>
      </c>
      <c r="E499" s="180"/>
      <c r="F499" s="181" t="s">
        <v>624</v>
      </c>
      <c r="H499" s="182">
        <v>3</v>
      </c>
      <c r="L499" s="178"/>
      <c r="M499" s="183"/>
      <c r="N499" s="184"/>
      <c r="O499" s="184"/>
      <c r="P499" s="184"/>
      <c r="Q499" s="184"/>
      <c r="R499" s="184"/>
      <c r="S499" s="184"/>
      <c r="T499" s="185"/>
      <c r="AT499" s="186" t="s">
        <v>138</v>
      </c>
      <c r="AU499" s="186" t="s">
        <v>132</v>
      </c>
      <c r="AV499" s="177" t="s">
        <v>132</v>
      </c>
      <c r="AW499" s="177" t="s">
        <v>30</v>
      </c>
      <c r="AX499" s="177" t="s">
        <v>74</v>
      </c>
      <c r="AY499" s="186" t="s">
        <v>124</v>
      </c>
    </row>
    <row r="500" spans="2:65" s="27" customFormat="1" ht="22.5" customHeight="1">
      <c r="B500" s="161"/>
      <c r="C500" s="162" t="s">
        <v>625</v>
      </c>
      <c r="D500" s="162" t="s">
        <v>126</v>
      </c>
      <c r="E500" s="163" t="s">
        <v>626</v>
      </c>
      <c r="F500" s="164" t="s">
        <v>627</v>
      </c>
      <c r="G500" s="165" t="s">
        <v>395</v>
      </c>
      <c r="H500" s="166">
        <v>1</v>
      </c>
      <c r="I500" s="167"/>
      <c r="J500" s="167">
        <f>ROUND(I500*H500,2)</f>
        <v>0</v>
      </c>
      <c r="K500" s="164"/>
      <c r="L500" s="28"/>
      <c r="M500" s="168"/>
      <c r="N500" s="169" t="s">
        <v>38</v>
      </c>
      <c r="O500" s="170">
        <v>0.266</v>
      </c>
      <c r="P500" s="170">
        <f>O500*H500</f>
        <v>0.266</v>
      </c>
      <c r="Q500" s="170">
        <v>7E-05</v>
      </c>
      <c r="R500" s="170">
        <f>Q500*H500</f>
        <v>7E-05</v>
      </c>
      <c r="S500" s="170">
        <v>0</v>
      </c>
      <c r="T500" s="171">
        <f>S500*H500</f>
        <v>0</v>
      </c>
      <c r="AR500" s="11" t="s">
        <v>387</v>
      </c>
      <c r="AT500" s="11" t="s">
        <v>126</v>
      </c>
      <c r="AU500" s="11" t="s">
        <v>132</v>
      </c>
      <c r="AY500" s="11" t="s">
        <v>124</v>
      </c>
      <c r="BE500" s="172">
        <f>IF(N500="základní",J500,0)</f>
        <v>0</v>
      </c>
      <c r="BF500" s="172">
        <f>IF(N500="snížená",J500,0)</f>
        <v>0</v>
      </c>
      <c r="BG500" s="172">
        <f>IF(N500="zákl. přenesená",J500,0)</f>
        <v>0</v>
      </c>
      <c r="BH500" s="172">
        <f>IF(N500="sníž. přenesená",J500,0)</f>
        <v>0</v>
      </c>
      <c r="BI500" s="172">
        <f>IF(N500="nulová",J500,0)</f>
        <v>0</v>
      </c>
      <c r="BJ500" s="11" t="s">
        <v>132</v>
      </c>
      <c r="BK500" s="172">
        <f>ROUND(I500*H500,2)</f>
        <v>0</v>
      </c>
      <c r="BL500" s="11" t="s">
        <v>387</v>
      </c>
      <c r="BM500" s="11" t="s">
        <v>628</v>
      </c>
    </row>
    <row r="501" spans="2:51" s="177" customFormat="1" ht="22.5" customHeight="1">
      <c r="B501" s="178"/>
      <c r="D501" s="179" t="s">
        <v>138</v>
      </c>
      <c r="E501" s="180"/>
      <c r="F501" s="181" t="s">
        <v>512</v>
      </c>
      <c r="H501" s="182">
        <v>1</v>
      </c>
      <c r="L501" s="178"/>
      <c r="M501" s="183"/>
      <c r="N501" s="184"/>
      <c r="O501" s="184"/>
      <c r="P501" s="184"/>
      <c r="Q501" s="184"/>
      <c r="R501" s="184"/>
      <c r="S501" s="184"/>
      <c r="T501" s="185"/>
      <c r="AT501" s="186" t="s">
        <v>138</v>
      </c>
      <c r="AU501" s="186" t="s">
        <v>132</v>
      </c>
      <c r="AV501" s="177" t="s">
        <v>132</v>
      </c>
      <c r="AW501" s="177" t="s">
        <v>30</v>
      </c>
      <c r="AX501" s="177" t="s">
        <v>74</v>
      </c>
      <c r="AY501" s="186" t="s">
        <v>124</v>
      </c>
    </row>
    <row r="502" spans="2:65" s="27" customFormat="1" ht="22.5" customHeight="1">
      <c r="B502" s="161"/>
      <c r="C502" s="162" t="s">
        <v>629</v>
      </c>
      <c r="D502" s="162" t="s">
        <v>126</v>
      </c>
      <c r="E502" s="163" t="s">
        <v>630</v>
      </c>
      <c r="F502" s="164" t="s">
        <v>631</v>
      </c>
      <c r="G502" s="165" t="s">
        <v>395</v>
      </c>
      <c r="H502" s="166">
        <v>1</v>
      </c>
      <c r="I502" s="167"/>
      <c r="J502" s="167">
        <f>ROUND(I502*H502,2)</f>
        <v>0</v>
      </c>
      <c r="K502" s="164"/>
      <c r="L502" s="28"/>
      <c r="M502" s="168"/>
      <c r="N502" s="169" t="s">
        <v>38</v>
      </c>
      <c r="O502" s="170">
        <v>0.266</v>
      </c>
      <c r="P502" s="170">
        <f>O502*H502</f>
        <v>0.266</v>
      </c>
      <c r="Q502" s="170">
        <v>7E-05</v>
      </c>
      <c r="R502" s="170">
        <f>Q502*H502</f>
        <v>7E-05</v>
      </c>
      <c r="S502" s="170">
        <v>0</v>
      </c>
      <c r="T502" s="171">
        <f>S502*H502</f>
        <v>0</v>
      </c>
      <c r="AR502" s="11" t="s">
        <v>387</v>
      </c>
      <c r="AT502" s="11" t="s">
        <v>126</v>
      </c>
      <c r="AU502" s="11" t="s">
        <v>132</v>
      </c>
      <c r="AY502" s="11" t="s">
        <v>124</v>
      </c>
      <c r="BE502" s="172">
        <f>IF(N502="základní",J502,0)</f>
        <v>0</v>
      </c>
      <c r="BF502" s="172">
        <f>IF(N502="snížená",J502,0)</f>
        <v>0</v>
      </c>
      <c r="BG502" s="172">
        <f>IF(N502="zákl. přenesená",J502,0)</f>
        <v>0</v>
      </c>
      <c r="BH502" s="172">
        <f>IF(N502="sníž. přenesená",J502,0)</f>
        <v>0</v>
      </c>
      <c r="BI502" s="172">
        <f>IF(N502="nulová",J502,0)</f>
        <v>0</v>
      </c>
      <c r="BJ502" s="11" t="s">
        <v>132</v>
      </c>
      <c r="BK502" s="172">
        <f>ROUND(I502*H502,2)</f>
        <v>0</v>
      </c>
      <c r="BL502" s="11" t="s">
        <v>387</v>
      </c>
      <c r="BM502" s="11" t="s">
        <v>632</v>
      </c>
    </row>
    <row r="503" spans="2:51" s="177" customFormat="1" ht="22.5" customHeight="1">
      <c r="B503" s="178"/>
      <c r="D503" s="179" t="s">
        <v>138</v>
      </c>
      <c r="E503" s="180"/>
      <c r="F503" s="181" t="s">
        <v>513</v>
      </c>
      <c r="H503" s="182">
        <v>1</v>
      </c>
      <c r="L503" s="178"/>
      <c r="M503" s="183"/>
      <c r="N503" s="184"/>
      <c r="O503" s="184"/>
      <c r="P503" s="184"/>
      <c r="Q503" s="184"/>
      <c r="R503" s="184"/>
      <c r="S503" s="184"/>
      <c r="T503" s="185"/>
      <c r="AT503" s="186" t="s">
        <v>138</v>
      </c>
      <c r="AU503" s="186" t="s">
        <v>132</v>
      </c>
      <c r="AV503" s="177" t="s">
        <v>132</v>
      </c>
      <c r="AW503" s="177" t="s">
        <v>30</v>
      </c>
      <c r="AX503" s="177" t="s">
        <v>74</v>
      </c>
      <c r="AY503" s="186" t="s">
        <v>124</v>
      </c>
    </row>
    <row r="504" spans="2:65" s="27" customFormat="1" ht="22.5" customHeight="1">
      <c r="B504" s="161"/>
      <c r="C504" s="162" t="s">
        <v>633</v>
      </c>
      <c r="D504" s="162" t="s">
        <v>126</v>
      </c>
      <c r="E504" s="163" t="s">
        <v>634</v>
      </c>
      <c r="F504" s="164" t="s">
        <v>635</v>
      </c>
      <c r="G504" s="165" t="s">
        <v>395</v>
      </c>
      <c r="H504" s="166">
        <v>1</v>
      </c>
      <c r="I504" s="167"/>
      <c r="J504" s="167">
        <f>ROUND(I504*H504,2)</f>
        <v>0</v>
      </c>
      <c r="K504" s="164"/>
      <c r="L504" s="28"/>
      <c r="M504" s="168"/>
      <c r="N504" s="169" t="s">
        <v>38</v>
      </c>
      <c r="O504" s="170">
        <v>0.266</v>
      </c>
      <c r="P504" s="170">
        <f>O504*H504</f>
        <v>0.266</v>
      </c>
      <c r="Q504" s="170">
        <v>7E-05</v>
      </c>
      <c r="R504" s="170">
        <f>Q504*H504</f>
        <v>7E-05</v>
      </c>
      <c r="S504" s="170">
        <v>0</v>
      </c>
      <c r="T504" s="171">
        <f>S504*H504</f>
        <v>0</v>
      </c>
      <c r="AR504" s="11" t="s">
        <v>387</v>
      </c>
      <c r="AT504" s="11" t="s">
        <v>126</v>
      </c>
      <c r="AU504" s="11" t="s">
        <v>132</v>
      </c>
      <c r="AY504" s="11" t="s">
        <v>124</v>
      </c>
      <c r="BE504" s="172">
        <f>IF(N504="základní",J504,0)</f>
        <v>0</v>
      </c>
      <c r="BF504" s="172">
        <f>IF(N504="snížená",J504,0)</f>
        <v>0</v>
      </c>
      <c r="BG504" s="172">
        <f>IF(N504="zákl. přenesená",J504,0)</f>
        <v>0</v>
      </c>
      <c r="BH504" s="172">
        <f>IF(N504="sníž. přenesená",J504,0)</f>
        <v>0</v>
      </c>
      <c r="BI504" s="172">
        <f>IF(N504="nulová",J504,0)</f>
        <v>0</v>
      </c>
      <c r="BJ504" s="11" t="s">
        <v>132</v>
      </c>
      <c r="BK504" s="172">
        <f>ROUND(I504*H504,2)</f>
        <v>0</v>
      </c>
      <c r="BL504" s="11" t="s">
        <v>387</v>
      </c>
      <c r="BM504" s="11" t="s">
        <v>636</v>
      </c>
    </row>
    <row r="505" spans="2:51" s="177" customFormat="1" ht="22.5" customHeight="1">
      <c r="B505" s="178"/>
      <c r="D505" s="179" t="s">
        <v>138</v>
      </c>
      <c r="E505" s="180"/>
      <c r="F505" s="181" t="s">
        <v>514</v>
      </c>
      <c r="H505" s="182">
        <v>1</v>
      </c>
      <c r="L505" s="178"/>
      <c r="M505" s="183"/>
      <c r="N505" s="184"/>
      <c r="O505" s="184"/>
      <c r="P505" s="184"/>
      <c r="Q505" s="184"/>
      <c r="R505" s="184"/>
      <c r="S505" s="184"/>
      <c r="T505" s="185"/>
      <c r="AT505" s="186" t="s">
        <v>138</v>
      </c>
      <c r="AU505" s="186" t="s">
        <v>132</v>
      </c>
      <c r="AV505" s="177" t="s">
        <v>132</v>
      </c>
      <c r="AW505" s="177" t="s">
        <v>30</v>
      </c>
      <c r="AX505" s="177" t="s">
        <v>74</v>
      </c>
      <c r="AY505" s="186" t="s">
        <v>124</v>
      </c>
    </row>
    <row r="506" spans="2:65" s="27" customFormat="1" ht="22.5" customHeight="1">
      <c r="B506" s="161"/>
      <c r="C506" s="162" t="s">
        <v>637</v>
      </c>
      <c r="D506" s="162" t="s">
        <v>126</v>
      </c>
      <c r="E506" s="163" t="s">
        <v>638</v>
      </c>
      <c r="F506" s="164" t="s">
        <v>639</v>
      </c>
      <c r="G506" s="165" t="s">
        <v>502</v>
      </c>
      <c r="H506" s="166">
        <v>436.099</v>
      </c>
      <c r="I506" s="167"/>
      <c r="J506" s="167">
        <f>ROUND(I506*H506,2)</f>
        <v>0</v>
      </c>
      <c r="K506" s="164" t="s">
        <v>130</v>
      </c>
      <c r="L506" s="28"/>
      <c r="M506" s="168"/>
      <c r="N506" s="169" t="s">
        <v>38</v>
      </c>
      <c r="O506" s="170">
        <v>0</v>
      </c>
      <c r="P506" s="170">
        <f>O506*H506</f>
        <v>0</v>
      </c>
      <c r="Q506" s="170">
        <v>0</v>
      </c>
      <c r="R506" s="170">
        <f>Q506*H506</f>
        <v>0</v>
      </c>
      <c r="S506" s="170">
        <v>0</v>
      </c>
      <c r="T506" s="171">
        <f>S506*H506</f>
        <v>0</v>
      </c>
      <c r="AR506" s="11" t="s">
        <v>387</v>
      </c>
      <c r="AT506" s="11" t="s">
        <v>126</v>
      </c>
      <c r="AU506" s="11" t="s">
        <v>132</v>
      </c>
      <c r="AY506" s="11" t="s">
        <v>124</v>
      </c>
      <c r="BE506" s="172">
        <f>IF(N506="základní",J506,0)</f>
        <v>0</v>
      </c>
      <c r="BF506" s="172">
        <f>IF(N506="snížená",J506,0)</f>
        <v>0</v>
      </c>
      <c r="BG506" s="172">
        <f>IF(N506="zákl. přenesená",J506,0)</f>
        <v>0</v>
      </c>
      <c r="BH506" s="172">
        <f>IF(N506="sníž. přenesená",J506,0)</f>
        <v>0</v>
      </c>
      <c r="BI506" s="172">
        <f>IF(N506="nulová",J506,0)</f>
        <v>0</v>
      </c>
      <c r="BJ506" s="11" t="s">
        <v>132</v>
      </c>
      <c r="BK506" s="172">
        <f>ROUND(I506*H506,2)</f>
        <v>0</v>
      </c>
      <c r="BL506" s="11" t="s">
        <v>387</v>
      </c>
      <c r="BM506" s="11" t="s">
        <v>640</v>
      </c>
    </row>
    <row r="507" spans="2:47" s="27" customFormat="1" ht="30" customHeight="1">
      <c r="B507" s="28"/>
      <c r="D507" s="173" t="s">
        <v>134</v>
      </c>
      <c r="F507" s="174" t="s">
        <v>641</v>
      </c>
      <c r="L507" s="28"/>
      <c r="M507" s="175"/>
      <c r="N507" s="29"/>
      <c r="O507" s="29"/>
      <c r="P507" s="29"/>
      <c r="Q507" s="29"/>
      <c r="R507" s="29"/>
      <c r="S507" s="29"/>
      <c r="T507" s="68"/>
      <c r="AT507" s="11" t="s">
        <v>134</v>
      </c>
      <c r="AU507" s="11" t="s">
        <v>132</v>
      </c>
    </row>
    <row r="508" spans="2:47" s="27" customFormat="1" ht="102" customHeight="1">
      <c r="B508" s="28"/>
      <c r="D508" s="173" t="s">
        <v>136</v>
      </c>
      <c r="F508" s="176" t="s">
        <v>642</v>
      </c>
      <c r="L508" s="28"/>
      <c r="M508" s="175"/>
      <c r="N508" s="29"/>
      <c r="O508" s="29"/>
      <c r="P508" s="29"/>
      <c r="Q508" s="29"/>
      <c r="R508" s="29"/>
      <c r="S508" s="29"/>
      <c r="T508" s="68"/>
      <c r="AT508" s="11" t="s">
        <v>136</v>
      </c>
      <c r="AU508" s="11" t="s">
        <v>132</v>
      </c>
    </row>
    <row r="509" spans="2:63" s="147" customFormat="1" ht="29.25" customHeight="1">
      <c r="B509" s="148"/>
      <c r="D509" s="158" t="s">
        <v>65</v>
      </c>
      <c r="E509" s="159" t="s">
        <v>643</v>
      </c>
      <c r="F509" s="159" t="s">
        <v>644</v>
      </c>
      <c r="J509" s="160">
        <f>BK509</f>
        <v>0</v>
      </c>
      <c r="L509" s="148"/>
      <c r="M509" s="152"/>
      <c r="N509" s="153"/>
      <c r="O509" s="153"/>
      <c r="P509" s="154">
        <f>SUM(P510:P570)</f>
        <v>262.588027</v>
      </c>
      <c r="Q509" s="153"/>
      <c r="R509" s="154">
        <f>SUM(R510:R570)</f>
        <v>0.80181613</v>
      </c>
      <c r="S509" s="153"/>
      <c r="T509" s="155">
        <f>SUM(T510:T570)</f>
        <v>0</v>
      </c>
      <c r="AR509" s="149" t="s">
        <v>132</v>
      </c>
      <c r="AT509" s="156" t="s">
        <v>65</v>
      </c>
      <c r="AU509" s="156" t="s">
        <v>74</v>
      </c>
      <c r="AY509" s="149" t="s">
        <v>124</v>
      </c>
      <c r="BK509" s="157">
        <f>SUM(BK510:BK570)</f>
        <v>0</v>
      </c>
    </row>
    <row r="510" spans="2:65" s="27" customFormat="1" ht="22.5" customHeight="1">
      <c r="B510" s="161"/>
      <c r="C510" s="162" t="s">
        <v>645</v>
      </c>
      <c r="D510" s="162" t="s">
        <v>126</v>
      </c>
      <c r="E510" s="163" t="s">
        <v>646</v>
      </c>
      <c r="F510" s="164" t="s">
        <v>647</v>
      </c>
      <c r="G510" s="165" t="s">
        <v>129</v>
      </c>
      <c r="H510" s="166">
        <v>1.478</v>
      </c>
      <c r="I510" s="167"/>
      <c r="J510" s="167">
        <f>ROUND(I510*H510,2)</f>
        <v>0</v>
      </c>
      <c r="K510" s="164" t="s">
        <v>130</v>
      </c>
      <c r="L510" s="28"/>
      <c r="M510" s="168"/>
      <c r="N510" s="169" t="s">
        <v>38</v>
      </c>
      <c r="O510" s="170">
        <v>0.342</v>
      </c>
      <c r="P510" s="170">
        <f>O510*H510</f>
        <v>0.505476</v>
      </c>
      <c r="Q510" s="170">
        <v>0</v>
      </c>
      <c r="R510" s="170">
        <f>Q510*H510</f>
        <v>0</v>
      </c>
      <c r="S510" s="170">
        <v>0</v>
      </c>
      <c r="T510" s="171">
        <f>S510*H510</f>
        <v>0</v>
      </c>
      <c r="AR510" s="11" t="s">
        <v>387</v>
      </c>
      <c r="AT510" s="11" t="s">
        <v>126</v>
      </c>
      <c r="AU510" s="11" t="s">
        <v>132</v>
      </c>
      <c r="AY510" s="11" t="s">
        <v>124</v>
      </c>
      <c r="BE510" s="172">
        <f>IF(N510="základní",J510,0)</f>
        <v>0</v>
      </c>
      <c r="BF510" s="172">
        <f>IF(N510="snížená",J510,0)</f>
        <v>0</v>
      </c>
      <c r="BG510" s="172">
        <f>IF(N510="zákl. přenesená",J510,0)</f>
        <v>0</v>
      </c>
      <c r="BH510" s="172">
        <f>IF(N510="sníž. přenesená",J510,0)</f>
        <v>0</v>
      </c>
      <c r="BI510" s="172">
        <f>IF(N510="nulová",J510,0)</f>
        <v>0</v>
      </c>
      <c r="BJ510" s="11" t="s">
        <v>132</v>
      </c>
      <c r="BK510" s="172">
        <f>ROUND(I510*H510,2)</f>
        <v>0</v>
      </c>
      <c r="BL510" s="11" t="s">
        <v>387</v>
      </c>
      <c r="BM510" s="11" t="s">
        <v>648</v>
      </c>
    </row>
    <row r="511" spans="2:47" s="27" customFormat="1" ht="22.5" customHeight="1">
      <c r="B511" s="28"/>
      <c r="D511" s="173" t="s">
        <v>134</v>
      </c>
      <c r="F511" s="174" t="s">
        <v>649</v>
      </c>
      <c r="L511" s="28"/>
      <c r="M511" s="175"/>
      <c r="N511" s="29"/>
      <c r="O511" s="29"/>
      <c r="P511" s="29"/>
      <c r="Q511" s="29"/>
      <c r="R511" s="29"/>
      <c r="S511" s="29"/>
      <c r="T511" s="68"/>
      <c r="AT511" s="11" t="s">
        <v>134</v>
      </c>
      <c r="AU511" s="11" t="s">
        <v>132</v>
      </c>
    </row>
    <row r="512" spans="2:51" s="177" customFormat="1" ht="22.5" customHeight="1">
      <c r="B512" s="178"/>
      <c r="D512" s="173" t="s">
        <v>138</v>
      </c>
      <c r="E512" s="186"/>
      <c r="F512" s="188" t="s">
        <v>650</v>
      </c>
      <c r="H512" s="189">
        <v>0.4</v>
      </c>
      <c r="L512" s="178"/>
      <c r="M512" s="183"/>
      <c r="N512" s="184"/>
      <c r="O512" s="184"/>
      <c r="P512" s="184"/>
      <c r="Q512" s="184"/>
      <c r="R512" s="184"/>
      <c r="S512" s="184"/>
      <c r="T512" s="185"/>
      <c r="AT512" s="186" t="s">
        <v>138</v>
      </c>
      <c r="AU512" s="186" t="s">
        <v>132</v>
      </c>
      <c r="AV512" s="177" t="s">
        <v>132</v>
      </c>
      <c r="AW512" s="177" t="s">
        <v>30</v>
      </c>
      <c r="AX512" s="177" t="s">
        <v>66</v>
      </c>
      <c r="AY512" s="186" t="s">
        <v>124</v>
      </c>
    </row>
    <row r="513" spans="2:51" s="177" customFormat="1" ht="22.5" customHeight="1">
      <c r="B513" s="178"/>
      <c r="D513" s="173" t="s">
        <v>138</v>
      </c>
      <c r="E513" s="186"/>
      <c r="F513" s="188" t="s">
        <v>651</v>
      </c>
      <c r="H513" s="189">
        <v>0.793</v>
      </c>
      <c r="L513" s="178"/>
      <c r="M513" s="183"/>
      <c r="N513" s="184"/>
      <c r="O513" s="184"/>
      <c r="P513" s="184"/>
      <c r="Q513" s="184"/>
      <c r="R513" s="184"/>
      <c r="S513" s="184"/>
      <c r="T513" s="185"/>
      <c r="AT513" s="186" t="s">
        <v>138</v>
      </c>
      <c r="AU513" s="186" t="s">
        <v>132</v>
      </c>
      <c r="AV513" s="177" t="s">
        <v>132</v>
      </c>
      <c r="AW513" s="177" t="s">
        <v>30</v>
      </c>
      <c r="AX513" s="177" t="s">
        <v>66</v>
      </c>
      <c r="AY513" s="186" t="s">
        <v>124</v>
      </c>
    </row>
    <row r="514" spans="2:51" s="177" customFormat="1" ht="22.5" customHeight="1">
      <c r="B514" s="178"/>
      <c r="D514" s="173" t="s">
        <v>138</v>
      </c>
      <c r="E514" s="186"/>
      <c r="F514" s="188" t="s">
        <v>652</v>
      </c>
      <c r="H514" s="189">
        <v>0.285</v>
      </c>
      <c r="L514" s="178"/>
      <c r="M514" s="183"/>
      <c r="N514" s="184"/>
      <c r="O514" s="184"/>
      <c r="P514" s="184"/>
      <c r="Q514" s="184"/>
      <c r="R514" s="184"/>
      <c r="S514" s="184"/>
      <c r="T514" s="185"/>
      <c r="AT514" s="186" t="s">
        <v>138</v>
      </c>
      <c r="AU514" s="186" t="s">
        <v>132</v>
      </c>
      <c r="AV514" s="177" t="s">
        <v>132</v>
      </c>
      <c r="AW514" s="177" t="s">
        <v>30</v>
      </c>
      <c r="AX514" s="177" t="s">
        <v>66</v>
      </c>
      <c r="AY514" s="186" t="s">
        <v>124</v>
      </c>
    </row>
    <row r="515" spans="2:51" s="190" customFormat="1" ht="22.5" customHeight="1">
      <c r="B515" s="191"/>
      <c r="D515" s="179" t="s">
        <v>138</v>
      </c>
      <c r="E515" s="192"/>
      <c r="F515" s="193" t="s">
        <v>172</v>
      </c>
      <c r="H515" s="194">
        <v>1.478</v>
      </c>
      <c r="L515" s="191"/>
      <c r="M515" s="195"/>
      <c r="N515" s="196"/>
      <c r="O515" s="196"/>
      <c r="P515" s="196"/>
      <c r="Q515" s="196"/>
      <c r="R515" s="196"/>
      <c r="S515" s="196"/>
      <c r="T515" s="197"/>
      <c r="AT515" s="198" t="s">
        <v>138</v>
      </c>
      <c r="AU515" s="198" t="s">
        <v>132</v>
      </c>
      <c r="AV515" s="190" t="s">
        <v>131</v>
      </c>
      <c r="AW515" s="190" t="s">
        <v>30</v>
      </c>
      <c r="AX515" s="190" t="s">
        <v>74</v>
      </c>
      <c r="AY515" s="198" t="s">
        <v>124</v>
      </c>
    </row>
    <row r="516" spans="2:65" s="27" customFormat="1" ht="22.5" customHeight="1">
      <c r="B516" s="161"/>
      <c r="C516" s="162" t="s">
        <v>653</v>
      </c>
      <c r="D516" s="162" t="s">
        <v>126</v>
      </c>
      <c r="E516" s="163" t="s">
        <v>654</v>
      </c>
      <c r="F516" s="164" t="s">
        <v>655</v>
      </c>
      <c r="G516" s="165" t="s">
        <v>129</v>
      </c>
      <c r="H516" s="166">
        <v>1.478</v>
      </c>
      <c r="I516" s="167"/>
      <c r="J516" s="167">
        <f>ROUND(I516*H516,2)</f>
        <v>0</v>
      </c>
      <c r="K516" s="164" t="s">
        <v>130</v>
      </c>
      <c r="L516" s="28"/>
      <c r="M516" s="168"/>
      <c r="N516" s="169" t="s">
        <v>38</v>
      </c>
      <c r="O516" s="170">
        <v>0.184</v>
      </c>
      <c r="P516" s="170">
        <f>O516*H516</f>
        <v>0.27195199999999997</v>
      </c>
      <c r="Q516" s="170">
        <v>0.00017</v>
      </c>
      <c r="R516" s="170">
        <f>Q516*H516</f>
        <v>0.00025126</v>
      </c>
      <c r="S516" s="170">
        <v>0</v>
      </c>
      <c r="T516" s="171">
        <f>S516*H516</f>
        <v>0</v>
      </c>
      <c r="AR516" s="11" t="s">
        <v>387</v>
      </c>
      <c r="AT516" s="11" t="s">
        <v>126</v>
      </c>
      <c r="AU516" s="11" t="s">
        <v>132</v>
      </c>
      <c r="AY516" s="11" t="s">
        <v>124</v>
      </c>
      <c r="BE516" s="172">
        <f>IF(N516="základní",J516,0)</f>
        <v>0</v>
      </c>
      <c r="BF516" s="172">
        <f>IF(N516="snížená",J516,0)</f>
        <v>0</v>
      </c>
      <c r="BG516" s="172">
        <f>IF(N516="zákl. přenesená",J516,0)</f>
        <v>0</v>
      </c>
      <c r="BH516" s="172">
        <f>IF(N516="sníž. přenesená",J516,0)</f>
        <v>0</v>
      </c>
      <c r="BI516" s="172">
        <f>IF(N516="nulová",J516,0)</f>
        <v>0</v>
      </c>
      <c r="BJ516" s="11" t="s">
        <v>132</v>
      </c>
      <c r="BK516" s="172">
        <f>ROUND(I516*H516,2)</f>
        <v>0</v>
      </c>
      <c r="BL516" s="11" t="s">
        <v>387</v>
      </c>
      <c r="BM516" s="11" t="s">
        <v>656</v>
      </c>
    </row>
    <row r="517" spans="2:47" s="27" customFormat="1" ht="22.5" customHeight="1">
      <c r="B517" s="28"/>
      <c r="D517" s="179" t="s">
        <v>134</v>
      </c>
      <c r="F517" s="217" t="s">
        <v>657</v>
      </c>
      <c r="L517" s="28"/>
      <c r="M517" s="175"/>
      <c r="N517" s="29"/>
      <c r="O517" s="29"/>
      <c r="P517" s="29"/>
      <c r="Q517" s="29"/>
      <c r="R517" s="29"/>
      <c r="S517" s="29"/>
      <c r="T517" s="68"/>
      <c r="AT517" s="11" t="s">
        <v>134</v>
      </c>
      <c r="AU517" s="11" t="s">
        <v>132</v>
      </c>
    </row>
    <row r="518" spans="2:65" s="27" customFormat="1" ht="22.5" customHeight="1">
      <c r="B518" s="161"/>
      <c r="C518" s="162" t="s">
        <v>658</v>
      </c>
      <c r="D518" s="162" t="s">
        <v>126</v>
      </c>
      <c r="E518" s="163" t="s">
        <v>659</v>
      </c>
      <c r="F518" s="164" t="s">
        <v>660</v>
      </c>
      <c r="G518" s="165" t="s">
        <v>129</v>
      </c>
      <c r="H518" s="166">
        <v>1.478</v>
      </c>
      <c r="I518" s="167"/>
      <c r="J518" s="167">
        <f>ROUND(I518*H518,2)</f>
        <v>0</v>
      </c>
      <c r="K518" s="164" t="s">
        <v>130</v>
      </c>
      <c r="L518" s="28"/>
      <c r="M518" s="168"/>
      <c r="N518" s="169" t="s">
        <v>38</v>
      </c>
      <c r="O518" s="170">
        <v>0.166</v>
      </c>
      <c r="P518" s="170">
        <f>O518*H518</f>
        <v>0.245348</v>
      </c>
      <c r="Q518" s="170">
        <v>0.00012</v>
      </c>
      <c r="R518" s="170">
        <f>Q518*H518</f>
        <v>0.00017736</v>
      </c>
      <c r="S518" s="170">
        <v>0</v>
      </c>
      <c r="T518" s="171">
        <f>S518*H518</f>
        <v>0</v>
      </c>
      <c r="AR518" s="11" t="s">
        <v>387</v>
      </c>
      <c r="AT518" s="11" t="s">
        <v>126</v>
      </c>
      <c r="AU518" s="11" t="s">
        <v>132</v>
      </c>
      <c r="AY518" s="11" t="s">
        <v>124</v>
      </c>
      <c r="BE518" s="172">
        <f>IF(N518="základní",J518,0)</f>
        <v>0</v>
      </c>
      <c r="BF518" s="172">
        <f>IF(N518="snížená",J518,0)</f>
        <v>0</v>
      </c>
      <c r="BG518" s="172">
        <f>IF(N518="zákl. přenesená",J518,0)</f>
        <v>0</v>
      </c>
      <c r="BH518" s="172">
        <f>IF(N518="sníž. přenesená",J518,0)</f>
        <v>0</v>
      </c>
      <c r="BI518" s="172">
        <f>IF(N518="nulová",J518,0)</f>
        <v>0</v>
      </c>
      <c r="BJ518" s="11" t="s">
        <v>132</v>
      </c>
      <c r="BK518" s="172">
        <f>ROUND(I518*H518,2)</f>
        <v>0</v>
      </c>
      <c r="BL518" s="11" t="s">
        <v>387</v>
      </c>
      <c r="BM518" s="11" t="s">
        <v>661</v>
      </c>
    </row>
    <row r="519" spans="2:47" s="27" customFormat="1" ht="22.5" customHeight="1">
      <c r="B519" s="28"/>
      <c r="D519" s="179" t="s">
        <v>134</v>
      </c>
      <c r="F519" s="217" t="s">
        <v>662</v>
      </c>
      <c r="L519" s="28"/>
      <c r="M519" s="175"/>
      <c r="N519" s="29"/>
      <c r="O519" s="29"/>
      <c r="P519" s="29"/>
      <c r="Q519" s="29"/>
      <c r="R519" s="29"/>
      <c r="S519" s="29"/>
      <c r="T519" s="68"/>
      <c r="AT519" s="11" t="s">
        <v>134</v>
      </c>
      <c r="AU519" s="11" t="s">
        <v>132</v>
      </c>
    </row>
    <row r="520" spans="2:65" s="27" customFormat="1" ht="22.5" customHeight="1">
      <c r="B520" s="161"/>
      <c r="C520" s="162" t="s">
        <v>663</v>
      </c>
      <c r="D520" s="162" t="s">
        <v>126</v>
      </c>
      <c r="E520" s="163" t="s">
        <v>664</v>
      </c>
      <c r="F520" s="164" t="s">
        <v>665</v>
      </c>
      <c r="G520" s="165" t="s">
        <v>129</v>
      </c>
      <c r="H520" s="166">
        <v>1.478</v>
      </c>
      <c r="I520" s="167"/>
      <c r="J520" s="167">
        <f>ROUND(I520*H520,2)</f>
        <v>0</v>
      </c>
      <c r="K520" s="164" t="s">
        <v>130</v>
      </c>
      <c r="L520" s="28"/>
      <c r="M520" s="168"/>
      <c r="N520" s="169" t="s">
        <v>38</v>
      </c>
      <c r="O520" s="170">
        <v>0.172</v>
      </c>
      <c r="P520" s="170">
        <f>O520*H520</f>
        <v>0.254216</v>
      </c>
      <c r="Q520" s="170">
        <v>0.00012</v>
      </c>
      <c r="R520" s="170">
        <f>Q520*H520</f>
        <v>0.00017736</v>
      </c>
      <c r="S520" s="170">
        <v>0</v>
      </c>
      <c r="T520" s="171">
        <f>S520*H520</f>
        <v>0</v>
      </c>
      <c r="AR520" s="11" t="s">
        <v>387</v>
      </c>
      <c r="AT520" s="11" t="s">
        <v>126</v>
      </c>
      <c r="AU520" s="11" t="s">
        <v>132</v>
      </c>
      <c r="AY520" s="11" t="s">
        <v>124</v>
      </c>
      <c r="BE520" s="172">
        <f>IF(N520="základní",J520,0)</f>
        <v>0</v>
      </c>
      <c r="BF520" s="172">
        <f>IF(N520="snížená",J520,0)</f>
        <v>0</v>
      </c>
      <c r="BG520" s="172">
        <f>IF(N520="zákl. přenesená",J520,0)</f>
        <v>0</v>
      </c>
      <c r="BH520" s="172">
        <f>IF(N520="sníž. přenesená",J520,0)</f>
        <v>0</v>
      </c>
      <c r="BI520" s="172">
        <f>IF(N520="nulová",J520,0)</f>
        <v>0</v>
      </c>
      <c r="BJ520" s="11" t="s">
        <v>132</v>
      </c>
      <c r="BK520" s="172">
        <f>ROUND(I520*H520,2)</f>
        <v>0</v>
      </c>
      <c r="BL520" s="11" t="s">
        <v>387</v>
      </c>
      <c r="BM520" s="11" t="s">
        <v>666</v>
      </c>
    </row>
    <row r="521" spans="2:47" s="27" customFormat="1" ht="22.5" customHeight="1">
      <c r="B521" s="28"/>
      <c r="D521" s="179" t="s">
        <v>134</v>
      </c>
      <c r="F521" s="217" t="s">
        <v>667</v>
      </c>
      <c r="L521" s="28"/>
      <c r="M521" s="175"/>
      <c r="N521" s="29"/>
      <c r="O521" s="29"/>
      <c r="P521" s="29"/>
      <c r="Q521" s="29"/>
      <c r="R521" s="29"/>
      <c r="S521" s="29"/>
      <c r="T521" s="68"/>
      <c r="AT521" s="11" t="s">
        <v>134</v>
      </c>
      <c r="AU521" s="11" t="s">
        <v>132</v>
      </c>
    </row>
    <row r="522" spans="2:65" s="27" customFormat="1" ht="22.5" customHeight="1">
      <c r="B522" s="161"/>
      <c r="C522" s="162" t="s">
        <v>668</v>
      </c>
      <c r="D522" s="162" t="s">
        <v>126</v>
      </c>
      <c r="E522" s="163" t="s">
        <v>669</v>
      </c>
      <c r="F522" s="164" t="s">
        <v>670</v>
      </c>
      <c r="G522" s="165" t="s">
        <v>129</v>
      </c>
      <c r="H522" s="166">
        <v>21.655</v>
      </c>
      <c r="I522" s="167"/>
      <c r="J522" s="167">
        <f>ROUND(I522*H522,2)</f>
        <v>0</v>
      </c>
      <c r="K522" s="164" t="s">
        <v>130</v>
      </c>
      <c r="L522" s="28"/>
      <c r="M522" s="168"/>
      <c r="N522" s="169" t="s">
        <v>38</v>
      </c>
      <c r="O522" s="170">
        <v>0.129</v>
      </c>
      <c r="P522" s="170">
        <f>O522*H522</f>
        <v>2.793495</v>
      </c>
      <c r="Q522" s="170">
        <v>7E-05</v>
      </c>
      <c r="R522" s="170">
        <f>Q522*H522</f>
        <v>0.00151585</v>
      </c>
      <c r="S522" s="170">
        <v>0</v>
      </c>
      <c r="T522" s="171">
        <f>S522*H522</f>
        <v>0</v>
      </c>
      <c r="AR522" s="11" t="s">
        <v>387</v>
      </c>
      <c r="AT522" s="11" t="s">
        <v>126</v>
      </c>
      <c r="AU522" s="11" t="s">
        <v>132</v>
      </c>
      <c r="AY522" s="11" t="s">
        <v>124</v>
      </c>
      <c r="BE522" s="172">
        <f>IF(N522="základní",J522,0)</f>
        <v>0</v>
      </c>
      <c r="BF522" s="172">
        <f>IF(N522="snížená",J522,0)</f>
        <v>0</v>
      </c>
      <c r="BG522" s="172">
        <f>IF(N522="zákl. přenesená",J522,0)</f>
        <v>0</v>
      </c>
      <c r="BH522" s="172">
        <f>IF(N522="sníž. přenesená",J522,0)</f>
        <v>0</v>
      </c>
      <c r="BI522" s="172">
        <f>IF(N522="nulová",J522,0)</f>
        <v>0</v>
      </c>
      <c r="BJ522" s="11" t="s">
        <v>132</v>
      </c>
      <c r="BK522" s="172">
        <f>ROUND(I522*H522,2)</f>
        <v>0</v>
      </c>
      <c r="BL522" s="11" t="s">
        <v>387</v>
      </c>
      <c r="BM522" s="11" t="s">
        <v>671</v>
      </c>
    </row>
    <row r="523" spans="2:47" s="27" customFormat="1" ht="30" customHeight="1">
      <c r="B523" s="28"/>
      <c r="D523" s="179" t="s">
        <v>134</v>
      </c>
      <c r="F523" s="217" t="s">
        <v>672</v>
      </c>
      <c r="L523" s="28"/>
      <c r="M523" s="175"/>
      <c r="N523" s="29"/>
      <c r="O523" s="29"/>
      <c r="P523" s="29"/>
      <c r="Q523" s="29"/>
      <c r="R523" s="29"/>
      <c r="S523" s="29"/>
      <c r="T523" s="68"/>
      <c r="AT523" s="11" t="s">
        <v>134</v>
      </c>
      <c r="AU523" s="11" t="s">
        <v>132</v>
      </c>
    </row>
    <row r="524" spans="2:65" s="27" customFormat="1" ht="22.5" customHeight="1">
      <c r="B524" s="161"/>
      <c r="C524" s="162" t="s">
        <v>673</v>
      </c>
      <c r="D524" s="162" t="s">
        <v>126</v>
      </c>
      <c r="E524" s="163" t="s">
        <v>674</v>
      </c>
      <c r="F524" s="164" t="s">
        <v>675</v>
      </c>
      <c r="G524" s="165" t="s">
        <v>129</v>
      </c>
      <c r="H524" s="166">
        <v>21.655</v>
      </c>
      <c r="I524" s="167"/>
      <c r="J524" s="167">
        <f>ROUND(I524*H524,2)</f>
        <v>0</v>
      </c>
      <c r="K524" s="164" t="s">
        <v>130</v>
      </c>
      <c r="L524" s="28"/>
      <c r="M524" s="168"/>
      <c r="N524" s="169" t="s">
        <v>38</v>
      </c>
      <c r="O524" s="170">
        <v>0.205</v>
      </c>
      <c r="P524" s="170">
        <f>O524*H524</f>
        <v>4.439275</v>
      </c>
      <c r="Q524" s="170">
        <v>2E-05</v>
      </c>
      <c r="R524" s="170">
        <f>Q524*H524</f>
        <v>0.00043310000000000006</v>
      </c>
      <c r="S524" s="170">
        <v>0</v>
      </c>
      <c r="T524" s="171">
        <f>S524*H524</f>
        <v>0</v>
      </c>
      <c r="AR524" s="11" t="s">
        <v>387</v>
      </c>
      <c r="AT524" s="11" t="s">
        <v>126</v>
      </c>
      <c r="AU524" s="11" t="s">
        <v>132</v>
      </c>
      <c r="AY524" s="11" t="s">
        <v>124</v>
      </c>
      <c r="BE524" s="172">
        <f>IF(N524="základní",J524,0)</f>
        <v>0</v>
      </c>
      <c r="BF524" s="172">
        <f>IF(N524="snížená",J524,0)</f>
        <v>0</v>
      </c>
      <c r="BG524" s="172">
        <f>IF(N524="zákl. přenesená",J524,0)</f>
        <v>0</v>
      </c>
      <c r="BH524" s="172">
        <f>IF(N524="sníž. přenesená",J524,0)</f>
        <v>0</v>
      </c>
      <c r="BI524" s="172">
        <f>IF(N524="nulová",J524,0)</f>
        <v>0</v>
      </c>
      <c r="BJ524" s="11" t="s">
        <v>132</v>
      </c>
      <c r="BK524" s="172">
        <f>ROUND(I524*H524,2)</f>
        <v>0</v>
      </c>
      <c r="BL524" s="11" t="s">
        <v>387</v>
      </c>
      <c r="BM524" s="11" t="s">
        <v>676</v>
      </c>
    </row>
    <row r="525" spans="2:47" s="27" customFormat="1" ht="22.5" customHeight="1">
      <c r="B525" s="28"/>
      <c r="D525" s="173" t="s">
        <v>134</v>
      </c>
      <c r="F525" s="174" t="s">
        <v>675</v>
      </c>
      <c r="L525" s="28"/>
      <c r="M525" s="175"/>
      <c r="N525" s="29"/>
      <c r="O525" s="29"/>
      <c r="P525" s="29"/>
      <c r="Q525" s="29"/>
      <c r="R525" s="29"/>
      <c r="S525" s="29"/>
      <c r="T525" s="68"/>
      <c r="AT525" s="11" t="s">
        <v>134</v>
      </c>
      <c r="AU525" s="11" t="s">
        <v>132</v>
      </c>
    </row>
    <row r="526" spans="2:51" s="177" customFormat="1" ht="22.5" customHeight="1">
      <c r="B526" s="178"/>
      <c r="D526" s="179" t="s">
        <v>138</v>
      </c>
      <c r="E526" s="180"/>
      <c r="F526" s="181" t="s">
        <v>677</v>
      </c>
      <c r="H526" s="182">
        <v>21.655</v>
      </c>
      <c r="L526" s="178"/>
      <c r="M526" s="183"/>
      <c r="N526" s="184"/>
      <c r="O526" s="184"/>
      <c r="P526" s="184"/>
      <c r="Q526" s="184"/>
      <c r="R526" s="184"/>
      <c r="S526" s="184"/>
      <c r="T526" s="185"/>
      <c r="AT526" s="186" t="s">
        <v>138</v>
      </c>
      <c r="AU526" s="186" t="s">
        <v>132</v>
      </c>
      <c r="AV526" s="177" t="s">
        <v>132</v>
      </c>
      <c r="AW526" s="177" t="s">
        <v>30</v>
      </c>
      <c r="AX526" s="177" t="s">
        <v>74</v>
      </c>
      <c r="AY526" s="186" t="s">
        <v>124</v>
      </c>
    </row>
    <row r="527" spans="2:65" s="27" customFormat="1" ht="22.5" customHeight="1">
      <c r="B527" s="161"/>
      <c r="C527" s="162" t="s">
        <v>678</v>
      </c>
      <c r="D527" s="162" t="s">
        <v>126</v>
      </c>
      <c r="E527" s="163" t="s">
        <v>679</v>
      </c>
      <c r="F527" s="164" t="s">
        <v>680</v>
      </c>
      <c r="G527" s="165" t="s">
        <v>129</v>
      </c>
      <c r="H527" s="166">
        <v>21.655</v>
      </c>
      <c r="I527" s="167"/>
      <c r="J527" s="167">
        <f>ROUND(I527*H527,2)</f>
        <v>0</v>
      </c>
      <c r="K527" s="164" t="s">
        <v>130</v>
      </c>
      <c r="L527" s="28"/>
      <c r="M527" s="168"/>
      <c r="N527" s="169" t="s">
        <v>38</v>
      </c>
      <c r="O527" s="170">
        <v>0.116</v>
      </c>
      <c r="P527" s="170">
        <f>O527*H527</f>
        <v>2.5119800000000003</v>
      </c>
      <c r="Q527" s="170">
        <v>0.00014</v>
      </c>
      <c r="R527" s="170">
        <f>Q527*H527</f>
        <v>0.0030317</v>
      </c>
      <c r="S527" s="170">
        <v>0</v>
      </c>
      <c r="T527" s="171">
        <f>S527*H527</f>
        <v>0</v>
      </c>
      <c r="AR527" s="11" t="s">
        <v>387</v>
      </c>
      <c r="AT527" s="11" t="s">
        <v>126</v>
      </c>
      <c r="AU527" s="11" t="s">
        <v>132</v>
      </c>
      <c r="AY527" s="11" t="s">
        <v>124</v>
      </c>
      <c r="BE527" s="172">
        <f>IF(N527="základní",J527,0)</f>
        <v>0</v>
      </c>
      <c r="BF527" s="172">
        <f>IF(N527="snížená",J527,0)</f>
        <v>0</v>
      </c>
      <c r="BG527" s="172">
        <f>IF(N527="zákl. přenesená",J527,0)</f>
        <v>0</v>
      </c>
      <c r="BH527" s="172">
        <f>IF(N527="sníž. přenesená",J527,0)</f>
        <v>0</v>
      </c>
      <c r="BI527" s="172">
        <f>IF(N527="nulová",J527,0)</f>
        <v>0</v>
      </c>
      <c r="BJ527" s="11" t="s">
        <v>132</v>
      </c>
      <c r="BK527" s="172">
        <f>ROUND(I527*H527,2)</f>
        <v>0</v>
      </c>
      <c r="BL527" s="11" t="s">
        <v>387</v>
      </c>
      <c r="BM527" s="11" t="s">
        <v>681</v>
      </c>
    </row>
    <row r="528" spans="2:47" s="27" customFormat="1" ht="22.5" customHeight="1">
      <c r="B528" s="28"/>
      <c r="D528" s="179" t="s">
        <v>134</v>
      </c>
      <c r="F528" s="217" t="s">
        <v>682</v>
      </c>
      <c r="L528" s="28"/>
      <c r="M528" s="175"/>
      <c r="N528" s="29"/>
      <c r="O528" s="29"/>
      <c r="P528" s="29"/>
      <c r="Q528" s="29"/>
      <c r="R528" s="29"/>
      <c r="S528" s="29"/>
      <c r="T528" s="68"/>
      <c r="AT528" s="11" t="s">
        <v>134</v>
      </c>
      <c r="AU528" s="11" t="s">
        <v>132</v>
      </c>
    </row>
    <row r="529" spans="2:65" s="27" customFormat="1" ht="22.5" customHeight="1">
      <c r="B529" s="161"/>
      <c r="C529" s="162" t="s">
        <v>683</v>
      </c>
      <c r="D529" s="162" t="s">
        <v>126</v>
      </c>
      <c r="E529" s="163" t="s">
        <v>684</v>
      </c>
      <c r="F529" s="164" t="s">
        <v>685</v>
      </c>
      <c r="G529" s="165" t="s">
        <v>129</v>
      </c>
      <c r="H529" s="166">
        <v>21.655</v>
      </c>
      <c r="I529" s="167"/>
      <c r="J529" s="167">
        <f>ROUND(I529*H529,2)</f>
        <v>0</v>
      </c>
      <c r="K529" s="164" t="s">
        <v>130</v>
      </c>
      <c r="L529" s="28"/>
      <c r="M529" s="168"/>
      <c r="N529" s="169" t="s">
        <v>38</v>
      </c>
      <c r="O529" s="170">
        <v>0.117</v>
      </c>
      <c r="P529" s="170">
        <f>O529*H529</f>
        <v>2.5336350000000003</v>
      </c>
      <c r="Q529" s="170">
        <v>0.00013</v>
      </c>
      <c r="R529" s="170">
        <f>Q529*H529</f>
        <v>0.0028151499999999998</v>
      </c>
      <c r="S529" s="170">
        <v>0</v>
      </c>
      <c r="T529" s="171">
        <f>S529*H529</f>
        <v>0</v>
      </c>
      <c r="AR529" s="11" t="s">
        <v>387</v>
      </c>
      <c r="AT529" s="11" t="s">
        <v>126</v>
      </c>
      <c r="AU529" s="11" t="s">
        <v>132</v>
      </c>
      <c r="AY529" s="11" t="s">
        <v>124</v>
      </c>
      <c r="BE529" s="172">
        <f>IF(N529="základní",J529,0)</f>
        <v>0</v>
      </c>
      <c r="BF529" s="172">
        <f>IF(N529="snížená",J529,0)</f>
        <v>0</v>
      </c>
      <c r="BG529" s="172">
        <f>IF(N529="zákl. přenesená",J529,0)</f>
        <v>0</v>
      </c>
      <c r="BH529" s="172">
        <f>IF(N529="sníž. přenesená",J529,0)</f>
        <v>0</v>
      </c>
      <c r="BI529" s="172">
        <f>IF(N529="nulová",J529,0)</f>
        <v>0</v>
      </c>
      <c r="BJ529" s="11" t="s">
        <v>132</v>
      </c>
      <c r="BK529" s="172">
        <f>ROUND(I529*H529,2)</f>
        <v>0</v>
      </c>
      <c r="BL529" s="11" t="s">
        <v>387</v>
      </c>
      <c r="BM529" s="11" t="s">
        <v>686</v>
      </c>
    </row>
    <row r="530" spans="2:47" s="27" customFormat="1" ht="22.5" customHeight="1">
      <c r="B530" s="28"/>
      <c r="D530" s="179" t="s">
        <v>134</v>
      </c>
      <c r="F530" s="217" t="s">
        <v>687</v>
      </c>
      <c r="L530" s="28"/>
      <c r="M530" s="175"/>
      <c r="N530" s="29"/>
      <c r="O530" s="29"/>
      <c r="P530" s="29"/>
      <c r="Q530" s="29"/>
      <c r="R530" s="29"/>
      <c r="S530" s="29"/>
      <c r="T530" s="68"/>
      <c r="AT530" s="11" t="s">
        <v>134</v>
      </c>
      <c r="AU530" s="11" t="s">
        <v>132</v>
      </c>
    </row>
    <row r="531" spans="2:65" s="27" customFormat="1" ht="22.5" customHeight="1">
      <c r="B531" s="161"/>
      <c r="C531" s="162" t="s">
        <v>688</v>
      </c>
      <c r="D531" s="162" t="s">
        <v>126</v>
      </c>
      <c r="E531" s="163" t="s">
        <v>689</v>
      </c>
      <c r="F531" s="164" t="s">
        <v>690</v>
      </c>
      <c r="G531" s="165" t="s">
        <v>129</v>
      </c>
      <c r="H531" s="166">
        <v>21.655</v>
      </c>
      <c r="I531" s="167"/>
      <c r="J531" s="167">
        <f>ROUND(I531*H531,2)</f>
        <v>0</v>
      </c>
      <c r="K531" s="164" t="s">
        <v>130</v>
      </c>
      <c r="L531" s="28"/>
      <c r="M531" s="168"/>
      <c r="N531" s="169" t="s">
        <v>38</v>
      </c>
      <c r="O531" s="170">
        <v>0.122</v>
      </c>
      <c r="P531" s="170">
        <f>O531*H531</f>
        <v>2.64191</v>
      </c>
      <c r="Q531" s="170">
        <v>0.00013</v>
      </c>
      <c r="R531" s="170">
        <f>Q531*H531</f>
        <v>0.0028151499999999998</v>
      </c>
      <c r="S531" s="170">
        <v>0</v>
      </c>
      <c r="T531" s="171">
        <f>S531*H531</f>
        <v>0</v>
      </c>
      <c r="AR531" s="11" t="s">
        <v>387</v>
      </c>
      <c r="AT531" s="11" t="s">
        <v>126</v>
      </c>
      <c r="AU531" s="11" t="s">
        <v>132</v>
      </c>
      <c r="AY531" s="11" t="s">
        <v>124</v>
      </c>
      <c r="BE531" s="172">
        <f>IF(N531="základní",J531,0)</f>
        <v>0</v>
      </c>
      <c r="BF531" s="172">
        <f>IF(N531="snížená",J531,0)</f>
        <v>0</v>
      </c>
      <c r="BG531" s="172">
        <f>IF(N531="zákl. přenesená",J531,0)</f>
        <v>0</v>
      </c>
      <c r="BH531" s="172">
        <f>IF(N531="sníž. přenesená",J531,0)</f>
        <v>0</v>
      </c>
      <c r="BI531" s="172">
        <f>IF(N531="nulová",J531,0)</f>
        <v>0</v>
      </c>
      <c r="BJ531" s="11" t="s">
        <v>132</v>
      </c>
      <c r="BK531" s="172">
        <f>ROUND(I531*H531,2)</f>
        <v>0</v>
      </c>
      <c r="BL531" s="11" t="s">
        <v>387</v>
      </c>
      <c r="BM531" s="11" t="s">
        <v>691</v>
      </c>
    </row>
    <row r="532" spans="2:47" s="27" customFormat="1" ht="22.5" customHeight="1">
      <c r="B532" s="28"/>
      <c r="D532" s="179" t="s">
        <v>134</v>
      </c>
      <c r="F532" s="217" t="s">
        <v>692</v>
      </c>
      <c r="L532" s="28"/>
      <c r="M532" s="175"/>
      <c r="N532" s="29"/>
      <c r="O532" s="29"/>
      <c r="P532" s="29"/>
      <c r="Q532" s="29"/>
      <c r="R532" s="29"/>
      <c r="S532" s="29"/>
      <c r="T532" s="68"/>
      <c r="AT532" s="11" t="s">
        <v>134</v>
      </c>
      <c r="AU532" s="11" t="s">
        <v>132</v>
      </c>
    </row>
    <row r="533" spans="2:65" s="27" customFormat="1" ht="22.5" customHeight="1">
      <c r="B533" s="161"/>
      <c r="C533" s="162" t="s">
        <v>693</v>
      </c>
      <c r="D533" s="162" t="s">
        <v>126</v>
      </c>
      <c r="E533" s="163" t="s">
        <v>694</v>
      </c>
      <c r="F533" s="164" t="s">
        <v>695</v>
      </c>
      <c r="G533" s="165" t="s">
        <v>129</v>
      </c>
      <c r="H533" s="166">
        <v>840.18</v>
      </c>
      <c r="I533" s="167"/>
      <c r="J533" s="167">
        <f>ROUND(I533*H533,2)</f>
        <v>0</v>
      </c>
      <c r="K533" s="164" t="s">
        <v>130</v>
      </c>
      <c r="L533" s="28"/>
      <c r="M533" s="168"/>
      <c r="N533" s="169" t="s">
        <v>38</v>
      </c>
      <c r="O533" s="170">
        <v>0.075</v>
      </c>
      <c r="P533" s="170">
        <f>O533*H533</f>
        <v>63.01349999999999</v>
      </c>
      <c r="Q533" s="170">
        <v>0.00011</v>
      </c>
      <c r="R533" s="170">
        <f>Q533*H533</f>
        <v>0.0924198</v>
      </c>
      <c r="S533" s="170">
        <v>0</v>
      </c>
      <c r="T533" s="171">
        <f>S533*H533</f>
        <v>0</v>
      </c>
      <c r="AR533" s="11" t="s">
        <v>387</v>
      </c>
      <c r="AT533" s="11" t="s">
        <v>126</v>
      </c>
      <c r="AU533" s="11" t="s">
        <v>132</v>
      </c>
      <c r="AY533" s="11" t="s">
        <v>124</v>
      </c>
      <c r="BE533" s="172">
        <f>IF(N533="základní",J533,0)</f>
        <v>0</v>
      </c>
      <c r="BF533" s="172">
        <f>IF(N533="snížená",J533,0)</f>
        <v>0</v>
      </c>
      <c r="BG533" s="172">
        <f>IF(N533="zákl. přenesená",J533,0)</f>
        <v>0</v>
      </c>
      <c r="BH533" s="172">
        <f>IF(N533="sníž. přenesená",J533,0)</f>
        <v>0</v>
      </c>
      <c r="BI533" s="172">
        <f>IF(N533="nulová",J533,0)</f>
        <v>0</v>
      </c>
      <c r="BJ533" s="11" t="s">
        <v>132</v>
      </c>
      <c r="BK533" s="172">
        <f>ROUND(I533*H533,2)</f>
        <v>0</v>
      </c>
      <c r="BL533" s="11" t="s">
        <v>387</v>
      </c>
      <c r="BM533" s="11" t="s">
        <v>696</v>
      </c>
    </row>
    <row r="534" spans="2:47" s="27" customFormat="1" ht="22.5" customHeight="1">
      <c r="B534" s="28"/>
      <c r="D534" s="173" t="s">
        <v>134</v>
      </c>
      <c r="F534" s="174" t="s">
        <v>697</v>
      </c>
      <c r="L534" s="28"/>
      <c r="M534" s="175"/>
      <c r="N534" s="29"/>
      <c r="O534" s="29"/>
      <c r="P534" s="29"/>
      <c r="Q534" s="29"/>
      <c r="R534" s="29"/>
      <c r="S534" s="29"/>
      <c r="T534" s="68"/>
      <c r="AT534" s="11" t="s">
        <v>134</v>
      </c>
      <c r="AU534" s="11" t="s">
        <v>132</v>
      </c>
    </row>
    <row r="535" spans="2:51" s="210" customFormat="1" ht="22.5" customHeight="1">
      <c r="B535" s="211"/>
      <c r="D535" s="173" t="s">
        <v>138</v>
      </c>
      <c r="E535" s="212"/>
      <c r="F535" s="213" t="s">
        <v>698</v>
      </c>
      <c r="H535" s="212"/>
      <c r="L535" s="211"/>
      <c r="M535" s="214"/>
      <c r="N535" s="215"/>
      <c r="O535" s="215"/>
      <c r="P535" s="215"/>
      <c r="Q535" s="215"/>
      <c r="R535" s="215"/>
      <c r="S535" s="215"/>
      <c r="T535" s="216"/>
      <c r="AT535" s="212" t="s">
        <v>138</v>
      </c>
      <c r="AU535" s="212" t="s">
        <v>132</v>
      </c>
      <c r="AV535" s="210" t="s">
        <v>74</v>
      </c>
      <c r="AW535" s="210" t="s">
        <v>30</v>
      </c>
      <c r="AX535" s="210" t="s">
        <v>66</v>
      </c>
      <c r="AY535" s="212" t="s">
        <v>124</v>
      </c>
    </row>
    <row r="536" spans="2:51" s="177" customFormat="1" ht="22.5" customHeight="1">
      <c r="B536" s="178"/>
      <c r="D536" s="173" t="s">
        <v>138</v>
      </c>
      <c r="E536" s="186"/>
      <c r="F536" s="188" t="s">
        <v>327</v>
      </c>
      <c r="H536" s="189">
        <v>123.59</v>
      </c>
      <c r="L536" s="178"/>
      <c r="M536" s="183"/>
      <c r="N536" s="184"/>
      <c r="O536" s="184"/>
      <c r="P536" s="184"/>
      <c r="Q536" s="184"/>
      <c r="R536" s="184"/>
      <c r="S536" s="184"/>
      <c r="T536" s="185"/>
      <c r="AT536" s="186" t="s">
        <v>138</v>
      </c>
      <c r="AU536" s="186" t="s">
        <v>132</v>
      </c>
      <c r="AV536" s="177" t="s">
        <v>132</v>
      </c>
      <c r="AW536" s="177" t="s">
        <v>30</v>
      </c>
      <c r="AX536" s="177" t="s">
        <v>66</v>
      </c>
      <c r="AY536" s="186" t="s">
        <v>124</v>
      </c>
    </row>
    <row r="537" spans="2:51" s="177" customFormat="1" ht="22.5" customHeight="1">
      <c r="B537" s="178"/>
      <c r="D537" s="173" t="s">
        <v>138</v>
      </c>
      <c r="E537" s="186"/>
      <c r="F537" s="188" t="s">
        <v>328</v>
      </c>
      <c r="H537" s="189">
        <v>138.68</v>
      </c>
      <c r="L537" s="178"/>
      <c r="M537" s="183"/>
      <c r="N537" s="184"/>
      <c r="O537" s="184"/>
      <c r="P537" s="184"/>
      <c r="Q537" s="184"/>
      <c r="R537" s="184"/>
      <c r="S537" s="184"/>
      <c r="T537" s="185"/>
      <c r="AT537" s="186" t="s">
        <v>138</v>
      </c>
      <c r="AU537" s="186" t="s">
        <v>132</v>
      </c>
      <c r="AV537" s="177" t="s">
        <v>132</v>
      </c>
      <c r="AW537" s="177" t="s">
        <v>30</v>
      </c>
      <c r="AX537" s="177" t="s">
        <v>66</v>
      </c>
      <c r="AY537" s="186" t="s">
        <v>124</v>
      </c>
    </row>
    <row r="538" spans="2:51" s="177" customFormat="1" ht="22.5" customHeight="1">
      <c r="B538" s="178"/>
      <c r="D538" s="173" t="s">
        <v>138</v>
      </c>
      <c r="E538" s="186"/>
      <c r="F538" s="188" t="s">
        <v>329</v>
      </c>
      <c r="H538" s="189">
        <v>76.19</v>
      </c>
      <c r="L538" s="178"/>
      <c r="M538" s="183"/>
      <c r="N538" s="184"/>
      <c r="O538" s="184"/>
      <c r="P538" s="184"/>
      <c r="Q538" s="184"/>
      <c r="R538" s="184"/>
      <c r="S538" s="184"/>
      <c r="T538" s="185"/>
      <c r="AT538" s="186" t="s">
        <v>138</v>
      </c>
      <c r="AU538" s="186" t="s">
        <v>132</v>
      </c>
      <c r="AV538" s="177" t="s">
        <v>132</v>
      </c>
      <c r="AW538" s="177" t="s">
        <v>30</v>
      </c>
      <c r="AX538" s="177" t="s">
        <v>66</v>
      </c>
      <c r="AY538" s="186" t="s">
        <v>124</v>
      </c>
    </row>
    <row r="539" spans="2:51" s="177" customFormat="1" ht="22.5" customHeight="1">
      <c r="B539" s="178"/>
      <c r="D539" s="173" t="s">
        <v>138</v>
      </c>
      <c r="E539" s="186"/>
      <c r="F539" s="188" t="s">
        <v>330</v>
      </c>
      <c r="H539" s="189">
        <v>73.805</v>
      </c>
      <c r="L539" s="178"/>
      <c r="M539" s="183"/>
      <c r="N539" s="184"/>
      <c r="O539" s="184"/>
      <c r="P539" s="184"/>
      <c r="Q539" s="184"/>
      <c r="R539" s="184"/>
      <c r="S539" s="184"/>
      <c r="T539" s="185"/>
      <c r="AT539" s="186" t="s">
        <v>138</v>
      </c>
      <c r="AU539" s="186" t="s">
        <v>132</v>
      </c>
      <c r="AV539" s="177" t="s">
        <v>132</v>
      </c>
      <c r="AW539" s="177" t="s">
        <v>30</v>
      </c>
      <c r="AX539" s="177" t="s">
        <v>66</v>
      </c>
      <c r="AY539" s="186" t="s">
        <v>124</v>
      </c>
    </row>
    <row r="540" spans="2:51" s="177" customFormat="1" ht="22.5" customHeight="1">
      <c r="B540" s="178"/>
      <c r="D540" s="173" t="s">
        <v>138</v>
      </c>
      <c r="E540" s="186"/>
      <c r="F540" s="188"/>
      <c r="H540" s="189">
        <v>0</v>
      </c>
      <c r="L540" s="178"/>
      <c r="M540" s="183"/>
      <c r="N540" s="184"/>
      <c r="O540" s="184"/>
      <c r="P540" s="184"/>
      <c r="Q540" s="184"/>
      <c r="R540" s="184"/>
      <c r="S540" s="184"/>
      <c r="T540" s="185"/>
      <c r="AT540" s="186" t="s">
        <v>138</v>
      </c>
      <c r="AU540" s="186" t="s">
        <v>132</v>
      </c>
      <c r="AV540" s="177" t="s">
        <v>132</v>
      </c>
      <c r="AW540" s="177" t="s">
        <v>30</v>
      </c>
      <c r="AX540" s="177" t="s">
        <v>66</v>
      </c>
      <c r="AY540" s="186" t="s">
        <v>124</v>
      </c>
    </row>
    <row r="541" spans="2:51" s="210" customFormat="1" ht="22.5" customHeight="1">
      <c r="B541" s="211"/>
      <c r="D541" s="173" t="s">
        <v>138</v>
      </c>
      <c r="E541" s="212"/>
      <c r="F541" s="213" t="s">
        <v>331</v>
      </c>
      <c r="H541" s="212"/>
      <c r="L541" s="211"/>
      <c r="M541" s="214"/>
      <c r="N541" s="215"/>
      <c r="O541" s="215"/>
      <c r="P541" s="215"/>
      <c r="Q541" s="215"/>
      <c r="R541" s="215"/>
      <c r="S541" s="215"/>
      <c r="T541" s="216"/>
      <c r="AT541" s="212" t="s">
        <v>138</v>
      </c>
      <c r="AU541" s="212" t="s">
        <v>132</v>
      </c>
      <c r="AV541" s="210" t="s">
        <v>74</v>
      </c>
      <c r="AW541" s="210" t="s">
        <v>30</v>
      </c>
      <c r="AX541" s="210" t="s">
        <v>66</v>
      </c>
      <c r="AY541" s="212" t="s">
        <v>124</v>
      </c>
    </row>
    <row r="542" spans="2:51" s="177" customFormat="1" ht="22.5" customHeight="1">
      <c r="B542" s="178"/>
      <c r="D542" s="173" t="s">
        <v>138</v>
      </c>
      <c r="E542" s="186"/>
      <c r="F542" s="188" t="s">
        <v>332</v>
      </c>
      <c r="H542" s="189">
        <v>5.04</v>
      </c>
      <c r="L542" s="178"/>
      <c r="M542" s="183"/>
      <c r="N542" s="184"/>
      <c r="O542" s="184"/>
      <c r="P542" s="184"/>
      <c r="Q542" s="184"/>
      <c r="R542" s="184"/>
      <c r="S542" s="184"/>
      <c r="T542" s="185"/>
      <c r="AT542" s="186" t="s">
        <v>138</v>
      </c>
      <c r="AU542" s="186" t="s">
        <v>132</v>
      </c>
      <c r="AV542" s="177" t="s">
        <v>132</v>
      </c>
      <c r="AW542" s="177" t="s">
        <v>30</v>
      </c>
      <c r="AX542" s="177" t="s">
        <v>66</v>
      </c>
      <c r="AY542" s="186" t="s">
        <v>124</v>
      </c>
    </row>
    <row r="543" spans="2:51" s="177" customFormat="1" ht="22.5" customHeight="1">
      <c r="B543" s="178"/>
      <c r="D543" s="173" t="s">
        <v>138</v>
      </c>
      <c r="E543" s="186"/>
      <c r="F543" s="188" t="s">
        <v>333</v>
      </c>
      <c r="H543" s="189">
        <v>5.205</v>
      </c>
      <c r="L543" s="178"/>
      <c r="M543" s="183"/>
      <c r="N543" s="184"/>
      <c r="O543" s="184"/>
      <c r="P543" s="184"/>
      <c r="Q543" s="184"/>
      <c r="R543" s="184"/>
      <c r="S543" s="184"/>
      <c r="T543" s="185"/>
      <c r="AT543" s="186" t="s">
        <v>138</v>
      </c>
      <c r="AU543" s="186" t="s">
        <v>132</v>
      </c>
      <c r="AV543" s="177" t="s">
        <v>132</v>
      </c>
      <c r="AW543" s="177" t="s">
        <v>30</v>
      </c>
      <c r="AX543" s="177" t="s">
        <v>66</v>
      </c>
      <c r="AY543" s="186" t="s">
        <v>124</v>
      </c>
    </row>
    <row r="544" spans="2:51" s="177" customFormat="1" ht="22.5" customHeight="1">
      <c r="B544" s="178"/>
      <c r="D544" s="173" t="s">
        <v>138</v>
      </c>
      <c r="E544" s="186"/>
      <c r="F544" s="188" t="s">
        <v>334</v>
      </c>
      <c r="H544" s="189">
        <v>2.16</v>
      </c>
      <c r="L544" s="178"/>
      <c r="M544" s="183"/>
      <c r="N544" s="184"/>
      <c r="O544" s="184"/>
      <c r="P544" s="184"/>
      <c r="Q544" s="184"/>
      <c r="R544" s="184"/>
      <c r="S544" s="184"/>
      <c r="T544" s="185"/>
      <c r="AT544" s="186" t="s">
        <v>138</v>
      </c>
      <c r="AU544" s="186" t="s">
        <v>132</v>
      </c>
      <c r="AV544" s="177" t="s">
        <v>132</v>
      </c>
      <c r="AW544" s="177" t="s">
        <v>30</v>
      </c>
      <c r="AX544" s="177" t="s">
        <v>66</v>
      </c>
      <c r="AY544" s="186" t="s">
        <v>124</v>
      </c>
    </row>
    <row r="545" spans="2:51" s="177" customFormat="1" ht="22.5" customHeight="1">
      <c r="B545" s="178"/>
      <c r="D545" s="173" t="s">
        <v>138</v>
      </c>
      <c r="E545" s="186"/>
      <c r="F545" s="188" t="s">
        <v>335</v>
      </c>
      <c r="H545" s="189">
        <v>2.205</v>
      </c>
      <c r="L545" s="178"/>
      <c r="M545" s="183"/>
      <c r="N545" s="184"/>
      <c r="O545" s="184"/>
      <c r="P545" s="184"/>
      <c r="Q545" s="184"/>
      <c r="R545" s="184"/>
      <c r="S545" s="184"/>
      <c r="T545" s="185"/>
      <c r="AT545" s="186" t="s">
        <v>138</v>
      </c>
      <c r="AU545" s="186" t="s">
        <v>132</v>
      </c>
      <c r="AV545" s="177" t="s">
        <v>132</v>
      </c>
      <c r="AW545" s="177" t="s">
        <v>30</v>
      </c>
      <c r="AX545" s="177" t="s">
        <v>66</v>
      </c>
      <c r="AY545" s="186" t="s">
        <v>124</v>
      </c>
    </row>
    <row r="546" spans="2:51" s="177" customFormat="1" ht="22.5" customHeight="1">
      <c r="B546" s="178"/>
      <c r="D546" s="173" t="s">
        <v>138</v>
      </c>
      <c r="E546" s="186"/>
      <c r="F546" s="188"/>
      <c r="H546" s="189">
        <v>0</v>
      </c>
      <c r="L546" s="178"/>
      <c r="M546" s="183"/>
      <c r="N546" s="184"/>
      <c r="O546" s="184"/>
      <c r="P546" s="184"/>
      <c r="Q546" s="184"/>
      <c r="R546" s="184"/>
      <c r="S546" s="184"/>
      <c r="T546" s="185"/>
      <c r="AT546" s="186" t="s">
        <v>138</v>
      </c>
      <c r="AU546" s="186" t="s">
        <v>132</v>
      </c>
      <c r="AV546" s="177" t="s">
        <v>132</v>
      </c>
      <c r="AW546" s="177" t="s">
        <v>30</v>
      </c>
      <c r="AX546" s="177" t="s">
        <v>66</v>
      </c>
      <c r="AY546" s="186" t="s">
        <v>124</v>
      </c>
    </row>
    <row r="547" spans="2:51" s="210" customFormat="1" ht="22.5" customHeight="1">
      <c r="B547" s="211"/>
      <c r="D547" s="173" t="s">
        <v>138</v>
      </c>
      <c r="E547" s="212"/>
      <c r="F547" s="213" t="s">
        <v>699</v>
      </c>
      <c r="H547" s="212"/>
      <c r="L547" s="211"/>
      <c r="M547" s="214"/>
      <c r="N547" s="215"/>
      <c r="O547" s="215"/>
      <c r="P547" s="215"/>
      <c r="Q547" s="215"/>
      <c r="R547" s="215"/>
      <c r="S547" s="215"/>
      <c r="T547" s="216"/>
      <c r="AT547" s="212" t="s">
        <v>138</v>
      </c>
      <c r="AU547" s="212" t="s">
        <v>132</v>
      </c>
      <c r="AV547" s="210" t="s">
        <v>74</v>
      </c>
      <c r="AW547" s="210" t="s">
        <v>30</v>
      </c>
      <c r="AX547" s="210" t="s">
        <v>66</v>
      </c>
      <c r="AY547" s="212" t="s">
        <v>124</v>
      </c>
    </row>
    <row r="548" spans="2:51" s="210" customFormat="1" ht="22.5" customHeight="1">
      <c r="B548" s="211"/>
      <c r="D548" s="173" t="s">
        <v>138</v>
      </c>
      <c r="E548" s="212"/>
      <c r="F548" s="213" t="s">
        <v>342</v>
      </c>
      <c r="H548" s="212"/>
      <c r="L548" s="211"/>
      <c r="M548" s="214"/>
      <c r="N548" s="215"/>
      <c r="O548" s="215"/>
      <c r="P548" s="215"/>
      <c r="Q548" s="215"/>
      <c r="R548" s="215"/>
      <c r="S548" s="215"/>
      <c r="T548" s="216"/>
      <c r="AT548" s="212" t="s">
        <v>138</v>
      </c>
      <c r="AU548" s="212" t="s">
        <v>132</v>
      </c>
      <c r="AV548" s="210" t="s">
        <v>74</v>
      </c>
      <c r="AW548" s="210" t="s">
        <v>30</v>
      </c>
      <c r="AX548" s="210" t="s">
        <v>66</v>
      </c>
      <c r="AY548" s="212" t="s">
        <v>124</v>
      </c>
    </row>
    <row r="549" spans="2:51" s="177" customFormat="1" ht="22.5" customHeight="1">
      <c r="B549" s="178"/>
      <c r="D549" s="173" t="s">
        <v>138</v>
      </c>
      <c r="E549" s="186"/>
      <c r="F549" s="188" t="s">
        <v>343</v>
      </c>
      <c r="H549" s="189">
        <v>38.09</v>
      </c>
      <c r="L549" s="178"/>
      <c r="M549" s="183"/>
      <c r="N549" s="184"/>
      <c r="O549" s="184"/>
      <c r="P549" s="184"/>
      <c r="Q549" s="184"/>
      <c r="R549" s="184"/>
      <c r="S549" s="184"/>
      <c r="T549" s="185"/>
      <c r="AT549" s="186" t="s">
        <v>138</v>
      </c>
      <c r="AU549" s="186" t="s">
        <v>132</v>
      </c>
      <c r="AV549" s="177" t="s">
        <v>132</v>
      </c>
      <c r="AW549" s="177" t="s">
        <v>30</v>
      </c>
      <c r="AX549" s="177" t="s">
        <v>66</v>
      </c>
      <c r="AY549" s="186" t="s">
        <v>124</v>
      </c>
    </row>
    <row r="550" spans="2:51" s="177" customFormat="1" ht="22.5" customHeight="1">
      <c r="B550" s="178"/>
      <c r="D550" s="173" t="s">
        <v>138</v>
      </c>
      <c r="E550" s="186"/>
      <c r="F550" s="188" t="s">
        <v>344</v>
      </c>
      <c r="H550" s="189">
        <v>34.5</v>
      </c>
      <c r="L550" s="178"/>
      <c r="M550" s="183"/>
      <c r="N550" s="184"/>
      <c r="O550" s="184"/>
      <c r="P550" s="184"/>
      <c r="Q550" s="184"/>
      <c r="R550" s="184"/>
      <c r="S550" s="184"/>
      <c r="T550" s="185"/>
      <c r="AT550" s="186" t="s">
        <v>138</v>
      </c>
      <c r="AU550" s="186" t="s">
        <v>132</v>
      </c>
      <c r="AV550" s="177" t="s">
        <v>132</v>
      </c>
      <c r="AW550" s="177" t="s">
        <v>30</v>
      </c>
      <c r="AX550" s="177" t="s">
        <v>66</v>
      </c>
      <c r="AY550" s="186" t="s">
        <v>124</v>
      </c>
    </row>
    <row r="551" spans="2:51" s="177" customFormat="1" ht="22.5" customHeight="1">
      <c r="B551" s="178"/>
      <c r="D551" s="173" t="s">
        <v>138</v>
      </c>
      <c r="E551" s="186"/>
      <c r="F551" s="188" t="s">
        <v>345</v>
      </c>
      <c r="H551" s="189">
        <v>21.17</v>
      </c>
      <c r="L551" s="178"/>
      <c r="M551" s="183"/>
      <c r="N551" s="184"/>
      <c r="O551" s="184"/>
      <c r="P551" s="184"/>
      <c r="Q551" s="184"/>
      <c r="R551" s="184"/>
      <c r="S551" s="184"/>
      <c r="T551" s="185"/>
      <c r="AT551" s="186" t="s">
        <v>138</v>
      </c>
      <c r="AU551" s="186" t="s">
        <v>132</v>
      </c>
      <c r="AV551" s="177" t="s">
        <v>132</v>
      </c>
      <c r="AW551" s="177" t="s">
        <v>30</v>
      </c>
      <c r="AX551" s="177" t="s">
        <v>66</v>
      </c>
      <c r="AY551" s="186" t="s">
        <v>124</v>
      </c>
    </row>
    <row r="552" spans="2:51" s="177" customFormat="1" ht="22.5" customHeight="1">
      <c r="B552" s="178"/>
      <c r="D552" s="173" t="s">
        <v>138</v>
      </c>
      <c r="E552" s="186"/>
      <c r="F552" s="188" t="s">
        <v>346</v>
      </c>
      <c r="H552" s="189">
        <v>4.45</v>
      </c>
      <c r="L552" s="178"/>
      <c r="M552" s="183"/>
      <c r="N552" s="184"/>
      <c r="O552" s="184"/>
      <c r="P552" s="184"/>
      <c r="Q552" s="184"/>
      <c r="R552" s="184"/>
      <c r="S552" s="184"/>
      <c r="T552" s="185"/>
      <c r="AT552" s="186" t="s">
        <v>138</v>
      </c>
      <c r="AU552" s="186" t="s">
        <v>132</v>
      </c>
      <c r="AV552" s="177" t="s">
        <v>132</v>
      </c>
      <c r="AW552" s="177" t="s">
        <v>30</v>
      </c>
      <c r="AX552" s="177" t="s">
        <v>66</v>
      </c>
      <c r="AY552" s="186" t="s">
        <v>124</v>
      </c>
    </row>
    <row r="553" spans="2:51" s="177" customFormat="1" ht="22.5" customHeight="1">
      <c r="B553" s="178"/>
      <c r="D553" s="173" t="s">
        <v>138</v>
      </c>
      <c r="E553" s="186"/>
      <c r="F553" s="188"/>
      <c r="H553" s="189">
        <v>0</v>
      </c>
      <c r="L553" s="178"/>
      <c r="M553" s="183"/>
      <c r="N553" s="184"/>
      <c r="O553" s="184"/>
      <c r="P553" s="184"/>
      <c r="Q553" s="184"/>
      <c r="R553" s="184"/>
      <c r="S553" s="184"/>
      <c r="T553" s="185"/>
      <c r="AT553" s="186" t="s">
        <v>138</v>
      </c>
      <c r="AU553" s="186" t="s">
        <v>132</v>
      </c>
      <c r="AV553" s="177" t="s">
        <v>132</v>
      </c>
      <c r="AW553" s="177" t="s">
        <v>30</v>
      </c>
      <c r="AX553" s="177" t="s">
        <v>66</v>
      </c>
      <c r="AY553" s="186" t="s">
        <v>124</v>
      </c>
    </row>
    <row r="554" spans="2:51" s="210" customFormat="1" ht="22.5" customHeight="1">
      <c r="B554" s="211"/>
      <c r="D554" s="173" t="s">
        <v>138</v>
      </c>
      <c r="E554" s="212"/>
      <c r="F554" s="213" t="s">
        <v>347</v>
      </c>
      <c r="H554" s="212"/>
      <c r="L554" s="211"/>
      <c r="M554" s="214"/>
      <c r="N554" s="215"/>
      <c r="O554" s="215"/>
      <c r="P554" s="215"/>
      <c r="Q554" s="215"/>
      <c r="R554" s="215"/>
      <c r="S554" s="215"/>
      <c r="T554" s="216"/>
      <c r="AT554" s="212" t="s">
        <v>138</v>
      </c>
      <c r="AU554" s="212" t="s">
        <v>132</v>
      </c>
      <c r="AV554" s="210" t="s">
        <v>74</v>
      </c>
      <c r="AW554" s="210" t="s">
        <v>30</v>
      </c>
      <c r="AX554" s="210" t="s">
        <v>66</v>
      </c>
      <c r="AY554" s="212" t="s">
        <v>124</v>
      </c>
    </row>
    <row r="555" spans="2:51" s="177" customFormat="1" ht="22.5" customHeight="1">
      <c r="B555" s="178"/>
      <c r="D555" s="173" t="s">
        <v>138</v>
      </c>
      <c r="E555" s="186"/>
      <c r="F555" s="188" t="s">
        <v>348</v>
      </c>
      <c r="H555" s="189">
        <v>65.62</v>
      </c>
      <c r="L555" s="178"/>
      <c r="M555" s="183"/>
      <c r="N555" s="184"/>
      <c r="O555" s="184"/>
      <c r="P555" s="184"/>
      <c r="Q555" s="184"/>
      <c r="R555" s="184"/>
      <c r="S555" s="184"/>
      <c r="T555" s="185"/>
      <c r="AT555" s="186" t="s">
        <v>138</v>
      </c>
      <c r="AU555" s="186" t="s">
        <v>132</v>
      </c>
      <c r="AV555" s="177" t="s">
        <v>132</v>
      </c>
      <c r="AW555" s="177" t="s">
        <v>30</v>
      </c>
      <c r="AX555" s="177" t="s">
        <v>66</v>
      </c>
      <c r="AY555" s="186" t="s">
        <v>124</v>
      </c>
    </row>
    <row r="556" spans="2:51" s="177" customFormat="1" ht="22.5" customHeight="1">
      <c r="B556" s="178"/>
      <c r="D556" s="173" t="s">
        <v>138</v>
      </c>
      <c r="E556" s="186"/>
      <c r="F556" s="188" t="s">
        <v>349</v>
      </c>
      <c r="H556" s="189">
        <v>59.37</v>
      </c>
      <c r="L556" s="178"/>
      <c r="M556" s="183"/>
      <c r="N556" s="184"/>
      <c r="O556" s="184"/>
      <c r="P556" s="184"/>
      <c r="Q556" s="184"/>
      <c r="R556" s="184"/>
      <c r="S556" s="184"/>
      <c r="T556" s="185"/>
      <c r="AT556" s="186" t="s">
        <v>138</v>
      </c>
      <c r="AU556" s="186" t="s">
        <v>132</v>
      </c>
      <c r="AV556" s="177" t="s">
        <v>132</v>
      </c>
      <c r="AW556" s="177" t="s">
        <v>30</v>
      </c>
      <c r="AX556" s="177" t="s">
        <v>66</v>
      </c>
      <c r="AY556" s="186" t="s">
        <v>124</v>
      </c>
    </row>
    <row r="557" spans="2:51" s="177" customFormat="1" ht="22.5" customHeight="1">
      <c r="B557" s="178"/>
      <c r="D557" s="173" t="s">
        <v>138</v>
      </c>
      <c r="E557" s="186"/>
      <c r="F557" s="188" t="s">
        <v>350</v>
      </c>
      <c r="H557" s="189">
        <v>42.74</v>
      </c>
      <c r="L557" s="178"/>
      <c r="M557" s="183"/>
      <c r="N557" s="184"/>
      <c r="O557" s="184"/>
      <c r="P557" s="184"/>
      <c r="Q557" s="184"/>
      <c r="R557" s="184"/>
      <c r="S557" s="184"/>
      <c r="T557" s="185"/>
      <c r="AT557" s="186" t="s">
        <v>138</v>
      </c>
      <c r="AU557" s="186" t="s">
        <v>132</v>
      </c>
      <c r="AV557" s="177" t="s">
        <v>132</v>
      </c>
      <c r="AW557" s="177" t="s">
        <v>30</v>
      </c>
      <c r="AX557" s="177" t="s">
        <v>66</v>
      </c>
      <c r="AY557" s="186" t="s">
        <v>124</v>
      </c>
    </row>
    <row r="558" spans="2:51" s="177" customFormat="1" ht="22.5" customHeight="1">
      <c r="B558" s="178"/>
      <c r="D558" s="173" t="s">
        <v>138</v>
      </c>
      <c r="E558" s="186"/>
      <c r="F558" s="188" t="s">
        <v>351</v>
      </c>
      <c r="H558" s="189">
        <v>51.09</v>
      </c>
      <c r="L558" s="178"/>
      <c r="M558" s="183"/>
      <c r="N558" s="184"/>
      <c r="O558" s="184"/>
      <c r="P558" s="184"/>
      <c r="Q558" s="184"/>
      <c r="R558" s="184"/>
      <c r="S558" s="184"/>
      <c r="T558" s="185"/>
      <c r="AT558" s="186" t="s">
        <v>138</v>
      </c>
      <c r="AU558" s="186" t="s">
        <v>132</v>
      </c>
      <c r="AV558" s="177" t="s">
        <v>132</v>
      </c>
      <c r="AW558" s="177" t="s">
        <v>30</v>
      </c>
      <c r="AX558" s="177" t="s">
        <v>66</v>
      </c>
      <c r="AY558" s="186" t="s">
        <v>124</v>
      </c>
    </row>
    <row r="559" spans="2:51" s="177" customFormat="1" ht="22.5" customHeight="1">
      <c r="B559" s="178"/>
      <c r="D559" s="173" t="s">
        <v>138</v>
      </c>
      <c r="E559" s="186"/>
      <c r="F559" s="188"/>
      <c r="H559" s="189">
        <v>0</v>
      </c>
      <c r="L559" s="178"/>
      <c r="M559" s="183"/>
      <c r="N559" s="184"/>
      <c r="O559" s="184"/>
      <c r="P559" s="184"/>
      <c r="Q559" s="184"/>
      <c r="R559" s="184"/>
      <c r="S559" s="184"/>
      <c r="T559" s="185"/>
      <c r="AT559" s="186" t="s">
        <v>138</v>
      </c>
      <c r="AU559" s="186" t="s">
        <v>132</v>
      </c>
      <c r="AV559" s="177" t="s">
        <v>132</v>
      </c>
      <c r="AW559" s="177" t="s">
        <v>30</v>
      </c>
      <c r="AX559" s="177" t="s">
        <v>66</v>
      </c>
      <c r="AY559" s="186" t="s">
        <v>124</v>
      </c>
    </row>
    <row r="560" spans="2:51" s="210" customFormat="1" ht="22.5" customHeight="1">
      <c r="B560" s="211"/>
      <c r="D560" s="173" t="s">
        <v>138</v>
      </c>
      <c r="E560" s="212"/>
      <c r="F560" s="213" t="s">
        <v>700</v>
      </c>
      <c r="H560" s="212"/>
      <c r="L560" s="211"/>
      <c r="M560" s="214"/>
      <c r="N560" s="215"/>
      <c r="O560" s="215"/>
      <c r="P560" s="215"/>
      <c r="Q560" s="215"/>
      <c r="R560" s="215"/>
      <c r="S560" s="215"/>
      <c r="T560" s="216"/>
      <c r="AT560" s="212" t="s">
        <v>138</v>
      </c>
      <c r="AU560" s="212" t="s">
        <v>132</v>
      </c>
      <c r="AV560" s="210" t="s">
        <v>74</v>
      </c>
      <c r="AW560" s="210" t="s">
        <v>30</v>
      </c>
      <c r="AX560" s="210" t="s">
        <v>66</v>
      </c>
      <c r="AY560" s="212" t="s">
        <v>124</v>
      </c>
    </row>
    <row r="561" spans="2:51" s="177" customFormat="1" ht="22.5" customHeight="1">
      <c r="B561" s="178"/>
      <c r="D561" s="173" t="s">
        <v>138</v>
      </c>
      <c r="E561" s="186"/>
      <c r="F561" s="188" t="s">
        <v>274</v>
      </c>
      <c r="H561" s="189">
        <v>12.69</v>
      </c>
      <c r="L561" s="178"/>
      <c r="M561" s="183"/>
      <c r="N561" s="184"/>
      <c r="O561" s="184"/>
      <c r="P561" s="184"/>
      <c r="Q561" s="184"/>
      <c r="R561" s="184"/>
      <c r="S561" s="184"/>
      <c r="T561" s="185"/>
      <c r="AT561" s="186" t="s">
        <v>138</v>
      </c>
      <c r="AU561" s="186" t="s">
        <v>132</v>
      </c>
      <c r="AV561" s="177" t="s">
        <v>132</v>
      </c>
      <c r="AW561" s="177" t="s">
        <v>30</v>
      </c>
      <c r="AX561" s="177" t="s">
        <v>66</v>
      </c>
      <c r="AY561" s="186" t="s">
        <v>124</v>
      </c>
    </row>
    <row r="562" spans="2:51" s="177" customFormat="1" ht="22.5" customHeight="1">
      <c r="B562" s="178"/>
      <c r="D562" s="173" t="s">
        <v>138</v>
      </c>
      <c r="E562" s="186"/>
      <c r="F562" s="188" t="s">
        <v>275</v>
      </c>
      <c r="H562" s="189">
        <v>18.24</v>
      </c>
      <c r="L562" s="178"/>
      <c r="M562" s="183"/>
      <c r="N562" s="184"/>
      <c r="O562" s="184"/>
      <c r="P562" s="184"/>
      <c r="Q562" s="184"/>
      <c r="R562" s="184"/>
      <c r="S562" s="184"/>
      <c r="T562" s="185"/>
      <c r="AT562" s="186" t="s">
        <v>138</v>
      </c>
      <c r="AU562" s="186" t="s">
        <v>132</v>
      </c>
      <c r="AV562" s="177" t="s">
        <v>132</v>
      </c>
      <c r="AW562" s="177" t="s">
        <v>30</v>
      </c>
      <c r="AX562" s="177" t="s">
        <v>66</v>
      </c>
      <c r="AY562" s="186" t="s">
        <v>124</v>
      </c>
    </row>
    <row r="563" spans="2:51" s="177" customFormat="1" ht="22.5" customHeight="1">
      <c r="B563" s="178"/>
      <c r="D563" s="173" t="s">
        <v>138</v>
      </c>
      <c r="E563" s="186"/>
      <c r="F563" s="188" t="s">
        <v>276</v>
      </c>
      <c r="H563" s="189">
        <v>18.72</v>
      </c>
      <c r="L563" s="178"/>
      <c r="M563" s="183"/>
      <c r="N563" s="184"/>
      <c r="O563" s="184"/>
      <c r="P563" s="184"/>
      <c r="Q563" s="184"/>
      <c r="R563" s="184"/>
      <c r="S563" s="184"/>
      <c r="T563" s="185"/>
      <c r="AT563" s="186" t="s">
        <v>138</v>
      </c>
      <c r="AU563" s="186" t="s">
        <v>132</v>
      </c>
      <c r="AV563" s="177" t="s">
        <v>132</v>
      </c>
      <c r="AW563" s="177" t="s">
        <v>30</v>
      </c>
      <c r="AX563" s="177" t="s">
        <v>66</v>
      </c>
      <c r="AY563" s="186" t="s">
        <v>124</v>
      </c>
    </row>
    <row r="564" spans="2:51" s="177" customFormat="1" ht="22.5" customHeight="1">
      <c r="B564" s="178"/>
      <c r="D564" s="173" t="s">
        <v>138</v>
      </c>
      <c r="E564" s="186"/>
      <c r="F564" s="188" t="s">
        <v>277</v>
      </c>
      <c r="H564" s="189">
        <v>44.575</v>
      </c>
      <c r="L564" s="178"/>
      <c r="M564" s="183"/>
      <c r="N564" s="184"/>
      <c r="O564" s="184"/>
      <c r="P564" s="184"/>
      <c r="Q564" s="184"/>
      <c r="R564" s="184"/>
      <c r="S564" s="184"/>
      <c r="T564" s="185"/>
      <c r="AT564" s="186" t="s">
        <v>138</v>
      </c>
      <c r="AU564" s="186" t="s">
        <v>132</v>
      </c>
      <c r="AV564" s="177" t="s">
        <v>132</v>
      </c>
      <c r="AW564" s="177" t="s">
        <v>30</v>
      </c>
      <c r="AX564" s="177" t="s">
        <v>66</v>
      </c>
      <c r="AY564" s="186" t="s">
        <v>124</v>
      </c>
    </row>
    <row r="565" spans="2:51" s="177" customFormat="1" ht="22.5" customHeight="1">
      <c r="B565" s="178"/>
      <c r="D565" s="173" t="s">
        <v>138</v>
      </c>
      <c r="E565" s="186"/>
      <c r="F565" s="188"/>
      <c r="H565" s="189">
        <v>0</v>
      </c>
      <c r="L565" s="178"/>
      <c r="M565" s="183"/>
      <c r="N565" s="184"/>
      <c r="O565" s="184"/>
      <c r="P565" s="184"/>
      <c r="Q565" s="184"/>
      <c r="R565" s="184"/>
      <c r="S565" s="184"/>
      <c r="T565" s="185"/>
      <c r="AT565" s="186" t="s">
        <v>138</v>
      </c>
      <c r="AU565" s="186" t="s">
        <v>132</v>
      </c>
      <c r="AV565" s="177" t="s">
        <v>132</v>
      </c>
      <c r="AW565" s="177" t="s">
        <v>30</v>
      </c>
      <c r="AX565" s="177" t="s">
        <v>66</v>
      </c>
      <c r="AY565" s="186" t="s">
        <v>124</v>
      </c>
    </row>
    <row r="566" spans="2:51" s="177" customFormat="1" ht="22.5" customHeight="1">
      <c r="B566" s="178"/>
      <c r="D566" s="173" t="s">
        <v>138</v>
      </c>
      <c r="E566" s="186"/>
      <c r="F566" s="188" t="s">
        <v>278</v>
      </c>
      <c r="H566" s="189">
        <v>2.05</v>
      </c>
      <c r="L566" s="178"/>
      <c r="M566" s="183"/>
      <c r="N566" s="184"/>
      <c r="O566" s="184"/>
      <c r="P566" s="184"/>
      <c r="Q566" s="184"/>
      <c r="R566" s="184"/>
      <c r="S566" s="184"/>
      <c r="T566" s="185"/>
      <c r="AT566" s="186" t="s">
        <v>138</v>
      </c>
      <c r="AU566" s="186" t="s">
        <v>132</v>
      </c>
      <c r="AV566" s="177" t="s">
        <v>132</v>
      </c>
      <c r="AW566" s="177" t="s">
        <v>30</v>
      </c>
      <c r="AX566" s="177" t="s">
        <v>66</v>
      </c>
      <c r="AY566" s="186" t="s">
        <v>124</v>
      </c>
    </row>
    <row r="567" spans="2:51" s="190" customFormat="1" ht="22.5" customHeight="1">
      <c r="B567" s="191"/>
      <c r="D567" s="179" t="s">
        <v>138</v>
      </c>
      <c r="E567" s="192"/>
      <c r="F567" s="193" t="s">
        <v>172</v>
      </c>
      <c r="H567" s="194">
        <v>840.18</v>
      </c>
      <c r="L567" s="191"/>
      <c r="M567" s="195"/>
      <c r="N567" s="196"/>
      <c r="O567" s="196"/>
      <c r="P567" s="196"/>
      <c r="Q567" s="196"/>
      <c r="R567" s="196"/>
      <c r="S567" s="196"/>
      <c r="T567" s="197"/>
      <c r="AT567" s="198" t="s">
        <v>138</v>
      </c>
      <c r="AU567" s="198" t="s">
        <v>132</v>
      </c>
      <c r="AV567" s="190" t="s">
        <v>131</v>
      </c>
      <c r="AW567" s="190" t="s">
        <v>30</v>
      </c>
      <c r="AX567" s="190" t="s">
        <v>74</v>
      </c>
      <c r="AY567" s="198" t="s">
        <v>124</v>
      </c>
    </row>
    <row r="568" spans="2:65" s="27" customFormat="1" ht="22.5" customHeight="1">
      <c r="B568" s="161"/>
      <c r="C568" s="162" t="s">
        <v>701</v>
      </c>
      <c r="D568" s="162" t="s">
        <v>126</v>
      </c>
      <c r="E568" s="163" t="s">
        <v>702</v>
      </c>
      <c r="F568" s="164" t="s">
        <v>703</v>
      </c>
      <c r="G568" s="165" t="s">
        <v>129</v>
      </c>
      <c r="H568" s="166">
        <v>840.18</v>
      </c>
      <c r="I568" s="167"/>
      <c r="J568" s="167">
        <f>ROUND(I568*H568,2)</f>
        <v>0</v>
      </c>
      <c r="K568" s="164" t="s">
        <v>130</v>
      </c>
      <c r="L568" s="28"/>
      <c r="M568" s="168"/>
      <c r="N568" s="169" t="s">
        <v>38</v>
      </c>
      <c r="O568" s="170">
        <v>0.218</v>
      </c>
      <c r="P568" s="170">
        <f>O568*H568</f>
        <v>183.15923999999998</v>
      </c>
      <c r="Q568" s="170">
        <v>0.00083</v>
      </c>
      <c r="R568" s="170">
        <f>Q568*H568</f>
        <v>0.6973494</v>
      </c>
      <c r="S568" s="170">
        <v>0</v>
      </c>
      <c r="T568" s="171">
        <f>S568*H568</f>
        <v>0</v>
      </c>
      <c r="AR568" s="11" t="s">
        <v>387</v>
      </c>
      <c r="AT568" s="11" t="s">
        <v>126</v>
      </c>
      <c r="AU568" s="11" t="s">
        <v>132</v>
      </c>
      <c r="AY568" s="11" t="s">
        <v>124</v>
      </c>
      <c r="BE568" s="172">
        <f>IF(N568="základní",J568,0)</f>
        <v>0</v>
      </c>
      <c r="BF568" s="172">
        <f>IF(N568="snížená",J568,0)</f>
        <v>0</v>
      </c>
      <c r="BG568" s="172">
        <f>IF(N568="zákl. přenesená",J568,0)</f>
        <v>0</v>
      </c>
      <c r="BH568" s="172">
        <f>IF(N568="sníž. přenesená",J568,0)</f>
        <v>0</v>
      </c>
      <c r="BI568" s="172">
        <f>IF(N568="nulová",J568,0)</f>
        <v>0</v>
      </c>
      <c r="BJ568" s="11" t="s">
        <v>132</v>
      </c>
      <c r="BK568" s="172">
        <f>ROUND(I568*H568,2)</f>
        <v>0</v>
      </c>
      <c r="BL568" s="11" t="s">
        <v>387</v>
      </c>
      <c r="BM568" s="11" t="s">
        <v>704</v>
      </c>
    </row>
    <row r="569" spans="2:47" s="27" customFormat="1" ht="30" customHeight="1">
      <c r="B569" s="28"/>
      <c r="D569" s="179" t="s">
        <v>134</v>
      </c>
      <c r="F569" s="217" t="s">
        <v>705</v>
      </c>
      <c r="L569" s="28"/>
      <c r="M569" s="175"/>
      <c r="N569" s="29"/>
      <c r="O569" s="29"/>
      <c r="P569" s="29"/>
      <c r="Q569" s="29"/>
      <c r="R569" s="29"/>
      <c r="S569" s="29"/>
      <c r="T569" s="68"/>
      <c r="AT569" s="11" t="s">
        <v>134</v>
      </c>
      <c r="AU569" s="11" t="s">
        <v>132</v>
      </c>
    </row>
    <row r="570" spans="2:65" s="27" customFormat="1" ht="22.5" customHeight="1">
      <c r="B570" s="161"/>
      <c r="C570" s="162" t="s">
        <v>706</v>
      </c>
      <c r="D570" s="162" t="s">
        <v>126</v>
      </c>
      <c r="E570" s="163" t="s">
        <v>707</v>
      </c>
      <c r="F570" s="164" t="s">
        <v>708</v>
      </c>
      <c r="G570" s="165" t="s">
        <v>395</v>
      </c>
      <c r="H570" s="166">
        <v>1</v>
      </c>
      <c r="I570" s="167"/>
      <c r="J570" s="167">
        <f>ROUND(I570*H570,2)</f>
        <v>0</v>
      </c>
      <c r="K570" s="164"/>
      <c r="L570" s="28"/>
      <c r="M570" s="168"/>
      <c r="N570" s="218" t="s">
        <v>38</v>
      </c>
      <c r="O570" s="219">
        <v>0.218</v>
      </c>
      <c r="P570" s="219">
        <f>O570*H570</f>
        <v>0.218</v>
      </c>
      <c r="Q570" s="219">
        <v>0.00083</v>
      </c>
      <c r="R570" s="219">
        <f>Q570*H570</f>
        <v>0.00083</v>
      </c>
      <c r="S570" s="219">
        <v>0</v>
      </c>
      <c r="T570" s="220">
        <f>S570*H570</f>
        <v>0</v>
      </c>
      <c r="AR570" s="11" t="s">
        <v>387</v>
      </c>
      <c r="AT570" s="11" t="s">
        <v>126</v>
      </c>
      <c r="AU570" s="11" t="s">
        <v>132</v>
      </c>
      <c r="AY570" s="11" t="s">
        <v>124</v>
      </c>
      <c r="BE570" s="172">
        <f>IF(N570="základní",J570,0)</f>
        <v>0</v>
      </c>
      <c r="BF570" s="172">
        <f>IF(N570="snížená",J570,0)</f>
        <v>0</v>
      </c>
      <c r="BG570" s="172">
        <f>IF(N570="zákl. přenesená",J570,0)</f>
        <v>0</v>
      </c>
      <c r="BH570" s="172">
        <f>IF(N570="sníž. přenesená",J570,0)</f>
        <v>0</v>
      </c>
      <c r="BI570" s="172">
        <f>IF(N570="nulová",J570,0)</f>
        <v>0</v>
      </c>
      <c r="BJ570" s="11" t="s">
        <v>132</v>
      </c>
      <c r="BK570" s="172">
        <f>ROUND(I570*H570,2)</f>
        <v>0</v>
      </c>
      <c r="BL570" s="11" t="s">
        <v>387</v>
      </c>
      <c r="BM570" s="11" t="s">
        <v>709</v>
      </c>
    </row>
    <row r="571" spans="2:12" s="27" customFormat="1" ht="6.75" customHeight="1">
      <c r="B571" s="49"/>
      <c r="C571" s="50"/>
      <c r="D571" s="50"/>
      <c r="E571" s="50"/>
      <c r="F571" s="50"/>
      <c r="G571" s="50"/>
      <c r="H571" s="50"/>
      <c r="I571" s="50"/>
      <c r="J571" s="50"/>
      <c r="K571" s="50"/>
      <c r="L571" s="28"/>
    </row>
    <row r="572" ht="12.75">
      <c r="AT572" s="221"/>
    </row>
  </sheetData>
  <sheetProtection selectLockedCells="1" selectUnlockedCells="1"/>
  <autoFilter ref="C89:K89"/>
  <mergeCells count="9">
    <mergeCell ref="G1:H1"/>
    <mergeCell ref="L2:V2"/>
    <mergeCell ref="E7:H7"/>
    <mergeCell ref="E9:H9"/>
    <mergeCell ref="E24:H24"/>
    <mergeCell ref="E45:H45"/>
    <mergeCell ref="E47:H47"/>
    <mergeCell ref="E80:H80"/>
    <mergeCell ref="E82:H82"/>
  </mergeCells>
  <hyperlinks>
    <hyperlink ref="F1" location="C2" display="1) Krycí list soupisu"/>
    <hyperlink ref="G1" location="C54" display="2) Rekapitulace"/>
    <hyperlink ref="J1" location="C89" display="3) Soupis prací"/>
    <hyperlink ref="L1" location="Rekapitulace stavby!C2" display="Rekapitulace stavby"/>
  </hyperlinks>
  <printOptions/>
  <pageMargins left="0.5833333333333334" right="0.5833333333333334" top="0.5833333333333334" bottom="0.6229166666666667" header="0.5118055555555555" footer="0.03958333333333333"/>
  <pageSetup fitToHeight="100" fitToWidth="1" horizontalDpi="300" verticalDpi="300" orientation="landscape" paperSize="9"/>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83"/>
  <sheetViews>
    <sheetView showGridLines="0" workbookViewId="0" topLeftCell="A1">
      <pane ySplit="1" topLeftCell="A2" activePane="bottomLeft" state="frozen"/>
      <selection pane="topLeft" activeCell="A1" sqref="A1"/>
      <selection pane="bottomLeft" activeCell="I82" sqref="I82"/>
    </sheetView>
  </sheetViews>
  <sheetFormatPr defaultColWidth="9.140625" defaultRowHeight="15"/>
  <cols>
    <col min="1" max="1" width="8.28125" style="1" customWidth="1"/>
    <col min="2" max="2" width="1.7109375" style="1" customWidth="1"/>
    <col min="3" max="3" width="4.140625" style="1" customWidth="1"/>
    <col min="4" max="4" width="4.28125" style="1" customWidth="1"/>
    <col min="5" max="5" width="17.140625" style="1" customWidth="1"/>
    <col min="6" max="6" width="75.00390625" style="1" customWidth="1"/>
    <col min="7" max="7" width="8.7109375" style="1" customWidth="1"/>
    <col min="8" max="8" width="11.140625" style="1" customWidth="1"/>
    <col min="9" max="9" width="12.7109375" style="1" customWidth="1"/>
    <col min="10" max="10" width="23.421875" style="1" customWidth="1"/>
    <col min="11" max="11" width="15.421875" style="1" customWidth="1"/>
    <col min="12" max="12" width="9.28125" style="1" customWidth="1"/>
    <col min="13" max="21" width="0"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32" max="43" width="9.28125" style="1" customWidth="1"/>
    <col min="44" max="65" width="0" style="1" hidden="1" customWidth="1"/>
    <col min="66" max="16384" width="9.28125" style="1" customWidth="1"/>
  </cols>
  <sheetData>
    <row r="1" spans="1:70" ht="21.75" customHeight="1">
      <c r="A1" s="104"/>
      <c r="B1" s="3"/>
      <c r="C1" s="3"/>
      <c r="D1" s="4" t="s">
        <v>1</v>
      </c>
      <c r="E1" s="3"/>
      <c r="F1" s="5" t="s">
        <v>81</v>
      </c>
      <c r="G1" s="5" t="s">
        <v>82</v>
      </c>
      <c r="H1" s="5"/>
      <c r="I1" s="3"/>
      <c r="J1" s="5" t="s">
        <v>83</v>
      </c>
      <c r="K1" s="4" t="s">
        <v>84</v>
      </c>
      <c r="L1" s="5" t="s">
        <v>85</v>
      </c>
      <c r="M1" s="5"/>
      <c r="N1" s="5"/>
      <c r="O1" s="5"/>
      <c r="P1" s="5"/>
      <c r="Q1" s="5"/>
      <c r="R1" s="5"/>
      <c r="S1" s="5"/>
      <c r="T1" s="5"/>
      <c r="U1" s="6"/>
      <c r="V1" s="6"/>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row>
    <row r="2" spans="3:46" ht="36.75" customHeight="1">
      <c r="L2" s="10" t="s">
        <v>7</v>
      </c>
      <c r="M2" s="10"/>
      <c r="N2" s="10"/>
      <c r="O2" s="10"/>
      <c r="P2" s="10"/>
      <c r="Q2" s="10"/>
      <c r="R2" s="10"/>
      <c r="S2" s="10"/>
      <c r="T2" s="10"/>
      <c r="U2" s="10"/>
      <c r="V2" s="10"/>
      <c r="AT2" s="11" t="s">
        <v>79</v>
      </c>
    </row>
    <row r="3" spans="2:46" ht="6.75" customHeight="1">
      <c r="B3" s="12"/>
      <c r="C3" s="13"/>
      <c r="D3" s="13"/>
      <c r="E3" s="13"/>
      <c r="F3" s="13"/>
      <c r="G3" s="13"/>
      <c r="H3" s="13"/>
      <c r="I3" s="13"/>
      <c r="J3" s="13"/>
      <c r="K3" s="14"/>
      <c r="AT3" s="11" t="s">
        <v>74</v>
      </c>
    </row>
    <row r="4" spans="2:46" ht="36.75" customHeight="1">
      <c r="B4" s="15"/>
      <c r="C4" s="16"/>
      <c r="D4" s="17" t="s">
        <v>86</v>
      </c>
      <c r="E4" s="16"/>
      <c r="F4" s="16"/>
      <c r="G4" s="16"/>
      <c r="H4" s="16"/>
      <c r="I4" s="16"/>
      <c r="J4" s="16"/>
      <c r="K4" s="18"/>
      <c r="M4" s="19" t="s">
        <v>12</v>
      </c>
      <c r="AT4" s="11" t="s">
        <v>5</v>
      </c>
    </row>
    <row r="5" spans="2:11" ht="6.75" customHeight="1">
      <c r="B5" s="15"/>
      <c r="C5" s="16"/>
      <c r="D5" s="16"/>
      <c r="E5" s="16"/>
      <c r="F5" s="16"/>
      <c r="G5" s="16"/>
      <c r="H5" s="16"/>
      <c r="I5" s="16"/>
      <c r="J5" s="16"/>
      <c r="K5" s="18"/>
    </row>
    <row r="6" spans="2:11" ht="12.75">
      <c r="B6" s="15"/>
      <c r="C6" s="16"/>
      <c r="D6" s="24" t="s">
        <v>16</v>
      </c>
      <c r="E6" s="16"/>
      <c r="F6" s="16"/>
      <c r="G6" s="16"/>
      <c r="H6" s="16"/>
      <c r="I6" s="16"/>
      <c r="J6" s="16"/>
      <c r="K6" s="18"/>
    </row>
    <row r="7" spans="2:11" ht="22.5" customHeight="1">
      <c r="B7" s="15"/>
      <c r="C7" s="16"/>
      <c r="D7" s="16"/>
      <c r="E7" s="105" t="str">
        <f>'Rekapitulace stavby'!K6</f>
        <v>Dětský domov Horšovský Týn, oprava fasád hlavního objektu včetně navazujících přístaveb</v>
      </c>
      <c r="F7" s="105"/>
      <c r="G7" s="105"/>
      <c r="H7" s="105"/>
      <c r="I7" s="16"/>
      <c r="J7" s="16"/>
      <c r="K7" s="18"/>
    </row>
    <row r="8" spans="2:11" s="27" customFormat="1" ht="12.75">
      <c r="B8" s="28"/>
      <c r="C8" s="29"/>
      <c r="D8" s="24" t="s">
        <v>87</v>
      </c>
      <c r="E8" s="29"/>
      <c r="F8" s="29"/>
      <c r="G8" s="29"/>
      <c r="H8" s="29"/>
      <c r="I8" s="29"/>
      <c r="J8" s="29"/>
      <c r="K8" s="33"/>
    </row>
    <row r="9" spans="2:11" s="27" customFormat="1" ht="36.75" customHeight="1">
      <c r="B9" s="28"/>
      <c r="C9" s="29"/>
      <c r="D9" s="29"/>
      <c r="E9" s="61" t="s">
        <v>710</v>
      </c>
      <c r="F9" s="61"/>
      <c r="G9" s="61"/>
      <c r="H9" s="61"/>
      <c r="I9" s="29"/>
      <c r="J9" s="29"/>
      <c r="K9" s="33"/>
    </row>
    <row r="10" spans="2:11" s="27" customFormat="1" ht="12.75">
      <c r="B10" s="28"/>
      <c r="C10" s="29"/>
      <c r="D10" s="29"/>
      <c r="E10" s="29"/>
      <c r="F10" s="29"/>
      <c r="G10" s="29"/>
      <c r="H10" s="29"/>
      <c r="I10" s="29"/>
      <c r="J10" s="29"/>
      <c r="K10" s="33"/>
    </row>
    <row r="11" spans="2:11" s="27" customFormat="1" ht="14.25" customHeight="1">
      <c r="B11" s="28"/>
      <c r="C11" s="29"/>
      <c r="D11" s="24" t="s">
        <v>18</v>
      </c>
      <c r="E11" s="29"/>
      <c r="F11" s="21" t="s">
        <v>80</v>
      </c>
      <c r="G11" s="29"/>
      <c r="H11" s="29"/>
      <c r="I11" s="24" t="s">
        <v>19</v>
      </c>
      <c r="J11" s="21"/>
      <c r="K11" s="33"/>
    </row>
    <row r="12" spans="2:11" s="27" customFormat="1" ht="14.25" customHeight="1">
      <c r="B12" s="28"/>
      <c r="C12" s="29"/>
      <c r="D12" s="24" t="s">
        <v>20</v>
      </c>
      <c r="E12" s="29"/>
      <c r="F12" s="21" t="s">
        <v>21</v>
      </c>
      <c r="G12" s="29"/>
      <c r="H12" s="29"/>
      <c r="I12" s="24" t="s">
        <v>22</v>
      </c>
      <c r="J12" s="63" t="str">
        <f>'Rekapitulace stavby'!AN8</f>
        <v>18.5.2016</v>
      </c>
      <c r="K12" s="33"/>
    </row>
    <row r="13" spans="2:11" s="27" customFormat="1" ht="10.5" customHeight="1">
      <c r="B13" s="28"/>
      <c r="C13" s="29"/>
      <c r="D13" s="29"/>
      <c r="E13" s="29"/>
      <c r="F13" s="29"/>
      <c r="G13" s="29"/>
      <c r="H13" s="29"/>
      <c r="I13" s="29"/>
      <c r="J13" s="29"/>
      <c r="K13" s="33"/>
    </row>
    <row r="14" spans="2:11" s="27" customFormat="1" ht="14.25" customHeight="1">
      <c r="B14" s="28"/>
      <c r="C14" s="29"/>
      <c r="D14" s="24" t="s">
        <v>24</v>
      </c>
      <c r="E14" s="29"/>
      <c r="F14" s="29"/>
      <c r="G14" s="29"/>
      <c r="H14" s="29"/>
      <c r="I14" s="24" t="s">
        <v>25</v>
      </c>
      <c r="J14" s="21">
        <f>IF('Rekapitulace stavby'!AN10="","",'Rekapitulace stavby'!AN10)</f>
      </c>
      <c r="K14" s="33"/>
    </row>
    <row r="15" spans="2:11" s="27" customFormat="1" ht="18" customHeight="1">
      <c r="B15" s="28"/>
      <c r="C15" s="29"/>
      <c r="D15" s="29"/>
      <c r="E15" s="21" t="str">
        <f>IF('Rekapitulace stavby'!E11="","",'Rekapitulace stavby'!E11)</f>
        <v> </v>
      </c>
      <c r="F15" s="29"/>
      <c r="G15" s="29"/>
      <c r="H15" s="29"/>
      <c r="I15" s="24" t="s">
        <v>27</v>
      </c>
      <c r="J15" s="21">
        <f>IF('Rekapitulace stavby'!AN11="","",'Rekapitulace stavby'!AN11)</f>
      </c>
      <c r="K15" s="33"/>
    </row>
    <row r="16" spans="2:11" s="27" customFormat="1" ht="6.75" customHeight="1">
      <c r="B16" s="28"/>
      <c r="C16" s="29"/>
      <c r="D16" s="29"/>
      <c r="E16" s="29"/>
      <c r="F16" s="29"/>
      <c r="G16" s="29"/>
      <c r="H16" s="29"/>
      <c r="I16" s="29"/>
      <c r="J16" s="29"/>
      <c r="K16" s="33"/>
    </row>
    <row r="17" spans="2:11" s="27" customFormat="1" ht="14.25" customHeight="1">
      <c r="B17" s="28"/>
      <c r="C17" s="29"/>
      <c r="D17" s="24" t="s">
        <v>28</v>
      </c>
      <c r="E17" s="29"/>
      <c r="F17" s="29"/>
      <c r="G17" s="29"/>
      <c r="H17" s="29"/>
      <c r="I17" s="24" t="s">
        <v>25</v>
      </c>
      <c r="J17" s="21">
        <f>IF('Rekapitulace stavby'!AN13="Vyplň údaj","",IF('Rekapitulace stavby'!AN13="","",'Rekapitulace stavby'!AN13))</f>
      </c>
      <c r="K17" s="33"/>
    </row>
    <row r="18" spans="2:11" s="27" customFormat="1" ht="18" customHeight="1">
      <c r="B18" s="28"/>
      <c r="C18" s="29"/>
      <c r="D18" s="29"/>
      <c r="E18" s="21" t="str">
        <f>IF('Rekapitulace stavby'!E14="Vyplň údaj","",IF('Rekapitulace stavby'!E14="","",'Rekapitulace stavby'!E14))</f>
        <v> </v>
      </c>
      <c r="F18" s="29"/>
      <c r="G18" s="29"/>
      <c r="H18" s="29"/>
      <c r="I18" s="24" t="s">
        <v>27</v>
      </c>
      <c r="J18" s="21">
        <f>IF('Rekapitulace stavby'!AN14="Vyplň údaj","",IF('Rekapitulace stavby'!AN14="","",'Rekapitulace stavby'!AN14))</f>
      </c>
      <c r="K18" s="33"/>
    </row>
    <row r="19" spans="2:11" s="27" customFormat="1" ht="6.75" customHeight="1">
      <c r="B19" s="28"/>
      <c r="C19" s="29"/>
      <c r="D19" s="29"/>
      <c r="E19" s="29"/>
      <c r="F19" s="29"/>
      <c r="G19" s="29"/>
      <c r="H19" s="29"/>
      <c r="I19" s="29"/>
      <c r="J19" s="29"/>
      <c r="K19" s="33"/>
    </row>
    <row r="20" spans="2:11" s="27" customFormat="1" ht="14.25" customHeight="1">
      <c r="B20" s="28"/>
      <c r="C20" s="29"/>
      <c r="D20" s="24" t="s">
        <v>29</v>
      </c>
      <c r="E20" s="29"/>
      <c r="F20" s="29"/>
      <c r="G20" s="29"/>
      <c r="H20" s="29"/>
      <c r="I20" s="24" t="s">
        <v>25</v>
      </c>
      <c r="J20" s="21">
        <f>IF('Rekapitulace stavby'!AN16="","",'Rekapitulace stavby'!AN16)</f>
      </c>
      <c r="K20" s="33"/>
    </row>
    <row r="21" spans="2:11" s="27" customFormat="1" ht="18" customHeight="1">
      <c r="B21" s="28"/>
      <c r="C21" s="29"/>
      <c r="D21" s="29"/>
      <c r="E21" s="21" t="str">
        <f>IF('Rekapitulace stavby'!E17="","",'Rekapitulace stavby'!E17)</f>
        <v> </v>
      </c>
      <c r="F21" s="29"/>
      <c r="G21" s="29"/>
      <c r="H21" s="29"/>
      <c r="I21" s="24" t="s">
        <v>27</v>
      </c>
      <c r="J21" s="21">
        <f>IF('Rekapitulace stavby'!AN17="","",'Rekapitulace stavby'!AN17)</f>
      </c>
      <c r="K21" s="33"/>
    </row>
    <row r="22" spans="2:11" s="27" customFormat="1" ht="6.75" customHeight="1">
      <c r="B22" s="28"/>
      <c r="C22" s="29"/>
      <c r="D22" s="29"/>
      <c r="E22" s="29"/>
      <c r="F22" s="29"/>
      <c r="G22" s="29"/>
      <c r="H22" s="29"/>
      <c r="I22" s="29"/>
      <c r="J22" s="29"/>
      <c r="K22" s="33"/>
    </row>
    <row r="23" spans="2:11" s="27" customFormat="1" ht="14.25" customHeight="1">
      <c r="B23" s="28"/>
      <c r="C23" s="29"/>
      <c r="D23" s="24" t="s">
        <v>31</v>
      </c>
      <c r="E23" s="29"/>
      <c r="F23" s="29"/>
      <c r="G23" s="29"/>
      <c r="H23" s="29"/>
      <c r="I23" s="29"/>
      <c r="J23" s="29"/>
      <c r="K23" s="33"/>
    </row>
    <row r="24" spans="2:11" s="106" customFormat="1" ht="22.5" customHeight="1">
      <c r="B24" s="107"/>
      <c r="C24" s="108"/>
      <c r="D24" s="108"/>
      <c r="E24" s="25"/>
      <c r="F24" s="25"/>
      <c r="G24" s="25"/>
      <c r="H24" s="25"/>
      <c r="I24" s="108"/>
      <c r="J24" s="108"/>
      <c r="K24" s="109"/>
    </row>
    <row r="25" spans="2:11" s="27" customFormat="1" ht="6.75" customHeight="1">
      <c r="B25" s="28"/>
      <c r="C25" s="29"/>
      <c r="D25" s="29"/>
      <c r="E25" s="29"/>
      <c r="F25" s="29"/>
      <c r="G25" s="29"/>
      <c r="H25" s="29"/>
      <c r="I25" s="29"/>
      <c r="J25" s="29"/>
      <c r="K25" s="33"/>
    </row>
    <row r="26" spans="2:11" s="27" customFormat="1" ht="6.75" customHeight="1">
      <c r="B26" s="28"/>
      <c r="C26" s="29"/>
      <c r="D26" s="66"/>
      <c r="E26" s="66"/>
      <c r="F26" s="66"/>
      <c r="G26" s="66"/>
      <c r="H26" s="66"/>
      <c r="I26" s="66"/>
      <c r="J26" s="66"/>
      <c r="K26" s="110"/>
    </row>
    <row r="27" spans="2:11" s="27" customFormat="1" ht="24.75" customHeight="1">
      <c r="B27" s="28"/>
      <c r="C27" s="29"/>
      <c r="D27" s="111" t="s">
        <v>32</v>
      </c>
      <c r="E27" s="29"/>
      <c r="F27" s="29"/>
      <c r="G27" s="29"/>
      <c r="H27" s="29"/>
      <c r="I27" s="29"/>
      <c r="J27" s="80">
        <f>ROUND(J78,2)</f>
        <v>0</v>
      </c>
      <c r="K27" s="33"/>
    </row>
    <row r="28" spans="2:11" s="27" customFormat="1" ht="6.75" customHeight="1">
      <c r="B28" s="28"/>
      <c r="C28" s="29"/>
      <c r="D28" s="66"/>
      <c r="E28" s="66"/>
      <c r="F28" s="66"/>
      <c r="G28" s="66"/>
      <c r="H28" s="66"/>
      <c r="I28" s="66"/>
      <c r="J28" s="66"/>
      <c r="K28" s="110"/>
    </row>
    <row r="29" spans="2:11" s="27" customFormat="1" ht="14.25" customHeight="1">
      <c r="B29" s="28"/>
      <c r="C29" s="29"/>
      <c r="D29" s="29"/>
      <c r="E29" s="29"/>
      <c r="F29" s="34" t="s">
        <v>34</v>
      </c>
      <c r="G29" s="29"/>
      <c r="H29" s="29"/>
      <c r="I29" s="34" t="s">
        <v>33</v>
      </c>
      <c r="J29" s="34" t="s">
        <v>35</v>
      </c>
      <c r="K29" s="33"/>
    </row>
    <row r="30" spans="2:11" s="27" customFormat="1" ht="14.25" customHeight="1">
      <c r="B30" s="28"/>
      <c r="C30" s="29"/>
      <c r="D30" s="38" t="s">
        <v>36</v>
      </c>
      <c r="E30" s="38" t="s">
        <v>37</v>
      </c>
      <c r="F30" s="112">
        <f>ROUND(SUM(BE78:BE82),2)</f>
        <v>0</v>
      </c>
      <c r="G30" s="29"/>
      <c r="H30" s="29"/>
      <c r="I30" s="113">
        <v>0.21</v>
      </c>
      <c r="J30" s="112">
        <f>ROUND(ROUND((SUM(BE78:BE82)),2)*I30,2)</f>
        <v>0</v>
      </c>
      <c r="K30" s="33"/>
    </row>
    <row r="31" spans="2:11" s="27" customFormat="1" ht="14.25" customHeight="1">
      <c r="B31" s="28"/>
      <c r="C31" s="29"/>
      <c r="D31" s="29"/>
      <c r="E31" s="38" t="s">
        <v>38</v>
      </c>
      <c r="F31" s="112">
        <f>ROUND(SUM(BF78:BF82),2)</f>
        <v>0</v>
      </c>
      <c r="G31" s="29"/>
      <c r="H31" s="29"/>
      <c r="I31" s="113">
        <v>0.15</v>
      </c>
      <c r="J31" s="112">
        <f>ROUND(ROUND((SUM(BF78:BF82)),2)*I31,2)</f>
        <v>0</v>
      </c>
      <c r="K31" s="33"/>
    </row>
    <row r="32" spans="2:11" s="27" customFormat="1" ht="14.25" customHeight="1" hidden="1">
      <c r="B32" s="28"/>
      <c r="C32" s="29"/>
      <c r="D32" s="29"/>
      <c r="E32" s="38" t="s">
        <v>39</v>
      </c>
      <c r="F32" s="112">
        <f>ROUND(SUM(BG78:BG82),2)</f>
        <v>0</v>
      </c>
      <c r="G32" s="29"/>
      <c r="H32" s="29"/>
      <c r="I32" s="113">
        <v>0.21</v>
      </c>
      <c r="J32" s="112">
        <v>0</v>
      </c>
      <c r="K32" s="33"/>
    </row>
    <row r="33" spans="2:11" s="27" customFormat="1" ht="14.25" customHeight="1" hidden="1">
      <c r="B33" s="28"/>
      <c r="C33" s="29"/>
      <c r="D33" s="29"/>
      <c r="E33" s="38" t="s">
        <v>40</v>
      </c>
      <c r="F33" s="112">
        <f>ROUND(SUM(BH78:BH82),2)</f>
        <v>0</v>
      </c>
      <c r="G33" s="29"/>
      <c r="H33" s="29"/>
      <c r="I33" s="113">
        <v>0.15</v>
      </c>
      <c r="J33" s="112">
        <v>0</v>
      </c>
      <c r="K33" s="33"/>
    </row>
    <row r="34" spans="2:11" s="27" customFormat="1" ht="14.25" customHeight="1" hidden="1">
      <c r="B34" s="28"/>
      <c r="C34" s="29"/>
      <c r="D34" s="29"/>
      <c r="E34" s="38" t="s">
        <v>41</v>
      </c>
      <c r="F34" s="112">
        <f>ROUND(SUM(BI78:BI82),2)</f>
        <v>0</v>
      </c>
      <c r="G34" s="29"/>
      <c r="H34" s="29"/>
      <c r="I34" s="113">
        <v>0</v>
      </c>
      <c r="J34" s="112">
        <v>0</v>
      </c>
      <c r="K34" s="33"/>
    </row>
    <row r="35" spans="2:11" s="27" customFormat="1" ht="6.75" customHeight="1">
      <c r="B35" s="28"/>
      <c r="C35" s="29"/>
      <c r="D35" s="29"/>
      <c r="E35" s="29"/>
      <c r="F35" s="29"/>
      <c r="G35" s="29"/>
      <c r="H35" s="29"/>
      <c r="I35" s="29"/>
      <c r="J35" s="29"/>
      <c r="K35" s="33"/>
    </row>
    <row r="36" spans="2:11" s="27" customFormat="1" ht="24.75" customHeight="1">
      <c r="B36" s="28"/>
      <c r="C36" s="42"/>
      <c r="D36" s="43" t="s">
        <v>42</v>
      </c>
      <c r="E36" s="44"/>
      <c r="F36" s="44"/>
      <c r="G36" s="114" t="s">
        <v>43</v>
      </c>
      <c r="H36" s="45" t="s">
        <v>44</v>
      </c>
      <c r="I36" s="44"/>
      <c r="J36" s="115">
        <f>SUM(J27:J34)</f>
        <v>0</v>
      </c>
      <c r="K36" s="116"/>
    </row>
    <row r="37" spans="2:11" s="27" customFormat="1" ht="14.25" customHeight="1">
      <c r="B37" s="49"/>
      <c r="C37" s="50"/>
      <c r="D37" s="50"/>
      <c r="E37" s="50"/>
      <c r="F37" s="50"/>
      <c r="G37" s="50"/>
      <c r="H37" s="50"/>
      <c r="I37" s="50"/>
      <c r="J37" s="50"/>
      <c r="K37" s="51"/>
    </row>
    <row r="41" spans="2:11" s="27" customFormat="1" ht="6.75" customHeight="1">
      <c r="B41" s="52"/>
      <c r="C41" s="53"/>
      <c r="D41" s="53"/>
      <c r="E41" s="53"/>
      <c r="F41" s="53"/>
      <c r="G41" s="53"/>
      <c r="H41" s="53"/>
      <c r="I41" s="53"/>
      <c r="J41" s="53"/>
      <c r="K41" s="117"/>
    </row>
    <row r="42" spans="2:11" s="27" customFormat="1" ht="36.75" customHeight="1">
      <c r="B42" s="28"/>
      <c r="C42" s="17" t="s">
        <v>89</v>
      </c>
      <c r="D42" s="29"/>
      <c r="E42" s="29"/>
      <c r="F42" s="29"/>
      <c r="G42" s="29"/>
      <c r="H42" s="29"/>
      <c r="I42" s="29"/>
      <c r="J42" s="29"/>
      <c r="K42" s="33"/>
    </row>
    <row r="43" spans="2:11" s="27" customFormat="1" ht="6.75" customHeight="1">
      <c r="B43" s="28"/>
      <c r="C43" s="29"/>
      <c r="D43" s="29"/>
      <c r="E43" s="29"/>
      <c r="F43" s="29"/>
      <c r="G43" s="29"/>
      <c r="H43" s="29"/>
      <c r="I43" s="29"/>
      <c r="J43" s="29"/>
      <c r="K43" s="33"/>
    </row>
    <row r="44" spans="2:11" s="27" customFormat="1" ht="14.25" customHeight="1">
      <c r="B44" s="28"/>
      <c r="C44" s="24" t="s">
        <v>16</v>
      </c>
      <c r="D44" s="29"/>
      <c r="E44" s="29"/>
      <c r="F44" s="29"/>
      <c r="G44" s="29"/>
      <c r="H44" s="29"/>
      <c r="I44" s="29"/>
      <c r="J44" s="29"/>
      <c r="K44" s="33"/>
    </row>
    <row r="45" spans="2:11" s="27" customFormat="1" ht="22.5" customHeight="1">
      <c r="B45" s="28"/>
      <c r="C45" s="29"/>
      <c r="D45" s="29"/>
      <c r="E45" s="105" t="str">
        <f>E7</f>
        <v>Dětský domov Horšovský Týn, oprava fasád hlavního objektu včetně navazujících přístaveb</v>
      </c>
      <c r="F45" s="105"/>
      <c r="G45" s="105"/>
      <c r="H45" s="105"/>
      <c r="I45" s="29"/>
      <c r="J45" s="29"/>
      <c r="K45" s="33"/>
    </row>
    <row r="46" spans="2:11" s="27" customFormat="1" ht="14.25" customHeight="1">
      <c r="B46" s="28"/>
      <c r="C46" s="24" t="s">
        <v>87</v>
      </c>
      <c r="D46" s="29"/>
      <c r="E46" s="29"/>
      <c r="F46" s="29"/>
      <c r="G46" s="29"/>
      <c r="H46" s="29"/>
      <c r="I46" s="29"/>
      <c r="J46" s="29"/>
      <c r="K46" s="33"/>
    </row>
    <row r="47" spans="2:11" s="27" customFormat="1" ht="23.25" customHeight="1">
      <c r="B47" s="28"/>
      <c r="C47" s="29"/>
      <c r="D47" s="29"/>
      <c r="E47" s="61" t="str">
        <f>E9</f>
        <v>10 - Vedlejší a ostatní náklady</v>
      </c>
      <c r="F47" s="61"/>
      <c r="G47" s="61"/>
      <c r="H47" s="61"/>
      <c r="I47" s="29"/>
      <c r="J47" s="29"/>
      <c r="K47" s="33"/>
    </row>
    <row r="48" spans="2:11" s="27" customFormat="1" ht="6.75" customHeight="1">
      <c r="B48" s="28"/>
      <c r="C48" s="29"/>
      <c r="D48" s="29"/>
      <c r="E48" s="29"/>
      <c r="F48" s="29"/>
      <c r="G48" s="29"/>
      <c r="H48" s="29"/>
      <c r="I48" s="29"/>
      <c r="J48" s="29"/>
      <c r="K48" s="33"/>
    </row>
    <row r="49" spans="2:11" s="27" customFormat="1" ht="18" customHeight="1">
      <c r="B49" s="28"/>
      <c r="C49" s="24" t="s">
        <v>20</v>
      </c>
      <c r="D49" s="29"/>
      <c r="E49" s="29"/>
      <c r="F49" s="21" t="str">
        <f>F12</f>
        <v> </v>
      </c>
      <c r="G49" s="29"/>
      <c r="H49" s="29"/>
      <c r="I49" s="24" t="s">
        <v>22</v>
      </c>
      <c r="J49" s="63" t="str">
        <f>IF(J12="","",J12)</f>
        <v>18.5.2016</v>
      </c>
      <c r="K49" s="33"/>
    </row>
    <row r="50" spans="2:11" s="27" customFormat="1" ht="6.75" customHeight="1">
      <c r="B50" s="28"/>
      <c r="C50" s="29"/>
      <c r="D50" s="29"/>
      <c r="E50" s="29"/>
      <c r="F50" s="29"/>
      <c r="G50" s="29"/>
      <c r="H50" s="29"/>
      <c r="I50" s="29"/>
      <c r="J50" s="29"/>
      <c r="K50" s="33"/>
    </row>
    <row r="51" spans="2:11" s="27" customFormat="1" ht="12.75">
      <c r="B51" s="28"/>
      <c r="C51" s="24" t="s">
        <v>24</v>
      </c>
      <c r="D51" s="29"/>
      <c r="E51" s="29"/>
      <c r="F51" s="21" t="str">
        <f>E15</f>
        <v> </v>
      </c>
      <c r="G51" s="29"/>
      <c r="H51" s="29"/>
      <c r="I51" s="24" t="s">
        <v>29</v>
      </c>
      <c r="J51" s="21" t="str">
        <f>E21</f>
        <v> </v>
      </c>
      <c r="K51" s="33"/>
    </row>
    <row r="52" spans="2:11" s="27" customFormat="1" ht="14.25" customHeight="1">
      <c r="B52" s="28"/>
      <c r="C52" s="24" t="s">
        <v>28</v>
      </c>
      <c r="D52" s="29"/>
      <c r="E52" s="29"/>
      <c r="F52" s="21" t="str">
        <f>IF(E18="","",E18)</f>
        <v> </v>
      </c>
      <c r="G52" s="29"/>
      <c r="H52" s="29"/>
      <c r="I52" s="29"/>
      <c r="J52" s="29"/>
      <c r="K52" s="33"/>
    </row>
    <row r="53" spans="2:11" s="27" customFormat="1" ht="9.75" customHeight="1">
      <c r="B53" s="28"/>
      <c r="C53" s="29"/>
      <c r="D53" s="29"/>
      <c r="E53" s="29"/>
      <c r="F53" s="29"/>
      <c r="G53" s="29"/>
      <c r="H53" s="29"/>
      <c r="I53" s="29"/>
      <c r="J53" s="29"/>
      <c r="K53" s="33"/>
    </row>
    <row r="54" spans="2:11" s="27" customFormat="1" ht="29.25" customHeight="1">
      <c r="B54" s="28"/>
      <c r="C54" s="118" t="s">
        <v>90</v>
      </c>
      <c r="D54" s="42"/>
      <c r="E54" s="42"/>
      <c r="F54" s="42"/>
      <c r="G54" s="42"/>
      <c r="H54" s="42"/>
      <c r="I54" s="42"/>
      <c r="J54" s="119" t="s">
        <v>91</v>
      </c>
      <c r="K54" s="48"/>
    </row>
    <row r="55" spans="2:11" s="27" customFormat="1" ht="9.75" customHeight="1">
      <c r="B55" s="28"/>
      <c r="C55" s="29"/>
      <c r="D55" s="29"/>
      <c r="E55" s="29"/>
      <c r="F55" s="29"/>
      <c r="G55" s="29"/>
      <c r="H55" s="29"/>
      <c r="I55" s="29"/>
      <c r="J55" s="29"/>
      <c r="K55" s="33"/>
    </row>
    <row r="56" spans="2:47" s="27" customFormat="1" ht="29.25" customHeight="1">
      <c r="B56" s="28"/>
      <c r="C56" s="120" t="s">
        <v>92</v>
      </c>
      <c r="D56" s="29"/>
      <c r="E56" s="29"/>
      <c r="F56" s="29"/>
      <c r="G56" s="29"/>
      <c r="H56" s="29"/>
      <c r="I56" s="29"/>
      <c r="J56" s="80">
        <f>J78</f>
        <v>0</v>
      </c>
      <c r="K56" s="33"/>
      <c r="AU56" s="11" t="s">
        <v>93</v>
      </c>
    </row>
    <row r="57" spans="2:11" s="121" customFormat="1" ht="24.75" customHeight="1">
      <c r="B57" s="122"/>
      <c r="C57" s="123"/>
      <c r="D57" s="124" t="s">
        <v>711</v>
      </c>
      <c r="E57" s="125"/>
      <c r="F57" s="125"/>
      <c r="G57" s="125"/>
      <c r="H57" s="125"/>
      <c r="I57" s="125"/>
      <c r="J57" s="126">
        <f>J79</f>
        <v>0</v>
      </c>
      <c r="K57" s="127"/>
    </row>
    <row r="58" spans="2:11" s="128" customFormat="1" ht="19.5" customHeight="1">
      <c r="B58" s="129"/>
      <c r="C58" s="130"/>
      <c r="D58" s="131" t="s">
        <v>712</v>
      </c>
      <c r="E58" s="132"/>
      <c r="F58" s="132"/>
      <c r="G58" s="132"/>
      <c r="H58" s="132"/>
      <c r="I58" s="132"/>
      <c r="J58" s="133">
        <f>J80</f>
        <v>0</v>
      </c>
      <c r="K58" s="134"/>
    </row>
    <row r="59" spans="2:11" s="27" customFormat="1" ht="21.75" customHeight="1">
      <c r="B59" s="28"/>
      <c r="C59" s="29"/>
      <c r="D59" s="29"/>
      <c r="E59" s="29"/>
      <c r="F59" s="29"/>
      <c r="G59" s="29"/>
      <c r="H59" s="29"/>
      <c r="I59" s="29"/>
      <c r="J59" s="29"/>
      <c r="K59" s="33"/>
    </row>
    <row r="60" spans="2:11" s="27" customFormat="1" ht="6.75" customHeight="1">
      <c r="B60" s="49"/>
      <c r="C60" s="50"/>
      <c r="D60" s="50"/>
      <c r="E60" s="50"/>
      <c r="F60" s="50"/>
      <c r="G60" s="50"/>
      <c r="H60" s="50"/>
      <c r="I60" s="50"/>
      <c r="J60" s="50"/>
      <c r="K60" s="51"/>
    </row>
    <row r="64" spans="2:12" s="27" customFormat="1" ht="6.75" customHeight="1">
      <c r="B64" s="52"/>
      <c r="C64" s="53"/>
      <c r="D64" s="53"/>
      <c r="E64" s="53"/>
      <c r="F64" s="53"/>
      <c r="G64" s="53"/>
      <c r="H64" s="53"/>
      <c r="I64" s="53"/>
      <c r="J64" s="53"/>
      <c r="K64" s="53"/>
      <c r="L64" s="28"/>
    </row>
    <row r="65" spans="2:12" s="27" customFormat="1" ht="36.75" customHeight="1">
      <c r="B65" s="28"/>
      <c r="C65" s="54" t="s">
        <v>108</v>
      </c>
      <c r="L65" s="28"/>
    </row>
    <row r="66" spans="2:12" s="27" customFormat="1" ht="6.75" customHeight="1">
      <c r="B66" s="28"/>
      <c r="L66" s="28"/>
    </row>
    <row r="67" spans="2:12" s="27" customFormat="1" ht="14.25" customHeight="1">
      <c r="B67" s="28"/>
      <c r="C67" s="57" t="s">
        <v>16</v>
      </c>
      <c r="L67" s="28"/>
    </row>
    <row r="68" spans="2:12" s="27" customFormat="1" ht="22.5" customHeight="1">
      <c r="B68" s="28"/>
      <c r="E68" s="105" t="str">
        <f>E7</f>
        <v>Dětský domov Horšovský Týn, oprava fasád hlavního objektu včetně navazujících přístaveb</v>
      </c>
      <c r="F68" s="105"/>
      <c r="G68" s="105"/>
      <c r="H68" s="105"/>
      <c r="L68" s="28"/>
    </row>
    <row r="69" spans="2:12" s="27" customFormat="1" ht="14.25" customHeight="1">
      <c r="B69" s="28"/>
      <c r="C69" s="57" t="s">
        <v>87</v>
      </c>
      <c r="L69" s="28"/>
    </row>
    <row r="70" spans="2:12" s="27" customFormat="1" ht="23.25" customHeight="1">
      <c r="B70" s="28"/>
      <c r="E70" s="61" t="str">
        <f>E9</f>
        <v>10 - Vedlejší a ostatní náklady</v>
      </c>
      <c r="F70" s="61"/>
      <c r="G70" s="61"/>
      <c r="H70" s="61"/>
      <c r="L70" s="28"/>
    </row>
    <row r="71" spans="2:12" s="27" customFormat="1" ht="6.75" customHeight="1">
      <c r="B71" s="28"/>
      <c r="L71" s="28"/>
    </row>
    <row r="72" spans="2:12" s="27" customFormat="1" ht="18" customHeight="1">
      <c r="B72" s="28"/>
      <c r="C72" s="57" t="s">
        <v>20</v>
      </c>
      <c r="F72" s="135" t="str">
        <f>F12</f>
        <v> </v>
      </c>
      <c r="I72" s="57" t="s">
        <v>22</v>
      </c>
      <c r="J72" s="136" t="str">
        <f>IF(J12="","",J12)</f>
        <v>18.5.2016</v>
      </c>
      <c r="L72" s="28"/>
    </row>
    <row r="73" spans="2:12" s="27" customFormat="1" ht="6.75" customHeight="1">
      <c r="B73" s="28"/>
      <c r="L73" s="28"/>
    </row>
    <row r="74" spans="2:12" s="27" customFormat="1" ht="12.75">
      <c r="B74" s="28"/>
      <c r="C74" s="57" t="s">
        <v>24</v>
      </c>
      <c r="F74" s="135" t="str">
        <f>E15</f>
        <v> </v>
      </c>
      <c r="I74" s="57" t="s">
        <v>29</v>
      </c>
      <c r="J74" s="135" t="str">
        <f>E21</f>
        <v> </v>
      </c>
      <c r="L74" s="28"/>
    </row>
    <row r="75" spans="2:12" s="27" customFormat="1" ht="14.25" customHeight="1">
      <c r="B75" s="28"/>
      <c r="C75" s="57" t="s">
        <v>28</v>
      </c>
      <c r="F75" s="135" t="str">
        <f>IF(E18="","",E18)</f>
        <v> </v>
      </c>
      <c r="L75" s="28"/>
    </row>
    <row r="76" spans="2:12" s="27" customFormat="1" ht="9.75" customHeight="1">
      <c r="B76" s="28"/>
      <c r="L76" s="28"/>
    </row>
    <row r="77" spans="2:20" s="137" customFormat="1" ht="29.25" customHeight="1">
      <c r="B77" s="138"/>
      <c r="C77" s="139" t="s">
        <v>109</v>
      </c>
      <c r="D77" s="140" t="s">
        <v>51</v>
      </c>
      <c r="E77" s="140" t="s">
        <v>47</v>
      </c>
      <c r="F77" s="140" t="s">
        <v>110</v>
      </c>
      <c r="G77" s="140" t="s">
        <v>111</v>
      </c>
      <c r="H77" s="140" t="s">
        <v>112</v>
      </c>
      <c r="I77" s="141" t="s">
        <v>113</v>
      </c>
      <c r="J77" s="140" t="s">
        <v>91</v>
      </c>
      <c r="K77" s="142" t="s">
        <v>114</v>
      </c>
      <c r="L77" s="138"/>
      <c r="M77" s="73" t="s">
        <v>115</v>
      </c>
      <c r="N77" s="74" t="s">
        <v>36</v>
      </c>
      <c r="O77" s="74" t="s">
        <v>116</v>
      </c>
      <c r="P77" s="74" t="s">
        <v>117</v>
      </c>
      <c r="Q77" s="74" t="s">
        <v>118</v>
      </c>
      <c r="R77" s="74" t="s">
        <v>119</v>
      </c>
      <c r="S77" s="74" t="s">
        <v>120</v>
      </c>
      <c r="T77" s="75" t="s">
        <v>121</v>
      </c>
    </row>
    <row r="78" spans="2:63" s="27" customFormat="1" ht="29.25" customHeight="1">
      <c r="B78" s="28"/>
      <c r="C78" s="77" t="s">
        <v>92</v>
      </c>
      <c r="J78" s="143">
        <f>BK78</f>
        <v>0</v>
      </c>
      <c r="L78" s="28"/>
      <c r="M78" s="76"/>
      <c r="N78" s="66"/>
      <c r="O78" s="66"/>
      <c r="P78" s="144">
        <f>P79</f>
        <v>0</v>
      </c>
      <c r="Q78" s="66"/>
      <c r="R78" s="144">
        <f>R79</f>
        <v>0</v>
      </c>
      <c r="S78" s="66"/>
      <c r="T78" s="145">
        <f>T79</f>
        <v>0</v>
      </c>
      <c r="AT78" s="11" t="s">
        <v>65</v>
      </c>
      <c r="AU78" s="11" t="s">
        <v>93</v>
      </c>
      <c r="BK78" s="146">
        <f>BK79</f>
        <v>0</v>
      </c>
    </row>
    <row r="79" spans="2:63" s="147" customFormat="1" ht="36.75" customHeight="1">
      <c r="B79" s="148"/>
      <c r="D79" s="149" t="s">
        <v>65</v>
      </c>
      <c r="E79" s="150" t="s">
        <v>713</v>
      </c>
      <c r="F79" s="150" t="s">
        <v>714</v>
      </c>
      <c r="J79" s="151">
        <f>BK79</f>
        <v>0</v>
      </c>
      <c r="L79" s="148"/>
      <c r="M79" s="152"/>
      <c r="N79" s="153"/>
      <c r="O79" s="153"/>
      <c r="P79" s="154">
        <f>P80</f>
        <v>0</v>
      </c>
      <c r="Q79" s="153"/>
      <c r="R79" s="154">
        <f>R80</f>
        <v>0</v>
      </c>
      <c r="S79" s="153"/>
      <c r="T79" s="155">
        <f>T80</f>
        <v>0</v>
      </c>
      <c r="AR79" s="149" t="s">
        <v>228</v>
      </c>
      <c r="AT79" s="156" t="s">
        <v>65</v>
      </c>
      <c r="AU79" s="156" t="s">
        <v>66</v>
      </c>
      <c r="AY79" s="149" t="s">
        <v>124</v>
      </c>
      <c r="BK79" s="157">
        <f>BK80</f>
        <v>0</v>
      </c>
    </row>
    <row r="80" spans="2:63" s="147" customFormat="1" ht="19.5" customHeight="1">
      <c r="B80" s="148"/>
      <c r="D80" s="158" t="s">
        <v>65</v>
      </c>
      <c r="E80" s="159" t="s">
        <v>715</v>
      </c>
      <c r="F80" s="159" t="s">
        <v>716</v>
      </c>
      <c r="J80" s="160">
        <f>BK80</f>
        <v>0</v>
      </c>
      <c r="L80" s="148"/>
      <c r="M80" s="152"/>
      <c r="N80" s="153"/>
      <c r="O80" s="153"/>
      <c r="P80" s="154">
        <f>SUM(P81:P82)</f>
        <v>0</v>
      </c>
      <c r="Q80" s="153"/>
      <c r="R80" s="154">
        <f>SUM(R81:R82)</f>
        <v>0</v>
      </c>
      <c r="S80" s="153"/>
      <c r="T80" s="155">
        <f>SUM(T81:T82)</f>
        <v>0</v>
      </c>
      <c r="AR80" s="149" t="s">
        <v>228</v>
      </c>
      <c r="AT80" s="156" t="s">
        <v>65</v>
      </c>
      <c r="AU80" s="156" t="s">
        <v>74</v>
      </c>
      <c r="AY80" s="149" t="s">
        <v>124</v>
      </c>
      <c r="BK80" s="157">
        <f>SUM(BK81:BK82)</f>
        <v>0</v>
      </c>
    </row>
    <row r="81" spans="2:65" s="27" customFormat="1" ht="22.5" customHeight="1">
      <c r="B81" s="161"/>
      <c r="C81" s="162" t="s">
        <v>74</v>
      </c>
      <c r="D81" s="162" t="s">
        <v>126</v>
      </c>
      <c r="E81" s="163" t="s">
        <v>717</v>
      </c>
      <c r="F81" s="164" t="s">
        <v>716</v>
      </c>
      <c r="G81" s="165" t="s">
        <v>502</v>
      </c>
      <c r="H81" s="166">
        <v>5</v>
      </c>
      <c r="I81" s="167">
        <v>0</v>
      </c>
      <c r="J81" s="167">
        <f>ROUND(I81*H81,2)</f>
        <v>0</v>
      </c>
      <c r="K81" s="164" t="s">
        <v>130</v>
      </c>
      <c r="L81" s="28"/>
      <c r="M81" s="168"/>
      <c r="N81" s="169" t="s">
        <v>38</v>
      </c>
      <c r="O81" s="170">
        <v>0</v>
      </c>
      <c r="P81" s="170">
        <f>O81*H81</f>
        <v>0</v>
      </c>
      <c r="Q81" s="170">
        <v>0</v>
      </c>
      <c r="R81" s="170">
        <f>Q81*H81</f>
        <v>0</v>
      </c>
      <c r="S81" s="170">
        <v>0</v>
      </c>
      <c r="T81" s="171">
        <f>S81*H81</f>
        <v>0</v>
      </c>
      <c r="AR81" s="11" t="s">
        <v>718</v>
      </c>
      <c r="AT81" s="11" t="s">
        <v>126</v>
      </c>
      <c r="AU81" s="11" t="s">
        <v>132</v>
      </c>
      <c r="AY81" s="11" t="s">
        <v>124</v>
      </c>
      <c r="BE81" s="172">
        <f>IF(N81="základní",J81,0)</f>
        <v>0</v>
      </c>
      <c r="BF81" s="172">
        <f>IF(N81="snížená",J81,0)</f>
        <v>0</v>
      </c>
      <c r="BG81" s="172">
        <f>IF(N81="zákl. přenesená",J81,0)</f>
        <v>0</v>
      </c>
      <c r="BH81" s="172">
        <f>IF(N81="sníž. přenesená",J81,0)</f>
        <v>0</v>
      </c>
      <c r="BI81" s="172">
        <f>IF(N81="nulová",J81,0)</f>
        <v>0</v>
      </c>
      <c r="BJ81" s="11" t="s">
        <v>132</v>
      </c>
      <c r="BK81" s="172">
        <f>ROUND(I81*H81,2)</f>
        <v>0</v>
      </c>
      <c r="BL81" s="11" t="s">
        <v>718</v>
      </c>
      <c r="BM81" s="11" t="s">
        <v>719</v>
      </c>
    </row>
    <row r="82" spans="2:47" s="27" customFormat="1" ht="22.5" customHeight="1">
      <c r="B82" s="28"/>
      <c r="D82" s="173" t="s">
        <v>134</v>
      </c>
      <c r="F82" s="174" t="s">
        <v>720</v>
      </c>
      <c r="L82" s="28"/>
      <c r="M82" s="222"/>
      <c r="N82" s="223"/>
      <c r="O82" s="223"/>
      <c r="P82" s="223"/>
      <c r="Q82" s="223"/>
      <c r="R82" s="223"/>
      <c r="S82" s="223"/>
      <c r="T82" s="224"/>
      <c r="AT82" s="11" t="s">
        <v>134</v>
      </c>
      <c r="AU82" s="11" t="s">
        <v>132</v>
      </c>
    </row>
    <row r="83" spans="2:12" s="27" customFormat="1" ht="6.75" customHeight="1">
      <c r="B83" s="49"/>
      <c r="C83" s="50"/>
      <c r="D83" s="50"/>
      <c r="E83" s="50"/>
      <c r="F83" s="50"/>
      <c r="G83" s="50"/>
      <c r="H83" s="50"/>
      <c r="I83" s="50"/>
      <c r="J83" s="50"/>
      <c r="K83" s="50"/>
      <c r="L83" s="28"/>
    </row>
  </sheetData>
  <sheetProtection selectLockedCells="1" selectUnlockedCells="1"/>
  <mergeCells count="9">
    <mergeCell ref="G1:H1"/>
    <mergeCell ref="L2:V2"/>
    <mergeCell ref="E7:H7"/>
    <mergeCell ref="E9:H9"/>
    <mergeCell ref="E24:H24"/>
    <mergeCell ref="E45:H45"/>
    <mergeCell ref="E47:H47"/>
    <mergeCell ref="E68:H68"/>
    <mergeCell ref="E70:H70"/>
  </mergeCells>
  <hyperlinks>
    <hyperlink ref="F1" location="C2" display="1) Krycí list soupisu"/>
    <hyperlink ref="G1" location="C54" display="2) Rekapitulace"/>
    <hyperlink ref="J1" location="C77" display="3) Soupis prací"/>
    <hyperlink ref="L1" location="Rekapitulace stavby!C2" display="Rekapitulace stavby"/>
  </hyperlinks>
  <printOptions/>
  <pageMargins left="0.5833333333333334" right="0.5833333333333334" top="0.5833333333333334" bottom="0.6229166666666667" header="0.5118055555555555" footer="0.03958333333333333"/>
  <pageSetup fitToHeight="100" fitToWidth="1" horizontalDpi="300" verticalDpi="300" orientation="landscape" paperSize="9"/>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5"/>
  <cols>
    <col min="1" max="1" width="7.140625" style="225" customWidth="1"/>
    <col min="2" max="2" width="1.421875" style="225" customWidth="1"/>
    <col min="3" max="4" width="4.28125" style="225" customWidth="1"/>
    <col min="5" max="5" width="10.00390625" style="225" customWidth="1"/>
    <col min="6" max="6" width="7.8515625" style="225" customWidth="1"/>
    <col min="7" max="7" width="4.28125" style="225" customWidth="1"/>
    <col min="8" max="8" width="66.7109375" style="225" customWidth="1"/>
    <col min="9" max="10" width="17.140625" style="225" customWidth="1"/>
    <col min="11" max="11" width="1.421875" style="225" customWidth="1"/>
    <col min="12" max="16384" width="9.140625" style="225" customWidth="1"/>
  </cols>
  <sheetData>
    <row r="1" ht="37.5" customHeight="1"/>
    <row r="2" spans="2:11" ht="7.5" customHeight="1">
      <c r="B2" s="226"/>
      <c r="C2" s="227"/>
      <c r="D2" s="227"/>
      <c r="E2" s="227"/>
      <c r="F2" s="227"/>
      <c r="G2" s="227"/>
      <c r="H2" s="227"/>
      <c r="I2" s="227"/>
      <c r="J2" s="227"/>
      <c r="K2" s="228"/>
    </row>
    <row r="3" spans="2:11" s="229" customFormat="1" ht="45" customHeight="1">
      <c r="B3" s="230"/>
      <c r="C3" s="231" t="s">
        <v>721</v>
      </c>
      <c r="D3" s="231"/>
      <c r="E3" s="231"/>
      <c r="F3" s="231"/>
      <c r="G3" s="231"/>
      <c r="H3" s="231"/>
      <c r="I3" s="231"/>
      <c r="J3" s="231"/>
      <c r="K3" s="232"/>
    </row>
    <row r="4" spans="2:11" ht="25.5" customHeight="1">
      <c r="B4" s="233"/>
      <c r="C4" s="234" t="s">
        <v>722</v>
      </c>
      <c r="D4" s="234"/>
      <c r="E4" s="234"/>
      <c r="F4" s="234"/>
      <c r="G4" s="234"/>
      <c r="H4" s="234"/>
      <c r="I4" s="234"/>
      <c r="J4" s="234"/>
      <c r="K4" s="235"/>
    </row>
    <row r="5" spans="2:11" ht="5.25" customHeight="1">
      <c r="B5" s="233"/>
      <c r="C5" s="236"/>
      <c r="D5" s="236"/>
      <c r="E5" s="236"/>
      <c r="F5" s="236"/>
      <c r="G5" s="236"/>
      <c r="H5" s="236"/>
      <c r="I5" s="236"/>
      <c r="J5" s="236"/>
      <c r="K5" s="235"/>
    </row>
    <row r="6" spans="2:11" ht="15" customHeight="1">
      <c r="B6" s="233"/>
      <c r="C6" s="237" t="s">
        <v>723</v>
      </c>
      <c r="D6" s="237"/>
      <c r="E6" s="237"/>
      <c r="F6" s="237"/>
      <c r="G6" s="237"/>
      <c r="H6" s="237"/>
      <c r="I6" s="237"/>
      <c r="J6" s="237"/>
      <c r="K6" s="235"/>
    </row>
    <row r="7" spans="2:11" ht="15" customHeight="1">
      <c r="B7" s="238"/>
      <c r="C7" s="237" t="s">
        <v>724</v>
      </c>
      <c r="D7" s="237"/>
      <c r="E7" s="237"/>
      <c r="F7" s="237"/>
      <c r="G7" s="237"/>
      <c r="H7" s="237"/>
      <c r="I7" s="237"/>
      <c r="J7" s="237"/>
      <c r="K7" s="235"/>
    </row>
    <row r="8" spans="2:11" ht="12.75" customHeight="1">
      <c r="B8" s="238"/>
      <c r="C8" s="237"/>
      <c r="D8" s="237"/>
      <c r="E8" s="237"/>
      <c r="F8" s="237"/>
      <c r="G8" s="237"/>
      <c r="H8" s="237"/>
      <c r="I8" s="237"/>
      <c r="J8" s="237"/>
      <c r="K8" s="235"/>
    </row>
    <row r="9" spans="2:11" ht="15" customHeight="1">
      <c r="B9" s="238"/>
      <c r="C9" s="239" t="s">
        <v>725</v>
      </c>
      <c r="D9" s="239"/>
      <c r="E9" s="239"/>
      <c r="F9" s="239"/>
      <c r="G9" s="239"/>
      <c r="H9" s="239"/>
      <c r="I9" s="239"/>
      <c r="J9" s="239"/>
      <c r="K9" s="235"/>
    </row>
    <row r="10" spans="2:11" ht="15" customHeight="1">
      <c r="B10" s="238"/>
      <c r="C10" s="237"/>
      <c r="D10" s="237" t="s">
        <v>726</v>
      </c>
      <c r="E10" s="237"/>
      <c r="F10" s="237"/>
      <c r="G10" s="237"/>
      <c r="H10" s="237"/>
      <c r="I10" s="237"/>
      <c r="J10" s="237"/>
      <c r="K10" s="235"/>
    </row>
    <row r="11" spans="2:11" ht="15" customHeight="1">
      <c r="B11" s="238"/>
      <c r="C11" s="240"/>
      <c r="D11" s="237" t="s">
        <v>727</v>
      </c>
      <c r="E11" s="237"/>
      <c r="F11" s="237"/>
      <c r="G11" s="237"/>
      <c r="H11" s="237"/>
      <c r="I11" s="237"/>
      <c r="J11" s="237"/>
      <c r="K11" s="235"/>
    </row>
    <row r="12" spans="2:11" ht="12.75" customHeight="1">
      <c r="B12" s="238"/>
      <c r="C12" s="240"/>
      <c r="D12" s="240"/>
      <c r="E12" s="240"/>
      <c r="F12" s="240"/>
      <c r="G12" s="240"/>
      <c r="H12" s="240"/>
      <c r="I12" s="240"/>
      <c r="J12" s="240"/>
      <c r="K12" s="235"/>
    </row>
    <row r="13" spans="2:11" ht="15" customHeight="1">
      <c r="B13" s="238"/>
      <c r="C13" s="240"/>
      <c r="D13" s="237" t="s">
        <v>728</v>
      </c>
      <c r="E13" s="237"/>
      <c r="F13" s="237"/>
      <c r="G13" s="237"/>
      <c r="H13" s="237"/>
      <c r="I13" s="237"/>
      <c r="J13" s="237"/>
      <c r="K13" s="235"/>
    </row>
    <row r="14" spans="2:11" ht="15" customHeight="1">
      <c r="B14" s="238"/>
      <c r="C14" s="240"/>
      <c r="D14" s="237" t="s">
        <v>729</v>
      </c>
      <c r="E14" s="237"/>
      <c r="F14" s="237"/>
      <c r="G14" s="237"/>
      <c r="H14" s="237"/>
      <c r="I14" s="237"/>
      <c r="J14" s="237"/>
      <c r="K14" s="235"/>
    </row>
    <row r="15" spans="2:11" ht="15" customHeight="1">
      <c r="B15" s="238"/>
      <c r="C15" s="240"/>
      <c r="D15" s="237" t="s">
        <v>730</v>
      </c>
      <c r="E15" s="237"/>
      <c r="F15" s="237"/>
      <c r="G15" s="237"/>
      <c r="H15" s="237"/>
      <c r="I15" s="237"/>
      <c r="J15" s="237"/>
      <c r="K15" s="235"/>
    </row>
    <row r="16" spans="2:11" ht="15" customHeight="1">
      <c r="B16" s="238"/>
      <c r="C16" s="240"/>
      <c r="D16" s="240"/>
      <c r="E16" s="241" t="s">
        <v>73</v>
      </c>
      <c r="F16" s="237" t="s">
        <v>731</v>
      </c>
      <c r="G16" s="237"/>
      <c r="H16" s="237"/>
      <c r="I16" s="237"/>
      <c r="J16" s="237"/>
      <c r="K16" s="235"/>
    </row>
    <row r="17" spans="2:11" ht="15" customHeight="1">
      <c r="B17" s="238"/>
      <c r="C17" s="240"/>
      <c r="D17" s="240"/>
      <c r="E17" s="241" t="s">
        <v>732</v>
      </c>
      <c r="F17" s="237" t="s">
        <v>733</v>
      </c>
      <c r="G17" s="237"/>
      <c r="H17" s="237"/>
      <c r="I17" s="237"/>
      <c r="J17" s="237"/>
      <c r="K17" s="235"/>
    </row>
    <row r="18" spans="2:11" ht="15" customHeight="1">
      <c r="B18" s="238"/>
      <c r="C18" s="240"/>
      <c r="D18" s="240"/>
      <c r="E18" s="241" t="s">
        <v>734</v>
      </c>
      <c r="F18" s="237" t="s">
        <v>735</v>
      </c>
      <c r="G18" s="237"/>
      <c r="H18" s="237"/>
      <c r="I18" s="237"/>
      <c r="J18" s="237"/>
      <c r="K18" s="235"/>
    </row>
    <row r="19" spans="2:11" ht="15" customHeight="1">
      <c r="B19" s="238"/>
      <c r="C19" s="240"/>
      <c r="D19" s="240"/>
      <c r="E19" s="241" t="s">
        <v>78</v>
      </c>
      <c r="F19" s="237" t="s">
        <v>77</v>
      </c>
      <c r="G19" s="237"/>
      <c r="H19" s="237"/>
      <c r="I19" s="237"/>
      <c r="J19" s="237"/>
      <c r="K19" s="235"/>
    </row>
    <row r="20" spans="2:11" ht="15" customHeight="1">
      <c r="B20" s="238"/>
      <c r="C20" s="240"/>
      <c r="D20" s="240"/>
      <c r="E20" s="241" t="s">
        <v>736</v>
      </c>
      <c r="F20" s="237" t="s">
        <v>737</v>
      </c>
      <c r="G20" s="237"/>
      <c r="H20" s="237"/>
      <c r="I20" s="237"/>
      <c r="J20" s="237"/>
      <c r="K20" s="235"/>
    </row>
    <row r="21" spans="2:11" ht="15" customHeight="1">
      <c r="B21" s="238"/>
      <c r="C21" s="240"/>
      <c r="D21" s="240"/>
      <c r="E21" s="241" t="s">
        <v>738</v>
      </c>
      <c r="F21" s="237" t="s">
        <v>739</v>
      </c>
      <c r="G21" s="237"/>
      <c r="H21" s="237"/>
      <c r="I21" s="237"/>
      <c r="J21" s="237"/>
      <c r="K21" s="235"/>
    </row>
    <row r="22" spans="2:11" ht="12.75" customHeight="1">
      <c r="B22" s="238"/>
      <c r="C22" s="240"/>
      <c r="D22" s="240"/>
      <c r="E22" s="240"/>
      <c r="F22" s="240"/>
      <c r="G22" s="240"/>
      <c r="H22" s="240"/>
      <c r="I22" s="240"/>
      <c r="J22" s="240"/>
      <c r="K22" s="235"/>
    </row>
    <row r="23" spans="2:11" ht="15" customHeight="1">
      <c r="B23" s="238"/>
      <c r="C23" s="239" t="s">
        <v>740</v>
      </c>
      <c r="D23" s="239"/>
      <c r="E23" s="239"/>
      <c r="F23" s="239"/>
      <c r="G23" s="239"/>
      <c r="H23" s="239"/>
      <c r="I23" s="239"/>
      <c r="J23" s="239"/>
      <c r="K23" s="235"/>
    </row>
    <row r="24" spans="2:11" ht="15" customHeight="1">
      <c r="B24" s="238"/>
      <c r="C24" s="237" t="s">
        <v>741</v>
      </c>
      <c r="D24" s="237"/>
      <c r="E24" s="237"/>
      <c r="F24" s="237"/>
      <c r="G24" s="237"/>
      <c r="H24" s="237"/>
      <c r="I24" s="237"/>
      <c r="J24" s="237"/>
      <c r="K24" s="235"/>
    </row>
    <row r="25" spans="2:11" ht="15" customHeight="1">
      <c r="B25" s="238"/>
      <c r="C25" s="237"/>
      <c r="D25" s="242" t="s">
        <v>742</v>
      </c>
      <c r="E25" s="242"/>
      <c r="F25" s="242"/>
      <c r="G25" s="242"/>
      <c r="H25" s="242"/>
      <c r="I25" s="242"/>
      <c r="J25" s="242"/>
      <c r="K25" s="235"/>
    </row>
    <row r="26" spans="2:11" ht="15" customHeight="1">
      <c r="B26" s="238"/>
      <c r="C26" s="240"/>
      <c r="D26" s="237" t="s">
        <v>743</v>
      </c>
      <c r="E26" s="237"/>
      <c r="F26" s="237"/>
      <c r="G26" s="237"/>
      <c r="H26" s="237"/>
      <c r="I26" s="237"/>
      <c r="J26" s="237"/>
      <c r="K26" s="235"/>
    </row>
    <row r="27" spans="2:11" ht="12.75" customHeight="1">
      <c r="B27" s="238"/>
      <c r="C27" s="240"/>
      <c r="D27" s="240"/>
      <c r="E27" s="240"/>
      <c r="F27" s="240"/>
      <c r="G27" s="240"/>
      <c r="H27" s="240"/>
      <c r="I27" s="240"/>
      <c r="J27" s="240"/>
      <c r="K27" s="235"/>
    </row>
    <row r="28" spans="2:11" ht="15" customHeight="1">
      <c r="B28" s="238"/>
      <c r="C28" s="240"/>
      <c r="D28" s="242" t="s">
        <v>744</v>
      </c>
      <c r="E28" s="242"/>
      <c r="F28" s="242"/>
      <c r="G28" s="242"/>
      <c r="H28" s="242"/>
      <c r="I28" s="242"/>
      <c r="J28" s="242"/>
      <c r="K28" s="235"/>
    </row>
    <row r="29" spans="2:11" ht="15" customHeight="1">
      <c r="B29" s="238"/>
      <c r="C29" s="240"/>
      <c r="D29" s="237" t="s">
        <v>745</v>
      </c>
      <c r="E29" s="237"/>
      <c r="F29" s="237"/>
      <c r="G29" s="237"/>
      <c r="H29" s="237"/>
      <c r="I29" s="237"/>
      <c r="J29" s="237"/>
      <c r="K29" s="235"/>
    </row>
    <row r="30" spans="2:11" ht="12.75" customHeight="1">
      <c r="B30" s="238"/>
      <c r="C30" s="240"/>
      <c r="D30" s="240"/>
      <c r="E30" s="240"/>
      <c r="F30" s="240"/>
      <c r="G30" s="240"/>
      <c r="H30" s="240"/>
      <c r="I30" s="240"/>
      <c r="J30" s="240"/>
      <c r="K30" s="235"/>
    </row>
    <row r="31" spans="2:11" ht="15" customHeight="1">
      <c r="B31" s="238"/>
      <c r="C31" s="240"/>
      <c r="D31" s="242" t="s">
        <v>746</v>
      </c>
      <c r="E31" s="242"/>
      <c r="F31" s="242"/>
      <c r="G31" s="242"/>
      <c r="H31" s="242"/>
      <c r="I31" s="242"/>
      <c r="J31" s="242"/>
      <c r="K31" s="235"/>
    </row>
    <row r="32" spans="2:11" ht="15" customHeight="1">
      <c r="B32" s="238"/>
      <c r="C32" s="240"/>
      <c r="D32" s="237" t="s">
        <v>747</v>
      </c>
      <c r="E32" s="237"/>
      <c r="F32" s="237"/>
      <c r="G32" s="237"/>
      <c r="H32" s="237"/>
      <c r="I32" s="237"/>
      <c r="J32" s="237"/>
      <c r="K32" s="235"/>
    </row>
    <row r="33" spans="2:11" ht="15" customHeight="1">
      <c r="B33" s="238"/>
      <c r="C33" s="240"/>
      <c r="D33" s="237" t="s">
        <v>748</v>
      </c>
      <c r="E33" s="237"/>
      <c r="F33" s="237"/>
      <c r="G33" s="237"/>
      <c r="H33" s="237"/>
      <c r="I33" s="237"/>
      <c r="J33" s="237"/>
      <c r="K33" s="235"/>
    </row>
    <row r="34" spans="2:11" ht="15" customHeight="1">
      <c r="B34" s="238"/>
      <c r="C34" s="240"/>
      <c r="D34" s="237"/>
      <c r="E34" s="243" t="s">
        <v>109</v>
      </c>
      <c r="F34" s="237"/>
      <c r="G34" s="237" t="s">
        <v>749</v>
      </c>
      <c r="H34" s="237"/>
      <c r="I34" s="237"/>
      <c r="J34" s="237"/>
      <c r="K34" s="235"/>
    </row>
    <row r="35" spans="2:11" ht="30.75" customHeight="1">
      <c r="B35" s="238"/>
      <c r="C35" s="240"/>
      <c r="D35" s="237"/>
      <c r="E35" s="243" t="s">
        <v>750</v>
      </c>
      <c r="F35" s="237"/>
      <c r="G35" s="237" t="s">
        <v>751</v>
      </c>
      <c r="H35" s="237"/>
      <c r="I35" s="237"/>
      <c r="J35" s="237"/>
      <c r="K35" s="235"/>
    </row>
    <row r="36" spans="2:11" ht="15" customHeight="1">
      <c r="B36" s="238"/>
      <c r="C36" s="240"/>
      <c r="D36" s="237"/>
      <c r="E36" s="243" t="s">
        <v>47</v>
      </c>
      <c r="F36" s="237"/>
      <c r="G36" s="237" t="s">
        <v>752</v>
      </c>
      <c r="H36" s="237"/>
      <c r="I36" s="237"/>
      <c r="J36" s="237"/>
      <c r="K36" s="235"/>
    </row>
    <row r="37" spans="2:11" ht="15" customHeight="1">
      <c r="B37" s="238"/>
      <c r="C37" s="240"/>
      <c r="D37" s="237"/>
      <c r="E37" s="243" t="s">
        <v>110</v>
      </c>
      <c r="F37" s="237"/>
      <c r="G37" s="237" t="s">
        <v>753</v>
      </c>
      <c r="H37" s="237"/>
      <c r="I37" s="237"/>
      <c r="J37" s="237"/>
      <c r="K37" s="235"/>
    </row>
    <row r="38" spans="2:11" ht="15" customHeight="1">
      <c r="B38" s="238"/>
      <c r="C38" s="240"/>
      <c r="D38" s="237"/>
      <c r="E38" s="243" t="s">
        <v>111</v>
      </c>
      <c r="F38" s="237"/>
      <c r="G38" s="237" t="s">
        <v>754</v>
      </c>
      <c r="H38" s="237"/>
      <c r="I38" s="237"/>
      <c r="J38" s="237"/>
      <c r="K38" s="235"/>
    </row>
    <row r="39" spans="2:11" ht="15" customHeight="1">
      <c r="B39" s="238"/>
      <c r="C39" s="240"/>
      <c r="D39" s="237"/>
      <c r="E39" s="243" t="s">
        <v>112</v>
      </c>
      <c r="F39" s="237"/>
      <c r="G39" s="237" t="s">
        <v>755</v>
      </c>
      <c r="H39" s="237"/>
      <c r="I39" s="237"/>
      <c r="J39" s="237"/>
      <c r="K39" s="235"/>
    </row>
    <row r="40" spans="2:11" ht="15" customHeight="1">
      <c r="B40" s="238"/>
      <c r="C40" s="240"/>
      <c r="D40" s="237"/>
      <c r="E40" s="243" t="s">
        <v>756</v>
      </c>
      <c r="F40" s="237"/>
      <c r="G40" s="237" t="s">
        <v>757</v>
      </c>
      <c r="H40" s="237"/>
      <c r="I40" s="237"/>
      <c r="J40" s="237"/>
      <c r="K40" s="235"/>
    </row>
    <row r="41" spans="2:11" ht="15" customHeight="1">
      <c r="B41" s="238"/>
      <c r="C41" s="240"/>
      <c r="D41" s="237"/>
      <c r="E41" s="243"/>
      <c r="F41" s="237"/>
      <c r="G41" s="237" t="s">
        <v>758</v>
      </c>
      <c r="H41" s="237"/>
      <c r="I41" s="237"/>
      <c r="J41" s="237"/>
      <c r="K41" s="235"/>
    </row>
    <row r="42" spans="2:11" ht="15" customHeight="1">
      <c r="B42" s="238"/>
      <c r="C42" s="240"/>
      <c r="D42" s="237"/>
      <c r="E42" s="243" t="s">
        <v>759</v>
      </c>
      <c r="F42" s="237"/>
      <c r="G42" s="237" t="s">
        <v>760</v>
      </c>
      <c r="H42" s="237"/>
      <c r="I42" s="237"/>
      <c r="J42" s="237"/>
      <c r="K42" s="235"/>
    </row>
    <row r="43" spans="2:11" ht="15" customHeight="1">
      <c r="B43" s="238"/>
      <c r="C43" s="240"/>
      <c r="D43" s="237"/>
      <c r="E43" s="243" t="s">
        <v>114</v>
      </c>
      <c r="F43" s="237"/>
      <c r="G43" s="237" t="s">
        <v>761</v>
      </c>
      <c r="H43" s="237"/>
      <c r="I43" s="237"/>
      <c r="J43" s="237"/>
      <c r="K43" s="235"/>
    </row>
    <row r="44" spans="2:11" ht="12.75" customHeight="1">
      <c r="B44" s="238"/>
      <c r="C44" s="240"/>
      <c r="D44" s="237"/>
      <c r="E44" s="237"/>
      <c r="F44" s="237"/>
      <c r="G44" s="237"/>
      <c r="H44" s="237"/>
      <c r="I44" s="237"/>
      <c r="J44" s="237"/>
      <c r="K44" s="235"/>
    </row>
    <row r="45" spans="2:11" ht="15" customHeight="1">
      <c r="B45" s="238"/>
      <c r="C45" s="240"/>
      <c r="D45" s="237" t="s">
        <v>762</v>
      </c>
      <c r="E45" s="237"/>
      <c r="F45" s="237"/>
      <c r="G45" s="237"/>
      <c r="H45" s="237"/>
      <c r="I45" s="237"/>
      <c r="J45" s="237"/>
      <c r="K45" s="235"/>
    </row>
    <row r="46" spans="2:11" ht="15" customHeight="1">
      <c r="B46" s="238"/>
      <c r="C46" s="240"/>
      <c r="D46" s="240"/>
      <c r="E46" s="237" t="s">
        <v>763</v>
      </c>
      <c r="F46" s="237"/>
      <c r="G46" s="237"/>
      <c r="H46" s="237"/>
      <c r="I46" s="237"/>
      <c r="J46" s="237"/>
      <c r="K46" s="235"/>
    </row>
    <row r="47" spans="2:11" ht="15" customHeight="1">
      <c r="B47" s="238"/>
      <c r="C47" s="240"/>
      <c r="D47" s="240"/>
      <c r="E47" s="237" t="s">
        <v>764</v>
      </c>
      <c r="F47" s="237"/>
      <c r="G47" s="237"/>
      <c r="H47" s="237"/>
      <c r="I47" s="237"/>
      <c r="J47" s="237"/>
      <c r="K47" s="235"/>
    </row>
    <row r="48" spans="2:11" ht="15" customHeight="1">
      <c r="B48" s="238"/>
      <c r="C48" s="240"/>
      <c r="D48" s="240"/>
      <c r="E48" s="237" t="s">
        <v>765</v>
      </c>
      <c r="F48" s="237"/>
      <c r="G48" s="237"/>
      <c r="H48" s="237"/>
      <c r="I48" s="237"/>
      <c r="J48" s="237"/>
      <c r="K48" s="235"/>
    </row>
    <row r="49" spans="2:11" ht="15" customHeight="1">
      <c r="B49" s="238"/>
      <c r="C49" s="240"/>
      <c r="D49" s="237" t="s">
        <v>766</v>
      </c>
      <c r="E49" s="237"/>
      <c r="F49" s="237"/>
      <c r="G49" s="237"/>
      <c r="H49" s="237"/>
      <c r="I49" s="237"/>
      <c r="J49" s="237"/>
      <c r="K49" s="235"/>
    </row>
    <row r="50" spans="2:11" ht="25.5" customHeight="1">
      <c r="B50" s="233"/>
      <c r="C50" s="234" t="s">
        <v>767</v>
      </c>
      <c r="D50" s="234"/>
      <c r="E50" s="234"/>
      <c r="F50" s="234"/>
      <c r="G50" s="234"/>
      <c r="H50" s="234"/>
      <c r="I50" s="234"/>
      <c r="J50" s="234"/>
      <c r="K50" s="235"/>
    </row>
    <row r="51" spans="2:11" ht="5.25" customHeight="1">
      <c r="B51" s="233"/>
      <c r="C51" s="236"/>
      <c r="D51" s="236"/>
      <c r="E51" s="236"/>
      <c r="F51" s="236"/>
      <c r="G51" s="236"/>
      <c r="H51" s="236"/>
      <c r="I51" s="236"/>
      <c r="J51" s="236"/>
      <c r="K51" s="235"/>
    </row>
    <row r="52" spans="2:11" ht="15" customHeight="1">
      <c r="B52" s="233"/>
      <c r="C52" s="237" t="s">
        <v>768</v>
      </c>
      <c r="D52" s="237"/>
      <c r="E52" s="237"/>
      <c r="F52" s="237"/>
      <c r="G52" s="237"/>
      <c r="H52" s="237"/>
      <c r="I52" s="237"/>
      <c r="J52" s="237"/>
      <c r="K52" s="235"/>
    </row>
    <row r="53" spans="2:11" ht="15" customHeight="1">
      <c r="B53" s="233"/>
      <c r="C53" s="237" t="s">
        <v>769</v>
      </c>
      <c r="D53" s="237"/>
      <c r="E53" s="237"/>
      <c r="F53" s="237"/>
      <c r="G53" s="237"/>
      <c r="H53" s="237"/>
      <c r="I53" s="237"/>
      <c r="J53" s="237"/>
      <c r="K53" s="235"/>
    </row>
    <row r="54" spans="2:11" ht="12.75" customHeight="1">
      <c r="B54" s="233"/>
      <c r="C54" s="237"/>
      <c r="D54" s="237"/>
      <c r="E54" s="237"/>
      <c r="F54" s="237"/>
      <c r="G54" s="237"/>
      <c r="H54" s="237"/>
      <c r="I54" s="237"/>
      <c r="J54" s="237"/>
      <c r="K54" s="235"/>
    </row>
    <row r="55" spans="2:11" ht="15" customHeight="1">
      <c r="B55" s="233"/>
      <c r="C55" s="237" t="s">
        <v>770</v>
      </c>
      <c r="D55" s="237"/>
      <c r="E55" s="237"/>
      <c r="F55" s="237"/>
      <c r="G55" s="237"/>
      <c r="H55" s="237"/>
      <c r="I55" s="237"/>
      <c r="J55" s="237"/>
      <c r="K55" s="235"/>
    </row>
    <row r="56" spans="2:11" ht="15" customHeight="1">
      <c r="B56" s="233"/>
      <c r="C56" s="240"/>
      <c r="D56" s="237" t="s">
        <v>771</v>
      </c>
      <c r="E56" s="237"/>
      <c r="F56" s="237"/>
      <c r="G56" s="237"/>
      <c r="H56" s="237"/>
      <c r="I56" s="237"/>
      <c r="J56" s="237"/>
      <c r="K56" s="235"/>
    </row>
    <row r="57" spans="2:11" ht="15" customHeight="1">
      <c r="B57" s="233"/>
      <c r="C57" s="240"/>
      <c r="D57" s="237" t="s">
        <v>772</v>
      </c>
      <c r="E57" s="237"/>
      <c r="F57" s="237"/>
      <c r="G57" s="237"/>
      <c r="H57" s="237"/>
      <c r="I57" s="237"/>
      <c r="J57" s="237"/>
      <c r="K57" s="235"/>
    </row>
    <row r="58" spans="2:11" ht="15" customHeight="1">
      <c r="B58" s="233"/>
      <c r="C58" s="240"/>
      <c r="D58" s="237" t="s">
        <v>773</v>
      </c>
      <c r="E58" s="237"/>
      <c r="F58" s="237"/>
      <c r="G58" s="237"/>
      <c r="H58" s="237"/>
      <c r="I58" s="237"/>
      <c r="J58" s="237"/>
      <c r="K58" s="235"/>
    </row>
    <row r="59" spans="2:11" ht="15" customHeight="1">
      <c r="B59" s="233"/>
      <c r="C59" s="240"/>
      <c r="D59" s="237" t="s">
        <v>774</v>
      </c>
      <c r="E59" s="237"/>
      <c r="F59" s="237"/>
      <c r="G59" s="237"/>
      <c r="H59" s="237"/>
      <c r="I59" s="237"/>
      <c r="J59" s="237"/>
      <c r="K59" s="235"/>
    </row>
    <row r="60" spans="2:11" ht="15" customHeight="1">
      <c r="B60" s="233"/>
      <c r="C60" s="240"/>
      <c r="D60" s="244" t="s">
        <v>775</v>
      </c>
      <c r="E60" s="244"/>
      <c r="F60" s="244"/>
      <c r="G60" s="244"/>
      <c r="H60" s="244"/>
      <c r="I60" s="244"/>
      <c r="J60" s="244"/>
      <c r="K60" s="235"/>
    </row>
    <row r="61" spans="2:11" ht="15" customHeight="1">
      <c r="B61" s="233"/>
      <c r="C61" s="240"/>
      <c r="D61" s="237" t="s">
        <v>776</v>
      </c>
      <c r="E61" s="237"/>
      <c r="F61" s="237"/>
      <c r="G61" s="237"/>
      <c r="H61" s="237"/>
      <c r="I61" s="237"/>
      <c r="J61" s="237"/>
      <c r="K61" s="235"/>
    </row>
    <row r="62" spans="2:11" ht="12.75" customHeight="1">
      <c r="B62" s="233"/>
      <c r="C62" s="240"/>
      <c r="D62" s="240"/>
      <c r="E62" s="245"/>
      <c r="F62" s="240"/>
      <c r="G62" s="240"/>
      <c r="H62" s="240"/>
      <c r="I62" s="240"/>
      <c r="J62" s="240"/>
      <c r="K62" s="235"/>
    </row>
    <row r="63" spans="2:11" ht="15" customHeight="1">
      <c r="B63" s="233"/>
      <c r="C63" s="240"/>
      <c r="D63" s="237" t="s">
        <v>777</v>
      </c>
      <c r="E63" s="237"/>
      <c r="F63" s="237"/>
      <c r="G63" s="237"/>
      <c r="H63" s="237"/>
      <c r="I63" s="237"/>
      <c r="J63" s="237"/>
      <c r="K63" s="235"/>
    </row>
    <row r="64" spans="2:11" ht="15" customHeight="1">
      <c r="B64" s="233"/>
      <c r="C64" s="240"/>
      <c r="D64" s="244" t="s">
        <v>778</v>
      </c>
      <c r="E64" s="244"/>
      <c r="F64" s="244"/>
      <c r="G64" s="244"/>
      <c r="H64" s="244"/>
      <c r="I64" s="244"/>
      <c r="J64" s="244"/>
      <c r="K64" s="235"/>
    </row>
    <row r="65" spans="2:11" ht="15" customHeight="1">
      <c r="B65" s="233"/>
      <c r="C65" s="240"/>
      <c r="D65" s="237" t="s">
        <v>779</v>
      </c>
      <c r="E65" s="237"/>
      <c r="F65" s="237"/>
      <c r="G65" s="237"/>
      <c r="H65" s="237"/>
      <c r="I65" s="237"/>
      <c r="J65" s="237"/>
      <c r="K65" s="235"/>
    </row>
    <row r="66" spans="2:11" ht="15" customHeight="1">
      <c r="B66" s="233"/>
      <c r="C66" s="240"/>
      <c r="D66" s="237" t="s">
        <v>780</v>
      </c>
      <c r="E66" s="237"/>
      <c r="F66" s="237"/>
      <c r="G66" s="237"/>
      <c r="H66" s="237"/>
      <c r="I66" s="237"/>
      <c r="J66" s="237"/>
      <c r="K66" s="235"/>
    </row>
    <row r="67" spans="2:11" ht="15" customHeight="1">
      <c r="B67" s="233"/>
      <c r="C67" s="240"/>
      <c r="D67" s="237" t="s">
        <v>781</v>
      </c>
      <c r="E67" s="237"/>
      <c r="F67" s="237"/>
      <c r="G67" s="237"/>
      <c r="H67" s="237"/>
      <c r="I67" s="237"/>
      <c r="J67" s="237"/>
      <c r="K67" s="235"/>
    </row>
    <row r="68" spans="2:11" ht="15" customHeight="1">
      <c r="B68" s="233"/>
      <c r="C68" s="240"/>
      <c r="D68" s="237" t="s">
        <v>782</v>
      </c>
      <c r="E68" s="237"/>
      <c r="F68" s="237"/>
      <c r="G68" s="237"/>
      <c r="H68" s="237"/>
      <c r="I68" s="237"/>
      <c r="J68" s="237"/>
      <c r="K68" s="235"/>
    </row>
    <row r="69" spans="2:11" ht="12.75" customHeight="1">
      <c r="B69" s="246"/>
      <c r="C69" s="247"/>
      <c r="D69" s="247"/>
      <c r="E69" s="247"/>
      <c r="F69" s="247"/>
      <c r="G69" s="247"/>
      <c r="H69" s="247"/>
      <c r="I69" s="247"/>
      <c r="J69" s="247"/>
      <c r="K69" s="248"/>
    </row>
    <row r="70" spans="2:11" ht="18.75" customHeight="1">
      <c r="B70" s="249"/>
      <c r="C70" s="249"/>
      <c r="D70" s="249"/>
      <c r="E70" s="249"/>
      <c r="F70" s="249"/>
      <c r="G70" s="249"/>
      <c r="H70" s="249"/>
      <c r="I70" s="249"/>
      <c r="J70" s="249"/>
      <c r="K70" s="250"/>
    </row>
    <row r="71" spans="2:11" ht="18.75" customHeight="1">
      <c r="B71" s="250"/>
      <c r="C71" s="250"/>
      <c r="D71" s="250"/>
      <c r="E71" s="250"/>
      <c r="F71" s="250"/>
      <c r="G71" s="250"/>
      <c r="H71" s="250"/>
      <c r="I71" s="250"/>
      <c r="J71" s="250"/>
      <c r="K71" s="250"/>
    </row>
    <row r="72" spans="2:11" ht="7.5" customHeight="1">
      <c r="B72" s="251"/>
      <c r="C72" s="252"/>
      <c r="D72" s="252"/>
      <c r="E72" s="252"/>
      <c r="F72" s="252"/>
      <c r="G72" s="252"/>
      <c r="H72" s="252"/>
      <c r="I72" s="252"/>
      <c r="J72" s="252"/>
      <c r="K72" s="253"/>
    </row>
    <row r="73" spans="2:11" ht="45" customHeight="1">
      <c r="B73" s="254"/>
      <c r="C73" s="255" t="s">
        <v>85</v>
      </c>
      <c r="D73" s="255"/>
      <c r="E73" s="255"/>
      <c r="F73" s="255"/>
      <c r="G73" s="255"/>
      <c r="H73" s="255"/>
      <c r="I73" s="255"/>
      <c r="J73" s="255"/>
      <c r="K73" s="256"/>
    </row>
    <row r="74" spans="2:11" ht="17.25" customHeight="1">
      <c r="B74" s="254"/>
      <c r="C74" s="257" t="s">
        <v>783</v>
      </c>
      <c r="D74" s="257"/>
      <c r="E74" s="257"/>
      <c r="F74" s="257" t="s">
        <v>784</v>
      </c>
      <c r="G74" s="258"/>
      <c r="H74" s="257" t="s">
        <v>110</v>
      </c>
      <c r="I74" s="257" t="s">
        <v>51</v>
      </c>
      <c r="J74" s="257" t="s">
        <v>785</v>
      </c>
      <c r="K74" s="256"/>
    </row>
    <row r="75" spans="2:11" ht="17.25" customHeight="1">
      <c r="B75" s="254"/>
      <c r="C75" s="259" t="s">
        <v>786</v>
      </c>
      <c r="D75" s="259"/>
      <c r="E75" s="259"/>
      <c r="F75" s="260" t="s">
        <v>787</v>
      </c>
      <c r="G75" s="261"/>
      <c r="H75" s="259"/>
      <c r="I75" s="259"/>
      <c r="J75" s="259" t="s">
        <v>788</v>
      </c>
      <c r="K75" s="256"/>
    </row>
    <row r="76" spans="2:11" ht="5.25" customHeight="1">
      <c r="B76" s="254"/>
      <c r="C76" s="262"/>
      <c r="D76" s="262"/>
      <c r="E76" s="262"/>
      <c r="F76" s="262"/>
      <c r="G76" s="263"/>
      <c r="H76" s="262"/>
      <c r="I76" s="262"/>
      <c r="J76" s="262"/>
      <c r="K76" s="256"/>
    </row>
    <row r="77" spans="2:11" ht="15" customHeight="1">
      <c r="B77" s="254"/>
      <c r="C77" s="243" t="s">
        <v>47</v>
      </c>
      <c r="D77" s="262"/>
      <c r="E77" s="262"/>
      <c r="F77" s="264" t="s">
        <v>789</v>
      </c>
      <c r="G77" s="263"/>
      <c r="H77" s="243" t="s">
        <v>790</v>
      </c>
      <c r="I77" s="243" t="s">
        <v>791</v>
      </c>
      <c r="J77" s="243">
        <v>20</v>
      </c>
      <c r="K77" s="256"/>
    </row>
    <row r="78" spans="2:11" ht="15" customHeight="1">
      <c r="B78" s="254"/>
      <c r="C78" s="243" t="s">
        <v>792</v>
      </c>
      <c r="D78" s="243"/>
      <c r="E78" s="243"/>
      <c r="F78" s="264" t="s">
        <v>789</v>
      </c>
      <c r="G78" s="263"/>
      <c r="H78" s="243" t="s">
        <v>793</v>
      </c>
      <c r="I78" s="243" t="s">
        <v>791</v>
      </c>
      <c r="J78" s="243">
        <v>120</v>
      </c>
      <c r="K78" s="256"/>
    </row>
    <row r="79" spans="2:11" ht="15" customHeight="1">
      <c r="B79" s="265"/>
      <c r="C79" s="243" t="s">
        <v>794</v>
      </c>
      <c r="D79" s="243"/>
      <c r="E79" s="243"/>
      <c r="F79" s="264" t="s">
        <v>795</v>
      </c>
      <c r="G79" s="263"/>
      <c r="H79" s="243" t="s">
        <v>796</v>
      </c>
      <c r="I79" s="243" t="s">
        <v>791</v>
      </c>
      <c r="J79" s="243">
        <v>50</v>
      </c>
      <c r="K79" s="256"/>
    </row>
    <row r="80" spans="2:11" ht="15" customHeight="1">
      <c r="B80" s="265"/>
      <c r="C80" s="243" t="s">
        <v>797</v>
      </c>
      <c r="D80" s="243"/>
      <c r="E80" s="243"/>
      <c r="F80" s="264" t="s">
        <v>789</v>
      </c>
      <c r="G80" s="263"/>
      <c r="H80" s="243" t="s">
        <v>798</v>
      </c>
      <c r="I80" s="243" t="s">
        <v>799</v>
      </c>
      <c r="J80" s="243"/>
      <c r="K80" s="256"/>
    </row>
    <row r="81" spans="2:11" ht="15" customHeight="1">
      <c r="B81" s="265"/>
      <c r="C81" s="266" t="s">
        <v>800</v>
      </c>
      <c r="D81" s="266"/>
      <c r="E81" s="266"/>
      <c r="F81" s="267" t="s">
        <v>795</v>
      </c>
      <c r="G81" s="266"/>
      <c r="H81" s="266" t="s">
        <v>801</v>
      </c>
      <c r="I81" s="266" t="s">
        <v>791</v>
      </c>
      <c r="J81" s="266">
        <v>15</v>
      </c>
      <c r="K81" s="256"/>
    </row>
    <row r="82" spans="2:11" ht="15" customHeight="1">
      <c r="B82" s="265"/>
      <c r="C82" s="266" t="s">
        <v>802</v>
      </c>
      <c r="D82" s="266"/>
      <c r="E82" s="266"/>
      <c r="F82" s="267" t="s">
        <v>795</v>
      </c>
      <c r="G82" s="266"/>
      <c r="H82" s="266" t="s">
        <v>803</v>
      </c>
      <c r="I82" s="266" t="s">
        <v>791</v>
      </c>
      <c r="J82" s="266">
        <v>15</v>
      </c>
      <c r="K82" s="256"/>
    </row>
    <row r="83" spans="2:11" ht="15" customHeight="1">
      <c r="B83" s="265"/>
      <c r="C83" s="266" t="s">
        <v>804</v>
      </c>
      <c r="D83" s="266"/>
      <c r="E83" s="266"/>
      <c r="F83" s="267" t="s">
        <v>795</v>
      </c>
      <c r="G83" s="266"/>
      <c r="H83" s="266" t="s">
        <v>805</v>
      </c>
      <c r="I83" s="266" t="s">
        <v>791</v>
      </c>
      <c r="J83" s="266">
        <v>20</v>
      </c>
      <c r="K83" s="256"/>
    </row>
    <row r="84" spans="2:11" ht="15" customHeight="1">
      <c r="B84" s="265"/>
      <c r="C84" s="266" t="s">
        <v>806</v>
      </c>
      <c r="D84" s="266"/>
      <c r="E84" s="266"/>
      <c r="F84" s="267" t="s">
        <v>795</v>
      </c>
      <c r="G84" s="266"/>
      <c r="H84" s="266" t="s">
        <v>807</v>
      </c>
      <c r="I84" s="266" t="s">
        <v>791</v>
      </c>
      <c r="J84" s="266">
        <v>20</v>
      </c>
      <c r="K84" s="256"/>
    </row>
    <row r="85" spans="2:11" ht="15" customHeight="1">
      <c r="B85" s="265"/>
      <c r="C85" s="243" t="s">
        <v>808</v>
      </c>
      <c r="D85" s="243"/>
      <c r="E85" s="243"/>
      <c r="F85" s="264" t="s">
        <v>795</v>
      </c>
      <c r="G85" s="263"/>
      <c r="H85" s="243" t="s">
        <v>809</v>
      </c>
      <c r="I85" s="243" t="s">
        <v>791</v>
      </c>
      <c r="J85" s="243">
        <v>50</v>
      </c>
      <c r="K85" s="256"/>
    </row>
    <row r="86" spans="2:11" ht="15" customHeight="1">
      <c r="B86" s="265"/>
      <c r="C86" s="243" t="s">
        <v>810</v>
      </c>
      <c r="D86" s="243"/>
      <c r="E86" s="243"/>
      <c r="F86" s="264" t="s">
        <v>795</v>
      </c>
      <c r="G86" s="263"/>
      <c r="H86" s="243" t="s">
        <v>811</v>
      </c>
      <c r="I86" s="243" t="s">
        <v>791</v>
      </c>
      <c r="J86" s="243">
        <v>20</v>
      </c>
      <c r="K86" s="256"/>
    </row>
    <row r="87" spans="2:11" ht="15" customHeight="1">
      <c r="B87" s="265"/>
      <c r="C87" s="243" t="s">
        <v>812</v>
      </c>
      <c r="D87" s="243"/>
      <c r="E87" s="243"/>
      <c r="F87" s="264" t="s">
        <v>795</v>
      </c>
      <c r="G87" s="263"/>
      <c r="H87" s="243" t="s">
        <v>813</v>
      </c>
      <c r="I87" s="243" t="s">
        <v>791</v>
      </c>
      <c r="J87" s="243">
        <v>20</v>
      </c>
      <c r="K87" s="256"/>
    </row>
    <row r="88" spans="2:11" ht="15" customHeight="1">
      <c r="B88" s="265"/>
      <c r="C88" s="243" t="s">
        <v>814</v>
      </c>
      <c r="D88" s="243"/>
      <c r="E88" s="243"/>
      <c r="F88" s="264" t="s">
        <v>795</v>
      </c>
      <c r="G88" s="263"/>
      <c r="H88" s="243" t="s">
        <v>815</v>
      </c>
      <c r="I88" s="243" t="s">
        <v>791</v>
      </c>
      <c r="J88" s="243">
        <v>50</v>
      </c>
      <c r="K88" s="256"/>
    </row>
    <row r="89" spans="2:11" ht="15" customHeight="1">
      <c r="B89" s="265"/>
      <c r="C89" s="243" t="s">
        <v>816</v>
      </c>
      <c r="D89" s="243"/>
      <c r="E89" s="243"/>
      <c r="F89" s="264" t="s">
        <v>795</v>
      </c>
      <c r="G89" s="263"/>
      <c r="H89" s="243" t="s">
        <v>816</v>
      </c>
      <c r="I89" s="243" t="s">
        <v>791</v>
      </c>
      <c r="J89" s="243">
        <v>50</v>
      </c>
      <c r="K89" s="256"/>
    </row>
    <row r="90" spans="2:11" ht="15" customHeight="1">
      <c r="B90" s="265"/>
      <c r="C90" s="243" t="s">
        <v>115</v>
      </c>
      <c r="D90" s="243"/>
      <c r="E90" s="243"/>
      <c r="F90" s="264" t="s">
        <v>795</v>
      </c>
      <c r="G90" s="263"/>
      <c r="H90" s="243" t="s">
        <v>817</v>
      </c>
      <c r="I90" s="243" t="s">
        <v>791</v>
      </c>
      <c r="J90" s="243">
        <v>255</v>
      </c>
      <c r="K90" s="256"/>
    </row>
    <row r="91" spans="2:11" ht="15" customHeight="1">
      <c r="B91" s="265"/>
      <c r="C91" s="243" t="s">
        <v>818</v>
      </c>
      <c r="D91" s="243"/>
      <c r="E91" s="243"/>
      <c r="F91" s="264" t="s">
        <v>789</v>
      </c>
      <c r="G91" s="263"/>
      <c r="H91" s="243" t="s">
        <v>819</v>
      </c>
      <c r="I91" s="243" t="s">
        <v>820</v>
      </c>
      <c r="J91" s="243"/>
      <c r="K91" s="256"/>
    </row>
    <row r="92" spans="2:11" ht="15" customHeight="1">
      <c r="B92" s="265"/>
      <c r="C92" s="243" t="s">
        <v>821</v>
      </c>
      <c r="D92" s="243"/>
      <c r="E92" s="243"/>
      <c r="F92" s="264" t="s">
        <v>789</v>
      </c>
      <c r="G92" s="263"/>
      <c r="H92" s="243" t="s">
        <v>822</v>
      </c>
      <c r="I92" s="243" t="s">
        <v>823</v>
      </c>
      <c r="J92" s="243"/>
      <c r="K92" s="256"/>
    </row>
    <row r="93" spans="2:11" ht="15" customHeight="1">
      <c r="B93" s="265"/>
      <c r="C93" s="243" t="s">
        <v>824</v>
      </c>
      <c r="D93" s="243"/>
      <c r="E93" s="243"/>
      <c r="F93" s="264" t="s">
        <v>789</v>
      </c>
      <c r="G93" s="263"/>
      <c r="H93" s="243" t="s">
        <v>824</v>
      </c>
      <c r="I93" s="243" t="s">
        <v>823</v>
      </c>
      <c r="J93" s="243"/>
      <c r="K93" s="256"/>
    </row>
    <row r="94" spans="2:11" ht="15" customHeight="1">
      <c r="B94" s="265"/>
      <c r="C94" s="243" t="s">
        <v>32</v>
      </c>
      <c r="D94" s="243"/>
      <c r="E94" s="243"/>
      <c r="F94" s="264" t="s">
        <v>789</v>
      </c>
      <c r="G94" s="263"/>
      <c r="H94" s="243" t="s">
        <v>825</v>
      </c>
      <c r="I94" s="243" t="s">
        <v>823</v>
      </c>
      <c r="J94" s="243"/>
      <c r="K94" s="256"/>
    </row>
    <row r="95" spans="2:11" ht="15" customHeight="1">
      <c r="B95" s="265"/>
      <c r="C95" s="243" t="s">
        <v>42</v>
      </c>
      <c r="D95" s="243"/>
      <c r="E95" s="243"/>
      <c r="F95" s="264" t="s">
        <v>789</v>
      </c>
      <c r="G95" s="263"/>
      <c r="H95" s="243" t="s">
        <v>826</v>
      </c>
      <c r="I95" s="243" t="s">
        <v>823</v>
      </c>
      <c r="J95" s="243"/>
      <c r="K95" s="256"/>
    </row>
    <row r="96" spans="2:11" ht="15" customHeight="1">
      <c r="B96" s="268"/>
      <c r="C96" s="269"/>
      <c r="D96" s="269"/>
      <c r="E96" s="269"/>
      <c r="F96" s="269"/>
      <c r="G96" s="269"/>
      <c r="H96" s="269"/>
      <c r="I96" s="269"/>
      <c r="J96" s="269"/>
      <c r="K96" s="270"/>
    </row>
    <row r="97" spans="2:11" ht="18.75" customHeight="1">
      <c r="B97" s="271"/>
      <c r="C97" s="272"/>
      <c r="D97" s="272"/>
      <c r="E97" s="272"/>
      <c r="F97" s="272"/>
      <c r="G97" s="272"/>
      <c r="H97" s="272"/>
      <c r="I97" s="272"/>
      <c r="J97" s="272"/>
      <c r="K97" s="271"/>
    </row>
    <row r="98" spans="2:11" ht="18.75" customHeight="1">
      <c r="B98" s="250"/>
      <c r="C98" s="250"/>
      <c r="D98" s="250"/>
      <c r="E98" s="250"/>
      <c r="F98" s="250"/>
      <c r="G98" s="250"/>
      <c r="H98" s="250"/>
      <c r="I98" s="250"/>
      <c r="J98" s="250"/>
      <c r="K98" s="250"/>
    </row>
    <row r="99" spans="2:11" ht="7.5" customHeight="1">
      <c r="B99" s="251"/>
      <c r="C99" s="252"/>
      <c r="D99" s="252"/>
      <c r="E99" s="252"/>
      <c r="F99" s="252"/>
      <c r="G99" s="252"/>
      <c r="H99" s="252"/>
      <c r="I99" s="252"/>
      <c r="J99" s="252"/>
      <c r="K99" s="253"/>
    </row>
    <row r="100" spans="2:11" ht="45" customHeight="1">
      <c r="B100" s="254"/>
      <c r="C100" s="255" t="s">
        <v>827</v>
      </c>
      <c r="D100" s="255"/>
      <c r="E100" s="255"/>
      <c r="F100" s="255"/>
      <c r="G100" s="255"/>
      <c r="H100" s="255"/>
      <c r="I100" s="255"/>
      <c r="J100" s="255"/>
      <c r="K100" s="256"/>
    </row>
    <row r="101" spans="2:11" ht="17.25" customHeight="1">
      <c r="B101" s="254"/>
      <c r="C101" s="257" t="s">
        <v>783</v>
      </c>
      <c r="D101" s="257"/>
      <c r="E101" s="257"/>
      <c r="F101" s="257" t="s">
        <v>784</v>
      </c>
      <c r="G101" s="258"/>
      <c r="H101" s="257" t="s">
        <v>110</v>
      </c>
      <c r="I101" s="257" t="s">
        <v>51</v>
      </c>
      <c r="J101" s="257" t="s">
        <v>785</v>
      </c>
      <c r="K101" s="256"/>
    </row>
    <row r="102" spans="2:11" ht="17.25" customHeight="1">
      <c r="B102" s="254"/>
      <c r="C102" s="259" t="s">
        <v>786</v>
      </c>
      <c r="D102" s="259"/>
      <c r="E102" s="259"/>
      <c r="F102" s="260" t="s">
        <v>787</v>
      </c>
      <c r="G102" s="261"/>
      <c r="H102" s="259"/>
      <c r="I102" s="259"/>
      <c r="J102" s="259" t="s">
        <v>788</v>
      </c>
      <c r="K102" s="256"/>
    </row>
    <row r="103" spans="2:11" ht="5.25" customHeight="1">
      <c r="B103" s="254"/>
      <c r="C103" s="257"/>
      <c r="D103" s="257"/>
      <c r="E103" s="257"/>
      <c r="F103" s="257"/>
      <c r="G103" s="273"/>
      <c r="H103" s="257"/>
      <c r="I103" s="257"/>
      <c r="J103" s="257"/>
      <c r="K103" s="256"/>
    </row>
    <row r="104" spans="2:11" ht="15" customHeight="1">
      <c r="B104" s="254"/>
      <c r="C104" s="243" t="s">
        <v>47</v>
      </c>
      <c r="D104" s="262"/>
      <c r="E104" s="262"/>
      <c r="F104" s="264" t="s">
        <v>789</v>
      </c>
      <c r="G104" s="273"/>
      <c r="H104" s="243" t="s">
        <v>828</v>
      </c>
      <c r="I104" s="243" t="s">
        <v>791</v>
      </c>
      <c r="J104" s="243">
        <v>20</v>
      </c>
      <c r="K104" s="256"/>
    </row>
    <row r="105" spans="2:11" ht="15" customHeight="1">
      <c r="B105" s="254"/>
      <c r="C105" s="243" t="s">
        <v>792</v>
      </c>
      <c r="D105" s="243"/>
      <c r="E105" s="243"/>
      <c r="F105" s="264" t="s">
        <v>789</v>
      </c>
      <c r="G105" s="243"/>
      <c r="H105" s="243" t="s">
        <v>828</v>
      </c>
      <c r="I105" s="243" t="s">
        <v>791</v>
      </c>
      <c r="J105" s="243">
        <v>120</v>
      </c>
      <c r="K105" s="256"/>
    </row>
    <row r="106" spans="2:11" ht="15" customHeight="1">
      <c r="B106" s="265"/>
      <c r="C106" s="243" t="s">
        <v>794</v>
      </c>
      <c r="D106" s="243"/>
      <c r="E106" s="243"/>
      <c r="F106" s="264" t="s">
        <v>795</v>
      </c>
      <c r="G106" s="243"/>
      <c r="H106" s="243" t="s">
        <v>828</v>
      </c>
      <c r="I106" s="243" t="s">
        <v>791</v>
      </c>
      <c r="J106" s="243">
        <v>50</v>
      </c>
      <c r="K106" s="256"/>
    </row>
    <row r="107" spans="2:11" ht="15" customHeight="1">
      <c r="B107" s="265"/>
      <c r="C107" s="243" t="s">
        <v>797</v>
      </c>
      <c r="D107" s="243"/>
      <c r="E107" s="243"/>
      <c r="F107" s="264" t="s">
        <v>789</v>
      </c>
      <c r="G107" s="243"/>
      <c r="H107" s="243" t="s">
        <v>828</v>
      </c>
      <c r="I107" s="243" t="s">
        <v>799</v>
      </c>
      <c r="J107" s="243"/>
      <c r="K107" s="256"/>
    </row>
    <row r="108" spans="2:11" ht="15" customHeight="1">
      <c r="B108" s="265"/>
      <c r="C108" s="243" t="s">
        <v>808</v>
      </c>
      <c r="D108" s="243"/>
      <c r="E108" s="243"/>
      <c r="F108" s="264" t="s">
        <v>795</v>
      </c>
      <c r="G108" s="243"/>
      <c r="H108" s="243" t="s">
        <v>828</v>
      </c>
      <c r="I108" s="243" t="s">
        <v>791</v>
      </c>
      <c r="J108" s="243">
        <v>50</v>
      </c>
      <c r="K108" s="256"/>
    </row>
    <row r="109" spans="2:11" ht="15" customHeight="1">
      <c r="B109" s="265"/>
      <c r="C109" s="243" t="s">
        <v>816</v>
      </c>
      <c r="D109" s="243"/>
      <c r="E109" s="243"/>
      <c r="F109" s="264" t="s">
        <v>795</v>
      </c>
      <c r="G109" s="243"/>
      <c r="H109" s="243" t="s">
        <v>828</v>
      </c>
      <c r="I109" s="243" t="s">
        <v>791</v>
      </c>
      <c r="J109" s="243">
        <v>50</v>
      </c>
      <c r="K109" s="256"/>
    </row>
    <row r="110" spans="2:11" ht="15" customHeight="1">
      <c r="B110" s="265"/>
      <c r="C110" s="243" t="s">
        <v>814</v>
      </c>
      <c r="D110" s="243"/>
      <c r="E110" s="243"/>
      <c r="F110" s="264" t="s">
        <v>795</v>
      </c>
      <c r="G110" s="243"/>
      <c r="H110" s="243" t="s">
        <v>828</v>
      </c>
      <c r="I110" s="243" t="s">
        <v>791</v>
      </c>
      <c r="J110" s="243">
        <v>50</v>
      </c>
      <c r="K110" s="256"/>
    </row>
    <row r="111" spans="2:11" ht="15" customHeight="1">
      <c r="B111" s="265"/>
      <c r="C111" s="243" t="s">
        <v>47</v>
      </c>
      <c r="D111" s="243"/>
      <c r="E111" s="243"/>
      <c r="F111" s="264" t="s">
        <v>789</v>
      </c>
      <c r="G111" s="243"/>
      <c r="H111" s="243" t="s">
        <v>829</v>
      </c>
      <c r="I111" s="243" t="s">
        <v>791</v>
      </c>
      <c r="J111" s="243">
        <v>20</v>
      </c>
      <c r="K111" s="256"/>
    </row>
    <row r="112" spans="2:11" ht="15" customHeight="1">
      <c r="B112" s="265"/>
      <c r="C112" s="243" t="s">
        <v>830</v>
      </c>
      <c r="D112" s="243"/>
      <c r="E112" s="243"/>
      <c r="F112" s="264" t="s">
        <v>789</v>
      </c>
      <c r="G112" s="243"/>
      <c r="H112" s="243" t="s">
        <v>831</v>
      </c>
      <c r="I112" s="243" t="s">
        <v>791</v>
      </c>
      <c r="J112" s="243">
        <v>120</v>
      </c>
      <c r="K112" s="256"/>
    </row>
    <row r="113" spans="2:11" ht="15" customHeight="1">
      <c r="B113" s="265"/>
      <c r="C113" s="243" t="s">
        <v>32</v>
      </c>
      <c r="D113" s="243"/>
      <c r="E113" s="243"/>
      <c r="F113" s="264" t="s">
        <v>789</v>
      </c>
      <c r="G113" s="243"/>
      <c r="H113" s="243" t="s">
        <v>832</v>
      </c>
      <c r="I113" s="243" t="s">
        <v>823</v>
      </c>
      <c r="J113" s="243"/>
      <c r="K113" s="256"/>
    </row>
    <row r="114" spans="2:11" ht="15" customHeight="1">
      <c r="B114" s="265"/>
      <c r="C114" s="243" t="s">
        <v>42</v>
      </c>
      <c r="D114" s="243"/>
      <c r="E114" s="243"/>
      <c r="F114" s="264" t="s">
        <v>789</v>
      </c>
      <c r="G114" s="243"/>
      <c r="H114" s="243" t="s">
        <v>833</v>
      </c>
      <c r="I114" s="243" t="s">
        <v>823</v>
      </c>
      <c r="J114" s="243"/>
      <c r="K114" s="256"/>
    </row>
    <row r="115" spans="2:11" ht="15" customHeight="1">
      <c r="B115" s="265"/>
      <c r="C115" s="243" t="s">
        <v>51</v>
      </c>
      <c r="D115" s="243"/>
      <c r="E115" s="243"/>
      <c r="F115" s="264" t="s">
        <v>789</v>
      </c>
      <c r="G115" s="243"/>
      <c r="H115" s="243" t="s">
        <v>834</v>
      </c>
      <c r="I115" s="243" t="s">
        <v>835</v>
      </c>
      <c r="J115" s="243"/>
      <c r="K115" s="256"/>
    </row>
    <row r="116" spans="2:11" ht="15" customHeight="1">
      <c r="B116" s="268"/>
      <c r="C116" s="274"/>
      <c r="D116" s="274"/>
      <c r="E116" s="274"/>
      <c r="F116" s="274"/>
      <c r="G116" s="274"/>
      <c r="H116" s="274"/>
      <c r="I116" s="274"/>
      <c r="J116" s="274"/>
      <c r="K116" s="270"/>
    </row>
    <row r="117" spans="2:11" ht="18.75" customHeight="1">
      <c r="B117" s="275"/>
      <c r="C117" s="237"/>
      <c r="D117" s="237"/>
      <c r="E117" s="237"/>
      <c r="F117" s="276"/>
      <c r="G117" s="237"/>
      <c r="H117" s="237"/>
      <c r="I117" s="237"/>
      <c r="J117" s="237"/>
      <c r="K117" s="275"/>
    </row>
    <row r="118" spans="2:11" ht="18.75" customHeight="1">
      <c r="B118" s="250"/>
      <c r="C118" s="250"/>
      <c r="D118" s="250"/>
      <c r="E118" s="250"/>
      <c r="F118" s="250"/>
      <c r="G118" s="250"/>
      <c r="H118" s="250"/>
      <c r="I118" s="250"/>
      <c r="J118" s="250"/>
      <c r="K118" s="250"/>
    </row>
    <row r="119" spans="2:11" ht="7.5" customHeight="1">
      <c r="B119" s="277"/>
      <c r="C119" s="278"/>
      <c r="D119" s="278"/>
      <c r="E119" s="278"/>
      <c r="F119" s="278"/>
      <c r="G119" s="278"/>
      <c r="H119" s="278"/>
      <c r="I119" s="278"/>
      <c r="J119" s="278"/>
      <c r="K119" s="279"/>
    </row>
    <row r="120" spans="2:11" ht="45" customHeight="1">
      <c r="B120" s="280"/>
      <c r="C120" s="231" t="s">
        <v>836</v>
      </c>
      <c r="D120" s="231"/>
      <c r="E120" s="231"/>
      <c r="F120" s="231"/>
      <c r="G120" s="231"/>
      <c r="H120" s="231"/>
      <c r="I120" s="231"/>
      <c r="J120" s="231"/>
      <c r="K120" s="281"/>
    </row>
    <row r="121" spans="2:11" ht="17.25" customHeight="1">
      <c r="B121" s="282"/>
      <c r="C121" s="257" t="s">
        <v>783</v>
      </c>
      <c r="D121" s="257"/>
      <c r="E121" s="257"/>
      <c r="F121" s="257" t="s">
        <v>784</v>
      </c>
      <c r="G121" s="258"/>
      <c r="H121" s="257" t="s">
        <v>110</v>
      </c>
      <c r="I121" s="257" t="s">
        <v>51</v>
      </c>
      <c r="J121" s="257" t="s">
        <v>785</v>
      </c>
      <c r="K121" s="283"/>
    </row>
    <row r="122" spans="2:11" ht="17.25" customHeight="1">
      <c r="B122" s="282"/>
      <c r="C122" s="259" t="s">
        <v>786</v>
      </c>
      <c r="D122" s="259"/>
      <c r="E122" s="259"/>
      <c r="F122" s="260" t="s">
        <v>787</v>
      </c>
      <c r="G122" s="261"/>
      <c r="H122" s="259"/>
      <c r="I122" s="259"/>
      <c r="J122" s="259" t="s">
        <v>788</v>
      </c>
      <c r="K122" s="283"/>
    </row>
    <row r="123" spans="2:11" ht="5.25" customHeight="1">
      <c r="B123" s="284"/>
      <c r="C123" s="262"/>
      <c r="D123" s="262"/>
      <c r="E123" s="262"/>
      <c r="F123" s="262"/>
      <c r="G123" s="243"/>
      <c r="H123" s="262"/>
      <c r="I123" s="262"/>
      <c r="J123" s="262"/>
      <c r="K123" s="285"/>
    </row>
    <row r="124" spans="2:11" ht="15" customHeight="1">
      <c r="B124" s="284"/>
      <c r="C124" s="243" t="s">
        <v>792</v>
      </c>
      <c r="D124" s="262"/>
      <c r="E124" s="262"/>
      <c r="F124" s="264" t="s">
        <v>789</v>
      </c>
      <c r="G124" s="243"/>
      <c r="H124" s="243" t="s">
        <v>828</v>
      </c>
      <c r="I124" s="243" t="s">
        <v>791</v>
      </c>
      <c r="J124" s="243">
        <v>120</v>
      </c>
      <c r="K124" s="286"/>
    </row>
    <row r="125" spans="2:11" ht="15" customHeight="1">
      <c r="B125" s="284"/>
      <c r="C125" s="243" t="s">
        <v>837</v>
      </c>
      <c r="D125" s="243"/>
      <c r="E125" s="243"/>
      <c r="F125" s="264" t="s">
        <v>789</v>
      </c>
      <c r="G125" s="243"/>
      <c r="H125" s="243" t="s">
        <v>838</v>
      </c>
      <c r="I125" s="243" t="s">
        <v>791</v>
      </c>
      <c r="J125" s="243" t="s">
        <v>839</v>
      </c>
      <c r="K125" s="286"/>
    </row>
    <row r="126" spans="2:11" ht="15" customHeight="1">
      <c r="B126" s="284"/>
      <c r="C126" s="243" t="s">
        <v>738</v>
      </c>
      <c r="D126" s="243"/>
      <c r="E126" s="243"/>
      <c r="F126" s="264" t="s">
        <v>789</v>
      </c>
      <c r="G126" s="243"/>
      <c r="H126" s="243" t="s">
        <v>840</v>
      </c>
      <c r="I126" s="243" t="s">
        <v>791</v>
      </c>
      <c r="J126" s="243" t="s">
        <v>839</v>
      </c>
      <c r="K126" s="286"/>
    </row>
    <row r="127" spans="2:11" ht="15" customHeight="1">
      <c r="B127" s="284"/>
      <c r="C127" s="243" t="s">
        <v>800</v>
      </c>
      <c r="D127" s="243"/>
      <c r="E127" s="243"/>
      <c r="F127" s="264" t="s">
        <v>795</v>
      </c>
      <c r="G127" s="243"/>
      <c r="H127" s="243" t="s">
        <v>801</v>
      </c>
      <c r="I127" s="243" t="s">
        <v>791</v>
      </c>
      <c r="J127" s="243">
        <v>15</v>
      </c>
      <c r="K127" s="286"/>
    </row>
    <row r="128" spans="2:11" ht="15" customHeight="1">
      <c r="B128" s="284"/>
      <c r="C128" s="266" t="s">
        <v>802</v>
      </c>
      <c r="D128" s="266"/>
      <c r="E128" s="266"/>
      <c r="F128" s="267" t="s">
        <v>795</v>
      </c>
      <c r="G128" s="266"/>
      <c r="H128" s="266" t="s">
        <v>803</v>
      </c>
      <c r="I128" s="266" t="s">
        <v>791</v>
      </c>
      <c r="J128" s="266">
        <v>15</v>
      </c>
      <c r="K128" s="286"/>
    </row>
    <row r="129" spans="2:11" ht="15" customHeight="1">
      <c r="B129" s="284"/>
      <c r="C129" s="266" t="s">
        <v>804</v>
      </c>
      <c r="D129" s="266"/>
      <c r="E129" s="266"/>
      <c r="F129" s="267" t="s">
        <v>795</v>
      </c>
      <c r="G129" s="266"/>
      <c r="H129" s="266" t="s">
        <v>805</v>
      </c>
      <c r="I129" s="266" t="s">
        <v>791</v>
      </c>
      <c r="J129" s="266">
        <v>20</v>
      </c>
      <c r="K129" s="286"/>
    </row>
    <row r="130" spans="2:11" ht="15" customHeight="1">
      <c r="B130" s="284"/>
      <c r="C130" s="266" t="s">
        <v>806</v>
      </c>
      <c r="D130" s="266"/>
      <c r="E130" s="266"/>
      <c r="F130" s="267" t="s">
        <v>795</v>
      </c>
      <c r="G130" s="266"/>
      <c r="H130" s="266" t="s">
        <v>807</v>
      </c>
      <c r="I130" s="266" t="s">
        <v>791</v>
      </c>
      <c r="J130" s="266">
        <v>20</v>
      </c>
      <c r="K130" s="286"/>
    </row>
    <row r="131" spans="2:11" ht="15" customHeight="1">
      <c r="B131" s="284"/>
      <c r="C131" s="243" t="s">
        <v>794</v>
      </c>
      <c r="D131" s="243"/>
      <c r="E131" s="243"/>
      <c r="F131" s="264" t="s">
        <v>795</v>
      </c>
      <c r="G131" s="243"/>
      <c r="H131" s="243" t="s">
        <v>828</v>
      </c>
      <c r="I131" s="243" t="s">
        <v>791</v>
      </c>
      <c r="J131" s="243">
        <v>50</v>
      </c>
      <c r="K131" s="286"/>
    </row>
    <row r="132" spans="2:11" ht="15" customHeight="1">
      <c r="B132" s="284"/>
      <c r="C132" s="243" t="s">
        <v>808</v>
      </c>
      <c r="D132" s="243"/>
      <c r="E132" s="243"/>
      <c r="F132" s="264" t="s">
        <v>795</v>
      </c>
      <c r="G132" s="243"/>
      <c r="H132" s="243" t="s">
        <v>828</v>
      </c>
      <c r="I132" s="243" t="s">
        <v>791</v>
      </c>
      <c r="J132" s="243">
        <v>50</v>
      </c>
      <c r="K132" s="286"/>
    </row>
    <row r="133" spans="2:11" ht="15" customHeight="1">
      <c r="B133" s="284"/>
      <c r="C133" s="243" t="s">
        <v>814</v>
      </c>
      <c r="D133" s="243"/>
      <c r="E133" s="243"/>
      <c r="F133" s="264" t="s">
        <v>795</v>
      </c>
      <c r="G133" s="243"/>
      <c r="H133" s="243" t="s">
        <v>828</v>
      </c>
      <c r="I133" s="243" t="s">
        <v>791</v>
      </c>
      <c r="J133" s="243">
        <v>50</v>
      </c>
      <c r="K133" s="286"/>
    </row>
    <row r="134" spans="2:11" ht="15" customHeight="1">
      <c r="B134" s="284"/>
      <c r="C134" s="243" t="s">
        <v>816</v>
      </c>
      <c r="D134" s="243"/>
      <c r="E134" s="243"/>
      <c r="F134" s="264" t="s">
        <v>795</v>
      </c>
      <c r="G134" s="243"/>
      <c r="H134" s="243" t="s">
        <v>828</v>
      </c>
      <c r="I134" s="243" t="s">
        <v>791</v>
      </c>
      <c r="J134" s="243">
        <v>50</v>
      </c>
      <c r="K134" s="286"/>
    </row>
    <row r="135" spans="2:11" ht="15" customHeight="1">
      <c r="B135" s="284"/>
      <c r="C135" s="243" t="s">
        <v>115</v>
      </c>
      <c r="D135" s="243"/>
      <c r="E135" s="243"/>
      <c r="F135" s="264" t="s">
        <v>795</v>
      </c>
      <c r="G135" s="243"/>
      <c r="H135" s="243" t="s">
        <v>841</v>
      </c>
      <c r="I135" s="243" t="s">
        <v>791</v>
      </c>
      <c r="J135" s="243">
        <v>255</v>
      </c>
      <c r="K135" s="286"/>
    </row>
    <row r="136" spans="2:11" ht="15" customHeight="1">
      <c r="B136" s="284"/>
      <c r="C136" s="243" t="s">
        <v>818</v>
      </c>
      <c r="D136" s="243"/>
      <c r="E136" s="243"/>
      <c r="F136" s="264" t="s">
        <v>789</v>
      </c>
      <c r="G136" s="243"/>
      <c r="H136" s="243" t="s">
        <v>842</v>
      </c>
      <c r="I136" s="243" t="s">
        <v>820</v>
      </c>
      <c r="J136" s="243"/>
      <c r="K136" s="286"/>
    </row>
    <row r="137" spans="2:11" ht="15" customHeight="1">
      <c r="B137" s="284"/>
      <c r="C137" s="243" t="s">
        <v>821</v>
      </c>
      <c r="D137" s="243"/>
      <c r="E137" s="243"/>
      <c r="F137" s="264" t="s">
        <v>789</v>
      </c>
      <c r="G137" s="243"/>
      <c r="H137" s="243" t="s">
        <v>843</v>
      </c>
      <c r="I137" s="243" t="s">
        <v>823</v>
      </c>
      <c r="J137" s="243"/>
      <c r="K137" s="286"/>
    </row>
    <row r="138" spans="2:11" ht="15" customHeight="1">
      <c r="B138" s="284"/>
      <c r="C138" s="243" t="s">
        <v>824</v>
      </c>
      <c r="D138" s="243"/>
      <c r="E138" s="243"/>
      <c r="F138" s="264" t="s">
        <v>789</v>
      </c>
      <c r="G138" s="243"/>
      <c r="H138" s="243" t="s">
        <v>824</v>
      </c>
      <c r="I138" s="243" t="s">
        <v>823</v>
      </c>
      <c r="J138" s="243"/>
      <c r="K138" s="286"/>
    </row>
    <row r="139" spans="2:11" ht="15" customHeight="1">
      <c r="B139" s="284"/>
      <c r="C139" s="243" t="s">
        <v>32</v>
      </c>
      <c r="D139" s="243"/>
      <c r="E139" s="243"/>
      <c r="F139" s="264" t="s">
        <v>789</v>
      </c>
      <c r="G139" s="243"/>
      <c r="H139" s="243" t="s">
        <v>844</v>
      </c>
      <c r="I139" s="243" t="s">
        <v>823</v>
      </c>
      <c r="J139" s="243"/>
      <c r="K139" s="286"/>
    </row>
    <row r="140" spans="2:11" ht="15" customHeight="1">
      <c r="B140" s="284"/>
      <c r="C140" s="243" t="s">
        <v>845</v>
      </c>
      <c r="D140" s="243"/>
      <c r="E140" s="243"/>
      <c r="F140" s="264" t="s">
        <v>789</v>
      </c>
      <c r="G140" s="243"/>
      <c r="H140" s="243" t="s">
        <v>846</v>
      </c>
      <c r="I140" s="243" t="s">
        <v>823</v>
      </c>
      <c r="J140" s="243"/>
      <c r="K140" s="286"/>
    </row>
    <row r="141" spans="2:11" ht="15" customHeight="1">
      <c r="B141" s="287"/>
      <c r="C141" s="288"/>
      <c r="D141" s="288"/>
      <c r="E141" s="288"/>
      <c r="F141" s="288"/>
      <c r="G141" s="288"/>
      <c r="H141" s="288"/>
      <c r="I141" s="288"/>
      <c r="J141" s="288"/>
      <c r="K141" s="289"/>
    </row>
    <row r="142" spans="2:11" ht="18.75" customHeight="1">
      <c r="B142" s="237"/>
      <c r="C142" s="237"/>
      <c r="D142" s="237"/>
      <c r="E142" s="237"/>
      <c r="F142" s="276"/>
      <c r="G142" s="237"/>
      <c r="H142" s="237"/>
      <c r="I142" s="237"/>
      <c r="J142" s="237"/>
      <c r="K142" s="237"/>
    </row>
    <row r="143" spans="2:11" ht="18.75" customHeight="1">
      <c r="B143" s="250"/>
      <c r="C143" s="250"/>
      <c r="D143" s="250"/>
      <c r="E143" s="250"/>
      <c r="F143" s="250"/>
      <c r="G143" s="250"/>
      <c r="H143" s="250"/>
      <c r="I143" s="250"/>
      <c r="J143" s="250"/>
      <c r="K143" s="250"/>
    </row>
    <row r="144" spans="2:11" ht="7.5" customHeight="1">
      <c r="B144" s="251"/>
      <c r="C144" s="252"/>
      <c r="D144" s="252"/>
      <c r="E144" s="252"/>
      <c r="F144" s="252"/>
      <c r="G144" s="252"/>
      <c r="H144" s="252"/>
      <c r="I144" s="252"/>
      <c r="J144" s="252"/>
      <c r="K144" s="253"/>
    </row>
    <row r="145" spans="2:11" ht="45" customHeight="1">
      <c r="B145" s="254"/>
      <c r="C145" s="255" t="s">
        <v>847</v>
      </c>
      <c r="D145" s="255"/>
      <c r="E145" s="255"/>
      <c r="F145" s="255"/>
      <c r="G145" s="255"/>
      <c r="H145" s="255"/>
      <c r="I145" s="255"/>
      <c r="J145" s="255"/>
      <c r="K145" s="256"/>
    </row>
    <row r="146" spans="2:11" ht="17.25" customHeight="1">
      <c r="B146" s="254"/>
      <c r="C146" s="257" t="s">
        <v>783</v>
      </c>
      <c r="D146" s="257"/>
      <c r="E146" s="257"/>
      <c r="F146" s="257" t="s">
        <v>784</v>
      </c>
      <c r="G146" s="258"/>
      <c r="H146" s="257" t="s">
        <v>110</v>
      </c>
      <c r="I146" s="257" t="s">
        <v>51</v>
      </c>
      <c r="J146" s="257" t="s">
        <v>785</v>
      </c>
      <c r="K146" s="256"/>
    </row>
    <row r="147" spans="2:11" ht="17.25" customHeight="1">
      <c r="B147" s="254"/>
      <c r="C147" s="259" t="s">
        <v>786</v>
      </c>
      <c r="D147" s="259"/>
      <c r="E147" s="259"/>
      <c r="F147" s="260" t="s">
        <v>787</v>
      </c>
      <c r="G147" s="261"/>
      <c r="H147" s="259"/>
      <c r="I147" s="259"/>
      <c r="J147" s="259" t="s">
        <v>788</v>
      </c>
      <c r="K147" s="256"/>
    </row>
    <row r="148" spans="2:11" ht="5.25" customHeight="1">
      <c r="B148" s="265"/>
      <c r="C148" s="262"/>
      <c r="D148" s="262"/>
      <c r="E148" s="262"/>
      <c r="F148" s="262"/>
      <c r="G148" s="263"/>
      <c r="H148" s="262"/>
      <c r="I148" s="262"/>
      <c r="J148" s="262"/>
      <c r="K148" s="286"/>
    </row>
    <row r="149" spans="2:11" ht="15" customHeight="1">
      <c r="B149" s="265"/>
      <c r="C149" s="290" t="s">
        <v>792</v>
      </c>
      <c r="D149" s="243"/>
      <c r="E149" s="243"/>
      <c r="F149" s="291" t="s">
        <v>789</v>
      </c>
      <c r="G149" s="243"/>
      <c r="H149" s="290" t="s">
        <v>828</v>
      </c>
      <c r="I149" s="290" t="s">
        <v>791</v>
      </c>
      <c r="J149" s="290">
        <v>120</v>
      </c>
      <c r="K149" s="286"/>
    </row>
    <row r="150" spans="2:11" ht="15" customHeight="1">
      <c r="B150" s="265"/>
      <c r="C150" s="290" t="s">
        <v>837</v>
      </c>
      <c r="D150" s="243"/>
      <c r="E150" s="243"/>
      <c r="F150" s="291" t="s">
        <v>789</v>
      </c>
      <c r="G150" s="243"/>
      <c r="H150" s="290" t="s">
        <v>848</v>
      </c>
      <c r="I150" s="290" t="s">
        <v>791</v>
      </c>
      <c r="J150" s="290" t="s">
        <v>839</v>
      </c>
      <c r="K150" s="286"/>
    </row>
    <row r="151" spans="2:11" ht="15" customHeight="1">
      <c r="B151" s="265"/>
      <c r="C151" s="290" t="s">
        <v>738</v>
      </c>
      <c r="D151" s="243"/>
      <c r="E151" s="243"/>
      <c r="F151" s="291" t="s">
        <v>789</v>
      </c>
      <c r="G151" s="243"/>
      <c r="H151" s="290" t="s">
        <v>849</v>
      </c>
      <c r="I151" s="290" t="s">
        <v>791</v>
      </c>
      <c r="J151" s="290" t="s">
        <v>839</v>
      </c>
      <c r="K151" s="286"/>
    </row>
    <row r="152" spans="2:11" ht="15" customHeight="1">
      <c r="B152" s="265"/>
      <c r="C152" s="290" t="s">
        <v>794</v>
      </c>
      <c r="D152" s="243"/>
      <c r="E152" s="243"/>
      <c r="F152" s="291" t="s">
        <v>795</v>
      </c>
      <c r="G152" s="243"/>
      <c r="H152" s="290" t="s">
        <v>828</v>
      </c>
      <c r="I152" s="290" t="s">
        <v>791</v>
      </c>
      <c r="J152" s="290">
        <v>50</v>
      </c>
      <c r="K152" s="286"/>
    </row>
    <row r="153" spans="2:11" ht="15" customHeight="1">
      <c r="B153" s="265"/>
      <c r="C153" s="290" t="s">
        <v>797</v>
      </c>
      <c r="D153" s="243"/>
      <c r="E153" s="243"/>
      <c r="F153" s="291" t="s">
        <v>789</v>
      </c>
      <c r="G153" s="243"/>
      <c r="H153" s="290" t="s">
        <v>828</v>
      </c>
      <c r="I153" s="290" t="s">
        <v>799</v>
      </c>
      <c r="J153" s="290"/>
      <c r="K153" s="286"/>
    </row>
    <row r="154" spans="2:11" ht="15" customHeight="1">
      <c r="B154" s="265"/>
      <c r="C154" s="290" t="s">
        <v>808</v>
      </c>
      <c r="D154" s="243"/>
      <c r="E154" s="243"/>
      <c r="F154" s="291" t="s">
        <v>795</v>
      </c>
      <c r="G154" s="243"/>
      <c r="H154" s="290" t="s">
        <v>828</v>
      </c>
      <c r="I154" s="290" t="s">
        <v>791</v>
      </c>
      <c r="J154" s="290">
        <v>50</v>
      </c>
      <c r="K154" s="286"/>
    </row>
    <row r="155" spans="2:11" ht="15" customHeight="1">
      <c r="B155" s="265"/>
      <c r="C155" s="290" t="s">
        <v>816</v>
      </c>
      <c r="D155" s="243"/>
      <c r="E155" s="243"/>
      <c r="F155" s="291" t="s">
        <v>795</v>
      </c>
      <c r="G155" s="243"/>
      <c r="H155" s="290" t="s">
        <v>828</v>
      </c>
      <c r="I155" s="290" t="s">
        <v>791</v>
      </c>
      <c r="J155" s="290">
        <v>50</v>
      </c>
      <c r="K155" s="286"/>
    </row>
    <row r="156" spans="2:11" ht="15" customHeight="1">
      <c r="B156" s="265"/>
      <c r="C156" s="290" t="s">
        <v>814</v>
      </c>
      <c r="D156" s="243"/>
      <c r="E156" s="243"/>
      <c r="F156" s="291" t="s">
        <v>795</v>
      </c>
      <c r="G156" s="243"/>
      <c r="H156" s="290" t="s">
        <v>828</v>
      </c>
      <c r="I156" s="290" t="s">
        <v>791</v>
      </c>
      <c r="J156" s="290">
        <v>50</v>
      </c>
      <c r="K156" s="286"/>
    </row>
    <row r="157" spans="2:11" ht="15" customHeight="1">
      <c r="B157" s="265"/>
      <c r="C157" s="290" t="s">
        <v>90</v>
      </c>
      <c r="D157" s="243"/>
      <c r="E157" s="243"/>
      <c r="F157" s="291" t="s">
        <v>789</v>
      </c>
      <c r="G157" s="243"/>
      <c r="H157" s="290" t="s">
        <v>850</v>
      </c>
      <c r="I157" s="290" t="s">
        <v>791</v>
      </c>
      <c r="J157" s="290" t="s">
        <v>851</v>
      </c>
      <c r="K157" s="286"/>
    </row>
    <row r="158" spans="2:11" ht="15" customHeight="1">
      <c r="B158" s="265"/>
      <c r="C158" s="290" t="s">
        <v>852</v>
      </c>
      <c r="D158" s="243"/>
      <c r="E158" s="243"/>
      <c r="F158" s="291" t="s">
        <v>789</v>
      </c>
      <c r="G158" s="243"/>
      <c r="H158" s="290" t="s">
        <v>853</v>
      </c>
      <c r="I158" s="290" t="s">
        <v>823</v>
      </c>
      <c r="J158" s="290"/>
      <c r="K158" s="286"/>
    </row>
    <row r="159" spans="2:11" ht="15" customHeight="1">
      <c r="B159" s="292"/>
      <c r="C159" s="274"/>
      <c r="D159" s="274"/>
      <c r="E159" s="274"/>
      <c r="F159" s="274"/>
      <c r="G159" s="274"/>
      <c r="H159" s="274"/>
      <c r="I159" s="274"/>
      <c r="J159" s="274"/>
      <c r="K159" s="293"/>
    </row>
    <row r="160" spans="2:11" ht="18.75" customHeight="1">
      <c r="B160" s="237"/>
      <c r="C160" s="243"/>
      <c r="D160" s="243"/>
      <c r="E160" s="243"/>
      <c r="F160" s="264"/>
      <c r="G160" s="243"/>
      <c r="H160" s="243"/>
      <c r="I160" s="243"/>
      <c r="J160" s="243"/>
      <c r="K160" s="237"/>
    </row>
    <row r="161" spans="2:11" ht="18.75" customHeight="1">
      <c r="B161" s="250"/>
      <c r="C161" s="250"/>
      <c r="D161" s="250"/>
      <c r="E161" s="250"/>
      <c r="F161" s="250"/>
      <c r="G161" s="250"/>
      <c r="H161" s="250"/>
      <c r="I161" s="250"/>
      <c r="J161" s="250"/>
      <c r="K161" s="250"/>
    </row>
    <row r="162" spans="2:11" ht="7.5" customHeight="1">
      <c r="B162" s="226"/>
      <c r="C162" s="227"/>
      <c r="D162" s="227"/>
      <c r="E162" s="227"/>
      <c r="F162" s="227"/>
      <c r="G162" s="227"/>
      <c r="H162" s="227"/>
      <c r="I162" s="227"/>
      <c r="J162" s="227"/>
      <c r="K162" s="228"/>
    </row>
    <row r="163" spans="2:11" ht="45" customHeight="1">
      <c r="B163" s="230"/>
      <c r="C163" s="231" t="s">
        <v>854</v>
      </c>
      <c r="D163" s="231"/>
      <c r="E163" s="231"/>
      <c r="F163" s="231"/>
      <c r="G163" s="231"/>
      <c r="H163" s="231"/>
      <c r="I163" s="231"/>
      <c r="J163" s="231"/>
      <c r="K163" s="232"/>
    </row>
    <row r="164" spans="2:11" ht="17.25" customHeight="1">
      <c r="B164" s="230"/>
      <c r="C164" s="257" t="s">
        <v>783</v>
      </c>
      <c r="D164" s="257"/>
      <c r="E164" s="257"/>
      <c r="F164" s="257" t="s">
        <v>784</v>
      </c>
      <c r="G164" s="294"/>
      <c r="H164" s="295" t="s">
        <v>110</v>
      </c>
      <c r="I164" s="295" t="s">
        <v>51</v>
      </c>
      <c r="J164" s="257" t="s">
        <v>785</v>
      </c>
      <c r="K164" s="232"/>
    </row>
    <row r="165" spans="2:11" ht="17.25" customHeight="1">
      <c r="B165" s="233"/>
      <c r="C165" s="259" t="s">
        <v>786</v>
      </c>
      <c r="D165" s="259"/>
      <c r="E165" s="259"/>
      <c r="F165" s="260" t="s">
        <v>787</v>
      </c>
      <c r="G165" s="296"/>
      <c r="H165" s="297"/>
      <c r="I165" s="297"/>
      <c r="J165" s="259" t="s">
        <v>788</v>
      </c>
      <c r="K165" s="235"/>
    </row>
    <row r="166" spans="2:11" ht="5.25" customHeight="1">
      <c r="B166" s="265"/>
      <c r="C166" s="262"/>
      <c r="D166" s="262"/>
      <c r="E166" s="262"/>
      <c r="F166" s="262"/>
      <c r="G166" s="263"/>
      <c r="H166" s="262"/>
      <c r="I166" s="262"/>
      <c r="J166" s="262"/>
      <c r="K166" s="286"/>
    </row>
    <row r="167" spans="2:11" ht="15" customHeight="1">
      <c r="B167" s="265"/>
      <c r="C167" s="243" t="s">
        <v>792</v>
      </c>
      <c r="D167" s="243"/>
      <c r="E167" s="243"/>
      <c r="F167" s="264" t="s">
        <v>789</v>
      </c>
      <c r="G167" s="243"/>
      <c r="H167" s="243" t="s">
        <v>828</v>
      </c>
      <c r="I167" s="243" t="s">
        <v>791</v>
      </c>
      <c r="J167" s="243">
        <v>120</v>
      </c>
      <c r="K167" s="286"/>
    </row>
    <row r="168" spans="2:11" ht="15" customHeight="1">
      <c r="B168" s="265"/>
      <c r="C168" s="243" t="s">
        <v>837</v>
      </c>
      <c r="D168" s="243"/>
      <c r="E168" s="243"/>
      <c r="F168" s="264" t="s">
        <v>789</v>
      </c>
      <c r="G168" s="243"/>
      <c r="H168" s="243" t="s">
        <v>838</v>
      </c>
      <c r="I168" s="243" t="s">
        <v>791</v>
      </c>
      <c r="J168" s="243" t="s">
        <v>839</v>
      </c>
      <c r="K168" s="286"/>
    </row>
    <row r="169" spans="2:11" ht="15" customHeight="1">
      <c r="B169" s="265"/>
      <c r="C169" s="243" t="s">
        <v>738</v>
      </c>
      <c r="D169" s="243"/>
      <c r="E169" s="243"/>
      <c r="F169" s="264" t="s">
        <v>789</v>
      </c>
      <c r="G169" s="243"/>
      <c r="H169" s="243" t="s">
        <v>855</v>
      </c>
      <c r="I169" s="243" t="s">
        <v>791</v>
      </c>
      <c r="J169" s="243" t="s">
        <v>839</v>
      </c>
      <c r="K169" s="286"/>
    </row>
    <row r="170" spans="2:11" ht="15" customHeight="1">
      <c r="B170" s="265"/>
      <c r="C170" s="243" t="s">
        <v>794</v>
      </c>
      <c r="D170" s="243"/>
      <c r="E170" s="243"/>
      <c r="F170" s="264" t="s">
        <v>795</v>
      </c>
      <c r="G170" s="243"/>
      <c r="H170" s="243" t="s">
        <v>855</v>
      </c>
      <c r="I170" s="243" t="s">
        <v>791</v>
      </c>
      <c r="J170" s="243">
        <v>50</v>
      </c>
      <c r="K170" s="286"/>
    </row>
    <row r="171" spans="2:11" ht="15" customHeight="1">
      <c r="B171" s="265"/>
      <c r="C171" s="243" t="s">
        <v>797</v>
      </c>
      <c r="D171" s="243"/>
      <c r="E171" s="243"/>
      <c r="F171" s="264" t="s">
        <v>789</v>
      </c>
      <c r="G171" s="243"/>
      <c r="H171" s="243" t="s">
        <v>855</v>
      </c>
      <c r="I171" s="243" t="s">
        <v>799</v>
      </c>
      <c r="J171" s="243"/>
      <c r="K171" s="286"/>
    </row>
    <row r="172" spans="2:11" ht="15" customHeight="1">
      <c r="B172" s="265"/>
      <c r="C172" s="243" t="s">
        <v>808</v>
      </c>
      <c r="D172" s="243"/>
      <c r="E172" s="243"/>
      <c r="F172" s="264" t="s">
        <v>795</v>
      </c>
      <c r="G172" s="243"/>
      <c r="H172" s="243" t="s">
        <v>855</v>
      </c>
      <c r="I172" s="243" t="s">
        <v>791</v>
      </c>
      <c r="J172" s="243">
        <v>50</v>
      </c>
      <c r="K172" s="286"/>
    </row>
    <row r="173" spans="2:11" ht="15" customHeight="1">
      <c r="B173" s="265"/>
      <c r="C173" s="243" t="s">
        <v>816</v>
      </c>
      <c r="D173" s="243"/>
      <c r="E173" s="243"/>
      <c r="F173" s="264" t="s">
        <v>795</v>
      </c>
      <c r="G173" s="243"/>
      <c r="H173" s="243" t="s">
        <v>855</v>
      </c>
      <c r="I173" s="243" t="s">
        <v>791</v>
      </c>
      <c r="J173" s="243">
        <v>50</v>
      </c>
      <c r="K173" s="286"/>
    </row>
    <row r="174" spans="2:11" ht="15" customHeight="1">
      <c r="B174" s="265"/>
      <c r="C174" s="243" t="s">
        <v>814</v>
      </c>
      <c r="D174" s="243"/>
      <c r="E174" s="243"/>
      <c r="F174" s="264" t="s">
        <v>795</v>
      </c>
      <c r="G174" s="243"/>
      <c r="H174" s="243" t="s">
        <v>855</v>
      </c>
      <c r="I174" s="243" t="s">
        <v>791</v>
      </c>
      <c r="J174" s="243">
        <v>50</v>
      </c>
      <c r="K174" s="286"/>
    </row>
    <row r="175" spans="2:11" ht="15" customHeight="1">
      <c r="B175" s="265"/>
      <c r="C175" s="243" t="s">
        <v>109</v>
      </c>
      <c r="D175" s="243"/>
      <c r="E175" s="243"/>
      <c r="F175" s="264" t="s">
        <v>789</v>
      </c>
      <c r="G175" s="243"/>
      <c r="H175" s="243" t="s">
        <v>856</v>
      </c>
      <c r="I175" s="243" t="s">
        <v>857</v>
      </c>
      <c r="J175" s="243"/>
      <c r="K175" s="286"/>
    </row>
    <row r="176" spans="2:11" ht="15" customHeight="1">
      <c r="B176" s="265"/>
      <c r="C176" s="243" t="s">
        <v>51</v>
      </c>
      <c r="D176" s="243"/>
      <c r="E176" s="243"/>
      <c r="F176" s="264" t="s">
        <v>789</v>
      </c>
      <c r="G176" s="243"/>
      <c r="H176" s="243" t="s">
        <v>858</v>
      </c>
      <c r="I176" s="243" t="s">
        <v>859</v>
      </c>
      <c r="J176" s="243">
        <v>1</v>
      </c>
      <c r="K176" s="286"/>
    </row>
    <row r="177" spans="2:11" ht="15" customHeight="1">
      <c r="B177" s="265"/>
      <c r="C177" s="243" t="s">
        <v>47</v>
      </c>
      <c r="D177" s="243"/>
      <c r="E177" s="243"/>
      <c r="F177" s="264" t="s">
        <v>789</v>
      </c>
      <c r="G177" s="243"/>
      <c r="H177" s="243" t="s">
        <v>860</v>
      </c>
      <c r="I177" s="243" t="s">
        <v>791</v>
      </c>
      <c r="J177" s="243">
        <v>20</v>
      </c>
      <c r="K177" s="286"/>
    </row>
    <row r="178" spans="2:11" ht="15" customHeight="1">
      <c r="B178" s="265"/>
      <c r="C178" s="243" t="s">
        <v>110</v>
      </c>
      <c r="D178" s="243"/>
      <c r="E178" s="243"/>
      <c r="F178" s="264" t="s">
        <v>789</v>
      </c>
      <c r="G178" s="243"/>
      <c r="H178" s="243" t="s">
        <v>861</v>
      </c>
      <c r="I178" s="243" t="s">
        <v>791</v>
      </c>
      <c r="J178" s="243">
        <v>255</v>
      </c>
      <c r="K178" s="286"/>
    </row>
    <row r="179" spans="2:11" ht="15" customHeight="1">
      <c r="B179" s="265"/>
      <c r="C179" s="243" t="s">
        <v>111</v>
      </c>
      <c r="D179" s="243"/>
      <c r="E179" s="243"/>
      <c r="F179" s="264" t="s">
        <v>789</v>
      </c>
      <c r="G179" s="243"/>
      <c r="H179" s="243" t="s">
        <v>754</v>
      </c>
      <c r="I179" s="243" t="s">
        <v>791</v>
      </c>
      <c r="J179" s="243">
        <v>10</v>
      </c>
      <c r="K179" s="286"/>
    </row>
    <row r="180" spans="2:11" ht="15" customHeight="1">
      <c r="B180" s="265"/>
      <c r="C180" s="243" t="s">
        <v>112</v>
      </c>
      <c r="D180" s="243"/>
      <c r="E180" s="243"/>
      <c r="F180" s="264" t="s">
        <v>789</v>
      </c>
      <c r="G180" s="243"/>
      <c r="H180" s="243" t="s">
        <v>862</v>
      </c>
      <c r="I180" s="243" t="s">
        <v>823</v>
      </c>
      <c r="J180" s="243"/>
      <c r="K180" s="286"/>
    </row>
    <row r="181" spans="2:11" ht="15" customHeight="1">
      <c r="B181" s="265"/>
      <c r="C181" s="243" t="s">
        <v>863</v>
      </c>
      <c r="D181" s="243"/>
      <c r="E181" s="243"/>
      <c r="F181" s="264" t="s">
        <v>789</v>
      </c>
      <c r="G181" s="243"/>
      <c r="H181" s="243" t="s">
        <v>864</v>
      </c>
      <c r="I181" s="243" t="s">
        <v>823</v>
      </c>
      <c r="J181" s="243"/>
      <c r="K181" s="286"/>
    </row>
    <row r="182" spans="2:11" ht="15" customHeight="1">
      <c r="B182" s="265"/>
      <c r="C182" s="243" t="s">
        <v>852</v>
      </c>
      <c r="D182" s="243"/>
      <c r="E182" s="243"/>
      <c r="F182" s="264" t="s">
        <v>789</v>
      </c>
      <c r="G182" s="243"/>
      <c r="H182" s="243" t="s">
        <v>865</v>
      </c>
      <c r="I182" s="243" t="s">
        <v>823</v>
      </c>
      <c r="J182" s="243"/>
      <c r="K182" s="286"/>
    </row>
    <row r="183" spans="2:11" ht="15" customHeight="1">
      <c r="B183" s="265"/>
      <c r="C183" s="243" t="s">
        <v>114</v>
      </c>
      <c r="D183" s="243"/>
      <c r="E183" s="243"/>
      <c r="F183" s="264" t="s">
        <v>795</v>
      </c>
      <c r="G183" s="243"/>
      <c r="H183" s="243" t="s">
        <v>866</v>
      </c>
      <c r="I183" s="243" t="s">
        <v>791</v>
      </c>
      <c r="J183" s="243">
        <v>50</v>
      </c>
      <c r="K183" s="286"/>
    </row>
    <row r="184" spans="2:11" ht="15" customHeight="1">
      <c r="B184" s="265"/>
      <c r="C184" s="243" t="s">
        <v>867</v>
      </c>
      <c r="D184" s="243"/>
      <c r="E184" s="243"/>
      <c r="F184" s="264" t="s">
        <v>795</v>
      </c>
      <c r="G184" s="243"/>
      <c r="H184" s="243" t="s">
        <v>868</v>
      </c>
      <c r="I184" s="243" t="s">
        <v>869</v>
      </c>
      <c r="J184" s="243"/>
      <c r="K184" s="286"/>
    </row>
    <row r="185" spans="2:11" ht="15" customHeight="1">
      <c r="B185" s="265"/>
      <c r="C185" s="243" t="s">
        <v>870</v>
      </c>
      <c r="D185" s="243"/>
      <c r="E185" s="243"/>
      <c r="F185" s="264" t="s">
        <v>795</v>
      </c>
      <c r="G185" s="243"/>
      <c r="H185" s="243" t="s">
        <v>871</v>
      </c>
      <c r="I185" s="243" t="s">
        <v>869</v>
      </c>
      <c r="J185" s="243"/>
      <c r="K185" s="286"/>
    </row>
    <row r="186" spans="2:11" ht="15" customHeight="1">
      <c r="B186" s="265"/>
      <c r="C186" s="243" t="s">
        <v>872</v>
      </c>
      <c r="D186" s="243"/>
      <c r="E186" s="243"/>
      <c r="F186" s="264" t="s">
        <v>795</v>
      </c>
      <c r="G186" s="243"/>
      <c r="H186" s="243" t="s">
        <v>873</v>
      </c>
      <c r="I186" s="243" t="s">
        <v>869</v>
      </c>
      <c r="J186" s="243"/>
      <c r="K186" s="286"/>
    </row>
    <row r="187" spans="2:11" ht="15" customHeight="1">
      <c r="B187" s="265"/>
      <c r="C187" s="249" t="s">
        <v>874</v>
      </c>
      <c r="D187" s="243"/>
      <c r="E187" s="243"/>
      <c r="F187" s="264" t="s">
        <v>795</v>
      </c>
      <c r="G187" s="243"/>
      <c r="H187" s="243" t="s">
        <v>875</v>
      </c>
      <c r="I187" s="243" t="s">
        <v>876</v>
      </c>
      <c r="J187" s="298" t="s">
        <v>877</v>
      </c>
      <c r="K187" s="286"/>
    </row>
    <row r="188" spans="2:11" ht="15" customHeight="1">
      <c r="B188" s="292"/>
      <c r="C188" s="299"/>
      <c r="D188" s="274"/>
      <c r="E188" s="274"/>
      <c r="F188" s="274"/>
      <c r="G188" s="274"/>
      <c r="H188" s="274"/>
      <c r="I188" s="274"/>
      <c r="J188" s="274"/>
      <c r="K188" s="293"/>
    </row>
    <row r="189" spans="2:11" ht="18.75" customHeight="1">
      <c r="B189" s="300"/>
      <c r="C189" s="301"/>
      <c r="D189" s="301"/>
      <c r="E189" s="301"/>
      <c r="F189" s="302"/>
      <c r="G189" s="243"/>
      <c r="H189" s="243"/>
      <c r="I189" s="243"/>
      <c r="J189" s="243"/>
      <c r="K189" s="237"/>
    </row>
    <row r="190" spans="2:11" ht="18.75" customHeight="1">
      <c r="B190" s="237"/>
      <c r="C190" s="243"/>
      <c r="D190" s="243"/>
      <c r="E190" s="243"/>
      <c r="F190" s="264"/>
      <c r="G190" s="243"/>
      <c r="H190" s="243"/>
      <c r="I190" s="243"/>
      <c r="J190" s="243"/>
      <c r="K190" s="237"/>
    </row>
    <row r="191" spans="2:11" ht="18.75" customHeight="1">
      <c r="B191" s="250"/>
      <c r="C191" s="250"/>
      <c r="D191" s="250"/>
      <c r="E191" s="250"/>
      <c r="F191" s="250"/>
      <c r="G191" s="250"/>
      <c r="H191" s="250"/>
      <c r="I191" s="250"/>
      <c r="J191" s="250"/>
      <c r="K191" s="250"/>
    </row>
    <row r="192" spans="2:11" ht="12.75">
      <c r="B192" s="226"/>
      <c r="C192" s="227"/>
      <c r="D192" s="227"/>
      <c r="E192" s="227"/>
      <c r="F192" s="227"/>
      <c r="G192" s="227"/>
      <c r="H192" s="227"/>
      <c r="I192" s="227"/>
      <c r="J192" s="227"/>
      <c r="K192" s="228"/>
    </row>
    <row r="193" spans="2:11" ht="12.75" customHeight="1">
      <c r="B193" s="230"/>
      <c r="C193" s="231" t="s">
        <v>878</v>
      </c>
      <c r="D193" s="231"/>
      <c r="E193" s="231"/>
      <c r="F193" s="231"/>
      <c r="G193" s="231"/>
      <c r="H193" s="231"/>
      <c r="I193" s="231"/>
      <c r="J193" s="231"/>
      <c r="K193" s="232"/>
    </row>
    <row r="194" spans="2:11" ht="25.5" customHeight="1">
      <c r="B194" s="230"/>
      <c r="C194" s="303" t="s">
        <v>879</v>
      </c>
      <c r="D194" s="303"/>
      <c r="E194" s="303"/>
      <c r="F194" s="303" t="s">
        <v>880</v>
      </c>
      <c r="G194" s="304"/>
      <c r="H194" s="303" t="s">
        <v>881</v>
      </c>
      <c r="I194" s="303"/>
      <c r="J194" s="303"/>
      <c r="K194" s="232"/>
    </row>
    <row r="195" spans="2:11" ht="5.25" customHeight="1">
      <c r="B195" s="265"/>
      <c r="C195" s="262"/>
      <c r="D195" s="262"/>
      <c r="E195" s="262"/>
      <c r="F195" s="262"/>
      <c r="G195" s="243"/>
      <c r="H195" s="262"/>
      <c r="I195" s="262"/>
      <c r="J195" s="262"/>
      <c r="K195" s="286"/>
    </row>
    <row r="196" spans="2:11" ht="15" customHeight="1">
      <c r="B196" s="265"/>
      <c r="C196" s="243" t="s">
        <v>882</v>
      </c>
      <c r="D196" s="243"/>
      <c r="E196" s="243"/>
      <c r="F196" s="264" t="s">
        <v>37</v>
      </c>
      <c r="G196" s="243"/>
      <c r="H196" s="243" t="s">
        <v>883</v>
      </c>
      <c r="I196" s="243"/>
      <c r="J196" s="243"/>
      <c r="K196" s="286"/>
    </row>
    <row r="197" spans="2:11" ht="15" customHeight="1">
      <c r="B197" s="265"/>
      <c r="C197" s="271"/>
      <c r="D197" s="243"/>
      <c r="E197" s="243"/>
      <c r="F197" s="264" t="s">
        <v>38</v>
      </c>
      <c r="G197" s="243"/>
      <c r="H197" s="243" t="s">
        <v>884</v>
      </c>
      <c r="I197" s="243"/>
      <c r="J197" s="243"/>
      <c r="K197" s="286"/>
    </row>
    <row r="198" spans="2:11" ht="15" customHeight="1">
      <c r="B198" s="265"/>
      <c r="C198" s="271"/>
      <c r="D198" s="243"/>
      <c r="E198" s="243"/>
      <c r="F198" s="264" t="s">
        <v>41</v>
      </c>
      <c r="G198" s="243"/>
      <c r="H198" s="243" t="s">
        <v>885</v>
      </c>
      <c r="I198" s="243"/>
      <c r="J198" s="243"/>
      <c r="K198" s="286"/>
    </row>
    <row r="199" spans="2:11" ht="15" customHeight="1">
      <c r="B199" s="265"/>
      <c r="C199" s="243"/>
      <c r="D199" s="243"/>
      <c r="E199" s="243"/>
      <c r="F199" s="264" t="s">
        <v>39</v>
      </c>
      <c r="G199" s="243"/>
      <c r="H199" s="243" t="s">
        <v>886</v>
      </c>
      <c r="I199" s="243"/>
      <c r="J199" s="243"/>
      <c r="K199" s="286"/>
    </row>
    <row r="200" spans="2:11" ht="15" customHeight="1">
      <c r="B200" s="265"/>
      <c r="C200" s="243"/>
      <c r="D200" s="243"/>
      <c r="E200" s="243"/>
      <c r="F200" s="264" t="s">
        <v>40</v>
      </c>
      <c r="G200" s="243"/>
      <c r="H200" s="243" t="s">
        <v>887</v>
      </c>
      <c r="I200" s="243"/>
      <c r="J200" s="243"/>
      <c r="K200" s="286"/>
    </row>
    <row r="201" spans="2:11" ht="15" customHeight="1">
      <c r="B201" s="265"/>
      <c r="C201" s="243"/>
      <c r="D201" s="243"/>
      <c r="E201" s="243"/>
      <c r="F201" s="264"/>
      <c r="G201" s="243"/>
      <c r="H201" s="243"/>
      <c r="I201" s="243"/>
      <c r="J201" s="243"/>
      <c r="K201" s="286"/>
    </row>
    <row r="202" spans="2:11" ht="15" customHeight="1">
      <c r="B202" s="265"/>
      <c r="C202" s="243" t="s">
        <v>835</v>
      </c>
      <c r="D202" s="243"/>
      <c r="E202" s="243"/>
      <c r="F202" s="264" t="s">
        <v>73</v>
      </c>
      <c r="G202" s="243"/>
      <c r="H202" s="243" t="s">
        <v>888</v>
      </c>
      <c r="I202" s="243"/>
      <c r="J202" s="243"/>
      <c r="K202" s="286"/>
    </row>
    <row r="203" spans="2:11" ht="15" customHeight="1">
      <c r="B203" s="265"/>
      <c r="C203" s="271"/>
      <c r="D203" s="243"/>
      <c r="E203" s="243"/>
      <c r="F203" s="264" t="s">
        <v>734</v>
      </c>
      <c r="G203" s="243"/>
      <c r="H203" s="243" t="s">
        <v>735</v>
      </c>
      <c r="I203" s="243"/>
      <c r="J203" s="243"/>
      <c r="K203" s="286"/>
    </row>
    <row r="204" spans="2:11" ht="15" customHeight="1">
      <c r="B204" s="265"/>
      <c r="C204" s="243"/>
      <c r="D204" s="243"/>
      <c r="E204" s="243"/>
      <c r="F204" s="264" t="s">
        <v>732</v>
      </c>
      <c r="G204" s="243"/>
      <c r="H204" s="243" t="s">
        <v>889</v>
      </c>
      <c r="I204" s="243"/>
      <c r="J204" s="243"/>
      <c r="K204" s="286"/>
    </row>
    <row r="205" spans="2:11" ht="15" customHeight="1">
      <c r="B205" s="305"/>
      <c r="C205" s="271"/>
      <c r="D205" s="271"/>
      <c r="E205" s="271"/>
      <c r="F205" s="264" t="s">
        <v>78</v>
      </c>
      <c r="G205" s="249"/>
      <c r="H205" s="290" t="s">
        <v>77</v>
      </c>
      <c r="I205" s="290"/>
      <c r="J205" s="290"/>
      <c r="K205" s="306"/>
    </row>
    <row r="206" spans="2:11" ht="15" customHeight="1">
      <c r="B206" s="305"/>
      <c r="C206" s="271"/>
      <c r="D206" s="271"/>
      <c r="E206" s="271"/>
      <c r="F206" s="264" t="s">
        <v>736</v>
      </c>
      <c r="G206" s="249"/>
      <c r="H206" s="290" t="s">
        <v>890</v>
      </c>
      <c r="I206" s="290"/>
      <c r="J206" s="290"/>
      <c r="K206" s="306"/>
    </row>
    <row r="207" spans="2:11" ht="15" customHeight="1">
      <c r="B207" s="305"/>
      <c r="C207" s="271"/>
      <c r="D207" s="271"/>
      <c r="E207" s="271"/>
      <c r="F207" s="307"/>
      <c r="G207" s="249"/>
      <c r="H207" s="308"/>
      <c r="I207" s="308"/>
      <c r="J207" s="308"/>
      <c r="K207" s="306"/>
    </row>
    <row r="208" spans="2:11" ht="15" customHeight="1">
      <c r="B208" s="305"/>
      <c r="C208" s="243" t="s">
        <v>859</v>
      </c>
      <c r="D208" s="271"/>
      <c r="E208" s="271"/>
      <c r="F208" s="264">
        <v>1</v>
      </c>
      <c r="G208" s="249"/>
      <c r="H208" s="290" t="s">
        <v>891</v>
      </c>
      <c r="I208" s="290"/>
      <c r="J208" s="290"/>
      <c r="K208" s="306"/>
    </row>
    <row r="209" spans="2:11" ht="15" customHeight="1">
      <c r="B209" s="305"/>
      <c r="C209" s="271"/>
      <c r="D209" s="271"/>
      <c r="E209" s="271"/>
      <c r="F209" s="264">
        <v>2</v>
      </c>
      <c r="G209" s="249"/>
      <c r="H209" s="290" t="s">
        <v>892</v>
      </c>
      <c r="I209" s="290"/>
      <c r="J209" s="290"/>
      <c r="K209" s="306"/>
    </row>
    <row r="210" spans="2:11" ht="15" customHeight="1">
      <c r="B210" s="305"/>
      <c r="C210" s="271"/>
      <c r="D210" s="271"/>
      <c r="E210" s="271"/>
      <c r="F210" s="264">
        <v>3</v>
      </c>
      <c r="G210" s="249"/>
      <c r="H210" s="290" t="s">
        <v>893</v>
      </c>
      <c r="I210" s="290"/>
      <c r="J210" s="290"/>
      <c r="K210" s="306"/>
    </row>
    <row r="211" spans="2:11" ht="15" customHeight="1">
      <c r="B211" s="305"/>
      <c r="C211" s="271"/>
      <c r="D211" s="271"/>
      <c r="E211" s="271"/>
      <c r="F211" s="264">
        <v>4</v>
      </c>
      <c r="G211" s="249"/>
      <c r="H211" s="290" t="s">
        <v>894</v>
      </c>
      <c r="I211" s="290"/>
      <c r="J211" s="290"/>
      <c r="K211" s="306"/>
    </row>
    <row r="212" spans="2:11" ht="12.75" customHeight="1">
      <c r="B212" s="309"/>
      <c r="C212" s="310"/>
      <c r="D212" s="310"/>
      <c r="E212" s="310"/>
      <c r="F212" s="310"/>
      <c r="G212" s="310"/>
      <c r="H212" s="310"/>
      <c r="I212" s="310"/>
      <c r="J212" s="310"/>
      <c r="K212" s="311"/>
    </row>
  </sheetData>
  <sheetProtection selectLockedCells="1" selectUnlockedCells="1"/>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C163:J163"/>
    <mergeCell ref="C193:J193"/>
    <mergeCell ref="H194:J194"/>
    <mergeCell ref="H196:J196"/>
    <mergeCell ref="H197:J197"/>
    <mergeCell ref="H198:J198"/>
    <mergeCell ref="H199:J199"/>
    <mergeCell ref="H200:J200"/>
    <mergeCell ref="H202:J202"/>
    <mergeCell ref="H203:J203"/>
    <mergeCell ref="H204:J204"/>
    <mergeCell ref="H205:J205"/>
    <mergeCell ref="H206:J206"/>
    <mergeCell ref="H208:J208"/>
    <mergeCell ref="H209:J209"/>
    <mergeCell ref="H210:J210"/>
    <mergeCell ref="H211:J211"/>
  </mergeCells>
  <printOptions/>
  <pageMargins left="0.5902777777777778" right="0.5902777777777778" top="0.5902777777777778" bottom="0.5902777777777778"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Hartman Rene</dc:creator>
  <cp:keywords/>
  <dc:description/>
  <cp:lastModifiedBy/>
  <dcterms:created xsi:type="dcterms:W3CDTF">2016-05-23T05:15:15Z</dcterms:created>
  <dcterms:modified xsi:type="dcterms:W3CDTF">2016-05-23T14:49:11Z</dcterms:modified>
  <cp:category/>
  <cp:version/>
  <cp:contentType/>
  <cp:contentStatus/>
</cp:coreProperties>
</file>