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116" activeTab="0"/>
  </bookViews>
  <sheets>
    <sheet name="Rekapitulace stavby" sheetId="1" r:id="rId1"/>
    <sheet name="01 - SO 01 Přístavaba, st..." sheetId="2" r:id="rId2"/>
    <sheet name="Pokyny pro vyplnění" sheetId="3" r:id="rId3"/>
  </sheets>
  <definedNames>
    <definedName name="_xlnm._FilterDatabase" localSheetId="1" hidden="1">'01 - SO 01 Přístavaba, st...'!$C$112:$K$112</definedName>
    <definedName name="_xlnm.Print_Titles" localSheetId="1">'01 - SO 01 Přístavaba, st...'!$112:$112</definedName>
    <definedName name="_xlnm.Print_Titles" localSheetId="0">'Rekapitulace stavby'!$49:$49</definedName>
    <definedName name="_xlnm.Print_Area" localSheetId="1">'01 - SO 01 Přístavaba, st...'!$C$4:$J$36,'01 - SO 01 Přístavaba, st...'!$C$42:$J$94,'01 - SO 01 Přístavaba, st...'!$C$100:$K$1120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<sst xmlns="http://schemas.openxmlformats.org/spreadsheetml/2006/main" count="10387" uniqueCount="2370">
  <si>
    <t>Export VZ</t>
  </si>
  <si>
    <t>List obsahuje:</t>
  </si>
  <si>
    <t>3.0</t>
  </si>
  <si>
    <t>ZAMOK</t>
  </si>
  <si>
    <t>False</t>
  </si>
  <si>
    <t>{9615f732-eb93-4c4a-aba1-4242103e6abf}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</si>
  <si>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</si>
  <si>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</si>
  <si>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</si>
  <si>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</si>
  <si>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</si>
  <si>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</si>
  <si>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</si>
  <si>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</si>
  <si>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</si>
  <si>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3716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</si>
  <si>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</si>
  <si>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</si>
  <si>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3716 DOZP Bystřice nad Úhlavou - přístavba, stavební úpravy - jídelna, terasa</t>
  </si>
  <si>
    <t>0,1</t>
  </si>
  <si>
    <t>KSO:</t>
  </si>
  <si>
    <t/>
  </si>
  <si>
    <t>CC-CZ:</t>
  </si>
  <si>
    <t>Místo:</t>
  </si>
  <si>
    <t xml:space="preserve"> </t>
  </si>
  <si>
    <t>Datum:</t>
  </si>
  <si>
    <t>3.3.2016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</si>
  <si>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</si>
  <si>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</si>
  <si>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</si>
  <si>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</si>
  <si>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</si>
  <si>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</si>
  <si>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</si>
  <si>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</si>
  <si>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</si>
  <si>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</si>
  <si>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</si>
  <si>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</si>
  <si>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</si>
  <si>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</si>
  <si>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</si>
  <si>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</si>
  <si>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</si>
  <si>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</si>
  <si>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</si>
  <si>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</si>
  <si>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</si>
  <si>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</si>
  <si>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</si>
  <si>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</si>
  <si>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</si>
  <si>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</si>
  <si>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</si>
  <si>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</si>
  <si>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</si>
  <si>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</si>
  <si>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</si>
  <si>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</si>
  <si>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</si>
  <si>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</si>
  <si>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</si>
  <si>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</si>
  <si>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</si>
  <si>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</si>
  <si>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</si>
  <si>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</si>
  <si>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</si>
  <si>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</si>
  <si>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</si>
  <si>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</si>
  <si>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</si>
  <si>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</si>
  <si>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</si>
  <si>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</si>
  <si>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</si>
  <si>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 xml:space="preserve">SO 01 Přístavaba, stavební úpravy - jídelna, terasa </t>
  </si>
  <si>
    <t>STA</t>
  </si>
  <si>
    <t>{afe122ad-039f-458e-884a-6a04e077bd8b}</t>
  </si>
  <si>
    <t>Zpět na list:</t>
  </si>
  <si>
    <t>KRYCÍ LIST SOUPISU</t>
  </si>
  <si>
    <t>Objekt:</t>
  </si>
  <si>
    <t xml:space="preserve">01 - SO 01 Přístavaba, stavební úpravy - jídelna, terasa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</si>
  <si>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</si>
  <si>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</si>
  <si>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</si>
  <si>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</si>
  <si>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</si>
  <si>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</si>
  <si>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</si>
  <si>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</si>
  <si>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</si>
  <si>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</si>
  <si>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</si>
  <si>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</si>
  <si>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</si>
  <si>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</si>
  <si>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</si>
  <si>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</si>
  <si>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</si>
  <si>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</si>
  <si>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</si>
  <si>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</si>
  <si>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</si>
  <si>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</si>
  <si>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</si>
  <si>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731 - Ústřední vytápění 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</si>
  <si>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</si>
  <si>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</si>
  <si>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</si>
  <si>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</si>
  <si>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</si>
  <si>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</si>
  <si>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</si>
  <si>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</si>
  <si>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</si>
  <si>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>M - Práce a dodávky M</t>
  </si>
  <si>
    <t xml:space="preserve">    21-M - Elektromontáže</t>
  </si>
  <si>
    <t xml:space="preserve">    22-M - EPS - elektonický požární systém</t>
  </si>
  <si>
    <t xml:space="preserve">  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</si>
  <si>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</si>
  <si>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</si>
  <si>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</si>
  <si>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</si>
  <si>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</si>
  <si>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</si>
  <si>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</si>
  <si>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</si>
  <si>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</si>
  <si>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</si>
  <si>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</si>
  <si>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</si>
  <si>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</si>
  <si>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</si>
  <si>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</si>
  <si>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</si>
  <si>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</si>
  <si>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</si>
  <si>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</si>
  <si>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</si>
  <si>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</si>
  <si>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</si>
  <si>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</si>
  <si>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</si>
  <si>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113204111</t>
  </si>
  <si>
    <t>Vytrhání obrub záhonových</t>
  </si>
  <si>
    <t>m</t>
  </si>
  <si>
    <t>CS ÚRS 2016 01</t>
  </si>
  <si>
    <t>4</t>
  </si>
  <si>
    <t>2</t>
  </si>
  <si>
    <t>-1189407047</t>
  </si>
  <si>
    <t>PP</t>
  </si>
  <si>
    <t>Vytrhání obrub s vybouráním lože, s přemístěním hmot na skládku na vzdálenost do 3 m nebo s naložením na dopravní prostředek záhonových</t>
  </si>
  <si>
    <t>VV</t>
  </si>
  <si>
    <t>"okap.chodník"9,50</t>
  </si>
  <si>
    <t>121101103</t>
  </si>
  <si>
    <t>Sejmutí ornice s přemístěním na vzdálenost do 250 m</t>
  </si>
  <si>
    <t>m3</t>
  </si>
  <si>
    <t>45268719</t>
  </si>
  <si>
    <t>Sejmutí ornice nebo lesní půdy s vodorovným přemístěním na hromady v místě upotřebení nebo na dočasné či trvalé skládky se složením, na vzdálenost přes 100 do 250 m</t>
  </si>
  <si>
    <t>6,00*4,80*0,20</t>
  </si>
  <si>
    <t>3</t>
  </si>
  <si>
    <t>132201101</t>
  </si>
  <si>
    <t>Hloubení rýh š do 600 mm v hornině tř. 3 objemu do 100 m3</t>
  </si>
  <si>
    <t>1101317945</t>
  </si>
  <si>
    <t>Hloubení zapažených i nezapažených rýh šířky do 600 mm s urovnáním dna do předepsaného profilu a spádu v hornině tř. 3 do 100 m3</t>
  </si>
  <si>
    <t>"pro nový vodovod"16,00*0,60*1,50</t>
  </si>
  <si>
    <t>"pro základy"(5,30+3,25+4,85+1,052)*0,60*1,10+2,3</t>
  </si>
  <si>
    <t>Součet</t>
  </si>
  <si>
    <t>132201109</t>
  </si>
  <si>
    <t>Příplatek za lepivost k hloubení rýh š do 600 mm v hornině tř. 3</t>
  </si>
  <si>
    <t>-1315772867</t>
  </si>
  <si>
    <t>Hloubení zapažených i nezapažených rýh šířky do 600 mm s urovnáním dna do předepsaného profilu a spádu v hornině tř. 3 Příplatek k cenám za lepivost horniny tř. 3</t>
  </si>
  <si>
    <t>5</t>
  </si>
  <si>
    <t>132201201</t>
  </si>
  <si>
    <t>Hloubení rýh š do 2000 mm v hornině tř. 3 objemu do 100 m3</t>
  </si>
  <si>
    <t>199892319</t>
  </si>
  <si>
    <t>Hloubení zapažených i nezapažených rýh šířky přes 600 do 2 000 mm s urovnáním dna do předepsaného profilu a spádu v hornině tř. 3 do 100 m3</t>
  </si>
  <si>
    <t>"pro základ rampy"12,00*3,10*1,10+4</t>
  </si>
  <si>
    <t>6</t>
  </si>
  <si>
    <t>132201209</t>
  </si>
  <si>
    <t>Příplatek za lepivost k hloubení rýh š do 2000 mm v hornině tř. 3</t>
  </si>
  <si>
    <t>1025338606</t>
  </si>
  <si>
    <t>Hloubení zapažených i nezapažených rýh šířky přes 600 do 2 000 mm s urovnáním dna do předepsaného profilu a spádu v hornině tř. 3 Příplatek k cenám za lepivost horniny tř. 3</t>
  </si>
  <si>
    <t>7</t>
  </si>
  <si>
    <t>151101101</t>
  </si>
  <si>
    <t>Zřízení příložného pažení a rozepření stěn rýh hl do 2 m</t>
  </si>
  <si>
    <t>m2</t>
  </si>
  <si>
    <t>-937519051</t>
  </si>
  <si>
    <t>Zřízení pažení a rozepření stěn rýh pro podzemní vedení pro všechny šířky rýhy příložné pro jakoukoliv mezerovitost, hloubky do 2 m</t>
  </si>
  <si>
    <t>"vodovod"16,00*1,60*2+5</t>
  </si>
  <si>
    <t>8</t>
  </si>
  <si>
    <t>151101111</t>
  </si>
  <si>
    <t>Odstranění příložného pažení a rozepření stěn rýh hl do 2 m</t>
  </si>
  <si>
    <t>-690231354</t>
  </si>
  <si>
    <t>Odstranění pažení a rozepření stěn rýh pro podzemní vedení s uložením materiálu na vzdálenost do 3 m od kraje výkopu příložné, hloubky do 2 m</t>
  </si>
  <si>
    <t>9</t>
  </si>
  <si>
    <t>162201102</t>
  </si>
  <si>
    <t>Vodorovné přemístění do 50 m výkopku/sypaniny z horniny tř. 1 až 4</t>
  </si>
  <si>
    <t>-318793837</t>
  </si>
  <si>
    <t>Vodorovné přemístění výkopku nebo sypaniny po suchu na obvyklém dopravním prostředku, bez naložení výkopku, avšak se složením bez rozhrnutí z horniny tř. 1 až 4 na vzdálenost přes 20 do 50 m</t>
  </si>
  <si>
    <t>26,238+44,92</t>
  </si>
  <si>
    <t>"zpět na zásyp"79,85</t>
  </si>
  <si>
    <t>167101101</t>
  </si>
  <si>
    <t>Nakládání výkopku z hornin tř. 1 až 4 do 100 m3</t>
  </si>
  <si>
    <t>837042892</t>
  </si>
  <si>
    <t>Nakládání, skládání a překládání neulehlého výkopku nebo sypaniny nakládání, množství do 100 m3, z hornin tř. 1 až 4</t>
  </si>
  <si>
    <t>79,85</t>
  </si>
  <si>
    <t>11</t>
  </si>
  <si>
    <t>171201201</t>
  </si>
  <si>
    <t>Uložení sypaniny na skládky</t>
  </si>
  <si>
    <t>1421705636</t>
  </si>
  <si>
    <t>26,228+94,238</t>
  </si>
  <si>
    <t>12</t>
  </si>
  <si>
    <t>174101101</t>
  </si>
  <si>
    <t>Zásyp jam, šachet rýh nebo kolem objektů sypaninou se zhutněním</t>
  </si>
  <si>
    <t>-1532381194</t>
  </si>
  <si>
    <t>Zásyp sypaninou z jakékoliv horniny s uložením výkopku ve vrstvách se zhutněním jam, šachet, rýh nebo kolem objektů v těchto vykopávkách</t>
  </si>
  <si>
    <t>"vodovod"14,40-3,60</t>
  </si>
  <si>
    <t>"zásyp pod objekt"4,85*13,00*1,00+6</t>
  </si>
  <si>
    <t>13</t>
  </si>
  <si>
    <t>175101201</t>
  </si>
  <si>
    <t>Obsypání objektu nad přilehlým původním terénem sypaninou bez prohození, uloženou do 3 m</t>
  </si>
  <si>
    <t>-1593540620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</si>
  <si>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</si>
  <si>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10,80*0,5</t>
  </si>
  <si>
    <t>Zakládání</t>
  </si>
  <si>
    <t>14</t>
  </si>
  <si>
    <t>274313711</t>
  </si>
  <si>
    <t>Základové pásy z betonu tř. C 20/25</t>
  </si>
  <si>
    <t>-1756334486</t>
  </si>
  <si>
    <t>Základy z betonu prostého pasy betonu kamenem neprokládaného tř. C 20/25</t>
  </si>
  <si>
    <t>"pro základy"(5,30+3,25+4,85+1,052)*0,60*1,10*1,035</t>
  </si>
  <si>
    <t>279113135</t>
  </si>
  <si>
    <t>Základová zeď tl do 400 mm z tvárnic ztraceného bednění včetně výplně z betonu tř. C 16/20</t>
  </si>
  <si>
    <t>22287927</t>
  </si>
  <si>
    <t>Základové zdi z tvárnic ztraceného bednění včetně výplně z betonu bez zvláštních nároků na vliv prostředí (X0, XC) třídy C 16/20, tloušťky zdiva přes 300 do 400 mm</t>
  </si>
  <si>
    <t>"základy"(2,80+4,85*2+1,50)*1,00</t>
  </si>
  <si>
    <t>"rampa"3,10*4*1,00</t>
  </si>
  <si>
    <t>16</t>
  </si>
  <si>
    <t>279361821</t>
  </si>
  <si>
    <t>Výztuž základových zdí nosných betonářskou ocelí 10 505</t>
  </si>
  <si>
    <t>t</t>
  </si>
  <si>
    <t>1916727968</t>
  </si>
  <si>
    <t>Výztuž základových zdí nosných svislých nebo odkloněných od svislice, rovinných nebo oblých, deskových nebo žebrových, včetně výztuže jejich žeber z betonářské oceli 10 505 (R) nebo BSt 500</t>
  </si>
  <si>
    <t>26,40*0,40*20,00*0,001</t>
  </si>
  <si>
    <t>Svislé a kompletní konstrukce</t>
  </si>
  <si>
    <t>17</t>
  </si>
  <si>
    <t>310239211</t>
  </si>
  <si>
    <t>Zazdívka otvorů pl do 4 m2 ve zdivu nadzákladovém cihlami pálenými na MVC</t>
  </si>
  <si>
    <t>-744868444</t>
  </si>
  <si>
    <t>Zazdívka otvorů ve zdivu nadzákladovém cihlami pálenými plochy přes 1 m2 do 4 m2 na maltu vápenocementovou</t>
  </si>
  <si>
    <t>"1.NP"1,55*0,60*1,50</t>
  </si>
  <si>
    <t>18</t>
  </si>
  <si>
    <t>311238627</t>
  </si>
  <si>
    <t>Zdivo nosné vnější tepelně izolační z cihel broušených  tl 440 mm U = 0,20 W/m2K na maltu</t>
  </si>
  <si>
    <t>630136204</t>
  </si>
  <si>
    <t>Zdivo nosné jednovrstvé z cihel děrovaných tepelně izolačních  spojené na pero a drážku broušené, lepené tenkovrstvou maltou, součinitel prostupu tepla U = 0,20, tl. zdiva 440 mm</t>
  </si>
  <si>
    <t>"1NP"</t>
  </si>
  <si>
    <t>(2,80+4,85*2+1,50)*3,50+4,2</t>
  </si>
  <si>
    <t>"odpočet otvorů"</t>
  </si>
  <si>
    <t>-1,50*1,80*2-0,75*1,50</t>
  </si>
  <si>
    <t>19</t>
  </si>
  <si>
    <t>317168131</t>
  </si>
  <si>
    <t>Překlad keramický vysoký v 23,8 cm dl 125 cm</t>
  </si>
  <si>
    <t>kus</t>
  </si>
  <si>
    <t>1726392961</t>
  </si>
  <si>
    <t>Překlady keramické  vysoké osazené do maltového lože, šířky překladu 7 cm výšky 23,8 cm, délky 125 cm</t>
  </si>
  <si>
    <t>"1.NP"5</t>
  </si>
  <si>
    <t>20</t>
  </si>
  <si>
    <t>317168134</t>
  </si>
  <si>
    <t>Překlad keramický vysoký v 23,8 cm dl 200 cm</t>
  </si>
  <si>
    <t>531276482</t>
  </si>
  <si>
    <t>Překlady keramické  vysoké osazené do maltového lože, šířky překladu 7 cm výšky 23,8 cm, délky 200 cm</t>
  </si>
  <si>
    <t>"1.NP"5*2</t>
  </si>
  <si>
    <t>317234410</t>
  </si>
  <si>
    <t>Vyzdívka mezi nosníky z cihel pálených na MC</t>
  </si>
  <si>
    <t>-1141333902</t>
  </si>
  <si>
    <t>Vyzdívka mezi nosníky cihlami pálenými na maltu cementovou</t>
  </si>
  <si>
    <t>"2.NP"</t>
  </si>
  <si>
    <t>1,50*0,60*0,14</t>
  </si>
  <si>
    <t>22</t>
  </si>
  <si>
    <t>317998113</t>
  </si>
  <si>
    <t>Tepelná izolace mezi překlady v 24 cm z polystyrénu tl 80 mm</t>
  </si>
  <si>
    <t>-438123062</t>
  </si>
  <si>
    <t>Izolace tepelná mezi překlady z pěnového polystyrénu výšky 24 cm, tloušťky 80 mm</t>
  </si>
  <si>
    <t>"1.NP"1,25+2,00*2</t>
  </si>
  <si>
    <t>Vodorovné konstrukce</t>
  </si>
  <si>
    <t>23</t>
  </si>
  <si>
    <t>411113115</t>
  </si>
  <si>
    <t>Strop  tl 25 cm ze stropních trámců tl 18 cm os vzdálenost 66 cm rozpětí 5000 mm</t>
  </si>
  <si>
    <t>1313946145</t>
  </si>
  <si>
    <t>Stropy betonové  ze stropních trámců a stropních betonových vložek včetně zmonololitnění konstrukce při osové vzdálenosti trámců 66 cm, z prvků stropní konstrukce tloušťky stropní konstrukce 25 cm, ze stropních trámců výšky do 18 cm, délky 5000 mm</t>
  </si>
  <si>
    <t>4,85*13,30+6,4</t>
  </si>
  <si>
    <t>24</t>
  </si>
  <si>
    <t>411351103</t>
  </si>
  <si>
    <t>Zřízení bednění stropů pod vložky z tvárnic</t>
  </si>
  <si>
    <t>-43199408</t>
  </si>
  <si>
    <t>Bednění stropů, kleneb nebo skořepin bez podpěrné konstrukce stropů pod vložky z tvárnic zřízení</t>
  </si>
  <si>
    <t>25</t>
  </si>
  <si>
    <t>411351104</t>
  </si>
  <si>
    <t>Odstranění bednění stropů pod vložky z tvárnic</t>
  </si>
  <si>
    <t>447769542</t>
  </si>
  <si>
    <t>Bednění stropů, kleneb nebo skořepin bez podpěrné konstrukce stropů pod vložky z tvárnic odstranění</t>
  </si>
  <si>
    <t>26</t>
  </si>
  <si>
    <t>413231231</t>
  </si>
  <si>
    <t>Zazdívka zhlaví stropních trámů průřezu přes 40000 mm2</t>
  </si>
  <si>
    <t>1599970795</t>
  </si>
  <si>
    <t>Zazdívka zhlaví stropních trámů nebo válcovaných nosníků pálenými cihlami trámů, průřezu přes 40000 mm2</t>
  </si>
  <si>
    <t>"stropní trámce"33</t>
  </si>
  <si>
    <t>27</t>
  </si>
  <si>
    <t>417238112</t>
  </si>
  <si>
    <t>Obezdívka věnce jednostranná věncovkou  v přes 210 do 250 mm včetně polystyrenu tl 70 mm</t>
  </si>
  <si>
    <t>-1020003123</t>
  </si>
  <si>
    <t>Obezdívka ztužujícího věnce věncovkou pálenou  včetně tepelné izolace z pěnového polystyrenu tl. 70 m jednostranná, výška věnce přes 210 do 250 mm</t>
  </si>
  <si>
    <t>5,20+3,25+4,85+1,05</t>
  </si>
  <si>
    <t>28</t>
  </si>
  <si>
    <t>417321414</t>
  </si>
  <si>
    <t>Ztužující pásy a věnce ze ŽB tř. C 20/25</t>
  </si>
  <si>
    <t>-532112902</t>
  </si>
  <si>
    <t>Ztužující pásy a věnce z betonu železového (bez výztuže) tř. C 20/25</t>
  </si>
  <si>
    <t>(5,20+3,25+4,85+1,05)*0,35*0,25</t>
  </si>
  <si>
    <t>29</t>
  </si>
  <si>
    <t>417361821</t>
  </si>
  <si>
    <t>Výztuž ztužujících pásů a věnců betonářskou ocelí 10 505</t>
  </si>
  <si>
    <t>-1087694762</t>
  </si>
  <si>
    <t>Výztuž ztužujících pásů a věnců z betonářské oceli 10 505 (R) nebo BSt 500</t>
  </si>
  <si>
    <t>1,256*120,00*0,001</t>
  </si>
  <si>
    <t>30</t>
  </si>
  <si>
    <t>451572111</t>
  </si>
  <si>
    <t>Lože pod potrubí otevřený výkop z kameniva drobného těženého</t>
  </si>
  <si>
    <t>2054280082</t>
  </si>
  <si>
    <t>Lože pod potrubí, stoky a drobné objekty v otevřeném výkopu z kameniva drobného těženého 0 až 4 mm</t>
  </si>
  <si>
    <t>"podsyp a obsyp potrubí"15,00*0,60*0,40+0,5</t>
  </si>
  <si>
    <t>Úpravy povrchů, podlahy a osazování výplní</t>
  </si>
  <si>
    <t>31</t>
  </si>
  <si>
    <t>611321141</t>
  </si>
  <si>
    <t>Vápenocementová omítka štuková dvouvrstvá vnitřních stropů rovných nanášená ručně</t>
  </si>
  <si>
    <t>-1393079679</t>
  </si>
  <si>
    <t>Omítka vápenocementová vnitřních ploch nanášená ručně dvouvrstvá, tloušťky jádrové omítky do 10 mm a tloušťky štuku do 3 mm štuková vodorovných konstrukcí stropů rovných</t>
  </si>
  <si>
    <t>".1:NP"49,69+4,16+5,66+5,9</t>
  </si>
  <si>
    <t>32</t>
  </si>
  <si>
    <t>611325121</t>
  </si>
  <si>
    <t>Vápenocementová štuková omítka rýh ve stropech šířky do 150 mm</t>
  </si>
  <si>
    <t>-1333800922</t>
  </si>
  <si>
    <t>Vápenocementová nebo vápenná omítka rýh štuková ve stropech, šířky rýhy do 150 mm</t>
  </si>
  <si>
    <t>"1:NP"3,30*0,15</t>
  </si>
  <si>
    <t>33</t>
  </si>
  <si>
    <t>611325122</t>
  </si>
  <si>
    <t>Vápenocementová štuková omítka rýh ve stropech šířky do 300 mm</t>
  </si>
  <si>
    <t>952447742</t>
  </si>
  <si>
    <t>Vápenocementová nebo vápenná omítka rýh štuková ve stropech, šířky rýhy přes 150 do 300 mm</t>
  </si>
  <si>
    <t>"1.NP"1,50*0,20</t>
  </si>
  <si>
    <t>34</t>
  </si>
  <si>
    <t>612321141</t>
  </si>
  <si>
    <t>Vápenocementová omítka štuková dvouvrstvá vnitřních stěn nanášená ručně</t>
  </si>
  <si>
    <t>-1273668823</t>
  </si>
  <si>
    <t>Omítka vápenocementová vnitřních ploch nanášená ručně dvouvrstvá, tloušťky jádrové omítky do 10 mm a tloušťky štuku do 3 mm štuková svislých konstrukcí stěn</t>
  </si>
  <si>
    <t>"1.NP"</t>
  </si>
  <si>
    <t>"jídelna"(4,85+2,80)*3,10-1,50*1,80*2+(1,80+1,80*2)*0,25*2+1,50*1,80*2+4,9</t>
  </si>
  <si>
    <t>"umývárna"2,57*3,10</t>
  </si>
  <si>
    <t>"WC imob."(2,10+2,20+0,60)*3,10-0,75*1,50+(0,75+1,50*2)*0,25</t>
  </si>
  <si>
    <t>35</t>
  </si>
  <si>
    <t>612325121</t>
  </si>
  <si>
    <t>Vápenocementová štuková omítka rýh ve stěnách šířky do 150 mm</t>
  </si>
  <si>
    <t>-152043899</t>
  </si>
  <si>
    <t>Vápenocementová nebo vápenná omítka rýh štuková ve stěnách, šířky rýhy do 150 mm</t>
  </si>
  <si>
    <t>"1.NP"3,20*0,20</t>
  </si>
  <si>
    <t>36</t>
  </si>
  <si>
    <t>612325122</t>
  </si>
  <si>
    <t>Vápenocementová štuková omítka rýh ve stěnách šířky do 300 mm</t>
  </si>
  <si>
    <t>-694385434</t>
  </si>
  <si>
    <t>Vápenocementová nebo vápenná omítka rýh štuková ve stěnách, šířky rýhy přes 150 do 300 mm</t>
  </si>
  <si>
    <t>"1.NP"3,20*0,20*2</t>
  </si>
  <si>
    <t>37</t>
  </si>
  <si>
    <t>612325302</t>
  </si>
  <si>
    <t>Vápenocementová štuková omítka ostění nebo nadpraží</t>
  </si>
  <si>
    <t>-1315826394</t>
  </si>
  <si>
    <t>Vápenocementová nebo vápenná omítka ostění nebo nadpraží štuková</t>
  </si>
  <si>
    <t>"1.NP"(1,67+2,50*2)*0,90+(1,435+2,50*2)*0,80+(1,60+2,50*2)*0,90</t>
  </si>
  <si>
    <t>"2.NP"(1,10+2,40*2)*0,90</t>
  </si>
  <si>
    <t>38</t>
  </si>
  <si>
    <t>613142001</t>
  </si>
  <si>
    <t>Potažení vnitřních pilířů nebo sloupů sklovláknitým pletivem vtlačeným do tenkovrstvé hmoty</t>
  </si>
  <si>
    <t>-2052669678</t>
  </si>
  <si>
    <t>Potažení vnitřních ploch pletivem v ploše nebo pruzích, na plném podkladu sklovláknitým vtlačením do tmelu pilířů nebo sloupů</t>
  </si>
  <si>
    <t>"2.NP"1,50*1,00</t>
  </si>
  <si>
    <t>39</t>
  </si>
  <si>
    <t>619991011</t>
  </si>
  <si>
    <t>Obalení konstrukcí a prvků fólií přilepenou lepící páskou</t>
  </si>
  <si>
    <t>428995887</t>
  </si>
  <si>
    <t>Zakrytí vnitřních ploch před znečištěním včetně pozdějšího odkrytí konstrukcí a prvků obalením fólií a přelepením páskou</t>
  </si>
  <si>
    <t>1,50*1,80*2+0,75*1,50+1,60*2,50+1,10*2,40</t>
  </si>
  <si>
    <t>40</t>
  </si>
  <si>
    <t>622142001</t>
  </si>
  <si>
    <t>Potažení vnějších stěn sklovláknitým pletivem vtlačeným do tenkovrstvé hmoty</t>
  </si>
  <si>
    <t>251240823</t>
  </si>
  <si>
    <t>Potažení vnějších ploch pletivem v ploše nebo pruzích, na plném podkladu sklovláknitým vtlačením do tmelu stěn</t>
  </si>
  <si>
    <t>"římsa u stropu"(5,30+3,25)*0,80</t>
  </si>
  <si>
    <t>41</t>
  </si>
  <si>
    <t>622321141</t>
  </si>
  <si>
    <t>Vápenocementová omítka štuková dvouvrstvá vnějších stěn nanášená ručně</t>
  </si>
  <si>
    <t>-1361802545</t>
  </si>
  <si>
    <t>Omítka vápenocementová vnějších ploch nanášená ručně dvouvrstvá, tloušťky jádrové omítky do 15 mm a tloušťky štuku do 3 mm štuková stěn</t>
  </si>
  <si>
    <t>(5,30+3,25+4,85+1,05)*3,15+4+5,1</t>
  </si>
  <si>
    <t>"odpočet otvorů"-1,50*1,80*2-0,75*1,50</t>
  </si>
  <si>
    <t>"špalety"(1,50+1,80*2)*0,15*2+(0,75+1,50*2)*0,15</t>
  </si>
  <si>
    <t>42</t>
  </si>
  <si>
    <t>629991011</t>
  </si>
  <si>
    <t>Zakrytí výplní otvorů a svislých ploch fólií přilepenou lepící páskou</t>
  </si>
  <si>
    <t>1425137506</t>
  </si>
  <si>
    <t>Zakrytí vnějších ploch před znečištěním včetně pozdějšího odkrytí výplní otvorů a svislých ploch fólií přilepenou lepící páskou</t>
  </si>
  <si>
    <t>43</t>
  </si>
  <si>
    <t>631311115</t>
  </si>
  <si>
    <t>Mazanina tl do 80 mm z betonu prostého bez zvýšených nároků na prostředí tř. C 20/25</t>
  </si>
  <si>
    <t>137845836</t>
  </si>
  <si>
    <t>Mazanina z betonu prostého bez zvýšených nároků na prostředí tl. přes 50 do 80 mm tř. C 20/25</t>
  </si>
  <si>
    <t>".NP"(19,69+4,16+5,66)*0,07</t>
  </si>
  <si>
    <t>44</t>
  </si>
  <si>
    <t>632441111</t>
  </si>
  <si>
    <t>Potěr anhydritový samonivelační tl do 20 mm ze suchých směsí</t>
  </si>
  <si>
    <t>1437373157</t>
  </si>
  <si>
    <t>Potěr anhydritový samonivelační ze suchých směsí tlouštky od 10 do 20 mm</t>
  </si>
  <si>
    <t>"střecha"5,30*3,25+4,85*12,60+2,55*1,05</t>
  </si>
  <si>
    <t>"1.NP"49,69+4,16+5,66</t>
  </si>
  <si>
    <t>45</t>
  </si>
  <si>
    <t>632451441</t>
  </si>
  <si>
    <t>Doplnění cementového potěru hlazeného pl do 1 m2 tl do 40 mm</t>
  </si>
  <si>
    <t>794448348</t>
  </si>
  <si>
    <t>Doplnění cementového potěru na mazaninách a betonových podkladech (s dodáním hmot), hlazeného dřevěným nebo ocelovým hladítkem, plochy jednotlivě do 1 m2 a tl. přes 30 do 40 mm</t>
  </si>
  <si>
    <t>"po vybouraných příčkách"</t>
  </si>
  <si>
    <t>(1,40+3,30)*0,15</t>
  </si>
  <si>
    <t>46</t>
  </si>
  <si>
    <t>631311134</t>
  </si>
  <si>
    <t>Mazanina tl do 240 mm z betonu prostého bez zvýšených nároků na prostředí tř. C 16/20</t>
  </si>
  <si>
    <t>1141657657</t>
  </si>
  <si>
    <t>Mazanina z betonu prostého bez zvýšených nároků na prostředí tl. přes 120 do 240 mm tř. C 16/20</t>
  </si>
  <si>
    <t>"podklední beton"4,85*13,60*0,15+1,2</t>
  </si>
  <si>
    <t>47</t>
  </si>
  <si>
    <t>631319171</t>
  </si>
  <si>
    <t>Příplatek k mazanině tl do 80 mm za stržení povrchu spodní vrstvy před vložením výztuže</t>
  </si>
  <si>
    <t>1363316902</t>
  </si>
  <si>
    <t>Příplatek k cenám mazanin za stržení povrchu spodní vrstvy mazaniny latí před vložením výztuže nebo pletiva pro tl. obou vrstev mazaniny přes 50 do 80 mm</t>
  </si>
  <si>
    <t>48</t>
  </si>
  <si>
    <t>631319175</t>
  </si>
  <si>
    <t>Příplatek k mazanině tl do 240 mm za stržení povrchu spodní vrstvy před vložením výztuže</t>
  </si>
  <si>
    <t>2093847356</t>
  </si>
  <si>
    <t>Příplatek k cenám mazanin za stržení povrchu spodní vrstvy mazaniny latí před vložením výztuže nebo pletiva pro tl. obou vrstev mazaniny přes 120 do 240 mm</t>
  </si>
  <si>
    <t>49</t>
  </si>
  <si>
    <t>631362021</t>
  </si>
  <si>
    <t>Výztuž mazanin svařovanými sítěmi Kari</t>
  </si>
  <si>
    <t>286588997</t>
  </si>
  <si>
    <t>Výztuž mazanin ze svařovaných sítí z drátů typu KARI</t>
  </si>
  <si>
    <t>"vrchní beton"</t>
  </si>
  <si>
    <t>(49,69+4,16+5,66)*0,0038*1,20</t>
  </si>
  <si>
    <t>"podklední beton"</t>
  </si>
  <si>
    <t>4,85*13,60*0,0038*1,20+0,6</t>
  </si>
  <si>
    <t>50</t>
  </si>
  <si>
    <t>635111215</t>
  </si>
  <si>
    <t>Násyp pod podlahy ze štěrkopísku se zhutněním</t>
  </si>
  <si>
    <t>-1661548101</t>
  </si>
  <si>
    <t>Násyp ze štěrkopísku, písku nebo kameniva pod podlahy se zhutněním ze štěrkopísku</t>
  </si>
  <si>
    <t>"pod podklední beton"4,85*13,60*0,15+1,2</t>
  </si>
  <si>
    <t>51</t>
  </si>
  <si>
    <t>642942611</t>
  </si>
  <si>
    <t>Osazování zárubní nebo rámů dveřních kovových do 2,5 m2 na montážní pěnu</t>
  </si>
  <si>
    <t>819998431</t>
  </si>
  <si>
    <t>Osazování zárubní nebo rámů kovových dveřních lisovaných nebo z úhelníků bez dveřních křídel, na montážní pěnu, o ploše otvoru do 2,5 m2</t>
  </si>
  <si>
    <t>"1.NP"3</t>
  </si>
  <si>
    <t>52</t>
  </si>
  <si>
    <t>M</t>
  </si>
  <si>
    <t>553315220</t>
  </si>
  <si>
    <t>zárubeň ocelová pro sádrokarton S 100 800 L/P</t>
  </si>
  <si>
    <t>1053357506</t>
  </si>
  <si>
    <t>Zárubně kovové zárubně ocelové pro sádrokarton S 100  800 L/P</t>
  </si>
  <si>
    <t>53</t>
  </si>
  <si>
    <t>553313030</t>
  </si>
  <si>
    <t>zárubeň ocelová pro sádrokarton s drážkou S 100 DV 800 L/P</t>
  </si>
  <si>
    <t>1780063046</t>
  </si>
  <si>
    <t>Zárubně kovové zárubně ocelové pro sádrokarton s drážkou pro těsnění,  kapsový závěs S 100 DV 800 L/P</t>
  </si>
  <si>
    <t>54</t>
  </si>
  <si>
    <t>553311190</t>
  </si>
  <si>
    <t>zárubeň ocelová pro běžné zdění H 110 900 L/P</t>
  </si>
  <si>
    <t>1923651707</t>
  </si>
  <si>
    <t>Zárubně kovové zárubně ocelové pro zdění H 110 900 L/P</t>
  </si>
  <si>
    <t>Trubní vedení</t>
  </si>
  <si>
    <t>55</t>
  </si>
  <si>
    <t>871241141</t>
  </si>
  <si>
    <t>Montáž potrubí z PE100 SDR 11 otevřený výkop svařovaných na tupo D 90 x 8,2 mm</t>
  </si>
  <si>
    <t>641583878</t>
  </si>
  <si>
    <t>Montáž vodovodního potrubí z plastů v otevřeném výkopu z polyetylenu PE 100 svařovaných na tupo SDR 11/PN16 D 90 x 8,2 mm</t>
  </si>
  <si>
    <t>56</t>
  </si>
  <si>
    <t>286138120</t>
  </si>
  <si>
    <t>potrubí vodovodní PE HD (IPE) tyče 6,12 m, 90 x 5,1 mm</t>
  </si>
  <si>
    <t>-1128859470</t>
  </si>
  <si>
    <t>Trubky z polyetylénu vodovodní potrubí PE PEHD (IPE)  PE 80  SDR 17,6 tyče 6 nebo 12 m 90 x 5,1 mm</t>
  </si>
  <si>
    <t>15,00*1,10</t>
  </si>
  <si>
    <t>57</t>
  </si>
  <si>
    <t>891247111</t>
  </si>
  <si>
    <t>Montáž hydrantů podzemních DN 80</t>
  </si>
  <si>
    <t>-1553556642</t>
  </si>
  <si>
    <t>Montáž vodovodních armatur na potrubí hydrantů podzemních (bez osazení poklopů) DN 80</t>
  </si>
  <si>
    <t>58</t>
  </si>
  <si>
    <t>422736600</t>
  </si>
  <si>
    <t>hydrant podzemní  DN80 PN16 dvojitý uzávěr s koulí, výška krytí 1000 mm</t>
  </si>
  <si>
    <t>1924883736</t>
  </si>
  <si>
    <t>Armatury speciální ostatní do PN 40 hydranty podzemní DN 80, PN 16, tvárná litina, HVĚZDA podzemní hydrant dvojitý uzávěr s koulí 12.1.1 výška krytí 1000 mm</t>
  </si>
  <si>
    <t>P</t>
  </si>
  <si>
    <t>Poznámka k položce:
Dvojitý uzávěr s koulí. Tvárná litina. Epoxidace dle DIN 30677-2 a GSK. Nerezové silnostěné vřeteno s prolisy. Ochranný kryt odvodnění.Manžeta proti vnikání nečistot. Vizuelní odlišení délky hydrantu. Možnost demontáže vnitřních částí za provozu. Příslušenství: hydrantová drenáž, hydrantový poklop</t>
  </si>
  <si>
    <t>59</t>
  </si>
  <si>
    <t>892 101</t>
  </si>
  <si>
    <t>napojení na stávající rozvod</t>
  </si>
  <si>
    <t>ks</t>
  </si>
  <si>
    <t>-1325614723</t>
  </si>
  <si>
    <t>60</t>
  </si>
  <si>
    <t>892 102</t>
  </si>
  <si>
    <t>demontáž stávající hydrantu DN 80</t>
  </si>
  <si>
    <t>-576402250</t>
  </si>
  <si>
    <t>61</t>
  </si>
  <si>
    <t>892271111</t>
  </si>
  <si>
    <t>Tlaková zkouška vodou potrubí DN 100 nebo 125</t>
  </si>
  <si>
    <t>1470952577</t>
  </si>
  <si>
    <t>Tlakové zkoušky vodou na potrubí DN 100 nebo 125</t>
  </si>
  <si>
    <t>62</t>
  </si>
  <si>
    <t>892273122</t>
  </si>
  <si>
    <t>Proplach a dezinfekce vodovodního potrubí DN od 80 do 125</t>
  </si>
  <si>
    <t>405221068</t>
  </si>
  <si>
    <t>63</t>
  </si>
  <si>
    <t>899401113</t>
  </si>
  <si>
    <t>Osazení poklopů litinových hydrantových</t>
  </si>
  <si>
    <t>-1216012597</t>
  </si>
  <si>
    <t>64</t>
  </si>
  <si>
    <t>422914520</t>
  </si>
  <si>
    <t>poklop litinový typ 522-hydrantový   DN 80</t>
  </si>
  <si>
    <t>1607280627</t>
  </si>
  <si>
    <t>Díly (sestavy) k armaturám průmyslovým poklopy litinové, GGG-400 typ 522 - hydrantový  DN 80</t>
  </si>
  <si>
    <t>Ostatní konstrukce a práce, bourání</t>
  </si>
  <si>
    <t>65</t>
  </si>
  <si>
    <t>949101112</t>
  </si>
  <si>
    <t>Lešení pomocné pro objekty pozemních staveb s lešeňovou podlahou v do 3,5 m zatížení do 150 kg/m2</t>
  </si>
  <si>
    <t>1768445322</t>
  </si>
  <si>
    <t>Lešení pomocné pracovní pro objekty pozemních staveb pro zatížení do 150 kg/m2, o výšce lešeňové podlahy přes 1,9 do 3,5 m</t>
  </si>
  <si>
    <t>"uvnitř"46,69+4,16+5,66</t>
  </si>
  <si>
    <t>"fasáda"(5,30+3,25+4,85+1,05+1,50*2*3)*1,50</t>
  </si>
  <si>
    <t>66</t>
  </si>
  <si>
    <t>950 101</t>
  </si>
  <si>
    <t>přebetonování a zrušení stávající kanalizační šachty</t>
  </si>
  <si>
    <t>1880485016</t>
  </si>
  <si>
    <t>67</t>
  </si>
  <si>
    <t>950 102</t>
  </si>
  <si>
    <t xml:space="preserve">nová revizní šachta pr. 1000 mm, hl. 2 m včetně zemních prací </t>
  </si>
  <si>
    <t>-1200079180</t>
  </si>
  <si>
    <t>68</t>
  </si>
  <si>
    <t>950 103</t>
  </si>
  <si>
    <t>úprava stávající revizní kanalizační šachty vč osazení plynotěsného poklopu</t>
  </si>
  <si>
    <t>1993697173</t>
  </si>
  <si>
    <t>69</t>
  </si>
  <si>
    <t>950 104</t>
  </si>
  <si>
    <t>demontáž stávající rampy</t>
  </si>
  <si>
    <t>-101481495</t>
  </si>
  <si>
    <t>6,00*1,40</t>
  </si>
  <si>
    <t>70</t>
  </si>
  <si>
    <t>950 105</t>
  </si>
  <si>
    <t>požární uspávky</t>
  </si>
  <si>
    <t>1850870070</t>
  </si>
  <si>
    <t>71</t>
  </si>
  <si>
    <t>950 106</t>
  </si>
  <si>
    <t>D+M hasící přístroje</t>
  </si>
  <si>
    <t>1450989713</t>
  </si>
  <si>
    <t>72</t>
  </si>
  <si>
    <t>952901111</t>
  </si>
  <si>
    <t>Vyčištění budov bytové a občanské výstavby při výšce podlaží do 4 m</t>
  </si>
  <si>
    <t>1515421713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</si>
  <si>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</si>
  <si>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"1.NP"5,35*14,20+11,80*3,10+13,7</t>
  </si>
  <si>
    <t>"2.NP"5,60*4,50</t>
  </si>
  <si>
    <t>73</t>
  </si>
  <si>
    <t>962031132</t>
  </si>
  <si>
    <t>Bourání příček z cihel pálených na MVC tl do 100 mm</t>
  </si>
  <si>
    <t>1055263428</t>
  </si>
  <si>
    <t>Bourání příček z cihel, tvárnic nebo příčkovek z cihel pálených, plných nebo dutých na maltu vápennou nebo vápenocementovou, tl. do 100 mm</t>
  </si>
  <si>
    <t>"1.NP"3,30*3,18+1,1</t>
  </si>
  <si>
    <t>74</t>
  </si>
  <si>
    <t>962031133</t>
  </si>
  <si>
    <t>Bourání příček z cihel pálených na MVC tl do 150 mm</t>
  </si>
  <si>
    <t>-1808964174</t>
  </si>
  <si>
    <t>Bourání příček z cihel, tvárnic nebo příčkovek z cihel pálených, plných nebo dutých na maltu vápennou nebo vápenocementovou, tl. do 150 mm</t>
  </si>
  <si>
    <t>"1.NP"1,48*3,18+0,55</t>
  </si>
  <si>
    <t>75</t>
  </si>
  <si>
    <t>965042131</t>
  </si>
  <si>
    <t>Bourání podkladů pod dlažby nebo mazanin betonových nebo z litého asfaltu tl do 100 mm pl do 4 m2</t>
  </si>
  <si>
    <t>2011373284</t>
  </si>
  <si>
    <t>Bourání podkladů pod dlažby nebo litých celistvých podlah a mazanin betonových nebo z litého asfaltu tl. do 100 mm, plochy do 4 m2</t>
  </si>
  <si>
    <t>"stáv.okap. chodník"5,50*0,50*0,06</t>
  </si>
  <si>
    <t>76</t>
  </si>
  <si>
    <t>965042241</t>
  </si>
  <si>
    <t>Bourání podkladů pod dlažby nebo mazanin betonových nebo z litého asfaltu tl přes 100 mm pl pře 4 m2</t>
  </si>
  <si>
    <t>751139626</t>
  </si>
  <si>
    <t>Bourání podkladů pod dlažby nebo litých celistvých podlah a mazanin betonových nebo z litého asfaltu tl. přes 100 mm, plochy přes 4 m2</t>
  </si>
  <si>
    <t>"ubourání terasy"8,90*0,20</t>
  </si>
  <si>
    <t>77</t>
  </si>
  <si>
    <t>965081213</t>
  </si>
  <si>
    <t>Bourání podlah z dlaždic keramických nebo xylolitových tl do 10 mm plochy přes 1 m2</t>
  </si>
  <si>
    <t>-1330916088</t>
  </si>
  <si>
    <t>Bourání podlah ostatních bez podkladního lože nebo mazaniny z dlaždic s jakoukoliv výplní spár keramických nebo xylolitových tl. do 10 mm, plochy přes 1 m2</t>
  </si>
  <si>
    <t>".NP kancelář MTZ"10,50+1,2</t>
  </si>
  <si>
    <t>78</t>
  </si>
  <si>
    <t>965081313</t>
  </si>
  <si>
    <t>Bourání podlah z dlaždic betonových, teracových nebo čedičových tl do 20 mm plochy přes 1 m2</t>
  </si>
  <si>
    <t>448847374</t>
  </si>
  <si>
    <t>Bourání podlah ostatních bez podkladního lože nebo mazaniny z dlaždic s jakoukoliv výplní spár betonových, teracových nebo čedičových tl. do 20 mm, plochy přes 1 m2</t>
  </si>
  <si>
    <t>8,90</t>
  </si>
  <si>
    <t>79</t>
  </si>
  <si>
    <t>967031132</t>
  </si>
  <si>
    <t>Přisekání rovných ostění v cihelném zdivu na MV nebo MVC</t>
  </si>
  <si>
    <t>167885640</t>
  </si>
  <si>
    <t>Přisekání (špicování) plošné nebo rovných ostění zdiva z cihel pálených rovných ostění, bez odstupu, po hrubém vybourání otvorů, na maltu vápennou nebo vápenocementovou</t>
  </si>
  <si>
    <t>"1.NP"2,10*0,60*2*2</t>
  </si>
  <si>
    <t>"2.NP"2,10*0,60*2</t>
  </si>
  <si>
    <t>80</t>
  </si>
  <si>
    <t>968062376</t>
  </si>
  <si>
    <t>Vybourání dřevěných rámů oken zdvojených včetně křídel pl do 4 m2</t>
  </si>
  <si>
    <t>459443154</t>
  </si>
  <si>
    <t>Vybourání dřevěných rámů oken s křídly, dveřních zárubní, vrat, stěn, ostění nebo obkladů rámů oken s křídly zdvojených, plochy do 4 m2</t>
  </si>
  <si>
    <t>"1.NP"1,55*1,50*2</t>
  </si>
  <si>
    <t>"2.NP"1,10*0,50</t>
  </si>
  <si>
    <t>81</t>
  </si>
  <si>
    <t>968062456</t>
  </si>
  <si>
    <t>Vybourání dřevěných dveřních zárubní pl přes 2 m2</t>
  </si>
  <si>
    <t>-891027168</t>
  </si>
  <si>
    <t>Vybourání dřevěných rámů oken s křídly, dveřních zárubní, vrat, stěn, ostění nebo obkladů dveřních zárubní, plochy přes 2 m2</t>
  </si>
  <si>
    <t>"1NP"1,60*2,50</t>
  </si>
  <si>
    <t>82</t>
  </si>
  <si>
    <t>968072455</t>
  </si>
  <si>
    <t>Vybourání kovových dveřních zárubní pl do 2 m2</t>
  </si>
  <si>
    <t>-1666974276</t>
  </si>
  <si>
    <t>Vybourání kovových rámů oken s křídly, dveřních zárubní, vrat, stěn, ostění nebo obkladů dveřních zárubní, plochy do 2 m2</t>
  </si>
  <si>
    <t>"1.NP"0,90*1,97</t>
  </si>
  <si>
    <t>83</t>
  </si>
  <si>
    <t>971033651</t>
  </si>
  <si>
    <t>Vybourání otvorů ve zdivu cihelném pl do 4 m2 na MVC nebo MV tl do 600 mm</t>
  </si>
  <si>
    <t>64929695</t>
  </si>
  <si>
    <t>Vybourání otvorů ve zdivu základovém nebo nadzákladovém z cihel, tvárnic, příčkovek z cihel pálených na maltu vápennou nebo vápenocementovou plochy do 4 m2, tl. do 600 mm</t>
  </si>
  <si>
    <t>"1NP"1,70*0,70*0,85*2</t>
  </si>
  <si>
    <t>"2.NP"1,70*0,70*0,90</t>
  </si>
  <si>
    <t>84</t>
  </si>
  <si>
    <t>973031326</t>
  </si>
  <si>
    <t>Vysekání kapes ve zdivu cihelném na MV nebo MVC pl do 0,10 m2 hl do 450 mm</t>
  </si>
  <si>
    <t>-575973640</t>
  </si>
  <si>
    <t>Vysekání výklenků nebo kapes ve zdivu z cihel na maltu vápennou nebo vápenocementovou kapes, plochy do 0,10 m2, hl. do 450 mm</t>
  </si>
  <si>
    <t>"pro strop"33</t>
  </si>
  <si>
    <t>85</t>
  </si>
  <si>
    <t>974031664</t>
  </si>
  <si>
    <t>Vysekání rýh ve zdivu cihelném pro vtahování nosníků hl do 150 mm v do 150 mm</t>
  </si>
  <si>
    <t>858800572</t>
  </si>
  <si>
    <t>Vysekání rýh ve zdivu cihelném na maltu vápennou nebo vápenocementovou pro vtahování nosníků do zdí, před vybouráním otvoru do hl. 150 mm, při v. nosníku do 150 mm</t>
  </si>
  <si>
    <t>"2.NP"1,50*4</t>
  </si>
  <si>
    <t>997</t>
  </si>
  <si>
    <t>Přesun sutě</t>
  </si>
  <si>
    <t>86</t>
  </si>
  <si>
    <t>997013111</t>
  </si>
  <si>
    <t>Vnitrostaveništní doprava suti a vybouraných hmot pro budovy v do 6 m s použitím mechanizace</t>
  </si>
  <si>
    <t>-691319129</t>
  </si>
  <si>
    <t>Vnitrostaveništní doprava suti a vybouraných hmot vodorovně do 50 m svisle s použitím mechanizace pro budovy a haly výšky do 6 m</t>
  </si>
  <si>
    <t>87</t>
  </si>
  <si>
    <t>997013501</t>
  </si>
  <si>
    <t>Odvoz suti a vybouraných hmot na skládku nebo meziskládku do 1 km se složením</t>
  </si>
  <si>
    <t>-759114969</t>
  </si>
  <si>
    <t>Odvoz suti a vybouraných hmot na skládku nebo meziskládku se složením, na vzdálenost do 1 km</t>
  </si>
  <si>
    <t>88</t>
  </si>
  <si>
    <t>997013509</t>
  </si>
  <si>
    <t>Příplatek k odvozu suti a vybouraných hmot na skládku ZKD 1 km přes 1 km</t>
  </si>
  <si>
    <t>-1893947464</t>
  </si>
  <si>
    <t>Odvoz suti a vybouraných hmot na skládku nebo meziskládku se složením, na vzdálenost Příplatek k ceně za každý další i započatý 1 km přes 1 km</t>
  </si>
  <si>
    <t>13,284*22</t>
  </si>
  <si>
    <t>89</t>
  </si>
  <si>
    <t>997013801</t>
  </si>
  <si>
    <t>Poplatek za uložení stavebního betonového odpadu na skládce (skládkovné)</t>
  </si>
  <si>
    <t>-324824738</t>
  </si>
  <si>
    <t>Poplatek za uložení stavebního odpadu na skládce (skládkovné) betonového</t>
  </si>
  <si>
    <t>90</t>
  </si>
  <si>
    <t>997013803</t>
  </si>
  <si>
    <t>Poplatek za uložení stavebního odpadu z keramických materiálů na skládce (skládkovné)</t>
  </si>
  <si>
    <t>-915184376</t>
  </si>
  <si>
    <t>Poplatek za uložení stavebního odpadu na skládce (skládkovné) z keramických materiálů</t>
  </si>
  <si>
    <t>91</t>
  </si>
  <si>
    <t>997013831</t>
  </si>
  <si>
    <t>Poplatek za uložení stavebního směsného odpadu na skládce (skládkovné)</t>
  </si>
  <si>
    <t>1638959552</t>
  </si>
  <si>
    <t>Poplatek za uložení stavebního odpadu na skládce (skládkovné) směsného</t>
  </si>
  <si>
    <t>998</t>
  </si>
  <si>
    <t>Přesun hmot</t>
  </si>
  <si>
    <t>92</t>
  </si>
  <si>
    <t>998018001</t>
  </si>
  <si>
    <t>Přesun hmot ruční pro budovy v do 6 m</t>
  </si>
  <si>
    <t>1068563792</t>
  </si>
  <si>
    <t>Přesun hmot pro budovy občanské výstavby, bydlení, výrobu a služby ruční - bez užití mechanizace vodorovná dopravní vzdálenost do 100 m pro budovy s jakoukoliv nosnou konstrukcí výšky do 6 m</t>
  </si>
  <si>
    <t>PSV</t>
  </si>
  <si>
    <t>Práce a dodávky PSV</t>
  </si>
  <si>
    <t>711</t>
  </si>
  <si>
    <t>Izolace proti vodě, vlhkosti a plynům</t>
  </si>
  <si>
    <t>93</t>
  </si>
  <si>
    <t>711111001</t>
  </si>
  <si>
    <t>Provedení izolace proti zemní vlhkosti vodorovné za studena nátěrem penetračním</t>
  </si>
  <si>
    <t>866852645</t>
  </si>
  <si>
    <t>Provedení izolace proti zemní vlhkosti natěradly a tmely za studena na ploše vodorovné V nátěrem penetračním</t>
  </si>
  <si>
    <t>5,30*3,25+4,50*9,80+2,55*1,05+6,4</t>
  </si>
  <si>
    <t>70,403*2</t>
  </si>
  <si>
    <t>94</t>
  </si>
  <si>
    <t>111631500</t>
  </si>
  <si>
    <t>lak asfaltový ALP/9 (t) bal 9 kg</t>
  </si>
  <si>
    <t>1263500865</t>
  </si>
  <si>
    <t>Výrobky asfaltové izolační a zálivkové hmoty asfalty oxidované stavebně-izolační k penetraci suchých a očištěných podkladů pod asfaltové izolační krytiny a izolace ALP/9 bal 9 kg</t>
  </si>
  <si>
    <t>Poznámka k položce:
Spotřeba 0,3-0,4kg/m2 dle povrchu, ředidlo technický benzín</t>
  </si>
  <si>
    <t>210*0,0003 'Přepočtené koeficientem množství</t>
  </si>
  <si>
    <t>95</t>
  </si>
  <si>
    <t>711131101</t>
  </si>
  <si>
    <t>Provedení izolace proti zemní vlhkosti pásy na sucho vodorovné AIP nebo tkaninou</t>
  </si>
  <si>
    <t>192487266</t>
  </si>
  <si>
    <t>Provedení izolace proti zemní vlhkosti pásy na sucho AIP nebo tkaniny na ploše vodorovné V</t>
  </si>
  <si>
    <t>96</t>
  </si>
  <si>
    <t>628111200</t>
  </si>
  <si>
    <t>pás asfaltovaný A330</t>
  </si>
  <si>
    <t>-38822857</t>
  </si>
  <si>
    <t>Pásy asfaltované bez krycí vrstvy vložka strojní hadrová lepenka A 330</t>
  </si>
  <si>
    <t>70,403</t>
  </si>
  <si>
    <t>70,403*1,15 'Přepočtené koeficientem množství</t>
  </si>
  <si>
    <t>97</t>
  </si>
  <si>
    <t>711141559</t>
  </si>
  <si>
    <t>Provedení izolace proti zemní vlhkosti pásy přitavením vodorovné NAIP</t>
  </si>
  <si>
    <t>-1065132568</t>
  </si>
  <si>
    <t>Provedení izolace proti zemní vlhkosti pásy přitavením NAIP na ploše vodorovné V</t>
  </si>
  <si>
    <t>98</t>
  </si>
  <si>
    <t>628322820.R1</t>
  </si>
  <si>
    <t xml:space="preserve">pás těžký asfaltovaný podkladní </t>
  </si>
  <si>
    <t>1594336396</t>
  </si>
  <si>
    <t>Pásy asfaltované těžké vložka skleněná rohož  role/10m2</t>
  </si>
  <si>
    <t>99</t>
  </si>
  <si>
    <t>628361090</t>
  </si>
  <si>
    <t>pás těžký asfaltovaný 40 Al mineral</t>
  </si>
  <si>
    <t>726314949</t>
  </si>
  <si>
    <t>Pásy asfaltované těžké vložka profilovaná kovová folie s Al folií nosnou vložkou  40 Al minerál</t>
  </si>
  <si>
    <t>70,4026086956522*1,15 'Přepočtené koeficientem množství</t>
  </si>
  <si>
    <t>998711201</t>
  </si>
  <si>
    <t>Přesun hmot procentní pro izolace proti vodě, vlhkosti a plynům v objektech v do 6 m</t>
  </si>
  <si>
    <t>%</t>
  </si>
  <si>
    <t>1504903181</t>
  </si>
  <si>
    <t>Přesun hmot pro izolace proti vodě, vlhkosti a plynům stanovený procentní sazbou z ceny vodorovná dopravní vzdálenost do 50 m v objektech výšky do 6 m</t>
  </si>
  <si>
    <t>712</t>
  </si>
  <si>
    <t>Povlakové krytiny</t>
  </si>
  <si>
    <t>101</t>
  </si>
  <si>
    <t>712311101</t>
  </si>
  <si>
    <t>Provedení povlakové krytiny střech do 10° za studena lakem penetračním nebo asfaltovým</t>
  </si>
  <si>
    <t>400284427</t>
  </si>
  <si>
    <t>Provedení povlakové krytiny střech plochých do 10 st. natěradly a tmely za studena nátěrem lakem penetračním nebo asfaltovým</t>
  </si>
  <si>
    <t>"střecha"5,30*3,25+4,85*12,60+2,55*1,05+8</t>
  </si>
  <si>
    <t>102</t>
  </si>
  <si>
    <t>-2134155172</t>
  </si>
  <si>
    <t>90*0,0003 'Přepočtené koeficientem množství</t>
  </si>
  <si>
    <t>103</t>
  </si>
  <si>
    <t>712321132</t>
  </si>
  <si>
    <t>Provedení povlakové krytiny střech do 10° za horka nátěrem asfaltovým</t>
  </si>
  <si>
    <t>713254797</t>
  </si>
  <si>
    <t>Provedení povlakové krytiny střech plochých do 10 st. natěradly a tmely za horka nátěrem asfaltovým</t>
  </si>
  <si>
    <t>89,013</t>
  </si>
  <si>
    <t>104</t>
  </si>
  <si>
    <t>111613460</t>
  </si>
  <si>
    <t>asfalt stavebně-izolační, AOSI 85/25 B2 bal.190 kg</t>
  </si>
  <si>
    <t>-1474429630</t>
  </si>
  <si>
    <t>Výrobky asfaltové izolační a zálivkové hmoty asfalty oxidované stavebně-izolační izolace pozemních, průmyslových a inženýrských staveb AOSI 85/25 B2 bal. 190 kg</t>
  </si>
  <si>
    <t>89,013*4,00*0,001+81,013*2,00*0,001</t>
  </si>
  <si>
    <t>105</t>
  </si>
  <si>
    <t>712341559</t>
  </si>
  <si>
    <t>Provedení povlakové krytiny střech do 10° pásy NAIP přitavením v plné ploše</t>
  </si>
  <si>
    <t>1507725511</t>
  </si>
  <si>
    <t>Provedení povlakové krytiny střech plochých do 10 st. pásy přitavením NAIP v plné ploše</t>
  </si>
  <si>
    <t>106</t>
  </si>
  <si>
    <t>628526740</t>
  </si>
  <si>
    <t xml:space="preserve">pás modifikovaný SBS </t>
  </si>
  <si>
    <t>82512032</t>
  </si>
  <si>
    <t>Pásy s modifikovaným asfaltem vložka skleněná rohož asfaltové hydroizolační pásy modifikované SBS (styren - butadien - styren)</t>
  </si>
  <si>
    <t>89,013*1,15 'Přepočtené koeficientem množství</t>
  </si>
  <si>
    <t>107</t>
  </si>
  <si>
    <t>712361703</t>
  </si>
  <si>
    <t>Provedení povlakové krytiny střech do 10° fólií přilepenou v plné ploše</t>
  </si>
  <si>
    <t>-978324403</t>
  </si>
  <si>
    <t>Provedení povlakové krytiny střech plochých do 10 st. fólií přilepenou lepidlem v plné ploše</t>
  </si>
  <si>
    <t>"střešní žlab"12,00*1,60+1,9</t>
  </si>
  <si>
    <t>108</t>
  </si>
  <si>
    <t>283220010</t>
  </si>
  <si>
    <t>fólie hydroizolační střešní tl 2 mm š 1200 mm barevná</t>
  </si>
  <si>
    <t>-1155104560</t>
  </si>
  <si>
    <t>Fólie z měkčeného polyvinylchloridu a jednoduché výrobky z nich hydroizolační fólie L  mPVC fólie střešní š 1200 mm  tl 2 mm  barevná</t>
  </si>
  <si>
    <t>110,113</t>
  </si>
  <si>
    <t>110,113*1,15 'Přepočtené koeficientem množství</t>
  </si>
  <si>
    <t>109</t>
  </si>
  <si>
    <t>712591172</t>
  </si>
  <si>
    <t>Provedení povlakové krytiny oblých střech ochranné textilní vrstvy</t>
  </si>
  <si>
    <t>514771076</t>
  </si>
  <si>
    <t>Provedení povlakové krytiny střech oblých – ostatní práce provedení vrstvy textilní ochranné</t>
  </si>
  <si>
    <t>110</t>
  </si>
  <si>
    <t>693112150</t>
  </si>
  <si>
    <t>textilie netkaná  300 g/m2</t>
  </si>
  <si>
    <t>-322010003</t>
  </si>
  <si>
    <t>Geotextilie geotextilie netkané I (polypropylen) použití: izolace střešních plášťů, zakládání spodních staveb a bázenů barva:  pestrá max. šíře 400 cm 300g/m2</t>
  </si>
  <si>
    <t>111</t>
  </si>
  <si>
    <t>998712201</t>
  </si>
  <si>
    <t>Přesun hmot procentní pro krytiny povlakové v objektech v do 6 m</t>
  </si>
  <si>
    <t>2068475990</t>
  </si>
  <si>
    <t>Přesun hmot pro povlakové krytiny stanovený procentní sazbou z ceny vodorovná dopravní vzdálenost do 50 m v objektech výšky do 6 m</t>
  </si>
  <si>
    <t>713</t>
  </si>
  <si>
    <t>Izolace tepelné</t>
  </si>
  <si>
    <t>112</t>
  </si>
  <si>
    <t>713 101</t>
  </si>
  <si>
    <t>D+M rohový úhelník z poplastovaného plechu</t>
  </si>
  <si>
    <t>834942934</t>
  </si>
  <si>
    <t>"stgřecha"12,00*2</t>
  </si>
  <si>
    <t>113</t>
  </si>
  <si>
    <t>713 102</t>
  </si>
  <si>
    <t>D+M perforovaná zakončovací lišta L profil u zábradlí terasy</t>
  </si>
  <si>
    <t>-198653160</t>
  </si>
  <si>
    <t>5,30+4,50+4,80</t>
  </si>
  <si>
    <t>114</t>
  </si>
  <si>
    <t>713 103</t>
  </si>
  <si>
    <t>D+M stahovací pásek foůie s pryžovou podložkou</t>
  </si>
  <si>
    <t>-960092763</t>
  </si>
  <si>
    <t>115</t>
  </si>
  <si>
    <t>713121111</t>
  </si>
  <si>
    <t>Montáž izolace tepelné podlah volně kladenými rohožemi, pásy, dílci, deskami 1 vrstva</t>
  </si>
  <si>
    <t>1462139525</t>
  </si>
  <si>
    <t>Montáž tepelné izolace podlah rohožemi, pásy, deskami, dílci, bloky (izolační materiál ve specifikaci) kladenými volně jednovrstvá</t>
  </si>
  <si>
    <t>"1.NP"49,69+4,16+5,66+5,9</t>
  </si>
  <si>
    <t>116</t>
  </si>
  <si>
    <t>283758860</t>
  </si>
  <si>
    <t>deska z pěnového polystyrenu EPS 100 Z 1000 x 500 x 120 mm</t>
  </si>
  <si>
    <t>1211573381</t>
  </si>
  <si>
    <t>Desky z lehčených plastů desky z pěnového polystyrénu - samozhášivého typ EPS 100Z (EPS 100S), objemová hmotnost 20 - 25 kg/m3 tepelně izolační desky pro izolace s vysokými nároky na pevnost v tlaku a ohybu (vysoce zatížené podlahy,střechy apod.) rozměr 1000 x 500 mm, lambda=0,037 [W / m K] 120 mm</t>
  </si>
  <si>
    <t>Poznámka k položce:
lambda=0,037 [W / m K]</t>
  </si>
  <si>
    <t>65,41</t>
  </si>
  <si>
    <t>65,41*1,02 'Přepočtené koeficientem množství</t>
  </si>
  <si>
    <t>117</t>
  </si>
  <si>
    <t>713131141</t>
  </si>
  <si>
    <t>Montáž izolace tepelné stěn a základů lepením celoplošně rohoží, pásů, dílců, desek</t>
  </si>
  <si>
    <t>-167287329</t>
  </si>
  <si>
    <t>Montáž tepelné izolace stěn rohožemi, pásy, deskami, dílci, bloky (izolační materiál ve specifikaci) lepením celoplošně</t>
  </si>
  <si>
    <t>"izolace základů"</t>
  </si>
  <si>
    <t>(5,30+3,15+4,80+1,05)*1,50+2,5</t>
  </si>
  <si>
    <t>118</t>
  </si>
  <si>
    <t>283763540</t>
  </si>
  <si>
    <t>deska fasádní polystyrénová izolační  1250 x 600 x 100 mm</t>
  </si>
  <si>
    <t>867699655</t>
  </si>
  <si>
    <t>Desky z lehčených plastů desky z expandovaného polystyrenu izolační desky 1265 x 615 mm, lambda 0,034 W/m K Isover EPS   100 x 1250 x 600 mm</t>
  </si>
  <si>
    <t>Poznámka k položce:
lambda=0,034 [W / m K]</t>
  </si>
  <si>
    <t>30,79*1,02 'Přepočtené koeficientem množství</t>
  </si>
  <si>
    <t>119</t>
  </si>
  <si>
    <t>713133111</t>
  </si>
  <si>
    <t>Tepelná izolace stěn lehkou stříkanou PUR pěnou</t>
  </si>
  <si>
    <t>108613092</t>
  </si>
  <si>
    <t>Tepelná izolace lehkou stříkanou PUR pěnou SOFT s otevřenou buněčnou strukturou stěn</t>
  </si>
  <si>
    <t>"kolem slouoků zábradlí terasy"</t>
  </si>
  <si>
    <t>(5,40+4,50+1,00+4,80)*0,04*0,40</t>
  </si>
  <si>
    <t>120</t>
  </si>
  <si>
    <t>713141111</t>
  </si>
  <si>
    <t>Montáž izolace tepelné střech plochých lepené asfaltem plně 1 vrstva rohoží, pásů, dílců, desek</t>
  </si>
  <si>
    <t>-506592836</t>
  </si>
  <si>
    <t>Montáž tepelné izolace střech plochých rohožemi, pásy, deskami, dílci, bloky (izolační materiál ve specifikaci) přilepenými asfaltem za horka zplna, jednovrstvá</t>
  </si>
  <si>
    <t>121</t>
  </si>
  <si>
    <t>634822410</t>
  </si>
  <si>
    <t>sklo izolační pěnové  45 x 60 x 15 cm</t>
  </si>
  <si>
    <t>-1769838546</t>
  </si>
  <si>
    <t>Sklo pěnové stavební  bez povrchové úpravy, nehořlavé a parotěsné pevnost v tlaku 0,7 MPa, tepelná vodivost 0,040 W/mK 45 x 60 x 15 cm</t>
  </si>
  <si>
    <t>81,013*1,02 'Přepočtené koeficientem množství</t>
  </si>
  <si>
    <t>122</t>
  </si>
  <si>
    <t>713153111</t>
  </si>
  <si>
    <t>Tepelná izolace  střech lehkou stříkanou PUR pěnou</t>
  </si>
  <si>
    <t>-771772352</t>
  </si>
  <si>
    <t>Tepelná izolace lehkou stříkanou PUR pěnou SOFT s otevřenou buněčnou strukturou šikmých střech</t>
  </si>
  <si>
    <t>"pod foliový žlab"</t>
  </si>
  <si>
    <t>12,00*0,45*0,18+12,00*0,16*2*0,15</t>
  </si>
  <si>
    <t>123</t>
  </si>
  <si>
    <t>713191132</t>
  </si>
  <si>
    <t>Montáž izolace tepelné podlah, stropů vrchem nebo střech překrytí separační fólií z PE</t>
  </si>
  <si>
    <t>-453724178</t>
  </si>
  <si>
    <t>Montáž tepelné izolace stavebních konstrukcí - doplňky a konstrukční součásti podlah, stropů vrchem nebo střech překrytím fólií separační z PE</t>
  </si>
  <si>
    <t>124</t>
  </si>
  <si>
    <t>283231500</t>
  </si>
  <si>
    <t>fólie separační PE bal. 100 m2</t>
  </si>
  <si>
    <t>-558736472</t>
  </si>
  <si>
    <t>Poznámka k položce:
oddělení betonových nebo samonivelačních vyrovnávacích vrstev</t>
  </si>
  <si>
    <t>59,51*1,1 'Přepočtené koeficientem množství</t>
  </si>
  <si>
    <t>125</t>
  </si>
  <si>
    <t>998713201</t>
  </si>
  <si>
    <t>Přesun hmot procentní pro izolace tepelné v objektech v do 6 m</t>
  </si>
  <si>
    <t>2069368692</t>
  </si>
  <si>
    <t>Přesun hmot pro izolace tepelné stanovený procentní sazbou z ceny vodorovná dopravní vzdálenost do 50 m v objektech výšky do 6 m</t>
  </si>
  <si>
    <t>721</t>
  </si>
  <si>
    <t>Zdravotechnika - vnitřní kanalizace</t>
  </si>
  <si>
    <t>126</t>
  </si>
  <si>
    <t>721110952</t>
  </si>
  <si>
    <t>Potrubí kameninové vsazení odbočky DN 125</t>
  </si>
  <si>
    <t>-1750210079</t>
  </si>
  <si>
    <t>Opravy odpadního potrubí kameninového vsazení odbočky do potrubí DN 125</t>
  </si>
  <si>
    <t>127</t>
  </si>
  <si>
    <t>721171905</t>
  </si>
  <si>
    <t>Potrubí z PP vsazení odbočky do hrdla DN 110</t>
  </si>
  <si>
    <t>-906923596</t>
  </si>
  <si>
    <t>Opravy odpadního potrubí plastového vsazení odbočky do potrubí DN 110</t>
  </si>
  <si>
    <t>128</t>
  </si>
  <si>
    <t>721173402</t>
  </si>
  <si>
    <t>Potrubí kanalizační plastové svodné systém KG DN 125</t>
  </si>
  <si>
    <t>851102003</t>
  </si>
  <si>
    <t>Potrubí z plastových trub KG Systém (SN4) svodné (ležaté) DN 125</t>
  </si>
  <si>
    <t>129</t>
  </si>
  <si>
    <t>721174043</t>
  </si>
  <si>
    <t>Potrubí kanalizační z PP připojovací systém HT DN 50</t>
  </si>
  <si>
    <t>1140972270</t>
  </si>
  <si>
    <t>Potrubí z plastových trub HT Systém (polypropylenové PPs) připojovací DN 50</t>
  </si>
  <si>
    <t>130</t>
  </si>
  <si>
    <t>721194104</t>
  </si>
  <si>
    <t>Vyvedení a upevnění odpadních výpustek DN 40</t>
  </si>
  <si>
    <t>-1945575154</t>
  </si>
  <si>
    <t>Vyměření přípojek na potrubí vyvedení a upevnění odpadních výpustek DN 40</t>
  </si>
  <si>
    <t>131</t>
  </si>
  <si>
    <t>721194105</t>
  </si>
  <si>
    <t>Vyvedení a upevnění odpadních výpustek DN 50</t>
  </si>
  <si>
    <t>1832996566</t>
  </si>
  <si>
    <t>Vyměření přípojek na potrubí vyvedení a upevnění odpadních výpustek DN 50</t>
  </si>
  <si>
    <t>132</t>
  </si>
  <si>
    <t>721194109</t>
  </si>
  <si>
    <t>Vyvedení a upevnění odpadních výpustek DN 100</t>
  </si>
  <si>
    <t>-330229533</t>
  </si>
  <si>
    <t>Vyměření přípojek na potrubí vyvedení a upevnění odpadních výpustek DN 100</t>
  </si>
  <si>
    <t>133</t>
  </si>
  <si>
    <t>721212114</t>
  </si>
  <si>
    <t>Odtokový sprchový žlab délky 1000 mm s krycím roštem a zápachovou uzávěrkou</t>
  </si>
  <si>
    <t>1764261643</t>
  </si>
  <si>
    <t>Odtokové sprchové žlaby se zápachovou uzávěrkou a krycím roštem délky 1000 mm</t>
  </si>
  <si>
    <t>134</t>
  </si>
  <si>
    <t>721242115</t>
  </si>
  <si>
    <t>Lapač střešních splavenin z PP se zápachovou klapkou a lapacím košem DN 110</t>
  </si>
  <si>
    <t>1072294393</t>
  </si>
  <si>
    <t>Lapače střešních splavenin z polypropylenu (PP) DN 110 (HL 600)</t>
  </si>
  <si>
    <t>135</t>
  </si>
  <si>
    <t>721290111</t>
  </si>
  <si>
    <t>Zkouška těsnosti potrubí kanalizace vodou do DN 125</t>
  </si>
  <si>
    <t>-1170560403</t>
  </si>
  <si>
    <t>Zkouška těsnosti kanalizace v objektech vodou do DN 125</t>
  </si>
  <si>
    <t>136</t>
  </si>
  <si>
    <t>998721201</t>
  </si>
  <si>
    <t>Přesun hmot procentní pro vnitřní kanalizace v objektech v do 6 m</t>
  </si>
  <si>
    <t>-1509413623</t>
  </si>
  <si>
    <t>Přesun hmot pro vnitřní kanalizace stanovený procentní sazbou z ceny vodorovná dopravní vzdálenost do 50 m v objektech výšky do 6 m</t>
  </si>
  <si>
    <t>722</t>
  </si>
  <si>
    <t>Zdravotechnika - vnitřní vodovod</t>
  </si>
  <si>
    <t>137</t>
  </si>
  <si>
    <t>722130901</t>
  </si>
  <si>
    <t>Potrubí pozinkované závitové zazátkování vývodu</t>
  </si>
  <si>
    <t>1976733422</t>
  </si>
  <si>
    <t>Opravy vodovodního potrubí z ocelových trubek pozinkovaných závitových zazátkování vývodu</t>
  </si>
  <si>
    <t>138</t>
  </si>
  <si>
    <t>722130913</t>
  </si>
  <si>
    <t>Potrubí pozinkované závitové přeřezání ocelové trubky do DN 25</t>
  </si>
  <si>
    <t>-1343650445</t>
  </si>
  <si>
    <t>Opravy vodovodního potrubí z ocelových trubek pozinkovaných závitových přeřezání ocelové trubky do DN 25</t>
  </si>
  <si>
    <t>139</t>
  </si>
  <si>
    <t>722130992</t>
  </si>
  <si>
    <t>Potrubí pozinkované závitové vsazení odbočky do potrubí oboustranná svěrná spojka DN 25 / G 3/4</t>
  </si>
  <si>
    <t>-1972012049</t>
  </si>
  <si>
    <t>Opravy vodovodního potrubí z ocelových trubek pozinkovaných závitových vsazení odbočky do potrubí oboustrannými svěrnými spojkami (QT) DN potrubí / G odbočky DN 25 / G 3/4</t>
  </si>
  <si>
    <t>140</t>
  </si>
  <si>
    <t>722174022</t>
  </si>
  <si>
    <t>Potrubí vodovodní plastové PPR svar polyfuze PN 20 D 20 x 3,4 mm</t>
  </si>
  <si>
    <t>1913805982</t>
  </si>
  <si>
    <t>Potrubí z plastových trubek z polypropylenu (PPR) svařovaných polyfuzně PN 20 (SDR 6) D 20 x 3,4</t>
  </si>
  <si>
    <t>141</t>
  </si>
  <si>
    <t>722181211</t>
  </si>
  <si>
    <t>Ochrana vodovodního potrubí přilepenými tepelně izolačními trubicemi z PE tl do 6 mm DN do 22 mm</t>
  </si>
  <si>
    <t>909479740</t>
  </si>
  <si>
    <t>Ochrana potrubí tepelně izolačními trubicemi z pěnového polyetylenu PE přilepenými v příčných a podélných spojích, tloušťky izolace do 6 mm, vnitřního průměru izolace DN do 22 mm</t>
  </si>
  <si>
    <t>142</t>
  </si>
  <si>
    <t>722190401</t>
  </si>
  <si>
    <t>Vyvedení a upevnění výpustku do DN 25</t>
  </si>
  <si>
    <t>584248257</t>
  </si>
  <si>
    <t>Zřízení přípojek na potrubí vyvedení a upevnění výpustek do DN 25</t>
  </si>
  <si>
    <t>143</t>
  </si>
  <si>
    <t>722290226</t>
  </si>
  <si>
    <t>Zkouška těsnosti vodovodního potrubí závitového do DN 50</t>
  </si>
  <si>
    <t>-1595094282</t>
  </si>
  <si>
    <t>Zkoušky, proplach a desinfekce vodovodního potrubí zkoušky těsnosti vodovodního potrubí závitového do DN 50</t>
  </si>
  <si>
    <t>144</t>
  </si>
  <si>
    <t>722290234</t>
  </si>
  <si>
    <t>Proplach a dezinfekce vodovodního potrubí do DN 80</t>
  </si>
  <si>
    <t>1700626445</t>
  </si>
  <si>
    <t>Zkoušky, proplach a desinfekce vodovodního potrubí proplach a desinfekce vodovodního potrubí do DN 80</t>
  </si>
  <si>
    <t>145</t>
  </si>
  <si>
    <t>998722201</t>
  </si>
  <si>
    <t>Přesun hmot procentní pro vnitřní vodovod v objektech v do 6 m</t>
  </si>
  <si>
    <t>-2118575504</t>
  </si>
  <si>
    <t>Přesun hmot pro vnitřní vodovod stanovený procentní sazbou z ceny vodorovná dopravní vzdálenost do 50 m v objektech výšky do 6 m</t>
  </si>
  <si>
    <t>725</t>
  </si>
  <si>
    <t>Zdravotechnika - zařizovací předměty</t>
  </si>
  <si>
    <t>146</t>
  </si>
  <si>
    <t>725 101</t>
  </si>
  <si>
    <t>D+M madla na WC sklopné</t>
  </si>
  <si>
    <t>-898793250</t>
  </si>
  <si>
    <t>147</t>
  </si>
  <si>
    <t>725 102</t>
  </si>
  <si>
    <t>D + M  madlo na WC pevné</t>
  </si>
  <si>
    <t>1335845766</t>
  </si>
  <si>
    <t>148</t>
  </si>
  <si>
    <t>725 103</t>
  </si>
  <si>
    <t>D+M madlo u umyvadla</t>
  </si>
  <si>
    <t>-1045477449</t>
  </si>
  <si>
    <t>149</t>
  </si>
  <si>
    <t>725112021</t>
  </si>
  <si>
    <t>Klozet keramický závěsný na nosné stěny s hlubokým splachováním odpad vodorovný</t>
  </si>
  <si>
    <t>soubor</t>
  </si>
  <si>
    <t>1849125499</t>
  </si>
  <si>
    <t>Zařízení záchodů klozety keramické závěsné na nosné stěny s hlubokým splachováním odpad vodorovný</t>
  </si>
  <si>
    <t>150</t>
  </si>
  <si>
    <t>725211603</t>
  </si>
  <si>
    <t>Umyvadlo keramické připevněné na stěnu šrouby bílé bez krytu na sifon 600 mm</t>
  </si>
  <si>
    <t>-296611025</t>
  </si>
  <si>
    <t>Umyvadla keramická bez výtokových armatur se zápachovou uzávěrkou připevněná na stěnu šrouby bílá bez sloupu nebo krytu na sifon 600 mm</t>
  </si>
  <si>
    <t>151</t>
  </si>
  <si>
    <t>725311121</t>
  </si>
  <si>
    <t>Dřez jednoduchý nerezový se zápachovou uzávěrkou s odkapávací plochou 560x480 mm a miskou</t>
  </si>
  <si>
    <t>-756015318</t>
  </si>
  <si>
    <t>Dřezy bez výtokových armatur jednoduché se zápachovou uzávěrkou nerezové s odkapávací plochou 560x480 mm a miskou</t>
  </si>
  <si>
    <t>152</t>
  </si>
  <si>
    <t>725813111</t>
  </si>
  <si>
    <t>Ventil rohový bez připojovací trubičky nebo flexi hadičky G 1/2</t>
  </si>
  <si>
    <t>-1431720601</t>
  </si>
  <si>
    <t>Ventily rohové bez připojovací trubičky nebo flexi hadičky G 1/2</t>
  </si>
  <si>
    <t>153</t>
  </si>
  <si>
    <t>725822611</t>
  </si>
  <si>
    <t>Baterie umyvadlové stojánkové pákové bez výpusti</t>
  </si>
  <si>
    <t>1420386437</t>
  </si>
  <si>
    <t>154</t>
  </si>
  <si>
    <t>998725201</t>
  </si>
  <si>
    <t>Přesun hmot procentní pro zařizovací předměty v objektech v do 6 m</t>
  </si>
  <si>
    <t>-1424067232</t>
  </si>
  <si>
    <t>Přesun hmot pro zařizovací předměty stanovený procentní sazbou z ceny vodorovná dopravní vzdálenost do 50 m v objektech výšky do 6 m</t>
  </si>
  <si>
    <t>726</t>
  </si>
  <si>
    <t>Zdravotechnika - předstěnové instalace</t>
  </si>
  <si>
    <t>155</t>
  </si>
  <si>
    <t>726111031</t>
  </si>
  <si>
    <t>Instalační předstěna - klozet s ovládáním zepředu v 1080 mm závěsný do masivní zděné kce</t>
  </si>
  <si>
    <t>537813682</t>
  </si>
  <si>
    <t>Předstěnové instalační systémy pro zazdění (GEBERIT) do masivních zděných konstrukcí pro závěsné klozety ovládání zepředu, stavební výška 1080 mm</t>
  </si>
  <si>
    <t>731</t>
  </si>
  <si>
    <t xml:space="preserve">Ústřední vytápění </t>
  </si>
  <si>
    <t>156</t>
  </si>
  <si>
    <t>713463411</t>
  </si>
  <si>
    <t>Montáž izolace tepelné potrubí a ohybů návlekovými izolačními pouzdry</t>
  </si>
  <si>
    <t>751852434</t>
  </si>
  <si>
    <t>Montáž izolace tepelné potrubí a ohybů tvarovkami nebo deskami potrubními pouzdry návlekovými izolačními hadicemi potrubí a ohybů</t>
  </si>
  <si>
    <t>157</t>
  </si>
  <si>
    <t>283770940</t>
  </si>
  <si>
    <t>izolace potrubí  15 x 9 mm</t>
  </si>
  <si>
    <t>931704003</t>
  </si>
  <si>
    <t>izolace potrubí 15 x 9 mm</t>
  </si>
  <si>
    <t>158</t>
  </si>
  <si>
    <t>1199589201</t>
  </si>
  <si>
    <t>159</t>
  </si>
  <si>
    <t>733191913</t>
  </si>
  <si>
    <t>Zaslepení potrubí ocelového závitového zavařením a skováním DN 15</t>
  </si>
  <si>
    <t>1514820524</t>
  </si>
  <si>
    <t>Opravy rozvodů potrubí z trubek ocelových závitových normálních i zesílených zaslepení skováním a zavařením DN 15</t>
  </si>
  <si>
    <t>160</t>
  </si>
  <si>
    <t>733191923</t>
  </si>
  <si>
    <t>Navaření odbočky na potrubí ocelové závitové DN 15</t>
  </si>
  <si>
    <t>-279498373</t>
  </si>
  <si>
    <t>Opravy rozvodů potrubí z trubek ocelových závitových normálních i zesílených navaření odbočky na stávající potrubí, odbočka DN 15</t>
  </si>
  <si>
    <t>161</t>
  </si>
  <si>
    <t>733223102</t>
  </si>
  <si>
    <t>Potrubí měděné tvrdé spojované měkkým pájením D 15x1</t>
  </si>
  <si>
    <t>-1344948640</t>
  </si>
  <si>
    <t>Potrubí z trubek měděných tvrdých spojovaných měkkým pájením D 15/1</t>
  </si>
  <si>
    <t>162</t>
  </si>
  <si>
    <t>733291101</t>
  </si>
  <si>
    <t>Zkouška těsnosti potrubí měděné do D 35x1,5</t>
  </si>
  <si>
    <t>744076298</t>
  </si>
  <si>
    <t>Zkoušky těsnosti potrubí z trubek měděných D do 35/1,5</t>
  </si>
  <si>
    <t>163</t>
  </si>
  <si>
    <t>998733201</t>
  </si>
  <si>
    <t>Přesun hmot procentní pro rozvody potrubí v objektech v do 6 m</t>
  </si>
  <si>
    <t>-1054251807</t>
  </si>
  <si>
    <t>Přesun hmot pro rozvody potrubí stanovený procentní sazbou z ceny vodorovná dopravní vzdálenost do 50 m v objektech výšky do 6 m</t>
  </si>
  <si>
    <t>164</t>
  </si>
  <si>
    <t>734200821</t>
  </si>
  <si>
    <t>Demontáž armatury závitové se dvěma závity do G 1/2</t>
  </si>
  <si>
    <t>-591788165</t>
  </si>
  <si>
    <t>Demontáž armatur závitových se dvěma závity do G 1/2</t>
  </si>
  <si>
    <t>165</t>
  </si>
  <si>
    <t>734209123</t>
  </si>
  <si>
    <t>Montáž armatury závitové s třemi závity G 1/2</t>
  </si>
  <si>
    <t>-1070928080</t>
  </si>
  <si>
    <t>Montáž závitových armatur se 3 závity G 1/2 (DN 15)</t>
  </si>
  <si>
    <t>166</t>
  </si>
  <si>
    <t>734221682</t>
  </si>
  <si>
    <t>Termostatická hlavice kapalinová PN 10 do 110°C otopných těles VK</t>
  </si>
  <si>
    <t>-1394603728</t>
  </si>
  <si>
    <t>Ventily regulační závitové hlavice termostatické, pro ovládání ventilů PN 10 do 110 st.C kapalinové otopných těles VK (R 470H)</t>
  </si>
  <si>
    <t>167</t>
  </si>
  <si>
    <t>734261402</t>
  </si>
  <si>
    <t>Armatura připojovací rohová G 1/2x18 PN 10 do 110°C radiátorů typu VK</t>
  </si>
  <si>
    <t>1035006666</t>
  </si>
  <si>
    <t>Šroubení připojovací armatury radiátorů typu VK (ventil kompakt) PN 10 do 110 st.C, regulační uzavíratelné rohové (R 384 Giacomini) G 1/2 x 18</t>
  </si>
  <si>
    <t>168</t>
  </si>
  <si>
    <t>734291122</t>
  </si>
  <si>
    <t>Kohout plnící a vypouštěcí G 3/8 PN 10 do 110°C závitový</t>
  </si>
  <si>
    <t>-1816725149</t>
  </si>
  <si>
    <t>Ostatní armatury kohouty plnicí a vypouštěcí PN 10 do 110 st.C (R 608 Giacomini) G 3/8</t>
  </si>
  <si>
    <t>169</t>
  </si>
  <si>
    <t>734890801</t>
  </si>
  <si>
    <t>Přemístění demontovaných armatur vodorovně do 100 m v objektech výšky do 6 m</t>
  </si>
  <si>
    <t>1612627548</t>
  </si>
  <si>
    <t>Vnitrostaveništní přemístění vybouraných (demontovaných) hmot armatur vodorovně do 100 m v objektech výšky do 6 m</t>
  </si>
  <si>
    <t>170</t>
  </si>
  <si>
    <t>998734201</t>
  </si>
  <si>
    <t>Přesun hmot procentní pro armatury v objektech v do 6 m</t>
  </si>
  <si>
    <t>-639323724</t>
  </si>
  <si>
    <t>Přesun hmot pro armatury stanovený procentní sazbou z ceny vodorovná dopravní vzdálenost do 50 m v objektech výšky do 6 m</t>
  </si>
  <si>
    <t>171</t>
  </si>
  <si>
    <t>735151811</t>
  </si>
  <si>
    <t>Demontáž otopného tělesa panelového jednořadého délka do 1500 mm</t>
  </si>
  <si>
    <t>-1049485166</t>
  </si>
  <si>
    <t>Demontáž otopných těles panelových jednořadých stavební délky do 1500 mm</t>
  </si>
  <si>
    <t>172</t>
  </si>
  <si>
    <t>735152273</t>
  </si>
  <si>
    <t>Otopné těleso panelové Korado Radik Ventil Kompakt typ 11 VK výška/délka 600/600 mm</t>
  </si>
  <si>
    <t>-996530527</t>
  </si>
  <si>
    <t>Otopná tělesa panelová VK KORADO Radik Ventil Kompakt, typ 11 výšky tělesa 600 mm, délky 600 mm</t>
  </si>
  <si>
    <t>173</t>
  </si>
  <si>
    <t>735152473</t>
  </si>
  <si>
    <t>Otopné těleso panelové Korado Radik Ventil Kompakt typ 21 VK výška/délka 600/600 mm</t>
  </si>
  <si>
    <t>-1041406882</t>
  </si>
  <si>
    <t>Otopná tělesa panelová VK KORADO Radik Ventil Kompakt, typ 21 výšky tělesa 600 mm, délky 600 mm</t>
  </si>
  <si>
    <t>174</t>
  </si>
  <si>
    <t>735152578</t>
  </si>
  <si>
    <t>Otopné těleso panelové Korado Radik Ventil Kompakt typ 22 VK výška/délka 600/1100 mm</t>
  </si>
  <si>
    <t>189258593</t>
  </si>
  <si>
    <t>Otopná tělesa panelová VK KORADO Radik Ventil Kompakt, typ 22 výšky tělesa 600 mm, délky 1100 mm</t>
  </si>
  <si>
    <t>175</t>
  </si>
  <si>
    <t>735159110</t>
  </si>
  <si>
    <t>Montáž otopných těles panelových jednořadých mimo těles Korado Radik délky do 1500 mm</t>
  </si>
  <si>
    <t>-2050773432</t>
  </si>
  <si>
    <t>Otopná tělesa panelová VK montáž otopných těles panelových mimo KORADO RADIK jednořadých, stavební délky do 1500 mm</t>
  </si>
  <si>
    <t>176</t>
  </si>
  <si>
    <t>735494811</t>
  </si>
  <si>
    <t>Vypuštění vody z otopných těles</t>
  </si>
  <si>
    <t>-1198749461</t>
  </si>
  <si>
    <t>Vypuštění vody z otopných soustav bez kotlů, ohříváků, zásobníků a nádrží</t>
  </si>
  <si>
    <t>177</t>
  </si>
  <si>
    <t>735890801</t>
  </si>
  <si>
    <t>Přemístění demontovaného otopného tělesa vodorovně 100 m v objektech výšky do 6 m</t>
  </si>
  <si>
    <t>-1447499415</t>
  </si>
  <si>
    <t>Vnitrostaveništní přemístění vybouraných (demontovaných) hmot otopných těles vodorovně do 100 m v objektech výšky do 6 m</t>
  </si>
  <si>
    <t>178</t>
  </si>
  <si>
    <t>998735201</t>
  </si>
  <si>
    <t>Přesun hmot procentní pro otopná tělesa v objektech v do 6 m</t>
  </si>
  <si>
    <t>-87785609</t>
  </si>
  <si>
    <t>Přesun hmot pro otopná tělesa stanovený procentní sazbou z ceny vodorovná dopravní vzdálenost do 50 m v objektech výšky do 6 m</t>
  </si>
  <si>
    <t>179</t>
  </si>
  <si>
    <t>R10</t>
  </si>
  <si>
    <t>Doprava</t>
  </si>
  <si>
    <t>Kč</t>
  </si>
  <si>
    <t>-200427273</t>
  </si>
  <si>
    <t>180</t>
  </si>
  <si>
    <t>R11</t>
  </si>
  <si>
    <t>Stavební výpomoci</t>
  </si>
  <si>
    <t>628040592</t>
  </si>
  <si>
    <t>181</t>
  </si>
  <si>
    <t>R13</t>
  </si>
  <si>
    <t>Koordinační činnost</t>
  </si>
  <si>
    <t>-1120444519</t>
  </si>
  <si>
    <t>182</t>
  </si>
  <si>
    <t>R8</t>
  </si>
  <si>
    <t>Topná zkouška</t>
  </si>
  <si>
    <t>hod</t>
  </si>
  <si>
    <t>1623022278</t>
  </si>
  <si>
    <t>183</t>
  </si>
  <si>
    <t>R9</t>
  </si>
  <si>
    <t>Montážní a těsnící materiál</t>
  </si>
  <si>
    <t>kg</t>
  </si>
  <si>
    <t>675851783</t>
  </si>
  <si>
    <t>751</t>
  </si>
  <si>
    <t>Vzduchotechnika</t>
  </si>
  <si>
    <t>184</t>
  </si>
  <si>
    <t>751111274</t>
  </si>
  <si>
    <t>Mtž vent ax střtl potrubního základního D do 500 mm</t>
  </si>
  <si>
    <t>-1745842291</t>
  </si>
  <si>
    <t>Montáž ventilátoru axiálního středotlakého potrubního základního, průměru přes 400 do 500 mm</t>
  </si>
  <si>
    <t>185</t>
  </si>
  <si>
    <t>751111843</t>
  </si>
  <si>
    <t>Demontáž ventilátoru axiálního středotlakého kruhové potrubí D do 500 mm</t>
  </si>
  <si>
    <t>-1154636092</t>
  </si>
  <si>
    <t>Demontáž ventilátoru axiálního středotlakého kruhové potrubí, průměru přes 400 do 500 mm</t>
  </si>
  <si>
    <t>186</t>
  </si>
  <si>
    <t>751122391</t>
  </si>
  <si>
    <t>Mtž vent rad střtl potrubního základního do 0,035 m2</t>
  </si>
  <si>
    <t>-591801351</t>
  </si>
  <si>
    <t>Montáž ventilátoru radiálního středotlakého potrubního základního, průřezu do 0,035 m2</t>
  </si>
  <si>
    <t>187</t>
  </si>
  <si>
    <t>R01</t>
  </si>
  <si>
    <t>Potrubní ventilátor Mixvent TD Silent 250/100 vč. doběh. relé</t>
  </si>
  <si>
    <t>-2119117091</t>
  </si>
  <si>
    <t>188</t>
  </si>
  <si>
    <t>751322011</t>
  </si>
  <si>
    <t>Mtž talířového ventilu D do 100 mm</t>
  </si>
  <si>
    <t>-221231004</t>
  </si>
  <si>
    <t>Montáž talířových ventilů, anemostatů, dýz talířového ventilu, průměru do 100 mm</t>
  </si>
  <si>
    <t>189</t>
  </si>
  <si>
    <t>R02</t>
  </si>
  <si>
    <t>Kovový talířový ventil KK100</t>
  </si>
  <si>
    <t>-1213874288</t>
  </si>
  <si>
    <t>190</t>
  </si>
  <si>
    <t>751510041</t>
  </si>
  <si>
    <t>Vzduchotechnické potrubí pozink kruhové spirálně vinuté D do 100 mm</t>
  </si>
  <si>
    <t>366526911</t>
  </si>
  <si>
    <t>Vzduchotechnické potrubí z pozinkovaného plechu kruhové, trouba spirálně vinutá bez příruby, průměru do 100 mm</t>
  </si>
  <si>
    <t>191</t>
  </si>
  <si>
    <t>751514177</t>
  </si>
  <si>
    <t>Mtž oblouku do plech potrubí kruh bez příruby D do 100 mm</t>
  </si>
  <si>
    <t>1321070166</t>
  </si>
  <si>
    <t>Montáž oblouku do plechového potrubí kruhového bez příruby, průměru do 100 mm</t>
  </si>
  <si>
    <t>192</t>
  </si>
  <si>
    <t>R03</t>
  </si>
  <si>
    <t>Oblouk segmentový OS90°, D100mm</t>
  </si>
  <si>
    <t>1227995203</t>
  </si>
  <si>
    <t>193</t>
  </si>
  <si>
    <t>R05</t>
  </si>
  <si>
    <t>Oblouk segmentový OS45°, D100mm</t>
  </si>
  <si>
    <t>-754665199</t>
  </si>
  <si>
    <t>194</t>
  </si>
  <si>
    <t>751514287</t>
  </si>
  <si>
    <t>Mtž kalhotového kusu do plech potrubí bez příruby D do 100 mm</t>
  </si>
  <si>
    <t>1515656572</t>
  </si>
  <si>
    <t>Montáž kalhotového kusu nebo odbočky jednostranné do plechového potrubí kruhového bez příruby, průměru do 100 mm</t>
  </si>
  <si>
    <t>195</t>
  </si>
  <si>
    <t>R06</t>
  </si>
  <si>
    <t>Obdobčka jednotstranná OBJ90°, D100/100mm</t>
  </si>
  <si>
    <t>1417842829</t>
  </si>
  <si>
    <t>196</t>
  </si>
  <si>
    <t>751514678</t>
  </si>
  <si>
    <t>Mtž škrtící klapky do plech potrubí kruhové bez příruby D do 100 mm</t>
  </si>
  <si>
    <t>301393478</t>
  </si>
  <si>
    <t>Montáž škrtící klapky nebo zpětné klapky do plechového potrubí kruhové bez příruby, průměru do 100 mm</t>
  </si>
  <si>
    <t>197</t>
  </si>
  <si>
    <t>R03.1</t>
  </si>
  <si>
    <t>Zpětná klapa RSK100</t>
  </si>
  <si>
    <t>-1040501982</t>
  </si>
  <si>
    <t>198</t>
  </si>
  <si>
    <t>R07</t>
  </si>
  <si>
    <t>Zátka D100mm s odvodem kondenzátu 3/4"</t>
  </si>
  <si>
    <t>-1436313160</t>
  </si>
  <si>
    <t>199</t>
  </si>
  <si>
    <t>550812146</t>
  </si>
  <si>
    <t>200</t>
  </si>
  <si>
    <t>1267761233</t>
  </si>
  <si>
    <t>201</t>
  </si>
  <si>
    <t>R12</t>
  </si>
  <si>
    <t>Elektroinstalace vč. elektromateriálu</t>
  </si>
  <si>
    <t>kpl</t>
  </si>
  <si>
    <t>86972516</t>
  </si>
  <si>
    <t>202</t>
  </si>
  <si>
    <t>297848042</t>
  </si>
  <si>
    <t>203</t>
  </si>
  <si>
    <t>R8.1</t>
  </si>
  <si>
    <t>Zaregulování soustavy</t>
  </si>
  <si>
    <t>787093518</t>
  </si>
  <si>
    <t>204</t>
  </si>
  <si>
    <t>602273317</t>
  </si>
  <si>
    <t>763</t>
  </si>
  <si>
    <t>Konstrukce suché výstavby</t>
  </si>
  <si>
    <t>205</t>
  </si>
  <si>
    <t>763111314</t>
  </si>
  <si>
    <t>SDK příčka tl 100 mm profil CW+UW 75 desky 1xA 12,5 TI 60 mm EI 30 Rw 47 DB</t>
  </si>
  <si>
    <t>107537588</t>
  </si>
  <si>
    <t>Příčka ze sádrokartonových desek s nosnou konstrukcí z jednoduchých ocelových profilů UW, CW jednoduše opláštěná deskou standardní A tl. 12,5 mm, příčka tl. 100 mm, profil 75 TI tl. 60 mm, EI 30, Rw 47 dB</t>
  </si>
  <si>
    <t>"1.NP"(2,74+0,80)*3,10-0,80*1,97</t>
  </si>
  <si>
    <t>206</t>
  </si>
  <si>
    <t>763111417</t>
  </si>
  <si>
    <t>SDK příčka tl 150 mm profil CW+UW 100 desky 2xA 12,5 TI 100 mm EI 60 Rw 55 DB</t>
  </si>
  <si>
    <t>-1839512048</t>
  </si>
  <si>
    <t>Příčka ze sádrokartonových desek s nosnou konstrukcí z jednoduchých ocelových profilů UW, CW dvojitě opláštěná deskami standardními A tl. 2 x 12,5 mm, EI 60, příčka tl. 150 mm, profil 100 TI tl. 100 mm, Rw 55 dB</t>
  </si>
  <si>
    <t>"1.NP"(3,17+3,18+4,85+1,65)*3,10-0,80*1,97*2+4,5</t>
  </si>
  <si>
    <t>207</t>
  </si>
  <si>
    <t>998763401</t>
  </si>
  <si>
    <t>Přesun hmot procentní pro sádrokartonové konstrukce v objektech v do 6 m</t>
  </si>
  <si>
    <t>-1969949537</t>
  </si>
  <si>
    <t>Přesun hmot pro konstrukce montované z desek stanovený procentní sazbou z ceny vodorovná dopravní vzdálenost do 50 m v objektech výšky do 6 m</t>
  </si>
  <si>
    <t>764</t>
  </si>
  <si>
    <t>Konstrukce klempířské</t>
  </si>
  <si>
    <t>208</t>
  </si>
  <si>
    <t>764001831</t>
  </si>
  <si>
    <t>Demontáž krytiny z taškových tabulí do suti</t>
  </si>
  <si>
    <t>-1648190031</t>
  </si>
  <si>
    <t>Demontáž klempířských konstrukcí krytiny z taškových tabulí do suti</t>
  </si>
  <si>
    <t>"stáv.střecha nad bazeném"11,00*1,00</t>
  </si>
  <si>
    <t>209</t>
  </si>
  <si>
    <t>764218624</t>
  </si>
  <si>
    <t>Oplechování rovné římsy celoplošně lepené z Pz s upraveným povrchem rš 330 mm</t>
  </si>
  <si>
    <t>-1776490246</t>
  </si>
  <si>
    <t>Oplechování říms a ozdobných prvků z pozinkovaného plechu s povrchovou úpravou rovných, bez rohů celoplošně lepené rš 330 mm</t>
  </si>
  <si>
    <t>"1.NP přesah soklu"5,30+3,25</t>
  </si>
  <si>
    <t>"střecha"4,80+1,05+5,30+3,25</t>
  </si>
  <si>
    <t>210</t>
  </si>
  <si>
    <t>764226444.R10</t>
  </si>
  <si>
    <t>Oplechování parapetů z prafabrikovaných hliníkovou plechů rš 330 mm</t>
  </si>
  <si>
    <t>-956814525</t>
  </si>
  <si>
    <t>Oplechování parapetů z hliníkového plechu rovných celoplošně lepené, bez rohů rš 330 mm</t>
  </si>
  <si>
    <t>1,55*2+0,80</t>
  </si>
  <si>
    <t>211</t>
  </si>
  <si>
    <t>764518622</t>
  </si>
  <si>
    <t>Svody kruhové včetně objímek, kolen, odskoků z Pz s povrchovou úpravou průměru 100 mm</t>
  </si>
  <si>
    <t>405585039</t>
  </si>
  <si>
    <t>Svod z pozinkovaného plechu s upraveným povrchem včetně objímek, kolen a odskoků kruhový, průměru 100 mm</t>
  </si>
  <si>
    <t>3,60*2</t>
  </si>
  <si>
    <t>212</t>
  </si>
  <si>
    <t>765 101</t>
  </si>
  <si>
    <t>úprava stáv. střechy nad bazeném po montáži PVC folie</t>
  </si>
  <si>
    <t>-987088945</t>
  </si>
  <si>
    <t>213</t>
  </si>
  <si>
    <t>998764201</t>
  </si>
  <si>
    <t>Přesun hmot procentní pro konstrukce klempířské v objektech v do 6 m</t>
  </si>
  <si>
    <t>769067602</t>
  </si>
  <si>
    <t>Přesun hmot pro konstrukce klempířské stanovený procentní sazbou z ceny vodorovná dopravní vzdálenost do 50 m v objektech výšky do 6 m</t>
  </si>
  <si>
    <t>766</t>
  </si>
  <si>
    <t>Konstrukce truhlářské</t>
  </si>
  <si>
    <t>214</t>
  </si>
  <si>
    <t>766 101</t>
  </si>
  <si>
    <t>D +M  posuvné dveře 800x1970</t>
  </si>
  <si>
    <t>513243526</t>
  </si>
  <si>
    <t>215</t>
  </si>
  <si>
    <t>766 102</t>
  </si>
  <si>
    <t>dodávka dveřního kování</t>
  </si>
  <si>
    <t>-1574709382</t>
  </si>
  <si>
    <t>216</t>
  </si>
  <si>
    <t>766 103</t>
  </si>
  <si>
    <t>D+M madlo na dveře</t>
  </si>
  <si>
    <t>-1614626074</t>
  </si>
  <si>
    <t>217</t>
  </si>
  <si>
    <t>766 104</t>
  </si>
  <si>
    <t>příplatek na generální klíč</t>
  </si>
  <si>
    <t>-1113535888</t>
  </si>
  <si>
    <t>400</t>
  </si>
  <si>
    <t>766 105</t>
  </si>
  <si>
    <t>dodávka plastových oken 1500x1700 mm</t>
  </si>
  <si>
    <t>1382968335</t>
  </si>
  <si>
    <t>401</t>
  </si>
  <si>
    <t>766 106</t>
  </si>
  <si>
    <t>dodávka plastového okna 750x1500 mm</t>
  </si>
  <si>
    <t>ka</t>
  </si>
  <si>
    <t>471135080</t>
  </si>
  <si>
    <t>404</t>
  </si>
  <si>
    <t>766 109</t>
  </si>
  <si>
    <t xml:space="preserve">dodávka a montáž panikové kliky na stávající dveře </t>
  </si>
  <si>
    <t>-571639062</t>
  </si>
  <si>
    <t>405</t>
  </si>
  <si>
    <t>766 110</t>
  </si>
  <si>
    <t>dodávka a montáž magnetu k EPS</t>
  </si>
  <si>
    <t>-603209080</t>
  </si>
  <si>
    <t>218</t>
  </si>
  <si>
    <t>766622115</t>
  </si>
  <si>
    <t>Montáž plastových oken plochy přes 1 m2 pevných výšky do 1,5 m s rámem do zdiva</t>
  </si>
  <si>
    <t>417219524</t>
  </si>
  <si>
    <t>Montáž oken plastových včetně montáže rámu na polyuretanovou pěnu plochy přes 1 m2 pevných do zdiva, výšky do 1,5 m</t>
  </si>
  <si>
    <t>0,75*1,50</t>
  </si>
  <si>
    <t>219</t>
  </si>
  <si>
    <t>766622116</t>
  </si>
  <si>
    <t>Montáž plastových oken plochy přes 1 m2 pevných výšky do 2,5 m s rámem do zdiva</t>
  </si>
  <si>
    <t>1218906093</t>
  </si>
  <si>
    <t>Montáž oken plastových včetně montáže rámu na polyuretanovou pěnu plochy přes 1 m2 pevných do zdiva, výšky přes 1,5 do 2,5 m</t>
  </si>
  <si>
    <t>1,50*1,80*2+0,75*1,50</t>
  </si>
  <si>
    <t>220</t>
  </si>
  <si>
    <t>766629214</t>
  </si>
  <si>
    <t>Příplatek k montáži oken rovné ostění připojovací spára do 15 mm - páska</t>
  </si>
  <si>
    <t>-1104818956</t>
  </si>
  <si>
    <t>Montáž oken dřevěných Příplatek k cenám za tepelnou izolaci mezi ostěním a rámem okna při rovném ostění, připojovací spára tl. do 15 mm, páska</t>
  </si>
  <si>
    <t>(1,50+1,80)*2*2+(0,75+1,50)*2+(1,60+2,40)*2+(1,10+2,40)*2</t>
  </si>
  <si>
    <t>221</t>
  </si>
  <si>
    <t>766641131</t>
  </si>
  <si>
    <t>Montáž balkónových dveří zdvojených 1křídlových bez nadsvětlíku včetně rámu do zdiva</t>
  </si>
  <si>
    <t>1188387008</t>
  </si>
  <si>
    <t>Montáž balkónových dveří dřevěných nebo plastových včetně rámu na PU pěnu zdvojených do zdiva jednokřídlových bez nadsvětlíku</t>
  </si>
  <si>
    <t>402</t>
  </si>
  <si>
    <t>766 107</t>
  </si>
  <si>
    <t>dodávka plasových dveří 1100x2550 mm + paniková klika</t>
  </si>
  <si>
    <t>2053102923</t>
  </si>
  <si>
    <t>403</t>
  </si>
  <si>
    <t>766 108</t>
  </si>
  <si>
    <t>dodávka plastových dveří 1000x2400 mm</t>
  </si>
  <si>
    <t>-1876080934</t>
  </si>
  <si>
    <t>222</t>
  </si>
  <si>
    <t>766660001</t>
  </si>
  <si>
    <t>Montáž dveřních křídel otvíravých 1křídlových š do 0,8 m do ocelové zárubně</t>
  </si>
  <si>
    <t>-2112523348</t>
  </si>
  <si>
    <t>Montáž dveřních křídel dřevěných nebo plastových otevíravých do ocelové zárubně povrchově upravených jednokřídlových, šířky do 800 mm</t>
  </si>
  <si>
    <t>223</t>
  </si>
  <si>
    <t>611617210</t>
  </si>
  <si>
    <t>dveře vnitřní hladké dýhované plné 1křídlové 80x197 cm dub</t>
  </si>
  <si>
    <t>1050379861</t>
  </si>
  <si>
    <t>Dveře dřevěné vnitřní dýhované a fóliované dveře vnitřní hladké dýhované standardní provedení plné typ Elegant, model 10 jednokřídlové 80 x 197 cm  Dub</t>
  </si>
  <si>
    <t>225</t>
  </si>
  <si>
    <t>766660002</t>
  </si>
  <si>
    <t>Montáž dveřních křídel otvíravých 1křídlových š přes 0,8 m do ocelové zárubně</t>
  </si>
  <si>
    <t>-111988595</t>
  </si>
  <si>
    <t>Montáž dveřních křídel dřevěných nebo plastových otevíravých do ocelové zárubně povrchově upravených jednokřídlových, šířky přes 800 mm</t>
  </si>
  <si>
    <t>"1.NP přebourání zárubní"1</t>
  </si>
  <si>
    <t>226</t>
  </si>
  <si>
    <t>766660441</t>
  </si>
  <si>
    <t>Montáž vchodových dveří 1křídlových s díly a nadsvětlíkem do zdiva</t>
  </si>
  <si>
    <t>-1383971465</t>
  </si>
  <si>
    <t>Montáž dveřních křídel dřevěných nebo plastových vchodových dveří včetně rámu do zdiva jednokřídlových s díly a nadsvětlíkem</t>
  </si>
  <si>
    <t>227</t>
  </si>
  <si>
    <t>766694111</t>
  </si>
  <si>
    <t>Montáž parapetních desek dřevěných nebo plastových šířky do 30 cm délky do 1,0 m</t>
  </si>
  <si>
    <t>1517150788</t>
  </si>
  <si>
    <t>Montáž ostatních truhlářských konstrukcí parapetních desek dřevěných nebo plastových šířky do 300 mm, délky do 1000 mm</t>
  </si>
  <si>
    <t>228</t>
  </si>
  <si>
    <t>607941020</t>
  </si>
  <si>
    <t>deska parapetní dřevotřísková vnitřní POSTFORMING 0,26 x 1 m</t>
  </si>
  <si>
    <t>-1425781579</t>
  </si>
  <si>
    <t>Výlisky z hmoty dřevovláknité a dřevotřískové parapety vnitřní dřevotřískové POSTFORMING (hnědá, bílá) rozměr: šířka x 1 m délky 260 mm</t>
  </si>
  <si>
    <t>0,80+1,55*2</t>
  </si>
  <si>
    <t>229</t>
  </si>
  <si>
    <t>766694112</t>
  </si>
  <si>
    <t>Montáž parapetních desek dřevěných nebo plastových šířky do 30 cm délky do 1,6 m</t>
  </si>
  <si>
    <t>1088554663</t>
  </si>
  <si>
    <t>Montáž ostatních truhlářských konstrukcí parapetních desek dřevěných nebo plastových šířky do 300 mm, délky přes 1000 do 1600 mm</t>
  </si>
  <si>
    <t>230</t>
  </si>
  <si>
    <t>998766201</t>
  </si>
  <si>
    <t>Přesun hmot procentní pro konstrukce truhlářské v objektech v do 6 m</t>
  </si>
  <si>
    <t>-286634490</t>
  </si>
  <si>
    <t>Přesun hmot pro konstrukce truhlářské stanovený procentní sazbou z ceny vodorovná dopravní vzdálenost do 50 m v objektech výšky do 6 m</t>
  </si>
  <si>
    <t>767</t>
  </si>
  <si>
    <t>Konstrukce zámečnické</t>
  </si>
  <si>
    <t>231</t>
  </si>
  <si>
    <t>767161119</t>
  </si>
  <si>
    <t>Montáž zábradlí rovného z trubek do zdi hmotnosti přes 45 kg</t>
  </si>
  <si>
    <t>1117945727</t>
  </si>
  <si>
    <t>Montáž zábradlí rovného z trubek nebo tenkostěnných profilů do zdiva, hmotnosti 1 m zábradlí přes 45 kg</t>
  </si>
  <si>
    <t>"terasa"15,70</t>
  </si>
  <si>
    <t>"rampa"14,70</t>
  </si>
  <si>
    <t>232</t>
  </si>
  <si>
    <t>553 101</t>
  </si>
  <si>
    <t>dodávka zábradlí na terasu z ocelových trubek žárově pozinkováno včetně kotvících prvků v 1100 mm</t>
  </si>
  <si>
    <t>1471268173</t>
  </si>
  <si>
    <t>233</t>
  </si>
  <si>
    <t>553 102</t>
  </si>
  <si>
    <t>zábradlí z ocelových trubek žárově pozinkováno , 2 madla v. 900 mm vč.kotvících prvků</t>
  </si>
  <si>
    <t>493620577</t>
  </si>
  <si>
    <t>234</t>
  </si>
  <si>
    <t>767161813</t>
  </si>
  <si>
    <t>Demontáž zábradlí rovného nerozebíratelného hmotnosti 1m zábradlí do 20 kg</t>
  </si>
  <si>
    <t>-643138850</t>
  </si>
  <si>
    <t>Demontáž zábradlí rovného nerozebíratelný spoj hmotnosti 1 m zábradlí do 20 kg</t>
  </si>
  <si>
    <t>"1.NP stáv.zábralí terasy"9,40</t>
  </si>
  <si>
    <t>235</t>
  </si>
  <si>
    <t>767590120</t>
  </si>
  <si>
    <t>Montáž podlahového roštu šroubovaného</t>
  </si>
  <si>
    <t>240039863</t>
  </si>
  <si>
    <t>Montáž podlahových konstrukcí podlahových roštů, podlah připevněných šroubováním</t>
  </si>
  <si>
    <t>44,90*12</t>
  </si>
  <si>
    <t>236</t>
  </si>
  <si>
    <t>553470100</t>
  </si>
  <si>
    <t>rošt podlahový lisovaný PZN velikost 30/2 mm 1300 x 1500 mm</t>
  </si>
  <si>
    <t>-788851714</t>
  </si>
  <si>
    <t>Příslušenství stavební kovové rošty ocelové podlahové lisované "P" , oko 30/30 žárově zinkované, DIN 24 537 nosný prut 30/2 mm 1300 x 1500 mm</t>
  </si>
  <si>
    <t>14,70/1,3*</t>
  </si>
  <si>
    <t>237</t>
  </si>
  <si>
    <t>767995117</t>
  </si>
  <si>
    <t>Montáž atypických zámečnických konstrukcí hmotnosti do 500 kg</t>
  </si>
  <si>
    <t>-12630750</t>
  </si>
  <si>
    <t>Montáž ostatních atypických zámečnických konstrukcí hmotnosti přes 250 do 500 kg</t>
  </si>
  <si>
    <t>"ocelová konstrukce rampy dle výpisu"</t>
  </si>
  <si>
    <t>1009</t>
  </si>
  <si>
    <t>238</t>
  </si>
  <si>
    <t>553 103</t>
  </si>
  <si>
    <t>dodávka oclové konstrukce rampy včetně povrchové úpravy</t>
  </si>
  <si>
    <t>-953504245</t>
  </si>
  <si>
    <t>239</t>
  </si>
  <si>
    <t>998767201</t>
  </si>
  <si>
    <t>Přesun hmot procentní pro zámečnické konstrukce v objektech v do 6 m</t>
  </si>
  <si>
    <t>2026317650</t>
  </si>
  <si>
    <t>Přesun hmot pro zámečnické konstrukce stanovený procentní sazbou z ceny vodorovná dopravní vzdálenost do 50 m v objektech výšky do 6 m</t>
  </si>
  <si>
    <t>771</t>
  </si>
  <si>
    <t>Podlahy z dlaždic</t>
  </si>
  <si>
    <t>240</t>
  </si>
  <si>
    <t>771474113</t>
  </si>
  <si>
    <t>Montáž soklíků z dlaždic keramických rovných flexibilní lepidlo v do 120 mm</t>
  </si>
  <si>
    <t>1121149834</t>
  </si>
  <si>
    <t>Montáž soklíků z dlaždic keramických lepených flexibilním lepidlem rovných výšky přes 90 do 120 mm</t>
  </si>
  <si>
    <t>"jídelna"(4,85+10,35)*2-1,67-1,43-0,80</t>
  </si>
  <si>
    <t>"umývárna imob."(2,25+1,65)*2-0,80*2</t>
  </si>
  <si>
    <t>"WC imob"(2,10+2,20)*2-0,80</t>
  </si>
  <si>
    <t>241</t>
  </si>
  <si>
    <t>771554112.R10</t>
  </si>
  <si>
    <t>Montáž podlah z dlaždic teracových na podložkách "terasa"23,30 do 9 ks/m2</t>
  </si>
  <si>
    <t>833009147</t>
  </si>
  <si>
    <t>Montáž podlah z dlaždic teracových na podložkách přes 6 do 9 ks/ m2</t>
  </si>
  <si>
    <t>"terasa"23,30</t>
  </si>
  <si>
    <t>242</t>
  </si>
  <si>
    <t>592472400</t>
  </si>
  <si>
    <t>dlaždice  HBT 30x30x3 cm  černobílá</t>
  </si>
  <si>
    <t>-991018250</t>
  </si>
  <si>
    <t>Dlaždice teracové teraso šedé HBT rozměr 30 x 30 x 3 HBT   černobílá</t>
  </si>
  <si>
    <t>23,3*1,1 'Přepočtené koeficientem množství</t>
  </si>
  <si>
    <t>243</t>
  </si>
  <si>
    <t>771574112</t>
  </si>
  <si>
    <t>Montáž podlah keramických režných hladkých lepených flexibilním lepidlem do 9 ks/m2</t>
  </si>
  <si>
    <t>314788778</t>
  </si>
  <si>
    <t>Montáž podlah z dlaždic keramických lepených flexibilním lepidlem režných nebo glazovaných hladkých přes 6 do 9 ks/ m2</t>
  </si>
  <si>
    <t>"1.NP"49,69+1,67*0,70+1,45*0,70+4,16+5,66</t>
  </si>
  <si>
    <t>244</t>
  </si>
  <si>
    <t>597614080</t>
  </si>
  <si>
    <t>dlaždice keramické slinuté neglazované mrazuvzdorné  29,8 x 29,8 x 0,9 cm</t>
  </si>
  <si>
    <t>1836753767</t>
  </si>
  <si>
    <t xml:space="preserve">Obkládačky a dlaždice keramické  dlaždice keramické vysoce slinuté neglazované mrazuvzdorné S-hladké  SL- zdrsněné Color - hladké rozměr  29,8 x 29,8 x 0,9 </t>
  </si>
  <si>
    <t>"soklík"40,50*0,10</t>
  </si>
  <si>
    <t>"dlažba"61,694</t>
  </si>
  <si>
    <t>65,744*1,1 'Přepočtené koeficientem množství</t>
  </si>
  <si>
    <t>245</t>
  </si>
  <si>
    <t>771591111</t>
  </si>
  <si>
    <t>Podlahy penetrace podkladu</t>
  </si>
  <si>
    <t>-2058700279</t>
  </si>
  <si>
    <t>Podlahy - ostatní práce penetrace podkladu</t>
  </si>
  <si>
    <t>246</t>
  </si>
  <si>
    <t>998771201</t>
  </si>
  <si>
    <t>Přesun hmot procentní pro podlahy z dlaždic v objektech v do 6 m</t>
  </si>
  <si>
    <t>1257145507</t>
  </si>
  <si>
    <t>Přesun hmot pro podlahy z dlaždic stanovený procentní sazbou z ceny vodorovná dopravní vzdálenost do 50 m v objektech výšky do 6 m</t>
  </si>
  <si>
    <t>776</t>
  </si>
  <si>
    <t>Podlahy povlakové</t>
  </si>
  <si>
    <t>247</t>
  </si>
  <si>
    <t>776221111</t>
  </si>
  <si>
    <t>Lepení pásů z PVC standardním lepidlem</t>
  </si>
  <si>
    <t>1041540956</t>
  </si>
  <si>
    <t>Montáž podlahovin z PVC lepením standardním lepidlem z pásů standardních</t>
  </si>
  <si>
    <t>"1.NP"2,63+19,13</t>
  </si>
  <si>
    <t>248</t>
  </si>
  <si>
    <t>284122850</t>
  </si>
  <si>
    <t>podlahovina  tl. 2 mm</t>
  </si>
  <si>
    <t>323583063</t>
  </si>
  <si>
    <t>Podlahoviny z polyvinylchloridu bez podkladu heterogenní podlahová krytina šířka 1500 mm   tl 2 mm</t>
  </si>
  <si>
    <t>21,76*1,1 'Přepočtené koeficientem množství</t>
  </si>
  <si>
    <t>249</t>
  </si>
  <si>
    <t>776223111</t>
  </si>
  <si>
    <t>Spoj povlakových podlahovin z PVC svařováním za tepla</t>
  </si>
  <si>
    <t>1457026259</t>
  </si>
  <si>
    <t>Montáž podlahovin z PVC spoj podlah svařováním za tepla (včetně frézování)</t>
  </si>
  <si>
    <t>21,84+21,00</t>
  </si>
  <si>
    <t>250</t>
  </si>
  <si>
    <t>776411111</t>
  </si>
  <si>
    <t>Montáž obvodových soklíků výšky do 80 mm</t>
  </si>
  <si>
    <t>-129804781</t>
  </si>
  <si>
    <t>Montáž soklíků lepením obvodových, výšky do 80 mm</t>
  </si>
  <si>
    <t>"předsíň"(1,66+1,20)*2-0,90-0,80</t>
  </si>
  <si>
    <t>"kancelář"(3,30+6,01)*2-0,80</t>
  </si>
  <si>
    <t>251</t>
  </si>
  <si>
    <t>284 101</t>
  </si>
  <si>
    <t>dodávka soklíku PVC</t>
  </si>
  <si>
    <t>463831924</t>
  </si>
  <si>
    <t>21,84*1,10</t>
  </si>
  <si>
    <t>252</t>
  </si>
  <si>
    <t>776421312.R2</t>
  </si>
  <si>
    <t>Montáž přechodových šroubovaných lišt vč. dodávky</t>
  </si>
  <si>
    <t>-795370842</t>
  </si>
  <si>
    <t>Montáž lišt přechodových šroubovaných</t>
  </si>
  <si>
    <t>253</t>
  </si>
  <si>
    <t>998776201</t>
  </si>
  <si>
    <t>Přesun hmot procentní pro podlahy povlakové v objektech v do 6 m</t>
  </si>
  <si>
    <t>1956185720</t>
  </si>
  <si>
    <t>Přesun hmot pro podlahy povlakové stanovený procentní sazbou z ceny vodorovná dopravní vzdálenost do 50 m v objektech výšky do 6 m</t>
  </si>
  <si>
    <t>781</t>
  </si>
  <si>
    <t>Dokončovací práce - obklady</t>
  </si>
  <si>
    <t>254</t>
  </si>
  <si>
    <t>781414112</t>
  </si>
  <si>
    <t>Montáž obkladaček vnitřních pórovinových pravoúhlých do 25 ks/m2 lepených flexibilním lepidlem</t>
  </si>
  <si>
    <t>-1283270050</t>
  </si>
  <si>
    <t>Montáž obkladů vnitřních stěn z obkladaček a dekorů (listel) pórovinových lepených flexibilním lepidlem z obkladaček pravoúhlých přes 22 do 25 ks/m2</t>
  </si>
  <si>
    <t>"umývárna"(2,25+1,65)*2*2,20-0,80*1,97*2</t>
  </si>
  <si>
    <t>"WC"(2,10+2,20)*2*2,20-0,80*1,97</t>
  </si>
  <si>
    <t>255</t>
  </si>
  <si>
    <t>597610000</t>
  </si>
  <si>
    <t>obkládačky keramické RAKO - koupelny ALLEGRO (bílé i barevné) 25 x 33 x 0,7 cm I. j.</t>
  </si>
  <si>
    <t>-340886257</t>
  </si>
  <si>
    <t>Obkládačky a dlaždice keramické koupelny - RAKO obkládačky formát 25 x 33 x  0,7 cm (bílé i barevné) ALLEGRO            I.j.  (cen.sk. 76)</t>
  </si>
  <si>
    <t>31,352*1,1 'Přepočtené koeficientem množství</t>
  </si>
  <si>
    <t>256</t>
  </si>
  <si>
    <t>781494111</t>
  </si>
  <si>
    <t>Plastové profily rohové lepené flexibilním lepidlem</t>
  </si>
  <si>
    <t>1326604047</t>
  </si>
  <si>
    <t>Ostatní prvky plastové profily ukončovací a dilatační lepené flexibilním lepidlem rohové</t>
  </si>
  <si>
    <t>2,20*4*2</t>
  </si>
  <si>
    <t>257</t>
  </si>
  <si>
    <t>781495111</t>
  </si>
  <si>
    <t>Penetrace podkladu vnitřních obkladů</t>
  </si>
  <si>
    <t>1527454180</t>
  </si>
  <si>
    <t>Ostatní prvky ostatní práce penetrace podkladu</t>
  </si>
  <si>
    <t>258</t>
  </si>
  <si>
    <t>998781201</t>
  </si>
  <si>
    <t>Přesun hmot procentní pro obklady keramické v objektech v do 6 m</t>
  </si>
  <si>
    <t>1456464250</t>
  </si>
  <si>
    <t>Přesun hmot pro obklady keramické stanovený procentní sazbou z ceny vodorovná dopravní vzdálenost do 50 m v objektech výšky do 6 m</t>
  </si>
  <si>
    <t>783</t>
  </si>
  <si>
    <t>Dokončovací práce - nátěry</t>
  </si>
  <si>
    <t>259</t>
  </si>
  <si>
    <t>783301303</t>
  </si>
  <si>
    <t>Bezoplachové odrezivění zámečnických konstrukcí</t>
  </si>
  <si>
    <t>-307718562</t>
  </si>
  <si>
    <t>Příprava podkladu zámečnických konstrukcí před provedením nátěru odrezivění odrezovačem bezoplachovým</t>
  </si>
  <si>
    <t>"zárubně"</t>
  </si>
  <si>
    <t>(0,80+2,00*2)*0,20*2+(0,90+2,00*2)*0,20</t>
  </si>
  <si>
    <t>260</t>
  </si>
  <si>
    <t>783314101</t>
  </si>
  <si>
    <t>Základní jednonásobný syntetický nátěr zámečnických konstrukcí</t>
  </si>
  <si>
    <t>-1947952984</t>
  </si>
  <si>
    <t>Základní nátěr zámečnických konstrukcí jednonásobný syntetický</t>
  </si>
  <si>
    <t>261</t>
  </si>
  <si>
    <t>783315101</t>
  </si>
  <si>
    <t>Jednonásobný syntetický standardní mezinátěr zámečnických konstrukcí</t>
  </si>
  <si>
    <t>-1212315349</t>
  </si>
  <si>
    <t>Mezinátěr zámečnických konstrukcí jednonásobný syntetický standardní</t>
  </si>
  <si>
    <t>262</t>
  </si>
  <si>
    <t>783317101</t>
  </si>
  <si>
    <t>Krycí jednonásobný syntetický standardní nátěr zámečnických konstrukcí</t>
  </si>
  <si>
    <t>1242251510</t>
  </si>
  <si>
    <t>Krycí nátěr (email) zámečnických konstrukcí jednonásobný syntetický standardní</t>
  </si>
  <si>
    <t>263</t>
  </si>
  <si>
    <t>783823135</t>
  </si>
  <si>
    <t>Penetrační silikonový nátěr hladkých, tenkovrstvých zrnitých a štukových omítek</t>
  </si>
  <si>
    <t>161198299</t>
  </si>
  <si>
    <t>Penetrační nátěr omítek hladkých omítek hladkých, zrnitých tenkovrstvých nebo štukových silikonový</t>
  </si>
  <si>
    <t>264</t>
  </si>
  <si>
    <t>783827425</t>
  </si>
  <si>
    <t>Krycí dvojnásobný silikonový nátěr omítek stupně členitosti 1 a 2</t>
  </si>
  <si>
    <t>-682443396</t>
  </si>
  <si>
    <t>Krycí (ochranný ) nátěr omítek dvojnásobný hladkých omítek hladkých, zrnitých tenkovrstvých nebo štukových stupně členitosti 1 a 2 silikonový</t>
  </si>
  <si>
    <t>Práce a dodávky M</t>
  </si>
  <si>
    <t>21-M</t>
  </si>
  <si>
    <t>Elektromontáže</t>
  </si>
  <si>
    <t>265</t>
  </si>
  <si>
    <t>91941211/</t>
  </si>
  <si>
    <t>Zednické výpomoce, sekání a průrazy, všeobecně</t>
  </si>
  <si>
    <t>149140432</t>
  </si>
  <si>
    <t>266</t>
  </si>
  <si>
    <t>09000001</t>
  </si>
  <si>
    <t>Demontáž stávajících rozvodů</t>
  </si>
  <si>
    <t>607720264</t>
  </si>
  <si>
    <t>267</t>
  </si>
  <si>
    <t>210339000</t>
  </si>
  <si>
    <t>Revize elektroinstalace a  měření slaboproudých, rozvodů</t>
  </si>
  <si>
    <t>-268456859</t>
  </si>
  <si>
    <t>268</t>
  </si>
  <si>
    <t>716211234</t>
  </si>
  <si>
    <t>Prostup kabelový, svazek &lt;10cm pro přepážku, měkkou PROMASTOP P, EI60 (E90), katal.list 601.55</t>
  </si>
  <si>
    <t>-108813879</t>
  </si>
  <si>
    <t>269</t>
  </si>
  <si>
    <t>210810041</t>
  </si>
  <si>
    <t>KABEL SIL CYKY-CYKYM 750V 2X1,5 PEV</t>
  </si>
  <si>
    <t>-1938465074</t>
  </si>
  <si>
    <t>270</t>
  </si>
  <si>
    <t>92100001</t>
  </si>
  <si>
    <t>CYKY 2Ax1,5</t>
  </si>
  <si>
    <t>-921167551</t>
  </si>
  <si>
    <t>271</t>
  </si>
  <si>
    <t>210810045</t>
  </si>
  <si>
    <t>KABEL SIL CYKY-CYKYM 750V 3X1,5 PEV</t>
  </si>
  <si>
    <t>419934171</t>
  </si>
  <si>
    <t>272</t>
  </si>
  <si>
    <t>92100002</t>
  </si>
  <si>
    <t>CYKY 3O1,5 (3Ax1,5)</t>
  </si>
  <si>
    <t>1832012835</t>
  </si>
  <si>
    <t>273</t>
  </si>
  <si>
    <t>210810047</t>
  </si>
  <si>
    <t>KABEL SIL CYKY-CYKYM 750V 3x1,5 PEV</t>
  </si>
  <si>
    <t>-476929479</t>
  </si>
  <si>
    <t>274</t>
  </si>
  <si>
    <t>92100003</t>
  </si>
  <si>
    <t>CYKY 3J1,5  (3Cx 1,5)</t>
  </si>
  <si>
    <t>60719061</t>
  </si>
  <si>
    <t>275</t>
  </si>
  <si>
    <t>210810049</t>
  </si>
  <si>
    <t>KABEL SIL CYKY-CYKYM 750V 4X1,5 PEV</t>
  </si>
  <si>
    <t>-1252869898</t>
  </si>
  <si>
    <t>276</t>
  </si>
  <si>
    <t>92100004</t>
  </si>
  <si>
    <t>CYKY 4Cx1,5</t>
  </si>
  <si>
    <t>40025152</t>
  </si>
  <si>
    <t>277</t>
  </si>
  <si>
    <t>210810055</t>
  </si>
  <si>
    <t>KABEL SIL CYKY-CYKYM 750V 5X1,5 PEV</t>
  </si>
  <si>
    <t>89048538</t>
  </si>
  <si>
    <t>278</t>
  </si>
  <si>
    <t>92100005</t>
  </si>
  <si>
    <t>CYKY 5J1,5 (5Cx1,5)</t>
  </si>
  <si>
    <t>-1592243753</t>
  </si>
  <si>
    <t>279</t>
  </si>
  <si>
    <t>210810046</t>
  </si>
  <si>
    <t>KABEL SIL CYKY-CYKYM 750V 3X2,5 PEV</t>
  </si>
  <si>
    <t>1156374145</t>
  </si>
  <si>
    <t>280</t>
  </si>
  <si>
    <t>92100006</t>
  </si>
  <si>
    <t>CYKY 3J2,5  (3Cx 2,5)</t>
  </si>
  <si>
    <t>-307629765</t>
  </si>
  <si>
    <t>281</t>
  </si>
  <si>
    <t>210810056</t>
  </si>
  <si>
    <t>KABEL SIL CYKY-CYKYM 750V 5X2,5 PEV</t>
  </si>
  <si>
    <t>-1983250247</t>
  </si>
  <si>
    <t>282</t>
  </si>
  <si>
    <t>92100007</t>
  </si>
  <si>
    <t>CYKY 5J2,5 (5Cx2,5)</t>
  </si>
  <si>
    <t>2070066197</t>
  </si>
  <si>
    <t>283</t>
  </si>
  <si>
    <t>210810054</t>
  </si>
  <si>
    <t>KABEL SIL CYKY 750V 4X10 PEV</t>
  </si>
  <si>
    <t>1217519635</t>
  </si>
  <si>
    <t>284</t>
  </si>
  <si>
    <t>92100008</t>
  </si>
  <si>
    <t>CYKY 4J10 (4Bx10)</t>
  </si>
  <si>
    <t>1542985535</t>
  </si>
  <si>
    <t>285</t>
  </si>
  <si>
    <t>210802428</t>
  </si>
  <si>
    <t>KABEL SIL CGSG 750V 5x2,5 VOL</t>
  </si>
  <si>
    <t>-1733686574</t>
  </si>
  <si>
    <t>286</t>
  </si>
  <si>
    <t>92100009</t>
  </si>
  <si>
    <t>CGSG 5J2,5 (5Cx2,5)</t>
  </si>
  <si>
    <t>682958014</t>
  </si>
  <si>
    <t>287</t>
  </si>
  <si>
    <t>-1800334381</t>
  </si>
  <si>
    <t>288</t>
  </si>
  <si>
    <t>92100010</t>
  </si>
  <si>
    <t>CXKH-V 4J1,5 (4Cx1,5)</t>
  </si>
  <si>
    <t>-873464749</t>
  </si>
  <si>
    <t>289</t>
  </si>
  <si>
    <t>-1486943852</t>
  </si>
  <si>
    <t>290</t>
  </si>
  <si>
    <t>92100011</t>
  </si>
  <si>
    <t>CXKH-V 5J1,5 (5Cx1,5)</t>
  </si>
  <si>
    <t>702058488</t>
  </si>
  <si>
    <t>291</t>
  </si>
  <si>
    <t>210802274</t>
  </si>
  <si>
    <t>KABEL SIL CMFM 750V 7x1,5 PEV</t>
  </si>
  <si>
    <t>-1963385505</t>
  </si>
  <si>
    <t>292</t>
  </si>
  <si>
    <t>92100012</t>
  </si>
  <si>
    <t>CMFM 7J1,5 (7Cx1,5)</t>
  </si>
  <si>
    <t>-381245088</t>
  </si>
  <si>
    <t>293</t>
  </si>
  <si>
    <t>210800623</t>
  </si>
  <si>
    <t>VODIĆ SIL CYA 750V 1x1,5 VOL</t>
  </si>
  <si>
    <t>1878362198</t>
  </si>
  <si>
    <t>294</t>
  </si>
  <si>
    <t>92100013</t>
  </si>
  <si>
    <t>TERMOKABEL 250W</t>
  </si>
  <si>
    <t>2138099420</t>
  </si>
  <si>
    <t>295</t>
  </si>
  <si>
    <t>210110041</t>
  </si>
  <si>
    <t>spínač jednopólový, řazení 1</t>
  </si>
  <si>
    <t>1357766255</t>
  </si>
  <si>
    <t>296</t>
  </si>
  <si>
    <t>92100014</t>
  </si>
  <si>
    <t>spínač kolébkový, řazení 1</t>
  </si>
  <si>
    <t>-1811456665</t>
  </si>
  <si>
    <t>297</t>
  </si>
  <si>
    <t>1495729210</t>
  </si>
  <si>
    <t>298</t>
  </si>
  <si>
    <t>92100015</t>
  </si>
  <si>
    <t>spínač automatický se snímačem pohybu</t>
  </si>
  <si>
    <t>-213723810</t>
  </si>
  <si>
    <t>299</t>
  </si>
  <si>
    <t>210110043</t>
  </si>
  <si>
    <t>přepínač sériový, řazení 5</t>
  </si>
  <si>
    <t>-574508356</t>
  </si>
  <si>
    <t>300</t>
  </si>
  <si>
    <t>92100016</t>
  </si>
  <si>
    <t>přepínač kolébkový, řazení 5</t>
  </si>
  <si>
    <t>-1886942984</t>
  </si>
  <si>
    <t>301</t>
  </si>
  <si>
    <t>210110045</t>
  </si>
  <si>
    <t>přepínač střídavý, řazení 6</t>
  </si>
  <si>
    <t>587294633</t>
  </si>
  <si>
    <t>302</t>
  </si>
  <si>
    <t>92100017</t>
  </si>
  <si>
    <t>přepínač kolébkový, řazení 6</t>
  </si>
  <si>
    <t>1497511470</t>
  </si>
  <si>
    <t>303</t>
  </si>
  <si>
    <t>210110046</t>
  </si>
  <si>
    <t>přepínač křížový, řazení 7</t>
  </si>
  <si>
    <t>174191406</t>
  </si>
  <si>
    <t>304</t>
  </si>
  <si>
    <t>92100018</t>
  </si>
  <si>
    <t>přepínač kolébkový, řazení 7</t>
  </si>
  <si>
    <t>906070181</t>
  </si>
  <si>
    <t>305</t>
  </si>
  <si>
    <t>210110082</t>
  </si>
  <si>
    <t>Sporáková přípojka 25A vč.zapojení, 39563-23 C pod omítku</t>
  </si>
  <si>
    <t>-329994877</t>
  </si>
  <si>
    <t>306</t>
  </si>
  <si>
    <t>92100019</t>
  </si>
  <si>
    <t>Spínač 25A páčkový 39563-23c</t>
  </si>
  <si>
    <t>1262873007</t>
  </si>
  <si>
    <t>307</t>
  </si>
  <si>
    <t>210111011</t>
  </si>
  <si>
    <t>zásuvka domovní 230V, 10/16A, zapuštěná</t>
  </si>
  <si>
    <t>1829321658</t>
  </si>
  <si>
    <t>308</t>
  </si>
  <si>
    <t>92100020</t>
  </si>
  <si>
    <t>1017100797</t>
  </si>
  <si>
    <t>309</t>
  </si>
  <si>
    <t>210111012</t>
  </si>
  <si>
    <t>zásuvka nástěnná 230V, 10/16A, nástěnná, do vlhka</t>
  </si>
  <si>
    <t>1178574196</t>
  </si>
  <si>
    <t>310</t>
  </si>
  <si>
    <t>92100021</t>
  </si>
  <si>
    <t>-622645187</t>
  </si>
  <si>
    <t>311</t>
  </si>
  <si>
    <t>210010301</t>
  </si>
  <si>
    <t>Krabice přístroj.bez zapojení, KP 68 - kruhová</t>
  </si>
  <si>
    <t>-750063478</t>
  </si>
  <si>
    <t>312</t>
  </si>
  <si>
    <t>92100022</t>
  </si>
  <si>
    <t>Krabice přístroj.kruhová KP 68/2</t>
  </si>
  <si>
    <t>-577300695</t>
  </si>
  <si>
    <t>313</t>
  </si>
  <si>
    <t>210010321</t>
  </si>
  <si>
    <t>Krabice rozvodná vč.zapojení s víčkem, KR 68 - kruhová</t>
  </si>
  <si>
    <t>194285786</t>
  </si>
  <si>
    <t>314</t>
  </si>
  <si>
    <t>92100023</t>
  </si>
  <si>
    <t>Krabice KU 1903</t>
  </si>
  <si>
    <t>-1034305988</t>
  </si>
  <si>
    <t>315</t>
  </si>
  <si>
    <t>210203003</t>
  </si>
  <si>
    <t>Montáž svítidel žárovkových bytových stropních, přisazených 1 zdroj se sklem</t>
  </si>
  <si>
    <t>952533929</t>
  </si>
  <si>
    <t>316</t>
  </si>
  <si>
    <t>92100024</t>
  </si>
  <si>
    <t>1/svítidlo pro osvětlení kuchyňské linky 230V,, 60/100W</t>
  </si>
  <si>
    <t>-103696756</t>
  </si>
  <si>
    <t>317</t>
  </si>
  <si>
    <t>92100025</t>
  </si>
  <si>
    <t>1/svítidlo venkovní žárovkové nástěnné IP43, 230V, 60/100W</t>
  </si>
  <si>
    <t>-972815091</t>
  </si>
  <si>
    <t>318</t>
  </si>
  <si>
    <t>210201015.1</t>
  </si>
  <si>
    <t>montáž svítidel zářivkových stropních 1 zdroj s krytem</t>
  </si>
  <si>
    <t>-263775926</t>
  </si>
  <si>
    <t>319</t>
  </si>
  <si>
    <t>92100026.1</t>
  </si>
  <si>
    <t>svítidlo trvalé nouzové osvětlení, 60 minut, 11W, piktogramy</t>
  </si>
  <si>
    <t>1280493182</t>
  </si>
  <si>
    <t>320</t>
  </si>
  <si>
    <t>92100026a</t>
  </si>
  <si>
    <t>svítidlo trvalé nouz osvětlení, 60 minut, 11W, piktogramy, IP65</t>
  </si>
  <si>
    <t>1763559682</t>
  </si>
  <si>
    <t>321</t>
  </si>
  <si>
    <t>92100027.1</t>
  </si>
  <si>
    <t>svítidlo bytové zářivkové nástěnné, stropní, tř.II, 230V, 40W</t>
  </si>
  <si>
    <t>-644871784</t>
  </si>
  <si>
    <t>322</t>
  </si>
  <si>
    <t>92100028.1</t>
  </si>
  <si>
    <t>svítidlo zářivkové stropní přisazené 1x36W, Al mřížka</t>
  </si>
  <si>
    <t>1099737534</t>
  </si>
  <si>
    <t>323</t>
  </si>
  <si>
    <t>210201025.1</t>
  </si>
  <si>
    <t>montáž svítidel zářivkových stropních 2 zdroje s krytem</t>
  </si>
  <si>
    <t>-1083433655</t>
  </si>
  <si>
    <t>324</t>
  </si>
  <si>
    <t>92100029</t>
  </si>
  <si>
    <t>svítidlo stropní zářivkové přisazené 2x36W, Al mřížka</t>
  </si>
  <si>
    <t>-145842667</t>
  </si>
  <si>
    <t>325</t>
  </si>
  <si>
    <t>92100030</t>
  </si>
  <si>
    <t>svítidlo stropní zářivkové přisazené 2x58W, Al mřížka</t>
  </si>
  <si>
    <t>-737003855</t>
  </si>
  <si>
    <t>326</t>
  </si>
  <si>
    <t>210564354</t>
  </si>
  <si>
    <t>hlavní přípojnice na vyrovnání potenciálu včetně skříně</t>
  </si>
  <si>
    <t>748041965</t>
  </si>
  <si>
    <t>327</t>
  </si>
  <si>
    <t>92100031</t>
  </si>
  <si>
    <t>svorkovnice na vyrovnání potenciálů</t>
  </si>
  <si>
    <t>-496633363</t>
  </si>
  <si>
    <t>328</t>
  </si>
  <si>
    <t>92100032</t>
  </si>
  <si>
    <t>krabice pro osazení svorkovnice pro vyrovnání potenciálů</t>
  </si>
  <si>
    <t>714095742</t>
  </si>
  <si>
    <t>329</t>
  </si>
  <si>
    <t>2100800623</t>
  </si>
  <si>
    <t>VODIČ SIL CYA 750V 1x1,5 (2,5,4,6,10,16,25) VOL</t>
  </si>
  <si>
    <t>-601703817</t>
  </si>
  <si>
    <t>330</t>
  </si>
  <si>
    <t>92100033</t>
  </si>
  <si>
    <t>vodič CY zel/žl 1,5,2,5,4,6,10,16,25 (včetně svorek pro pospoj.)</t>
  </si>
  <si>
    <t>2065626088</t>
  </si>
  <si>
    <t>331</t>
  </si>
  <si>
    <t>210110001</t>
  </si>
  <si>
    <t>položení kabelového kanálu</t>
  </si>
  <si>
    <t>-1544110416</t>
  </si>
  <si>
    <t>332</t>
  </si>
  <si>
    <t>92100033.1</t>
  </si>
  <si>
    <t>kabelový kanál 50x60mm s požární odolností 60 minut, včetně příchytek</t>
  </si>
  <si>
    <t>1696141690</t>
  </si>
  <si>
    <t>333</t>
  </si>
  <si>
    <t>742251600</t>
  </si>
  <si>
    <t>Montáž rozváděč nebo krabice nevýbušná do 100 kg</t>
  </si>
  <si>
    <t>-1609578632</t>
  </si>
  <si>
    <t>334</t>
  </si>
  <si>
    <t>92100034</t>
  </si>
  <si>
    <t>rozvaděč ozn. R11, dozbrojení dle v.č.E2</t>
  </si>
  <si>
    <t>-783865614</t>
  </si>
  <si>
    <t>335</t>
  </si>
  <si>
    <t>92100035</t>
  </si>
  <si>
    <t>rozvaděč ozn. R12, typ, výzbroj a zapojení dle v.č.E2</t>
  </si>
  <si>
    <t>-1970732951</t>
  </si>
  <si>
    <t>336</t>
  </si>
  <si>
    <t>210220101</t>
  </si>
  <si>
    <t>Montáž hromosvodného vedení svodových vodičů s, podpěrami průměru do 10 mm</t>
  </si>
  <si>
    <t>-1934447776</t>
  </si>
  <si>
    <t>337</t>
  </si>
  <si>
    <t>92100036</t>
  </si>
  <si>
    <t>drát AlMgSiT/4 8mm</t>
  </si>
  <si>
    <t>KG</t>
  </si>
  <si>
    <t>-1480343408</t>
  </si>
  <si>
    <t>338</t>
  </si>
  <si>
    <t>92100037</t>
  </si>
  <si>
    <t>podpěra PV18</t>
  </si>
  <si>
    <t>KS</t>
  </si>
  <si>
    <t>525411684</t>
  </si>
  <si>
    <t>339</t>
  </si>
  <si>
    <t>92100038</t>
  </si>
  <si>
    <t>podpěra PV21</t>
  </si>
  <si>
    <t>612147940</t>
  </si>
  <si>
    <t>340</t>
  </si>
  <si>
    <t>92100039</t>
  </si>
  <si>
    <t>podpěra PV01</t>
  </si>
  <si>
    <t>1216001924</t>
  </si>
  <si>
    <t>341</t>
  </si>
  <si>
    <t>210220002</t>
  </si>
  <si>
    <t>Montáž uzemňovacích vedení vodičů FeZn pomocí, svorek na povrchu drátem nebo lanem do 10 mm</t>
  </si>
  <si>
    <t>31349740</t>
  </si>
  <si>
    <t>342</t>
  </si>
  <si>
    <t>92100040</t>
  </si>
  <si>
    <t>drát FeZn pr.8mm</t>
  </si>
  <si>
    <t>-1254791828</t>
  </si>
  <si>
    <t>343</t>
  </si>
  <si>
    <t>92100041</t>
  </si>
  <si>
    <t>drát FeZn pr.10mm</t>
  </si>
  <si>
    <t>-60632456</t>
  </si>
  <si>
    <t>344</t>
  </si>
  <si>
    <t>210220021</t>
  </si>
  <si>
    <t>uzemňovací vedení v zemi včetně propojů, svorek, izolace spojů FeZn do 120mm2</t>
  </si>
  <si>
    <t>763270513</t>
  </si>
  <si>
    <t>345</t>
  </si>
  <si>
    <t>92100042</t>
  </si>
  <si>
    <t>pásek FeZn 30x4mm</t>
  </si>
  <si>
    <t>742282476</t>
  </si>
  <si>
    <t>346</t>
  </si>
  <si>
    <t>92100043</t>
  </si>
  <si>
    <t>svorka SK</t>
  </si>
  <si>
    <t>1555750993</t>
  </si>
  <si>
    <t>347</t>
  </si>
  <si>
    <t>92100044</t>
  </si>
  <si>
    <t>svorka SZ</t>
  </si>
  <si>
    <t>-1136592468</t>
  </si>
  <si>
    <t>348</t>
  </si>
  <si>
    <t>210220301</t>
  </si>
  <si>
    <t>Montáž svorek hromosvodných typu SS,, SR 03 se 2 šrouby</t>
  </si>
  <si>
    <t>296500923</t>
  </si>
  <si>
    <t>349</t>
  </si>
  <si>
    <t>92100045</t>
  </si>
  <si>
    <t>svorka SS</t>
  </si>
  <si>
    <t>818811066</t>
  </si>
  <si>
    <t>350</t>
  </si>
  <si>
    <t>92100046</t>
  </si>
  <si>
    <t>svorka SO</t>
  </si>
  <si>
    <t>810977837</t>
  </si>
  <si>
    <t>351</t>
  </si>
  <si>
    <t>210220372</t>
  </si>
  <si>
    <t>Montáž ochranných prvků - úhelníků nebo trubek do, zdiva</t>
  </si>
  <si>
    <t>-814318494</t>
  </si>
  <si>
    <t>352</t>
  </si>
  <si>
    <t>92100047</t>
  </si>
  <si>
    <t>ochranný úhelník OÚ</t>
  </si>
  <si>
    <t>329038109</t>
  </si>
  <si>
    <t>353</t>
  </si>
  <si>
    <t>92100048</t>
  </si>
  <si>
    <t>držák OÚ do zdi</t>
  </si>
  <si>
    <t>-113599105</t>
  </si>
  <si>
    <t>354</t>
  </si>
  <si>
    <t>210220401</t>
  </si>
  <si>
    <t>Montáž vedení hromosvodné - štítků k označení, svodů</t>
  </si>
  <si>
    <t>304888010</t>
  </si>
  <si>
    <t>355</t>
  </si>
  <si>
    <t>92100049</t>
  </si>
  <si>
    <t>štítek označovací ŠO01</t>
  </si>
  <si>
    <t>1291662911</t>
  </si>
  <si>
    <t>356</t>
  </si>
  <si>
    <t>-931136429</t>
  </si>
  <si>
    <t>357</t>
  </si>
  <si>
    <t>-117679863</t>
  </si>
  <si>
    <t>358</t>
  </si>
  <si>
    <t>NUS</t>
  </si>
  <si>
    <t>Přesun hmot ze ZRN</t>
  </si>
  <si>
    <t>-1690445708</t>
  </si>
  <si>
    <t>359</t>
  </si>
  <si>
    <t>NUS.1</t>
  </si>
  <si>
    <t>Dopravné</t>
  </si>
  <si>
    <t>730645163</t>
  </si>
  <si>
    <t>360</t>
  </si>
  <si>
    <t>NUS.2</t>
  </si>
  <si>
    <t>Podružný materiál</t>
  </si>
  <si>
    <t>-1255294378</t>
  </si>
  <si>
    <t>22-M</t>
  </si>
  <si>
    <t>EPS - elektonický požární systém</t>
  </si>
  <si>
    <t>361</t>
  </si>
  <si>
    <t>22 01</t>
  </si>
  <si>
    <t>tlačítkový hlásič MCP 5-1 červený</t>
  </si>
  <si>
    <t>271277636</t>
  </si>
  <si>
    <t>362</t>
  </si>
  <si>
    <t>22 02</t>
  </si>
  <si>
    <t>dtto montáž</t>
  </si>
  <si>
    <t>350828108</t>
  </si>
  <si>
    <t>363</t>
  </si>
  <si>
    <t>22 03</t>
  </si>
  <si>
    <t>pojistný štítekpro MCP535-CZ</t>
  </si>
  <si>
    <t>-59519552</t>
  </si>
  <si>
    <t>364</t>
  </si>
  <si>
    <t>22 04</t>
  </si>
  <si>
    <t>2014640458</t>
  </si>
  <si>
    <t>365</t>
  </si>
  <si>
    <t>22 05</t>
  </si>
  <si>
    <t>sklo tlačítkového hlásiče DIN</t>
  </si>
  <si>
    <t>1722932753</t>
  </si>
  <si>
    <t>366</t>
  </si>
  <si>
    <t>22 06</t>
  </si>
  <si>
    <t>klíč pro tlačítkový hlásič</t>
  </si>
  <si>
    <t>1152580685</t>
  </si>
  <si>
    <t>367</t>
  </si>
  <si>
    <t>22 07</t>
  </si>
  <si>
    <t>multisenzorový hlásič MTD 533 včetně izolátorů</t>
  </si>
  <si>
    <t>2084175842</t>
  </si>
  <si>
    <t>368</t>
  </si>
  <si>
    <t>22 08</t>
  </si>
  <si>
    <t>-1504358799</t>
  </si>
  <si>
    <t>369</t>
  </si>
  <si>
    <t>22 09</t>
  </si>
  <si>
    <t>sokl USB 501-1</t>
  </si>
  <si>
    <t>778278600</t>
  </si>
  <si>
    <t>370</t>
  </si>
  <si>
    <t>22 10</t>
  </si>
  <si>
    <t>-1925696051</t>
  </si>
  <si>
    <t>371</t>
  </si>
  <si>
    <t>22 11</t>
  </si>
  <si>
    <t xml:space="preserve">siréna vnitřní </t>
  </si>
  <si>
    <t>1446137375</t>
  </si>
  <si>
    <t>372</t>
  </si>
  <si>
    <t>22 12</t>
  </si>
  <si>
    <t>-2120602261</t>
  </si>
  <si>
    <t>373</t>
  </si>
  <si>
    <t>22 13</t>
  </si>
  <si>
    <t>kabel JYSTY 2x2x1</t>
  </si>
  <si>
    <t>1983468436</t>
  </si>
  <si>
    <t>374</t>
  </si>
  <si>
    <t>22 14</t>
  </si>
  <si>
    <t>-1143210884</t>
  </si>
  <si>
    <t>375</t>
  </si>
  <si>
    <t>22 15</t>
  </si>
  <si>
    <t>kabel FTZ5ER1 ohni odolný</t>
  </si>
  <si>
    <t>-968672480</t>
  </si>
  <si>
    <t>376</t>
  </si>
  <si>
    <t>22 16</t>
  </si>
  <si>
    <t>-235810929</t>
  </si>
  <si>
    <t>377</t>
  </si>
  <si>
    <t>22 17</t>
  </si>
  <si>
    <t>trubka 16</t>
  </si>
  <si>
    <t>-338724264</t>
  </si>
  <si>
    <t>378</t>
  </si>
  <si>
    <t>22 18</t>
  </si>
  <si>
    <t>1289649722</t>
  </si>
  <si>
    <t>379</t>
  </si>
  <si>
    <t>22 20</t>
  </si>
  <si>
    <t>1284765323</t>
  </si>
  <si>
    <t>380</t>
  </si>
  <si>
    <t>22 21</t>
  </si>
  <si>
    <t>drobný instalační materiál příslušenství</t>
  </si>
  <si>
    <t>-232328046</t>
  </si>
  <si>
    <t>381</t>
  </si>
  <si>
    <t>22 22</t>
  </si>
  <si>
    <t>-1317122603</t>
  </si>
  <si>
    <t>382</t>
  </si>
  <si>
    <t>22 23</t>
  </si>
  <si>
    <t>připojení na stávající systém,naprogramování, oživení,zaškolení EPS montáž</t>
  </si>
  <si>
    <t>143737579</t>
  </si>
  <si>
    <t>383</t>
  </si>
  <si>
    <t>22 24</t>
  </si>
  <si>
    <t>výchozí revize</t>
  </si>
  <si>
    <t>-422369920</t>
  </si>
  <si>
    <t>384</t>
  </si>
  <si>
    <t>22 25</t>
  </si>
  <si>
    <t>vypracování projektu skutečný stav EPS, ZDP</t>
  </si>
  <si>
    <t>-1785850369</t>
  </si>
  <si>
    <t>385</t>
  </si>
  <si>
    <t>22 26</t>
  </si>
  <si>
    <t>testování na HZS plzeňského kraje EPA a ZDP</t>
  </si>
  <si>
    <t>-1406392635</t>
  </si>
  <si>
    <t>386</t>
  </si>
  <si>
    <t>22 27</t>
  </si>
  <si>
    <t>rozšíření, úprava a připojení ZDP na PCD HZS PK</t>
  </si>
  <si>
    <t>-1037453053</t>
  </si>
  <si>
    <t>387</t>
  </si>
  <si>
    <t>22 28</t>
  </si>
  <si>
    <t>koordinační práce EPS, ZDP, PBS, HZS PK</t>
  </si>
  <si>
    <t>-1775230243</t>
  </si>
  <si>
    <t>388</t>
  </si>
  <si>
    <t>22 29</t>
  </si>
  <si>
    <t>doprava a ostatní náklady</t>
  </si>
  <si>
    <t>233681139</t>
  </si>
  <si>
    <t>784</t>
  </si>
  <si>
    <t>Dokončovací práce - malby a tapety</t>
  </si>
  <si>
    <t>389</t>
  </si>
  <si>
    <t>784181101</t>
  </si>
  <si>
    <t>Základní akrylátová jednonásobná penetrace podkladu v místnostech výšky do 3,80m</t>
  </si>
  <si>
    <t>35154758</t>
  </si>
  <si>
    <t>Penetrace podkladu jednonásobná základní akrylátová v místnostech výšky do 3,80 m</t>
  </si>
  <si>
    <t>"1.NP"2,63+19,13+103,48+49,69+4,16+5,6618</t>
  </si>
  <si>
    <t>"předsíň"(1,6+1,08)*2*3,00+1,8</t>
  </si>
  <si>
    <t>"kancelář"(4,08+6,00)*2*3,00+6</t>
  </si>
  <si>
    <t>"jídelna"(15,20+5,75)*2*3,00+0,60*6*3,00+13,6</t>
  </si>
  <si>
    <t>"jídelna přístavba"(4,85+10,35)*2*3,00+9,1</t>
  </si>
  <si>
    <t>"umývárna"(2,25+1,65)*2*3,00+2,3</t>
  </si>
  <si>
    <t>"WC"(2,10+2,20)*2*3,00+2,5</t>
  </si>
  <si>
    <t>390</t>
  </si>
  <si>
    <t>784221101</t>
  </si>
  <si>
    <t>Dvojnásobné bílé malby  ze směsí za sucha dobře otěruvzdorných v místnostech do 3,80 m</t>
  </si>
  <si>
    <t>199643477</t>
  </si>
  <si>
    <t>Malby z malířských směsí otěruvzdorných za sucha dvojnásobné, bílé za sucha otěruvzdorné dobře v místnostech výšky do 3,80 m</t>
  </si>
  <si>
    <t>VRN</t>
  </si>
  <si>
    <t>Vedlejší rozpočtové náklady</t>
  </si>
  <si>
    <t>VRN1</t>
  </si>
  <si>
    <t>Průzkumné, geodetické a projektové práce</t>
  </si>
  <si>
    <t>392</t>
  </si>
  <si>
    <t>013 102</t>
  </si>
  <si>
    <t>výrobně montážní dokumentace</t>
  </si>
  <si>
    <t>1024</t>
  </si>
  <si>
    <t>1817469557</t>
  </si>
  <si>
    <t>393</t>
  </si>
  <si>
    <t xml:space="preserve">013 103 </t>
  </si>
  <si>
    <t>mimostaveništní doprava</t>
  </si>
  <si>
    <t>880468182</t>
  </si>
  <si>
    <t>394</t>
  </si>
  <si>
    <t>013 104</t>
  </si>
  <si>
    <t>dokumntace výrobní</t>
  </si>
  <si>
    <t>12944239</t>
  </si>
  <si>
    <t>395</t>
  </si>
  <si>
    <t>013 105</t>
  </si>
  <si>
    <t>vnitřní značení, doklady a revize</t>
  </si>
  <si>
    <t>-152106610</t>
  </si>
  <si>
    <t>396</t>
  </si>
  <si>
    <t>013254000</t>
  </si>
  <si>
    <t>Dokumentace skutečného provedení stavby</t>
  </si>
  <si>
    <t>-1359582378</t>
  </si>
  <si>
    <t>Průzkumné, geodetické a projektové práce projektové práce dokumentace stavby (výkresová a textová) skutečného provedení stavby</t>
  </si>
  <si>
    <t>VRN3</t>
  </si>
  <si>
    <t>Zařízení staveniště</t>
  </si>
  <si>
    <t>397</t>
  </si>
  <si>
    <t>030001000</t>
  </si>
  <si>
    <t>307197321</t>
  </si>
  <si>
    <t>Základní rozdělení průvodních činností a nákladů zařízení staveniště</t>
  </si>
  <si>
    <t>VRN4</t>
  </si>
  <si>
    <t>Inženýrská činnost</t>
  </si>
  <si>
    <t>398</t>
  </si>
  <si>
    <t>041403000</t>
  </si>
  <si>
    <t>Koordinátor BOZP na staveništi</t>
  </si>
  <si>
    <t>-1899375001</t>
  </si>
  <si>
    <t>Inženýrská činnost dozory koordinátor BOZP na staveništi</t>
  </si>
  <si>
    <t>VRN7</t>
  </si>
  <si>
    <t>Provozní vlivy</t>
  </si>
  <si>
    <t>399</t>
  </si>
  <si>
    <t>070001000</t>
  </si>
  <si>
    <t>355162544</t>
  </si>
  <si>
    <t>Základní rozdělení průvodních činností a nákladů provozní vlivy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</si>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</sst>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" fillId="0" borderId="0" applyAlignment="0">
      <protection locked="0"/>
    </xf>
    <xf numFmtId="0" fontId="62" fillId="23" borderId="6" applyNumberFormat="0" applyFont="0" applyAlignment="0" applyProtection="0"/>
    <xf numFmtId="9" fontId="62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66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1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1" fillId="0" borderId="2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3" fillId="0" borderId="24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6" fillId="0" borderId="31" xfId="0" applyNumberFormat="1" applyFont="1" applyBorder="1" applyAlignment="1">
      <alignment vertical="center"/>
    </xf>
    <xf numFmtId="4" fontId="96" fillId="0" borderId="32" xfId="0" applyNumberFormat="1" applyFont="1" applyBorder="1" applyAlignment="1">
      <alignment vertical="center"/>
    </xf>
    <xf numFmtId="174" fontId="96" fillId="0" borderId="32" xfId="0" applyNumberFormat="1" applyFont="1" applyBorder="1" applyAlignment="1">
      <alignment vertical="center"/>
    </xf>
    <xf numFmtId="4" fontId="96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1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2" fillId="0" borderId="0" xfId="0" applyNumberFormat="1" applyFont="1" applyBorder="1" applyAlignment="1">
      <alignment vertical="center"/>
    </xf>
    <xf numFmtId="0" fontId="81" fillId="0" borderId="0" xfId="0" applyFont="1" applyBorder="1" applyAlignment="1" applyProtection="1">
      <alignment horizontal="right" vertical="center"/>
      <protection locked="0"/>
    </xf>
    <xf numFmtId="4" fontId="81" fillId="0" borderId="0" xfId="0" applyNumberFormat="1" applyFont="1" applyBorder="1" applyAlignment="1">
      <alignment vertical="center"/>
    </xf>
    <xf numFmtId="172" fontId="81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1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8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2" fillId="0" borderId="0" xfId="0" applyNumberFormat="1" applyFont="1" applyAlignment="1">
      <alignment/>
    </xf>
    <xf numFmtId="174" fontId="99" fillId="0" borderId="22" xfId="0" applyNumberFormat="1" applyFont="1" applyBorder="1" applyAlignment="1">
      <alignment/>
    </xf>
    <xf numFmtId="174" fontId="99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4" fillId="0" borderId="13" xfId="0" applyFont="1" applyBorder="1" applyAlignment="1">
      <alignment/>
    </xf>
    <xf numFmtId="0" fontId="84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>
      <alignment/>
    </xf>
    <xf numFmtId="0" fontId="84" fillId="0" borderId="24" xfId="0" applyFont="1" applyBorder="1" applyAlignment="1">
      <alignment/>
    </xf>
    <xf numFmtId="0" fontId="84" fillId="0" borderId="0" xfId="0" applyFont="1" applyBorder="1" applyAlignment="1">
      <alignment/>
    </xf>
    <xf numFmtId="174" fontId="84" fillId="0" borderId="0" xfId="0" applyNumberFormat="1" applyFont="1" applyBorder="1" applyAlignment="1">
      <alignment/>
    </xf>
    <xf numFmtId="174" fontId="84" fillId="0" borderId="25" xfId="0" applyNumberFormat="1" applyFont="1" applyBorder="1" applyAlignment="1">
      <alignment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1" fillId="23" borderId="36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174" fontId="81" fillId="0" borderId="0" xfId="0" applyNumberFormat="1" applyFont="1" applyBorder="1" applyAlignment="1">
      <alignment vertical="center"/>
    </xf>
    <xf numFmtId="174" fontId="81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5" fillId="0" borderId="13" xfId="0" applyFont="1" applyBorder="1" applyAlignment="1">
      <alignment vertical="center"/>
    </xf>
    <xf numFmtId="0" fontId="100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87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0" fontId="87" fillId="0" borderId="0" xfId="0" applyFont="1" applyAlignment="1">
      <alignment horizontal="left"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101" fillId="0" borderId="36" xfId="0" applyFont="1" applyBorder="1" applyAlignment="1" applyProtection="1">
      <alignment horizontal="center" vertical="center"/>
      <protection/>
    </xf>
    <xf numFmtId="49" fontId="101" fillId="0" borderId="36" xfId="0" applyNumberFormat="1" applyFont="1" applyBorder="1" applyAlignment="1" applyProtection="1">
      <alignment horizontal="left" vertical="center" wrapText="1"/>
      <protection/>
    </xf>
    <xf numFmtId="0" fontId="101" fillId="0" borderId="36" xfId="0" applyFont="1" applyBorder="1" applyAlignment="1" applyProtection="1">
      <alignment horizontal="left" vertical="center" wrapText="1"/>
      <protection/>
    </xf>
    <xf numFmtId="0" fontId="101" fillId="0" borderId="36" xfId="0" applyFont="1" applyBorder="1" applyAlignment="1" applyProtection="1">
      <alignment horizontal="center" vertical="center" wrapText="1"/>
      <protection/>
    </xf>
    <xf numFmtId="175" fontId="101" fillId="0" borderId="36" xfId="0" applyNumberFormat="1" applyFont="1" applyBorder="1" applyAlignment="1" applyProtection="1">
      <alignment vertical="center"/>
      <protection/>
    </xf>
    <xf numFmtId="4" fontId="101" fillId="23" borderId="36" xfId="0" applyNumberFormat="1" applyFont="1" applyFill="1" applyBorder="1" applyAlignment="1" applyProtection="1">
      <alignment vertical="center"/>
      <protection locked="0"/>
    </xf>
    <xf numFmtId="4" fontId="101" fillId="0" borderId="36" xfId="0" applyNumberFormat="1" applyFont="1" applyBorder="1" applyAlignment="1" applyProtection="1">
      <alignment vertical="center"/>
      <protection/>
    </xf>
    <xf numFmtId="0" fontId="101" fillId="0" borderId="13" xfId="0" applyFont="1" applyBorder="1" applyAlignment="1">
      <alignment vertical="center"/>
    </xf>
    <xf numFmtId="0" fontId="101" fillId="23" borderId="36" xfId="0" applyFont="1" applyFill="1" applyBorder="1" applyAlignment="1" applyProtection="1">
      <alignment horizontal="left" vertical="center"/>
      <protection locked="0"/>
    </xf>
    <xf numFmtId="0" fontId="101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vertical="center" wrapText="1"/>
    </xf>
    <xf numFmtId="0" fontId="102" fillId="0" borderId="0" xfId="0" applyFont="1" applyAlignment="1">
      <alignment vertical="center" wrapText="1"/>
    </xf>
    <xf numFmtId="175" fontId="4" fillId="23" borderId="36" xfId="0" applyNumberFormat="1" applyFont="1" applyFill="1" applyBorder="1" applyAlignment="1" applyProtection="1">
      <alignment vertical="center"/>
      <protection locked="0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10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3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5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left" vertical="center" wrapText="1"/>
    </xf>
    <xf numFmtId="4" fontId="92" fillId="0" borderId="0" xfId="0" applyNumberFormat="1" applyFont="1" applyAlignment="1">
      <alignment horizontal="right" vertical="center"/>
    </xf>
    <xf numFmtId="4" fontId="92" fillId="0" borderId="0" xfId="0" applyNumberFormat="1" applyFont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1" fillId="0" borderId="0" xfId="0" applyFont="1" applyAlignment="1">
      <alignment horizontal="left" vertical="center" wrapText="1"/>
    </xf>
    <xf numFmtId="0" fontId="65" fillId="33" borderId="0" xfId="36" applyFill="1" applyAlignment="1">
      <alignment/>
    </xf>
    <xf numFmtId="0" fontId="104" fillId="0" borderId="0" xfId="36" applyFont="1" applyAlignment="1">
      <alignment horizontal="center" vertical="center"/>
    </xf>
    <xf numFmtId="0" fontId="105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vertical="center"/>
    </xf>
    <xf numFmtId="0" fontId="106" fillId="33" borderId="0" xfId="36" applyFont="1" applyFill="1" applyAlignment="1">
      <alignment vertical="center"/>
    </xf>
    <xf numFmtId="0" fontId="88" fillId="33" borderId="0" xfId="0" applyFont="1" applyFill="1" applyAlignment="1" applyProtection="1">
      <alignment horizontal="left" vertical="center"/>
      <protection/>
    </xf>
    <xf numFmtId="0" fontId="58" fillId="33" borderId="0" xfId="0" applyFont="1" applyFill="1" applyAlignment="1" applyProtection="1">
      <alignment vertical="center"/>
      <protection/>
    </xf>
    <xf numFmtId="0" fontId="105" fillId="33" borderId="0" xfId="0" applyFont="1" applyFill="1" applyAlignment="1" applyProtection="1">
      <alignment horizontal="left" vertical="center"/>
      <protection/>
    </xf>
    <xf numFmtId="0" fontId="106" fillId="33" borderId="0" xfId="36" applyFont="1" applyFill="1" applyAlignment="1" applyProtection="1">
      <alignment vertical="center"/>
      <protection/>
    </xf>
    <xf numFmtId="0" fontId="106" fillId="33" borderId="0" xfId="36" applyFont="1" applyFill="1" applyAlignment="1">
      <alignment vertical="center"/>
    </xf>
    <xf numFmtId="0" fontId="58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8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8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8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58D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BB7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radB58D0.tmp" descr="C:\KROSplusData\System\Temp\radB58D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1BB71.tmp" descr="C:\KROSplusData\System\Temp\rad1BB7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customWidth="1"/>
    <col min="44" max="44" width="11.7109375" style="0" customWidth="1"/>
    <col min="45" max="47" width="22.140625" style="0" hidden="1" customWidth="1"/>
    <col min="48" max="52" width="18.57421875" style="0" hidden="1" customWidth="1"/>
    <col min="53" max="53" width="16.421875" style="0" hidden="1" customWidth="1"/>
    <col min="54" max="54" width="21.421875" style="0" hidden="1" customWidth="1"/>
    <col min="55" max="56" width="16.421875" style="0" hidden="1" customWidth="1"/>
    <col min="57" max="57" width="57.00390625" style="0" customWidth="1"/>
    <col min="58" max="70" width="9.140625" style="0" customWidth="1"/>
    <col min="71" max="91" width="0" style="0" hidden="1" customWidth="1"/>
  </cols>
  <sheetData>
    <row r="1" spans="1:74" ht="21" customHeight="1">
      <c r="A1" s="270" t="s">
        <v>0</v>
      </c>
      <c r="B1" s="271"/>
      <c r="C1" s="271"/>
      <c r="D1" s="272" t="s">
        <v>1</v>
      </c>
      <c r="E1" s="271"/>
      <c r="F1" s="271"/>
      <c r="G1" s="271"/>
      <c r="H1" s="271"/>
      <c r="I1" s="271"/>
      <c r="J1" s="271"/>
      <c r="K1" s="273" t="s">
        <v>2187</v>
      </c>
      <c r="L1" s="273"/>
      <c r="M1" s="273"/>
      <c r="N1" s="273"/>
      <c r="O1" s="273"/>
      <c r="P1" s="273"/>
      <c r="Q1" s="273"/>
      <c r="R1" s="273"/>
      <c r="S1" s="273"/>
      <c r="T1" s="271"/>
      <c r="U1" s="271"/>
      <c r="V1" s="271"/>
      <c r="W1" s="273" t="s">
        <v>2188</v>
      </c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6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8</v>
      </c>
      <c r="BT3" s="17" t="s">
        <v>9</v>
      </c>
    </row>
    <row r="4" spans="2:71" ht="36.7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11</v>
      </c>
      <c r="BE4" s="26" t="s">
        <v>12</v>
      </c>
      <c r="BS4" s="17" t="s">
        <v>13</v>
      </c>
    </row>
    <row r="5" spans="2:71" ht="14.25" customHeight="1">
      <c r="B5" s="21"/>
      <c r="C5" s="22"/>
      <c r="D5" s="27" t="s">
        <v>14</v>
      </c>
      <c r="E5" s="22"/>
      <c r="F5" s="22"/>
      <c r="G5" s="22"/>
      <c r="H5" s="22"/>
      <c r="I5" s="22"/>
      <c r="J5" s="22"/>
      <c r="K5" s="229" t="s">
        <v>15</v>
      </c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2"/>
      <c r="AQ5" s="24"/>
      <c r="BE5" s="225" t="s">
        <v>16</v>
      </c>
      <c r="BS5" s="17" t="s">
        <v>6</v>
      </c>
    </row>
    <row r="6" spans="2:71" ht="36.7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231" t="s">
        <v>18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2"/>
      <c r="AQ6" s="24"/>
      <c r="BE6" s="226"/>
      <c r="BS6" s="17" t="s">
        <v>19</v>
      </c>
    </row>
    <row r="7" spans="2:71" ht="14.25" customHeight="1">
      <c r="B7" s="21"/>
      <c r="C7" s="22"/>
      <c r="D7" s="30" t="s">
        <v>20</v>
      </c>
      <c r="E7" s="22"/>
      <c r="F7" s="22"/>
      <c r="G7" s="22"/>
      <c r="H7" s="22"/>
      <c r="I7" s="22"/>
      <c r="J7" s="22"/>
      <c r="K7" s="28" t="s">
        <v>21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22</v>
      </c>
      <c r="AL7" s="22"/>
      <c r="AM7" s="22"/>
      <c r="AN7" s="28" t="s">
        <v>21</v>
      </c>
      <c r="AO7" s="22"/>
      <c r="AP7" s="22"/>
      <c r="AQ7" s="24"/>
      <c r="BE7" s="226"/>
      <c r="BS7" s="17" t="s">
        <v>8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26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26"/>
      <c r="BS9" s="17" t="s">
        <v>28</v>
      </c>
    </row>
    <row r="10" spans="2:71" ht="14.2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21</v>
      </c>
      <c r="AO10" s="22"/>
      <c r="AP10" s="22"/>
      <c r="AQ10" s="24"/>
      <c r="BE10" s="226"/>
      <c r="BS10" s="17" t="s">
        <v>19</v>
      </c>
    </row>
    <row r="11" spans="2:71" ht="18" customHeight="1">
      <c r="B11" s="21"/>
      <c r="C11" s="22"/>
      <c r="D11" s="22"/>
      <c r="E11" s="28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31</v>
      </c>
      <c r="AL11" s="22"/>
      <c r="AM11" s="22"/>
      <c r="AN11" s="28" t="s">
        <v>21</v>
      </c>
      <c r="AO11" s="22"/>
      <c r="AP11" s="22"/>
      <c r="AQ11" s="24"/>
      <c r="BE11" s="226"/>
      <c r="BS11" s="17" t="s">
        <v>19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26"/>
      <c r="BS12" s="17" t="s">
        <v>19</v>
      </c>
    </row>
    <row r="13" spans="2:71" ht="14.25" customHeight="1">
      <c r="B13" s="21"/>
      <c r="C13" s="22"/>
      <c r="D13" s="30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33</v>
      </c>
      <c r="AO13" s="22"/>
      <c r="AP13" s="22"/>
      <c r="AQ13" s="24"/>
      <c r="BE13" s="226"/>
      <c r="BS13" s="17" t="s">
        <v>19</v>
      </c>
    </row>
    <row r="14" spans="2:71" ht="12.75">
      <c r="B14" s="21"/>
      <c r="C14" s="22"/>
      <c r="D14" s="22"/>
      <c r="E14" s="232" t="s">
        <v>33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30" t="s">
        <v>31</v>
      </c>
      <c r="AL14" s="22"/>
      <c r="AM14" s="22"/>
      <c r="AN14" s="32" t="s">
        <v>33</v>
      </c>
      <c r="AO14" s="22"/>
      <c r="AP14" s="22"/>
      <c r="AQ14" s="24"/>
      <c r="BE14" s="226"/>
      <c r="BS14" s="17" t="s">
        <v>19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26"/>
      <c r="BS15" s="17" t="s">
        <v>4</v>
      </c>
    </row>
    <row r="16" spans="2:71" ht="14.25" customHeight="1">
      <c r="B16" s="21"/>
      <c r="C16" s="22"/>
      <c r="D16" s="30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21</v>
      </c>
      <c r="AO16" s="22"/>
      <c r="AP16" s="22"/>
      <c r="AQ16" s="24"/>
      <c r="BE16" s="226"/>
      <c r="BS16" s="17" t="s">
        <v>4</v>
      </c>
    </row>
    <row r="17" spans="2:71" ht="18" customHeight="1">
      <c r="B17" s="21"/>
      <c r="C17" s="22"/>
      <c r="D17" s="22"/>
      <c r="E17" s="28" t="s">
        <v>24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31</v>
      </c>
      <c r="AL17" s="22"/>
      <c r="AM17" s="22"/>
      <c r="AN17" s="28" t="s">
        <v>21</v>
      </c>
      <c r="AO17" s="22"/>
      <c r="AP17" s="22"/>
      <c r="AQ17" s="24"/>
      <c r="BE17" s="226"/>
      <c r="BS17" s="17" t="s">
        <v>35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26"/>
      <c r="BS18" s="17" t="s">
        <v>6</v>
      </c>
    </row>
    <row r="19" spans="2:71" ht="14.25" customHeight="1">
      <c r="B19" s="21"/>
      <c r="C19" s="22"/>
      <c r="D19" s="30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26"/>
      <c r="BS19" s="17" t="s">
        <v>8</v>
      </c>
    </row>
    <row r="20" spans="2:71" ht="20.25" customHeight="1">
      <c r="B20" s="21"/>
      <c r="C20" s="22"/>
      <c r="D20" s="22"/>
      <c r="E20" s="233" t="s">
        <v>21</v>
      </c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2"/>
      <c r="AP20" s="22"/>
      <c r="AQ20" s="24"/>
      <c r="BE20" s="226"/>
      <c r="BS20" s="17" t="s">
        <v>4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26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26"/>
    </row>
    <row r="23" spans="2:57" s="1" customFormat="1" ht="25.5" customHeight="1">
      <c r="B23" s="34"/>
      <c r="C23" s="35"/>
      <c r="D23" s="36" t="s">
        <v>37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34">
        <f>ROUND(AG51,2)</f>
        <v>0</v>
      </c>
      <c r="AL23" s="235"/>
      <c r="AM23" s="235"/>
      <c r="AN23" s="235"/>
      <c r="AO23" s="235"/>
      <c r="AP23" s="35"/>
      <c r="AQ23" s="38"/>
      <c r="BE23" s="227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27"/>
    </row>
    <row r="25" spans="2:57" s="1" customFormat="1" ht="12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36" t="s">
        <v>38</v>
      </c>
      <c r="M25" s="237"/>
      <c r="N25" s="237"/>
      <c r="O25" s="237"/>
      <c r="P25" s="35"/>
      <c r="Q25" s="35"/>
      <c r="R25" s="35"/>
      <c r="S25" s="35"/>
      <c r="T25" s="35"/>
      <c r="U25" s="35"/>
      <c r="V25" s="35"/>
      <c r="W25" s="236" t="s">
        <v>39</v>
      </c>
      <c r="X25" s="237"/>
      <c r="Y25" s="237"/>
      <c r="Z25" s="237"/>
      <c r="AA25" s="237"/>
      <c r="AB25" s="237"/>
      <c r="AC25" s="237"/>
      <c r="AD25" s="237"/>
      <c r="AE25" s="237"/>
      <c r="AF25" s="35"/>
      <c r="AG25" s="35"/>
      <c r="AH25" s="35"/>
      <c r="AI25" s="35"/>
      <c r="AJ25" s="35"/>
      <c r="AK25" s="236" t="s">
        <v>40</v>
      </c>
      <c r="AL25" s="237"/>
      <c r="AM25" s="237"/>
      <c r="AN25" s="237"/>
      <c r="AO25" s="237"/>
      <c r="AP25" s="35"/>
      <c r="AQ25" s="38"/>
      <c r="BE25" s="227"/>
    </row>
    <row r="26" spans="2:57" s="2" customFormat="1" ht="14.25" customHeight="1">
      <c r="B26" s="40"/>
      <c r="C26" s="41"/>
      <c r="D26" s="42" t="s">
        <v>41</v>
      </c>
      <c r="E26" s="41"/>
      <c r="F26" s="42" t="s">
        <v>42</v>
      </c>
      <c r="G26" s="41"/>
      <c r="H26" s="41"/>
      <c r="I26" s="41"/>
      <c r="J26" s="41"/>
      <c r="K26" s="41"/>
      <c r="L26" s="238">
        <v>0.21</v>
      </c>
      <c r="M26" s="239"/>
      <c r="N26" s="239"/>
      <c r="O26" s="239"/>
      <c r="P26" s="41"/>
      <c r="Q26" s="41"/>
      <c r="R26" s="41"/>
      <c r="S26" s="41"/>
      <c r="T26" s="41"/>
      <c r="U26" s="41"/>
      <c r="V26" s="41"/>
      <c r="W26" s="240">
        <f>ROUND(AZ51,2)</f>
        <v>0</v>
      </c>
      <c r="X26" s="239"/>
      <c r="Y26" s="239"/>
      <c r="Z26" s="239"/>
      <c r="AA26" s="239"/>
      <c r="AB26" s="239"/>
      <c r="AC26" s="239"/>
      <c r="AD26" s="239"/>
      <c r="AE26" s="239"/>
      <c r="AF26" s="41"/>
      <c r="AG26" s="41"/>
      <c r="AH26" s="41"/>
      <c r="AI26" s="41"/>
      <c r="AJ26" s="41"/>
      <c r="AK26" s="240">
        <f>ROUND(AV51,0)</f>
        <v>0</v>
      </c>
      <c r="AL26" s="239"/>
      <c r="AM26" s="239"/>
      <c r="AN26" s="239"/>
      <c r="AO26" s="239"/>
      <c r="AP26" s="41"/>
      <c r="AQ26" s="43"/>
      <c r="BE26" s="228"/>
    </row>
    <row r="27" spans="2:57" s="2" customFormat="1" ht="14.25" customHeight="1">
      <c r="B27" s="40"/>
      <c r="C27" s="41"/>
      <c r="D27" s="41"/>
      <c r="E27" s="41"/>
      <c r="F27" s="42" t="s">
        <v>43</v>
      </c>
      <c r="G27" s="41"/>
      <c r="H27" s="41"/>
      <c r="I27" s="41"/>
      <c r="J27" s="41"/>
      <c r="K27" s="41"/>
      <c r="L27" s="238">
        <v>0.15</v>
      </c>
      <c r="M27" s="239"/>
      <c r="N27" s="239"/>
      <c r="O27" s="239"/>
      <c r="P27" s="41"/>
      <c r="Q27" s="41"/>
      <c r="R27" s="41"/>
      <c r="S27" s="41"/>
      <c r="T27" s="41"/>
      <c r="U27" s="41"/>
      <c r="V27" s="41"/>
      <c r="W27" s="240">
        <f>ROUND(BA51,2)</f>
        <v>0</v>
      </c>
      <c r="X27" s="239"/>
      <c r="Y27" s="239"/>
      <c r="Z27" s="239"/>
      <c r="AA27" s="239"/>
      <c r="AB27" s="239"/>
      <c r="AC27" s="239"/>
      <c r="AD27" s="239"/>
      <c r="AE27" s="239"/>
      <c r="AF27" s="41"/>
      <c r="AG27" s="41"/>
      <c r="AH27" s="41"/>
      <c r="AI27" s="41"/>
      <c r="AJ27" s="41"/>
      <c r="AK27" s="240">
        <f>ROUND(AW51,0)</f>
        <v>0</v>
      </c>
      <c r="AL27" s="239"/>
      <c r="AM27" s="239"/>
      <c r="AN27" s="239"/>
      <c r="AO27" s="239"/>
      <c r="AP27" s="41"/>
      <c r="AQ27" s="43"/>
      <c r="BE27" s="228"/>
    </row>
    <row r="28" spans="2:57" s="2" customFormat="1" ht="14.25" customHeight="1" hidden="1">
      <c r="B28" s="40"/>
      <c r="C28" s="41"/>
      <c r="D28" s="41"/>
      <c r="E28" s="41"/>
      <c r="F28" s="42" t="s">
        <v>44</v>
      </c>
      <c r="G28" s="41"/>
      <c r="H28" s="41"/>
      <c r="I28" s="41"/>
      <c r="J28" s="41"/>
      <c r="K28" s="41"/>
      <c r="L28" s="238">
        <v>0.21</v>
      </c>
      <c r="M28" s="239"/>
      <c r="N28" s="239"/>
      <c r="O28" s="239"/>
      <c r="P28" s="41"/>
      <c r="Q28" s="41"/>
      <c r="R28" s="41"/>
      <c r="S28" s="41"/>
      <c r="T28" s="41"/>
      <c r="U28" s="41"/>
      <c r="V28" s="41"/>
      <c r="W28" s="240">
        <f>ROUND(BB51,2)</f>
        <v>0</v>
      </c>
      <c r="X28" s="239"/>
      <c r="Y28" s="239"/>
      <c r="Z28" s="239"/>
      <c r="AA28" s="239"/>
      <c r="AB28" s="239"/>
      <c r="AC28" s="239"/>
      <c r="AD28" s="239"/>
      <c r="AE28" s="239"/>
      <c r="AF28" s="41"/>
      <c r="AG28" s="41"/>
      <c r="AH28" s="41"/>
      <c r="AI28" s="41"/>
      <c r="AJ28" s="41"/>
      <c r="AK28" s="240">
        <v>0</v>
      </c>
      <c r="AL28" s="239"/>
      <c r="AM28" s="239"/>
      <c r="AN28" s="239"/>
      <c r="AO28" s="239"/>
      <c r="AP28" s="41"/>
      <c r="AQ28" s="43"/>
      <c r="BE28" s="228"/>
    </row>
    <row r="29" spans="2:57" s="2" customFormat="1" ht="14.25" customHeight="1" hidden="1">
      <c r="B29" s="40"/>
      <c r="C29" s="41"/>
      <c r="D29" s="41"/>
      <c r="E29" s="41"/>
      <c r="F29" s="42" t="s">
        <v>45</v>
      </c>
      <c r="G29" s="41"/>
      <c r="H29" s="41"/>
      <c r="I29" s="41"/>
      <c r="J29" s="41"/>
      <c r="K29" s="41"/>
      <c r="L29" s="238">
        <v>0.15</v>
      </c>
      <c r="M29" s="239"/>
      <c r="N29" s="239"/>
      <c r="O29" s="239"/>
      <c r="P29" s="41"/>
      <c r="Q29" s="41"/>
      <c r="R29" s="41"/>
      <c r="S29" s="41"/>
      <c r="T29" s="41"/>
      <c r="U29" s="41"/>
      <c r="V29" s="41"/>
      <c r="W29" s="240">
        <f>ROUND(BC51,2)</f>
        <v>0</v>
      </c>
      <c r="X29" s="239"/>
      <c r="Y29" s="239"/>
      <c r="Z29" s="239"/>
      <c r="AA29" s="239"/>
      <c r="AB29" s="239"/>
      <c r="AC29" s="239"/>
      <c r="AD29" s="239"/>
      <c r="AE29" s="239"/>
      <c r="AF29" s="41"/>
      <c r="AG29" s="41"/>
      <c r="AH29" s="41"/>
      <c r="AI29" s="41"/>
      <c r="AJ29" s="41"/>
      <c r="AK29" s="240">
        <v>0</v>
      </c>
      <c r="AL29" s="239"/>
      <c r="AM29" s="239"/>
      <c r="AN29" s="239"/>
      <c r="AO29" s="239"/>
      <c r="AP29" s="41"/>
      <c r="AQ29" s="43"/>
      <c r="BE29" s="228"/>
    </row>
    <row r="30" spans="2:57" s="2" customFormat="1" ht="14.25" customHeight="1" hidden="1">
      <c r="B30" s="40"/>
      <c r="C30" s="41"/>
      <c r="D30" s="41"/>
      <c r="E30" s="41"/>
      <c r="F30" s="42" t="s">
        <v>46</v>
      </c>
      <c r="G30" s="41"/>
      <c r="H30" s="41"/>
      <c r="I30" s="41"/>
      <c r="J30" s="41"/>
      <c r="K30" s="41"/>
      <c r="L30" s="238">
        <v>0</v>
      </c>
      <c r="M30" s="239"/>
      <c r="N30" s="239"/>
      <c r="O30" s="239"/>
      <c r="P30" s="41"/>
      <c r="Q30" s="41"/>
      <c r="R30" s="41"/>
      <c r="S30" s="41"/>
      <c r="T30" s="41"/>
      <c r="U30" s="41"/>
      <c r="V30" s="41"/>
      <c r="W30" s="240">
        <f>ROUND(BD51,2)</f>
        <v>0</v>
      </c>
      <c r="X30" s="239"/>
      <c r="Y30" s="239"/>
      <c r="Z30" s="239"/>
      <c r="AA30" s="239"/>
      <c r="AB30" s="239"/>
      <c r="AC30" s="239"/>
      <c r="AD30" s="239"/>
      <c r="AE30" s="239"/>
      <c r="AF30" s="41"/>
      <c r="AG30" s="41"/>
      <c r="AH30" s="41"/>
      <c r="AI30" s="41"/>
      <c r="AJ30" s="41"/>
      <c r="AK30" s="240">
        <v>0</v>
      </c>
      <c r="AL30" s="239"/>
      <c r="AM30" s="239"/>
      <c r="AN30" s="239"/>
      <c r="AO30" s="239"/>
      <c r="AP30" s="41"/>
      <c r="AQ30" s="43"/>
      <c r="BE30" s="228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27"/>
    </row>
    <row r="32" spans="2:57" s="1" customFormat="1" ht="25.5" customHeight="1">
      <c r="B32" s="34"/>
      <c r="C32" s="44"/>
      <c r="D32" s="45" t="s">
        <v>47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48</v>
      </c>
      <c r="U32" s="46"/>
      <c r="V32" s="46"/>
      <c r="W32" s="46"/>
      <c r="X32" s="241" t="s">
        <v>49</v>
      </c>
      <c r="Y32" s="242"/>
      <c r="Z32" s="242"/>
      <c r="AA32" s="242"/>
      <c r="AB32" s="242"/>
      <c r="AC32" s="46"/>
      <c r="AD32" s="46"/>
      <c r="AE32" s="46"/>
      <c r="AF32" s="46"/>
      <c r="AG32" s="46"/>
      <c r="AH32" s="46"/>
      <c r="AI32" s="46"/>
      <c r="AJ32" s="46"/>
      <c r="AK32" s="243">
        <f>SUM(AK23:AK30)</f>
        <v>0</v>
      </c>
      <c r="AL32" s="242"/>
      <c r="AM32" s="242"/>
      <c r="AN32" s="242"/>
      <c r="AO32" s="244"/>
      <c r="AP32" s="44"/>
      <c r="AQ32" s="48"/>
      <c r="BE32" s="227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50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14</v>
      </c>
      <c r="L41" s="3" t="str">
        <f>K5</f>
        <v>3716</v>
      </c>
      <c r="AR41" s="55"/>
    </row>
    <row r="42" spans="2:44" s="4" customFormat="1" ht="36.75" customHeight="1">
      <c r="B42" s="57"/>
      <c r="C42" s="58" t="s">
        <v>17</v>
      </c>
      <c r="L42" s="245" t="str">
        <f>K6</f>
        <v>3716 DOZP Bystřice nad Úhlavou - přístavba, stavební úpravy - jídelna, terasa</v>
      </c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R42" s="57"/>
    </row>
    <row r="43" spans="2:44" s="1" customFormat="1" ht="6.75" customHeight="1">
      <c r="B43" s="34"/>
      <c r="AR43" s="34"/>
    </row>
    <row r="44" spans="2:44" s="1" customFormat="1" ht="12.75">
      <c r="B44" s="34"/>
      <c r="C44" s="56" t="s">
        <v>23</v>
      </c>
      <c r="L44" s="59" t="str">
        <f>IF(K8="","",K8)</f>
        <v> </v>
      </c>
      <c r="AI44" s="56" t="s">
        <v>25</v>
      </c>
      <c r="AM44" s="247" t="str">
        <f>IF(AN8="","",AN8)</f>
        <v>3.3.2016</v>
      </c>
      <c r="AN44" s="227"/>
      <c r="AR44" s="34"/>
    </row>
    <row r="45" spans="2:44" s="1" customFormat="1" ht="6.75" customHeight="1">
      <c r="B45" s="34"/>
      <c r="AR45" s="34"/>
    </row>
    <row r="46" spans="2:56" s="1" customFormat="1" ht="12.75">
      <c r="B46" s="34"/>
      <c r="C46" s="56" t="s">
        <v>29</v>
      </c>
      <c r="L46" s="3" t="str">
        <f>IF(E11="","",E11)</f>
        <v> </v>
      </c>
      <c r="AI46" s="56" t="s">
        <v>34</v>
      </c>
      <c r="AM46" s="248" t="str">
        <f>IF(E17="","",E17)</f>
        <v> </v>
      </c>
      <c r="AN46" s="227"/>
      <c r="AO46" s="227"/>
      <c r="AP46" s="227"/>
      <c r="AR46" s="34"/>
      <c r="AS46" s="249" t="s">
        <v>51</v>
      </c>
      <c r="AT46" s="250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2.75">
      <c r="B47" s="34"/>
      <c r="C47" s="56" t="s">
        <v>32</v>
      </c>
      <c r="L47" s="3">
        <f>IF(E14="Vyplň údaj","",E14)</f>
      </c>
      <c r="AR47" s="34"/>
      <c r="AS47" s="251"/>
      <c r="AT47" s="237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251"/>
      <c r="AT48" s="237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252" t="s">
        <v>52</v>
      </c>
      <c r="D49" s="253"/>
      <c r="E49" s="253"/>
      <c r="F49" s="253"/>
      <c r="G49" s="253"/>
      <c r="H49" s="65"/>
      <c r="I49" s="254" t="s">
        <v>53</v>
      </c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5" t="s">
        <v>54</v>
      </c>
      <c r="AH49" s="253"/>
      <c r="AI49" s="253"/>
      <c r="AJ49" s="253"/>
      <c r="AK49" s="253"/>
      <c r="AL49" s="253"/>
      <c r="AM49" s="253"/>
      <c r="AN49" s="254" t="s">
        <v>55</v>
      </c>
      <c r="AO49" s="253"/>
      <c r="AP49" s="253"/>
      <c r="AQ49" s="66" t="s">
        <v>56</v>
      </c>
      <c r="AR49" s="34"/>
      <c r="AS49" s="67" t="s">
        <v>57</v>
      </c>
      <c r="AT49" s="68" t="s">
        <v>58</v>
      </c>
      <c r="AU49" s="68" t="s">
        <v>59</v>
      </c>
      <c r="AV49" s="68" t="s">
        <v>60</v>
      </c>
      <c r="AW49" s="68" t="s">
        <v>61</v>
      </c>
      <c r="AX49" s="68" t="s">
        <v>62</v>
      </c>
      <c r="AY49" s="68" t="s">
        <v>63</v>
      </c>
      <c r="AZ49" s="68" t="s">
        <v>64</v>
      </c>
      <c r="BA49" s="68" t="s">
        <v>65</v>
      </c>
      <c r="BB49" s="68" t="s">
        <v>66</v>
      </c>
      <c r="BC49" s="68" t="s">
        <v>67</v>
      </c>
      <c r="BD49" s="69" t="s">
        <v>68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69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59">
        <f>ROUND(AG52,2)</f>
        <v>0</v>
      </c>
      <c r="AH51" s="259"/>
      <c r="AI51" s="259"/>
      <c r="AJ51" s="259"/>
      <c r="AK51" s="259"/>
      <c r="AL51" s="259"/>
      <c r="AM51" s="259"/>
      <c r="AN51" s="260">
        <f>SUM(AG51,AT51)</f>
        <v>0</v>
      </c>
      <c r="AO51" s="260"/>
      <c r="AP51" s="260"/>
      <c r="AQ51" s="73" t="s">
        <v>21</v>
      </c>
      <c r="AR51" s="57"/>
      <c r="AS51" s="74">
        <f>ROUND(AS52,2)</f>
        <v>0</v>
      </c>
      <c r="AT51" s="75">
        <f>ROUND(SUM(AV51:AW51),0)</f>
        <v>0</v>
      </c>
      <c r="AU51" s="76">
        <f>ROUND(AU52,5)</f>
        <v>0</v>
      </c>
      <c r="AV51" s="75">
        <f>ROUND(AZ51*L26,0)</f>
        <v>0</v>
      </c>
      <c r="AW51" s="75">
        <f>ROUND(BA51*L27,0)</f>
        <v>0</v>
      </c>
      <c r="AX51" s="75">
        <f>ROUND(BB51*L26,0)</f>
        <v>0</v>
      </c>
      <c r="AY51" s="75">
        <f>ROUND(BC51*L27,0)</f>
        <v>0</v>
      </c>
      <c r="AZ51" s="75">
        <f>ROUND(AZ52,2)</f>
        <v>0</v>
      </c>
      <c r="BA51" s="75">
        <f>ROUND(BA52,2)</f>
        <v>0</v>
      </c>
      <c r="BB51" s="75">
        <f>ROUND(BB52,2)</f>
        <v>0</v>
      </c>
      <c r="BC51" s="75">
        <f>ROUND(BC52,2)</f>
        <v>0</v>
      </c>
      <c r="BD51" s="77">
        <f>ROUND(BD52,2)</f>
        <v>0</v>
      </c>
      <c r="BS51" s="58" t="s">
        <v>70</v>
      </c>
      <c r="BT51" s="58" t="s">
        <v>71</v>
      </c>
      <c r="BU51" s="78" t="s">
        <v>72</v>
      </c>
      <c r="BV51" s="58" t="s">
        <v>73</v>
      </c>
      <c r="BW51" s="58" t="s">
        <v>5</v>
      </c>
      <c r="BX51" s="58" t="s">
        <v>74</v>
      </c>
      <c r="CL51" s="58" t="s">
        <v>21</v>
      </c>
    </row>
    <row r="52" spans="1:91" s="5" customFormat="1" ht="27" customHeight="1">
      <c r="A52" s="266" t="s">
        <v>2189</v>
      </c>
      <c r="B52" s="79"/>
      <c r="C52" s="80"/>
      <c r="D52" s="258" t="s">
        <v>75</v>
      </c>
      <c r="E52" s="257"/>
      <c r="F52" s="257"/>
      <c r="G52" s="257"/>
      <c r="H52" s="257"/>
      <c r="I52" s="81"/>
      <c r="J52" s="258" t="s">
        <v>76</v>
      </c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6">
        <f>'01 - SO 01 Přístavaba, st...'!J27</f>
        <v>0</v>
      </c>
      <c r="AH52" s="257"/>
      <c r="AI52" s="257"/>
      <c r="AJ52" s="257"/>
      <c r="AK52" s="257"/>
      <c r="AL52" s="257"/>
      <c r="AM52" s="257"/>
      <c r="AN52" s="256">
        <f>SUM(AG52,AT52)</f>
        <v>0</v>
      </c>
      <c r="AO52" s="257"/>
      <c r="AP52" s="257"/>
      <c r="AQ52" s="82" t="s">
        <v>77</v>
      </c>
      <c r="AR52" s="79"/>
      <c r="AS52" s="83">
        <v>0</v>
      </c>
      <c r="AT52" s="84">
        <f>ROUND(SUM(AV52:AW52),0)</f>
        <v>0</v>
      </c>
      <c r="AU52" s="85">
        <f>'01 - SO 01 Přístavaba, st...'!P113</f>
        <v>0</v>
      </c>
      <c r="AV52" s="84">
        <f>'01 - SO 01 Přístavaba, st...'!J30</f>
        <v>0</v>
      </c>
      <c r="AW52" s="84">
        <f>'01 - SO 01 Přístavaba, st...'!J31</f>
        <v>0</v>
      </c>
      <c r="AX52" s="84">
        <f>'01 - SO 01 Přístavaba, st...'!J32</f>
        <v>0</v>
      </c>
      <c r="AY52" s="84">
        <f>'01 - SO 01 Přístavaba, st...'!J33</f>
        <v>0</v>
      </c>
      <c r="AZ52" s="84">
        <f>'01 - SO 01 Přístavaba, st...'!F30</f>
        <v>0</v>
      </c>
      <c r="BA52" s="84">
        <f>'01 - SO 01 Přístavaba, st...'!F31</f>
        <v>0</v>
      </c>
      <c r="BB52" s="84">
        <f>'01 - SO 01 Přístavaba, st...'!F32</f>
        <v>0</v>
      </c>
      <c r="BC52" s="84">
        <f>'01 - SO 01 Přístavaba, st...'!F33</f>
        <v>0</v>
      </c>
      <c r="BD52" s="86">
        <f>'01 - SO 01 Přístavaba, st...'!F34</f>
        <v>0</v>
      </c>
      <c r="BT52" s="87" t="s">
        <v>8</v>
      </c>
      <c r="BV52" s="87" t="s">
        <v>73</v>
      </c>
      <c r="BW52" s="87" t="s">
        <v>78</v>
      </c>
      <c r="BX52" s="87" t="s">
        <v>5</v>
      </c>
      <c r="CL52" s="87" t="s">
        <v>21</v>
      </c>
      <c r="CM52" s="87" t="s">
        <v>8</v>
      </c>
    </row>
    <row r="53" spans="2:44" s="1" customFormat="1" ht="30" customHeight="1">
      <c r="B53" s="34"/>
      <c r="AR53" s="34"/>
    </row>
    <row r="54" spans="2:44" s="1" customFormat="1" ht="6.7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34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O 01 Přístavaba, st...'!C2" tooltip="01 - SO 01 Přístavaba, st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2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8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5"/>
      <c r="B1" s="268"/>
      <c r="C1" s="268"/>
      <c r="D1" s="267" t="s">
        <v>1</v>
      </c>
      <c r="E1" s="268"/>
      <c r="F1" s="269" t="s">
        <v>2190</v>
      </c>
      <c r="G1" s="274" t="s">
        <v>2191</v>
      </c>
      <c r="H1" s="274"/>
      <c r="I1" s="275"/>
      <c r="J1" s="269" t="s">
        <v>2192</v>
      </c>
      <c r="K1" s="267" t="s">
        <v>79</v>
      </c>
      <c r="L1" s="269" t="s">
        <v>2193</v>
      </c>
      <c r="M1" s="269"/>
      <c r="N1" s="269"/>
      <c r="O1" s="269"/>
      <c r="P1" s="269"/>
      <c r="Q1" s="269"/>
      <c r="R1" s="269"/>
      <c r="S1" s="269"/>
      <c r="T1" s="269"/>
      <c r="U1" s="265"/>
      <c r="V1" s="26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7" t="s">
        <v>78</v>
      </c>
    </row>
    <row r="3" spans="2:46" ht="6.75" customHeight="1">
      <c r="B3" s="18"/>
      <c r="C3" s="19"/>
      <c r="D3" s="19"/>
      <c r="E3" s="19"/>
      <c r="F3" s="19"/>
      <c r="G3" s="19"/>
      <c r="H3" s="19"/>
      <c r="I3" s="89"/>
      <c r="J3" s="19"/>
      <c r="K3" s="20"/>
      <c r="AT3" s="17" t="s">
        <v>8</v>
      </c>
    </row>
    <row r="4" spans="2:46" ht="36.75" customHeight="1">
      <c r="B4" s="21"/>
      <c r="C4" s="22"/>
      <c r="D4" s="23" t="s">
        <v>80</v>
      </c>
      <c r="E4" s="22"/>
      <c r="F4" s="22"/>
      <c r="G4" s="22"/>
      <c r="H4" s="22"/>
      <c r="I4" s="90"/>
      <c r="J4" s="22"/>
      <c r="K4" s="24"/>
      <c r="M4" s="25" t="s">
        <v>11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0"/>
      <c r="J5" s="22"/>
      <c r="K5" s="24"/>
    </row>
    <row r="6" spans="2:11" ht="12.75">
      <c r="B6" s="21"/>
      <c r="C6" s="22"/>
      <c r="D6" s="30" t="s">
        <v>17</v>
      </c>
      <c r="E6" s="22"/>
      <c r="F6" s="22"/>
      <c r="G6" s="22"/>
      <c r="H6" s="22"/>
      <c r="I6" s="90"/>
      <c r="J6" s="22"/>
      <c r="K6" s="24"/>
    </row>
    <row r="7" spans="2:11" ht="20.25" customHeight="1">
      <c r="B7" s="21"/>
      <c r="C7" s="22"/>
      <c r="D7" s="22"/>
      <c r="E7" s="261" t="str">
        <f>'Rekapitulace stavby'!K6</f>
        <v>3716 DOZP Bystřice nad Úhlavou - přístavba, stavební úpravy - jídelna, terasa</v>
      </c>
      <c r="F7" s="230"/>
      <c r="G7" s="230"/>
      <c r="H7" s="230"/>
      <c r="I7" s="90"/>
      <c r="J7" s="22"/>
      <c r="K7" s="24"/>
    </row>
    <row r="8" spans="2:11" s="1" customFormat="1" ht="12.75">
      <c r="B8" s="34"/>
      <c r="C8" s="35"/>
      <c r="D8" s="30" t="s">
        <v>81</v>
      </c>
      <c r="E8" s="35"/>
      <c r="F8" s="35"/>
      <c r="G8" s="35"/>
      <c r="H8" s="35"/>
      <c r="I8" s="91"/>
      <c r="J8" s="35"/>
      <c r="K8" s="38"/>
    </row>
    <row r="9" spans="2:11" s="1" customFormat="1" ht="36.75" customHeight="1">
      <c r="B9" s="34"/>
      <c r="C9" s="35"/>
      <c r="D9" s="35"/>
      <c r="E9" s="262" t="s">
        <v>82</v>
      </c>
      <c r="F9" s="237"/>
      <c r="G9" s="237"/>
      <c r="H9" s="237"/>
      <c r="I9" s="91"/>
      <c r="J9" s="35"/>
      <c r="K9" s="38"/>
    </row>
    <row r="10" spans="2:11" s="1" customFormat="1" ht="12">
      <c r="B10" s="34"/>
      <c r="C10" s="35"/>
      <c r="D10" s="35"/>
      <c r="E10" s="35"/>
      <c r="F10" s="35"/>
      <c r="G10" s="35"/>
      <c r="H10" s="35"/>
      <c r="I10" s="91"/>
      <c r="J10" s="35"/>
      <c r="K10" s="38"/>
    </row>
    <row r="11" spans="2:11" s="1" customFormat="1" ht="14.25" customHeight="1">
      <c r="B11" s="34"/>
      <c r="C11" s="35"/>
      <c r="D11" s="30" t="s">
        <v>20</v>
      </c>
      <c r="E11" s="35"/>
      <c r="F11" s="28" t="s">
        <v>21</v>
      </c>
      <c r="G11" s="35"/>
      <c r="H11" s="35"/>
      <c r="I11" s="92" t="s">
        <v>22</v>
      </c>
      <c r="J11" s="28" t="s">
        <v>21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2" t="s">
        <v>25</v>
      </c>
      <c r="J12" s="93" t="str">
        <f>'Rekapitulace stavby'!AN8</f>
        <v>3.3.2016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1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2" t="s">
        <v>30</v>
      </c>
      <c r="J14" s="28">
        <f>IF('Rekapitulace stavby'!AN10="","",'Rekapitulace stavby'!AN10)</f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 </v>
      </c>
      <c r="F15" s="35"/>
      <c r="G15" s="35"/>
      <c r="H15" s="35"/>
      <c r="I15" s="92" t="s">
        <v>31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1"/>
      <c r="J16" s="35"/>
      <c r="K16" s="38"/>
    </row>
    <row r="17" spans="2:11" s="1" customFormat="1" ht="14.25" customHeight="1">
      <c r="B17" s="34"/>
      <c r="C17" s="35"/>
      <c r="D17" s="30" t="s">
        <v>32</v>
      </c>
      <c r="E17" s="35"/>
      <c r="F17" s="35"/>
      <c r="G17" s="35"/>
      <c r="H17" s="35"/>
      <c r="I17" s="92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2" t="s">
        <v>31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1"/>
      <c r="J19" s="35"/>
      <c r="K19" s="38"/>
    </row>
    <row r="20" spans="2:11" s="1" customFormat="1" ht="14.25" customHeight="1">
      <c r="B20" s="34"/>
      <c r="C20" s="35"/>
      <c r="D20" s="30" t="s">
        <v>34</v>
      </c>
      <c r="E20" s="35"/>
      <c r="F20" s="35"/>
      <c r="G20" s="35"/>
      <c r="H20" s="35"/>
      <c r="I20" s="92" t="s">
        <v>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2" t="s">
        <v>31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1"/>
      <c r="J22" s="35"/>
      <c r="K22" s="38"/>
    </row>
    <row r="23" spans="2:11" s="1" customFormat="1" ht="14.25" customHeight="1">
      <c r="B23" s="34"/>
      <c r="C23" s="35"/>
      <c r="D23" s="30" t="s">
        <v>36</v>
      </c>
      <c r="E23" s="35"/>
      <c r="F23" s="35"/>
      <c r="G23" s="35"/>
      <c r="H23" s="35"/>
      <c r="I23" s="91"/>
      <c r="J23" s="35"/>
      <c r="K23" s="38"/>
    </row>
    <row r="24" spans="2:11" s="6" customFormat="1" ht="20.25" customHeight="1">
      <c r="B24" s="94"/>
      <c r="C24" s="95"/>
      <c r="D24" s="95"/>
      <c r="E24" s="233" t="s">
        <v>21</v>
      </c>
      <c r="F24" s="263"/>
      <c r="G24" s="263"/>
      <c r="H24" s="263"/>
      <c r="I24" s="96"/>
      <c r="J24" s="95"/>
      <c r="K24" s="97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1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98"/>
      <c r="J26" s="61"/>
      <c r="K26" s="99"/>
    </row>
    <row r="27" spans="2:11" s="1" customFormat="1" ht="24.75" customHeight="1">
      <c r="B27" s="34"/>
      <c r="C27" s="35"/>
      <c r="D27" s="100" t="s">
        <v>37</v>
      </c>
      <c r="E27" s="35"/>
      <c r="F27" s="35"/>
      <c r="G27" s="35"/>
      <c r="H27" s="35"/>
      <c r="I27" s="91"/>
      <c r="J27" s="101">
        <f>ROUND(J113,2)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98"/>
      <c r="J28" s="61"/>
      <c r="K28" s="99"/>
    </row>
    <row r="29" spans="2:11" s="1" customFormat="1" ht="14.25" customHeight="1">
      <c r="B29" s="34"/>
      <c r="C29" s="35"/>
      <c r="D29" s="35"/>
      <c r="E29" s="35"/>
      <c r="F29" s="39" t="s">
        <v>39</v>
      </c>
      <c r="G29" s="35"/>
      <c r="H29" s="35"/>
      <c r="I29" s="102" t="s">
        <v>38</v>
      </c>
      <c r="J29" s="39" t="s">
        <v>40</v>
      </c>
      <c r="K29" s="38"/>
    </row>
    <row r="30" spans="2:11" s="1" customFormat="1" ht="14.25" customHeight="1">
      <c r="B30" s="34"/>
      <c r="C30" s="35"/>
      <c r="D30" s="42" t="s">
        <v>41</v>
      </c>
      <c r="E30" s="42" t="s">
        <v>42</v>
      </c>
      <c r="F30" s="103">
        <f>ROUND(SUM(BE113:BE1120),2)</f>
        <v>0</v>
      </c>
      <c r="G30" s="35"/>
      <c r="H30" s="35"/>
      <c r="I30" s="104">
        <v>0.21</v>
      </c>
      <c r="J30" s="103">
        <f>ROUND(ROUND((SUM(BE113:BE1120)),2)*I30,0)</f>
        <v>0</v>
      </c>
      <c r="K30" s="38"/>
    </row>
    <row r="31" spans="2:11" s="1" customFormat="1" ht="14.25" customHeight="1">
      <c r="B31" s="34"/>
      <c r="C31" s="35"/>
      <c r="D31" s="35"/>
      <c r="E31" s="42" t="s">
        <v>43</v>
      </c>
      <c r="F31" s="103">
        <f>ROUND(SUM(BF113:BF1120),2)</f>
        <v>0</v>
      </c>
      <c r="G31" s="35"/>
      <c r="H31" s="35"/>
      <c r="I31" s="104">
        <v>0.15</v>
      </c>
      <c r="J31" s="103">
        <f>ROUND(ROUND((SUM(BF113:BF1120)),2)*I31,0)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44</v>
      </c>
      <c r="F32" s="103">
        <f>ROUND(SUM(BG113:BG1120),2)</f>
        <v>0</v>
      </c>
      <c r="G32" s="35"/>
      <c r="H32" s="35"/>
      <c r="I32" s="104">
        <v>0.21</v>
      </c>
      <c r="J32" s="103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45</v>
      </c>
      <c r="F33" s="103">
        <f>ROUND(SUM(BH113:BH1120),2)</f>
        <v>0</v>
      </c>
      <c r="G33" s="35"/>
      <c r="H33" s="35"/>
      <c r="I33" s="104">
        <v>0.15</v>
      </c>
      <c r="J33" s="103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46</v>
      </c>
      <c r="F34" s="103">
        <f>ROUND(SUM(BI113:BI1120),2)</f>
        <v>0</v>
      </c>
      <c r="G34" s="35"/>
      <c r="H34" s="35"/>
      <c r="I34" s="104">
        <v>0</v>
      </c>
      <c r="J34" s="103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1"/>
      <c r="J35" s="35"/>
      <c r="K35" s="38"/>
    </row>
    <row r="36" spans="2:11" s="1" customFormat="1" ht="24.75" customHeight="1">
      <c r="B36" s="34"/>
      <c r="C36" s="105"/>
      <c r="D36" s="106" t="s">
        <v>47</v>
      </c>
      <c r="E36" s="65"/>
      <c r="F36" s="65"/>
      <c r="G36" s="107" t="s">
        <v>48</v>
      </c>
      <c r="H36" s="108" t="s">
        <v>49</v>
      </c>
      <c r="I36" s="109"/>
      <c r="J36" s="110">
        <f>SUM(J27:J34)</f>
        <v>0</v>
      </c>
      <c r="K36" s="111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2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3"/>
      <c r="J41" s="53"/>
      <c r="K41" s="114"/>
    </row>
    <row r="42" spans="2:11" s="1" customFormat="1" ht="36.75" customHeight="1">
      <c r="B42" s="34"/>
      <c r="C42" s="23" t="s">
        <v>83</v>
      </c>
      <c r="D42" s="35"/>
      <c r="E42" s="35"/>
      <c r="F42" s="35"/>
      <c r="G42" s="35"/>
      <c r="H42" s="35"/>
      <c r="I42" s="91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1"/>
      <c r="J43" s="35"/>
      <c r="K43" s="38"/>
    </row>
    <row r="44" spans="2:11" s="1" customFormat="1" ht="14.25" customHeight="1">
      <c r="B44" s="34"/>
      <c r="C44" s="30" t="s">
        <v>17</v>
      </c>
      <c r="D44" s="35"/>
      <c r="E44" s="35"/>
      <c r="F44" s="35"/>
      <c r="G44" s="35"/>
      <c r="H44" s="35"/>
      <c r="I44" s="91"/>
      <c r="J44" s="35"/>
      <c r="K44" s="38"/>
    </row>
    <row r="45" spans="2:11" s="1" customFormat="1" ht="20.25" customHeight="1">
      <c r="B45" s="34"/>
      <c r="C45" s="35"/>
      <c r="D45" s="35"/>
      <c r="E45" s="261" t="str">
        <f>E7</f>
        <v>3716 DOZP Bystřice nad Úhlavou - přístavba, stavební úpravy - jídelna, terasa</v>
      </c>
      <c r="F45" s="237"/>
      <c r="G45" s="237"/>
      <c r="H45" s="237"/>
      <c r="I45" s="91"/>
      <c r="J45" s="35"/>
      <c r="K45" s="38"/>
    </row>
    <row r="46" spans="2:11" s="1" customFormat="1" ht="14.25" customHeight="1">
      <c r="B46" s="34"/>
      <c r="C46" s="30" t="s">
        <v>81</v>
      </c>
      <c r="D46" s="35"/>
      <c r="E46" s="35"/>
      <c r="F46" s="35"/>
      <c r="G46" s="35"/>
      <c r="H46" s="35"/>
      <c r="I46" s="91"/>
      <c r="J46" s="35"/>
      <c r="K46" s="38"/>
    </row>
    <row r="47" spans="2:11" s="1" customFormat="1" ht="21.75" customHeight="1">
      <c r="B47" s="34"/>
      <c r="C47" s="35"/>
      <c r="D47" s="35"/>
      <c r="E47" s="262" t="str">
        <f>E9</f>
        <v>01 - SO 01 Přístavaba, stavební úpravy - jídelna, terasa </v>
      </c>
      <c r="F47" s="237"/>
      <c r="G47" s="237"/>
      <c r="H47" s="237"/>
      <c r="I47" s="91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1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2" t="s">
        <v>25</v>
      </c>
      <c r="J49" s="93" t="str">
        <f>IF(J12="","",J12)</f>
        <v>3.3.2016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1"/>
      <c r="J50" s="35"/>
      <c r="K50" s="38"/>
    </row>
    <row r="51" spans="2:11" s="1" customFormat="1" ht="12.75">
      <c r="B51" s="34"/>
      <c r="C51" s="30" t="s">
        <v>29</v>
      </c>
      <c r="D51" s="35"/>
      <c r="E51" s="35"/>
      <c r="F51" s="28" t="str">
        <f>E15</f>
        <v> </v>
      </c>
      <c r="G51" s="35"/>
      <c r="H51" s="35"/>
      <c r="I51" s="92" t="s">
        <v>34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32</v>
      </c>
      <c r="D52" s="35"/>
      <c r="E52" s="35"/>
      <c r="F52" s="28">
        <f>IF(E18="","",E18)</f>
      </c>
      <c r="G52" s="35"/>
      <c r="H52" s="35"/>
      <c r="I52" s="91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1"/>
      <c r="J53" s="35"/>
      <c r="K53" s="38"/>
    </row>
    <row r="54" spans="2:11" s="1" customFormat="1" ht="29.25" customHeight="1">
      <c r="B54" s="34"/>
      <c r="C54" s="115" t="s">
        <v>84</v>
      </c>
      <c r="D54" s="105"/>
      <c r="E54" s="105"/>
      <c r="F54" s="105"/>
      <c r="G54" s="105"/>
      <c r="H54" s="105"/>
      <c r="I54" s="116"/>
      <c r="J54" s="117" t="s">
        <v>85</v>
      </c>
      <c r="K54" s="118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1"/>
      <c r="J55" s="35"/>
      <c r="K55" s="38"/>
    </row>
    <row r="56" spans="2:47" s="1" customFormat="1" ht="29.25" customHeight="1">
      <c r="B56" s="34"/>
      <c r="C56" s="119" t="s">
        <v>86</v>
      </c>
      <c r="D56" s="35"/>
      <c r="E56" s="35"/>
      <c r="F56" s="35"/>
      <c r="G56" s="35"/>
      <c r="H56" s="35"/>
      <c r="I56" s="91"/>
      <c r="J56" s="101">
        <f>J113</f>
        <v>0</v>
      </c>
      <c r="K56" s="38"/>
      <c r="AU56" s="17" t="s">
        <v>87</v>
      </c>
    </row>
    <row r="57" spans="2:11" s="7" customFormat="1" ht="24.75" customHeight="1">
      <c r="B57" s="120"/>
      <c r="C57" s="121"/>
      <c r="D57" s="122" t="s">
        <v>88</v>
      </c>
      <c r="E57" s="123"/>
      <c r="F57" s="123"/>
      <c r="G57" s="123"/>
      <c r="H57" s="123"/>
      <c r="I57" s="124"/>
      <c r="J57" s="125">
        <f>J114</f>
        <v>0</v>
      </c>
      <c r="K57" s="126"/>
    </row>
    <row r="58" spans="2:11" s="8" customFormat="1" ht="19.5" customHeight="1">
      <c r="B58" s="127"/>
      <c r="C58" s="128"/>
      <c r="D58" s="129" t="s">
        <v>89</v>
      </c>
      <c r="E58" s="130"/>
      <c r="F58" s="130"/>
      <c r="G58" s="130"/>
      <c r="H58" s="130"/>
      <c r="I58" s="131"/>
      <c r="J58" s="132">
        <f>J115</f>
        <v>0</v>
      </c>
      <c r="K58" s="133"/>
    </row>
    <row r="59" spans="2:11" s="8" customFormat="1" ht="19.5" customHeight="1">
      <c r="B59" s="127"/>
      <c r="C59" s="128"/>
      <c r="D59" s="129" t="s">
        <v>90</v>
      </c>
      <c r="E59" s="130"/>
      <c r="F59" s="130"/>
      <c r="G59" s="130"/>
      <c r="H59" s="130"/>
      <c r="I59" s="131"/>
      <c r="J59" s="132">
        <f>J158</f>
        <v>0</v>
      </c>
      <c r="K59" s="133"/>
    </row>
    <row r="60" spans="2:11" s="8" customFormat="1" ht="19.5" customHeight="1">
      <c r="B60" s="127"/>
      <c r="C60" s="128"/>
      <c r="D60" s="129" t="s">
        <v>91</v>
      </c>
      <c r="E60" s="130"/>
      <c r="F60" s="130"/>
      <c r="G60" s="130"/>
      <c r="H60" s="130"/>
      <c r="I60" s="131"/>
      <c r="J60" s="132">
        <f>J170</f>
        <v>0</v>
      </c>
      <c r="K60" s="133"/>
    </row>
    <row r="61" spans="2:11" s="8" customFormat="1" ht="19.5" customHeight="1">
      <c r="B61" s="127"/>
      <c r="C61" s="128"/>
      <c r="D61" s="129" t="s">
        <v>92</v>
      </c>
      <c r="E61" s="130"/>
      <c r="F61" s="130"/>
      <c r="G61" s="130"/>
      <c r="H61" s="130"/>
      <c r="I61" s="131"/>
      <c r="J61" s="132">
        <f>J194</f>
        <v>0</v>
      </c>
      <c r="K61" s="133"/>
    </row>
    <row r="62" spans="2:11" s="8" customFormat="1" ht="19.5" customHeight="1">
      <c r="B62" s="127"/>
      <c r="C62" s="128"/>
      <c r="D62" s="129" t="s">
        <v>93</v>
      </c>
      <c r="E62" s="130"/>
      <c r="F62" s="130"/>
      <c r="G62" s="130"/>
      <c r="H62" s="130"/>
      <c r="I62" s="131"/>
      <c r="J62" s="132">
        <f>J217</f>
        <v>0</v>
      </c>
      <c r="K62" s="133"/>
    </row>
    <row r="63" spans="2:11" s="8" customFormat="1" ht="19.5" customHeight="1">
      <c r="B63" s="127"/>
      <c r="C63" s="128"/>
      <c r="D63" s="129" t="s">
        <v>94</v>
      </c>
      <c r="E63" s="130"/>
      <c r="F63" s="130"/>
      <c r="G63" s="130"/>
      <c r="H63" s="130"/>
      <c r="I63" s="131"/>
      <c r="J63" s="132">
        <f>J301</f>
        <v>0</v>
      </c>
      <c r="K63" s="133"/>
    </row>
    <row r="64" spans="2:11" s="8" customFormat="1" ht="19.5" customHeight="1">
      <c r="B64" s="127"/>
      <c r="C64" s="128"/>
      <c r="D64" s="129" t="s">
        <v>95</v>
      </c>
      <c r="E64" s="130"/>
      <c r="F64" s="130"/>
      <c r="G64" s="130"/>
      <c r="H64" s="130"/>
      <c r="I64" s="131"/>
      <c r="J64" s="132">
        <f>J322</f>
        <v>0</v>
      </c>
      <c r="K64" s="133"/>
    </row>
    <row r="65" spans="2:11" s="8" customFormat="1" ht="19.5" customHeight="1">
      <c r="B65" s="127"/>
      <c r="C65" s="128"/>
      <c r="D65" s="129" t="s">
        <v>96</v>
      </c>
      <c r="E65" s="130"/>
      <c r="F65" s="130"/>
      <c r="G65" s="130"/>
      <c r="H65" s="130"/>
      <c r="I65" s="131"/>
      <c r="J65" s="132">
        <f>J383</f>
        <v>0</v>
      </c>
      <c r="K65" s="133"/>
    </row>
    <row r="66" spans="2:11" s="8" customFormat="1" ht="19.5" customHeight="1">
      <c r="B66" s="127"/>
      <c r="C66" s="128"/>
      <c r="D66" s="129" t="s">
        <v>97</v>
      </c>
      <c r="E66" s="130"/>
      <c r="F66" s="130"/>
      <c r="G66" s="130"/>
      <c r="H66" s="130"/>
      <c r="I66" s="131"/>
      <c r="J66" s="132">
        <f>J397</f>
        <v>0</v>
      </c>
      <c r="K66" s="133"/>
    </row>
    <row r="67" spans="2:11" s="7" customFormat="1" ht="24.75" customHeight="1">
      <c r="B67" s="120"/>
      <c r="C67" s="121"/>
      <c r="D67" s="122" t="s">
        <v>98</v>
      </c>
      <c r="E67" s="123"/>
      <c r="F67" s="123"/>
      <c r="G67" s="123"/>
      <c r="H67" s="123"/>
      <c r="I67" s="124"/>
      <c r="J67" s="125">
        <f>J400</f>
        <v>0</v>
      </c>
      <c r="K67" s="126"/>
    </row>
    <row r="68" spans="2:11" s="8" customFormat="1" ht="19.5" customHeight="1">
      <c r="B68" s="127"/>
      <c r="C68" s="128"/>
      <c r="D68" s="129" t="s">
        <v>99</v>
      </c>
      <c r="E68" s="130"/>
      <c r="F68" s="130"/>
      <c r="G68" s="130"/>
      <c r="H68" s="130"/>
      <c r="I68" s="131"/>
      <c r="J68" s="132">
        <f>J401</f>
        <v>0</v>
      </c>
      <c r="K68" s="133"/>
    </row>
    <row r="69" spans="2:11" s="8" customFormat="1" ht="19.5" customHeight="1">
      <c r="B69" s="127"/>
      <c r="C69" s="128"/>
      <c r="D69" s="129" t="s">
        <v>100</v>
      </c>
      <c r="E69" s="130"/>
      <c r="F69" s="130"/>
      <c r="G69" s="130"/>
      <c r="H69" s="130"/>
      <c r="I69" s="131"/>
      <c r="J69" s="132">
        <f>J435</f>
        <v>0</v>
      </c>
      <c r="K69" s="133"/>
    </row>
    <row r="70" spans="2:11" s="8" customFormat="1" ht="19.5" customHeight="1">
      <c r="B70" s="127"/>
      <c r="C70" s="128"/>
      <c r="D70" s="129" t="s">
        <v>101</v>
      </c>
      <c r="E70" s="130"/>
      <c r="F70" s="130"/>
      <c r="G70" s="130"/>
      <c r="H70" s="130"/>
      <c r="I70" s="131"/>
      <c r="J70" s="132">
        <f>J478</f>
        <v>0</v>
      </c>
      <c r="K70" s="133"/>
    </row>
    <row r="71" spans="2:11" s="8" customFormat="1" ht="19.5" customHeight="1">
      <c r="B71" s="127"/>
      <c r="C71" s="128"/>
      <c r="D71" s="129" t="s">
        <v>102</v>
      </c>
      <c r="E71" s="130"/>
      <c r="F71" s="130"/>
      <c r="G71" s="130"/>
      <c r="H71" s="130"/>
      <c r="I71" s="131"/>
      <c r="J71" s="132">
        <f>J528</f>
        <v>0</v>
      </c>
      <c r="K71" s="133"/>
    </row>
    <row r="72" spans="2:11" s="8" customFormat="1" ht="19.5" customHeight="1">
      <c r="B72" s="127"/>
      <c r="C72" s="128"/>
      <c r="D72" s="129" t="s">
        <v>103</v>
      </c>
      <c r="E72" s="130"/>
      <c r="F72" s="130"/>
      <c r="G72" s="130"/>
      <c r="H72" s="130"/>
      <c r="I72" s="131"/>
      <c r="J72" s="132">
        <f>J551</f>
        <v>0</v>
      </c>
      <c r="K72" s="133"/>
    </row>
    <row r="73" spans="2:11" s="8" customFormat="1" ht="19.5" customHeight="1">
      <c r="B73" s="127"/>
      <c r="C73" s="128"/>
      <c r="D73" s="129" t="s">
        <v>104</v>
      </c>
      <c r="E73" s="130"/>
      <c r="F73" s="130"/>
      <c r="G73" s="130"/>
      <c r="H73" s="130"/>
      <c r="I73" s="131"/>
      <c r="J73" s="132">
        <f>J570</f>
        <v>0</v>
      </c>
      <c r="K73" s="133"/>
    </row>
    <row r="74" spans="2:11" s="8" customFormat="1" ht="19.5" customHeight="1">
      <c r="B74" s="127"/>
      <c r="C74" s="128"/>
      <c r="D74" s="129" t="s">
        <v>105</v>
      </c>
      <c r="E74" s="130"/>
      <c r="F74" s="130"/>
      <c r="G74" s="130"/>
      <c r="H74" s="130"/>
      <c r="I74" s="131"/>
      <c r="J74" s="132">
        <f>J586</f>
        <v>0</v>
      </c>
      <c r="K74" s="133"/>
    </row>
    <row r="75" spans="2:11" s="8" customFormat="1" ht="19.5" customHeight="1">
      <c r="B75" s="127"/>
      <c r="C75" s="128"/>
      <c r="D75" s="129" t="s">
        <v>106</v>
      </c>
      <c r="E75" s="130"/>
      <c r="F75" s="130"/>
      <c r="G75" s="130"/>
      <c r="H75" s="130"/>
      <c r="I75" s="131"/>
      <c r="J75" s="132">
        <f>J589</f>
        <v>0</v>
      </c>
      <c r="K75" s="133"/>
    </row>
    <row r="76" spans="2:11" s="8" customFormat="1" ht="19.5" customHeight="1">
      <c r="B76" s="127"/>
      <c r="C76" s="128"/>
      <c r="D76" s="129" t="s">
        <v>107</v>
      </c>
      <c r="E76" s="130"/>
      <c r="F76" s="130"/>
      <c r="G76" s="130"/>
      <c r="H76" s="130"/>
      <c r="I76" s="131"/>
      <c r="J76" s="132">
        <f>J646</f>
        <v>0</v>
      </c>
      <c r="K76" s="133"/>
    </row>
    <row r="77" spans="2:11" s="8" customFormat="1" ht="19.5" customHeight="1">
      <c r="B77" s="127"/>
      <c r="C77" s="128"/>
      <c r="D77" s="129" t="s">
        <v>108</v>
      </c>
      <c r="E77" s="130"/>
      <c r="F77" s="130"/>
      <c r="G77" s="130"/>
      <c r="H77" s="130"/>
      <c r="I77" s="131"/>
      <c r="J77" s="132">
        <f>J689</f>
        <v>0</v>
      </c>
      <c r="K77" s="133"/>
    </row>
    <row r="78" spans="2:11" s="8" customFormat="1" ht="19.5" customHeight="1">
      <c r="B78" s="127"/>
      <c r="C78" s="128"/>
      <c r="D78" s="129" t="s">
        <v>109</v>
      </c>
      <c r="E78" s="130"/>
      <c r="F78" s="130"/>
      <c r="G78" s="130"/>
      <c r="H78" s="130"/>
      <c r="I78" s="131"/>
      <c r="J78" s="132">
        <f>J698</f>
        <v>0</v>
      </c>
      <c r="K78" s="133"/>
    </row>
    <row r="79" spans="2:11" s="8" customFormat="1" ht="19.5" customHeight="1">
      <c r="B79" s="127"/>
      <c r="C79" s="128"/>
      <c r="D79" s="129" t="s">
        <v>110</v>
      </c>
      <c r="E79" s="130"/>
      <c r="F79" s="130"/>
      <c r="G79" s="130"/>
      <c r="H79" s="130"/>
      <c r="I79" s="131"/>
      <c r="J79" s="132">
        <f>J716</f>
        <v>0</v>
      </c>
      <c r="K79" s="133"/>
    </row>
    <row r="80" spans="2:11" s="8" customFormat="1" ht="19.5" customHeight="1">
      <c r="B80" s="127"/>
      <c r="C80" s="128"/>
      <c r="D80" s="129" t="s">
        <v>111</v>
      </c>
      <c r="E80" s="130"/>
      <c r="F80" s="130"/>
      <c r="G80" s="130"/>
      <c r="H80" s="130"/>
      <c r="I80" s="131"/>
      <c r="J80" s="132">
        <f>J758</f>
        <v>0</v>
      </c>
      <c r="K80" s="133"/>
    </row>
    <row r="81" spans="2:11" s="8" customFormat="1" ht="19.5" customHeight="1">
      <c r="B81" s="127"/>
      <c r="C81" s="128"/>
      <c r="D81" s="129" t="s">
        <v>112</v>
      </c>
      <c r="E81" s="130"/>
      <c r="F81" s="130"/>
      <c r="G81" s="130"/>
      <c r="H81" s="130"/>
      <c r="I81" s="131"/>
      <c r="J81" s="132">
        <f>J783</f>
        <v>0</v>
      </c>
      <c r="K81" s="133"/>
    </row>
    <row r="82" spans="2:11" s="8" customFormat="1" ht="19.5" customHeight="1">
      <c r="B82" s="127"/>
      <c r="C82" s="128"/>
      <c r="D82" s="129" t="s">
        <v>113</v>
      </c>
      <c r="E82" s="130"/>
      <c r="F82" s="130"/>
      <c r="G82" s="130"/>
      <c r="H82" s="130"/>
      <c r="I82" s="131"/>
      <c r="J82" s="132">
        <f>J810</f>
        <v>0</v>
      </c>
      <c r="K82" s="133"/>
    </row>
    <row r="83" spans="2:11" s="8" customFormat="1" ht="19.5" customHeight="1">
      <c r="B83" s="127"/>
      <c r="C83" s="128"/>
      <c r="D83" s="129" t="s">
        <v>114</v>
      </c>
      <c r="E83" s="130"/>
      <c r="F83" s="130"/>
      <c r="G83" s="130"/>
      <c r="H83" s="130"/>
      <c r="I83" s="131"/>
      <c r="J83" s="132">
        <f>J832</f>
        <v>0</v>
      </c>
      <c r="K83" s="133"/>
    </row>
    <row r="84" spans="2:11" s="8" customFormat="1" ht="19.5" customHeight="1">
      <c r="B84" s="127"/>
      <c r="C84" s="128"/>
      <c r="D84" s="129" t="s">
        <v>115</v>
      </c>
      <c r="E84" s="130"/>
      <c r="F84" s="130"/>
      <c r="G84" s="130"/>
      <c r="H84" s="130"/>
      <c r="I84" s="131"/>
      <c r="J84" s="132">
        <f>J848</f>
        <v>0</v>
      </c>
      <c r="K84" s="133"/>
    </row>
    <row r="85" spans="2:11" s="7" customFormat="1" ht="24.75" customHeight="1">
      <c r="B85" s="120"/>
      <c r="C85" s="121"/>
      <c r="D85" s="122" t="s">
        <v>116</v>
      </c>
      <c r="E85" s="123"/>
      <c r="F85" s="123"/>
      <c r="G85" s="123"/>
      <c r="H85" s="123"/>
      <c r="I85" s="124"/>
      <c r="J85" s="125">
        <f>J867</f>
        <v>0</v>
      </c>
      <c r="K85" s="126"/>
    </row>
    <row r="86" spans="2:11" s="8" customFormat="1" ht="19.5" customHeight="1">
      <c r="B86" s="127"/>
      <c r="C86" s="128"/>
      <c r="D86" s="129" t="s">
        <v>117</v>
      </c>
      <c r="E86" s="130"/>
      <c r="F86" s="130"/>
      <c r="G86" s="130"/>
      <c r="H86" s="130"/>
      <c r="I86" s="131"/>
      <c r="J86" s="132">
        <f>J868</f>
        <v>0</v>
      </c>
      <c r="K86" s="133"/>
    </row>
    <row r="87" spans="2:11" s="8" customFormat="1" ht="19.5" customHeight="1">
      <c r="B87" s="127"/>
      <c r="C87" s="128"/>
      <c r="D87" s="129" t="s">
        <v>118</v>
      </c>
      <c r="E87" s="130"/>
      <c r="F87" s="130"/>
      <c r="G87" s="130"/>
      <c r="H87" s="130"/>
      <c r="I87" s="131"/>
      <c r="J87" s="132">
        <f>J1062</f>
        <v>0</v>
      </c>
      <c r="K87" s="133"/>
    </row>
    <row r="88" spans="2:11" s="8" customFormat="1" ht="14.25" customHeight="1">
      <c r="B88" s="127"/>
      <c r="C88" s="128"/>
      <c r="D88" s="129" t="s">
        <v>119</v>
      </c>
      <c r="E88" s="130"/>
      <c r="F88" s="130"/>
      <c r="G88" s="130"/>
      <c r="H88" s="130"/>
      <c r="I88" s="131"/>
      <c r="J88" s="132">
        <f>J1091</f>
        <v>0</v>
      </c>
      <c r="K88" s="133"/>
    </row>
    <row r="89" spans="2:11" s="7" customFormat="1" ht="24.75" customHeight="1">
      <c r="B89" s="120"/>
      <c r="C89" s="121"/>
      <c r="D89" s="122" t="s">
        <v>120</v>
      </c>
      <c r="E89" s="123"/>
      <c r="F89" s="123"/>
      <c r="G89" s="123"/>
      <c r="H89" s="123"/>
      <c r="I89" s="124"/>
      <c r="J89" s="125">
        <f>J1104</f>
        <v>0</v>
      </c>
      <c r="K89" s="126"/>
    </row>
    <row r="90" spans="2:11" s="8" customFormat="1" ht="19.5" customHeight="1">
      <c r="B90" s="127"/>
      <c r="C90" s="128"/>
      <c r="D90" s="129" t="s">
        <v>121</v>
      </c>
      <c r="E90" s="130"/>
      <c r="F90" s="130"/>
      <c r="G90" s="130"/>
      <c r="H90" s="130"/>
      <c r="I90" s="131"/>
      <c r="J90" s="132">
        <f>J1105</f>
        <v>0</v>
      </c>
      <c r="K90" s="133"/>
    </row>
    <row r="91" spans="2:11" s="8" customFormat="1" ht="19.5" customHeight="1">
      <c r="B91" s="127"/>
      <c r="C91" s="128"/>
      <c r="D91" s="129" t="s">
        <v>122</v>
      </c>
      <c r="E91" s="130"/>
      <c r="F91" s="130"/>
      <c r="G91" s="130"/>
      <c r="H91" s="130"/>
      <c r="I91" s="131"/>
      <c r="J91" s="132">
        <f>J1112</f>
        <v>0</v>
      </c>
      <c r="K91" s="133"/>
    </row>
    <row r="92" spans="2:11" s="8" customFormat="1" ht="19.5" customHeight="1">
      <c r="B92" s="127"/>
      <c r="C92" s="128"/>
      <c r="D92" s="129" t="s">
        <v>123</v>
      </c>
      <c r="E92" s="130"/>
      <c r="F92" s="130"/>
      <c r="G92" s="130"/>
      <c r="H92" s="130"/>
      <c r="I92" s="131"/>
      <c r="J92" s="132">
        <f>J1115</f>
        <v>0</v>
      </c>
      <c r="K92" s="133"/>
    </row>
    <row r="93" spans="2:11" s="8" customFormat="1" ht="19.5" customHeight="1">
      <c r="B93" s="127"/>
      <c r="C93" s="128"/>
      <c r="D93" s="129" t="s">
        <v>124</v>
      </c>
      <c r="E93" s="130"/>
      <c r="F93" s="130"/>
      <c r="G93" s="130"/>
      <c r="H93" s="130"/>
      <c r="I93" s="131"/>
      <c r="J93" s="132">
        <f>J1118</f>
        <v>0</v>
      </c>
      <c r="K93" s="133"/>
    </row>
    <row r="94" spans="2:11" s="1" customFormat="1" ht="21.75" customHeight="1">
      <c r="B94" s="34"/>
      <c r="C94" s="35"/>
      <c r="D94" s="35"/>
      <c r="E94" s="35"/>
      <c r="F94" s="35"/>
      <c r="G94" s="35"/>
      <c r="H94" s="35"/>
      <c r="I94" s="91"/>
      <c r="J94" s="35"/>
      <c r="K94" s="38"/>
    </row>
    <row r="95" spans="2:11" s="1" customFormat="1" ht="6.75" customHeight="1">
      <c r="B95" s="49"/>
      <c r="C95" s="50"/>
      <c r="D95" s="50"/>
      <c r="E95" s="50"/>
      <c r="F95" s="50"/>
      <c r="G95" s="50"/>
      <c r="H95" s="50"/>
      <c r="I95" s="112"/>
      <c r="J95" s="50"/>
      <c r="K95" s="51"/>
    </row>
    <row r="99" spans="2:12" s="1" customFormat="1" ht="6.75" customHeight="1">
      <c r="B99" s="52"/>
      <c r="C99" s="53"/>
      <c r="D99" s="53"/>
      <c r="E99" s="53"/>
      <c r="F99" s="53"/>
      <c r="G99" s="53"/>
      <c r="H99" s="53"/>
      <c r="I99" s="113"/>
      <c r="J99" s="53"/>
      <c r="K99" s="53"/>
      <c r="L99" s="34"/>
    </row>
    <row r="100" spans="2:12" s="1" customFormat="1" ht="36.75" customHeight="1">
      <c r="B100" s="34"/>
      <c r="C100" s="54" t="s">
        <v>125</v>
      </c>
      <c r="I100" s="134"/>
      <c r="L100" s="34"/>
    </row>
    <row r="101" spans="2:12" s="1" customFormat="1" ht="6.75" customHeight="1">
      <c r="B101" s="34"/>
      <c r="I101" s="134"/>
      <c r="L101" s="34"/>
    </row>
    <row r="102" spans="2:12" s="1" customFormat="1" ht="14.25" customHeight="1">
      <c r="B102" s="34"/>
      <c r="C102" s="56" t="s">
        <v>17</v>
      </c>
      <c r="I102" s="134"/>
      <c r="L102" s="34"/>
    </row>
    <row r="103" spans="2:12" s="1" customFormat="1" ht="20.25" customHeight="1">
      <c r="B103" s="34"/>
      <c r="E103" s="264" t="str">
        <f>E7</f>
        <v>3716 DOZP Bystřice nad Úhlavou - přístavba, stavební úpravy - jídelna, terasa</v>
      </c>
      <c r="F103" s="227"/>
      <c r="G103" s="227"/>
      <c r="H103" s="227"/>
      <c r="I103" s="134"/>
      <c r="L103" s="34"/>
    </row>
    <row r="104" spans="2:12" s="1" customFormat="1" ht="14.25" customHeight="1">
      <c r="B104" s="34"/>
      <c r="C104" s="56" t="s">
        <v>81</v>
      </c>
      <c r="I104" s="134"/>
      <c r="L104" s="34"/>
    </row>
    <row r="105" spans="2:12" s="1" customFormat="1" ht="21.75" customHeight="1">
      <c r="B105" s="34"/>
      <c r="E105" s="245" t="str">
        <f>E9</f>
        <v>01 - SO 01 Přístavaba, stavební úpravy - jídelna, terasa </v>
      </c>
      <c r="F105" s="227"/>
      <c r="G105" s="227"/>
      <c r="H105" s="227"/>
      <c r="I105" s="134"/>
      <c r="L105" s="34"/>
    </row>
    <row r="106" spans="2:12" s="1" customFormat="1" ht="6.75" customHeight="1">
      <c r="B106" s="34"/>
      <c r="I106" s="134"/>
      <c r="L106" s="34"/>
    </row>
    <row r="107" spans="2:12" s="1" customFormat="1" ht="18" customHeight="1">
      <c r="B107" s="34"/>
      <c r="C107" s="56" t="s">
        <v>23</v>
      </c>
      <c r="F107" s="135" t="str">
        <f>F12</f>
        <v> </v>
      </c>
      <c r="I107" s="136" t="s">
        <v>25</v>
      </c>
      <c r="J107" s="60" t="str">
        <f>IF(J12="","",J12)</f>
        <v>3.3.2016</v>
      </c>
      <c r="L107" s="34"/>
    </row>
    <row r="108" spans="2:12" s="1" customFormat="1" ht="6.75" customHeight="1">
      <c r="B108" s="34"/>
      <c r="I108" s="134"/>
      <c r="L108" s="34"/>
    </row>
    <row r="109" spans="2:12" s="1" customFormat="1" ht="12.75">
      <c r="B109" s="34"/>
      <c r="C109" s="56" t="s">
        <v>29</v>
      </c>
      <c r="F109" s="135" t="str">
        <f>E15</f>
        <v> </v>
      </c>
      <c r="I109" s="136" t="s">
        <v>34</v>
      </c>
      <c r="J109" s="135" t="str">
        <f>E21</f>
        <v> </v>
      </c>
      <c r="L109" s="34"/>
    </row>
    <row r="110" spans="2:12" s="1" customFormat="1" ht="14.25" customHeight="1">
      <c r="B110" s="34"/>
      <c r="C110" s="56" t="s">
        <v>32</v>
      </c>
      <c r="F110" s="135">
        <f>IF(E18="","",E18)</f>
      </c>
      <c r="I110" s="134"/>
      <c r="L110" s="34"/>
    </row>
    <row r="111" spans="2:12" s="1" customFormat="1" ht="9.75" customHeight="1">
      <c r="B111" s="34"/>
      <c r="I111" s="134"/>
      <c r="L111" s="34"/>
    </row>
    <row r="112" spans="2:20" s="9" customFormat="1" ht="29.25" customHeight="1">
      <c r="B112" s="137"/>
      <c r="C112" s="138" t="s">
        <v>126</v>
      </c>
      <c r="D112" s="139" t="s">
        <v>56</v>
      </c>
      <c r="E112" s="139" t="s">
        <v>52</v>
      </c>
      <c r="F112" s="139" t="s">
        <v>127</v>
      </c>
      <c r="G112" s="139" t="s">
        <v>128</v>
      </c>
      <c r="H112" s="139" t="s">
        <v>129</v>
      </c>
      <c r="I112" s="140" t="s">
        <v>130</v>
      </c>
      <c r="J112" s="139" t="s">
        <v>85</v>
      </c>
      <c r="K112" s="141" t="s">
        <v>131</v>
      </c>
      <c r="L112" s="137"/>
      <c r="M112" s="67" t="s">
        <v>132</v>
      </c>
      <c r="N112" s="68" t="s">
        <v>41</v>
      </c>
      <c r="O112" s="68" t="s">
        <v>133</v>
      </c>
      <c r="P112" s="68" t="s">
        <v>134</v>
      </c>
      <c r="Q112" s="68" t="s">
        <v>135</v>
      </c>
      <c r="R112" s="68" t="s">
        <v>136</v>
      </c>
      <c r="S112" s="68" t="s">
        <v>137</v>
      </c>
      <c r="T112" s="69" t="s">
        <v>138</v>
      </c>
    </row>
    <row r="113" spans="2:63" s="1" customFormat="1" ht="29.25" customHeight="1">
      <c r="B113" s="34"/>
      <c r="C113" s="71" t="s">
        <v>86</v>
      </c>
      <c r="I113" s="134"/>
      <c r="J113" s="142">
        <f>BK113</f>
        <v>0</v>
      </c>
      <c r="L113" s="34"/>
      <c r="M113" s="70"/>
      <c r="N113" s="61"/>
      <c r="O113" s="61"/>
      <c r="P113" s="143">
        <f>P114+P400+P867+P1104</f>
        <v>0</v>
      </c>
      <c r="Q113" s="61"/>
      <c r="R113" s="143">
        <f>R114+R400+R867+R1104</f>
        <v>178.69564325</v>
      </c>
      <c r="S113" s="61"/>
      <c r="T113" s="144">
        <f>T114+T400+T867+T1104</f>
        <v>13.283888000000001</v>
      </c>
      <c r="AT113" s="17" t="s">
        <v>70</v>
      </c>
      <c r="AU113" s="17" t="s">
        <v>87</v>
      </c>
      <c r="BK113" s="145">
        <f>BK114+BK400+BK867+BK1104</f>
        <v>0</v>
      </c>
    </row>
    <row r="114" spans="2:63" s="10" customFormat="1" ht="36.75" customHeight="1">
      <c r="B114" s="146"/>
      <c r="D114" s="147" t="s">
        <v>70</v>
      </c>
      <c r="E114" s="148" t="s">
        <v>139</v>
      </c>
      <c r="F114" s="148" t="s">
        <v>140</v>
      </c>
      <c r="I114" s="149"/>
      <c r="J114" s="150">
        <f>BK114</f>
        <v>0</v>
      </c>
      <c r="L114" s="146"/>
      <c r="M114" s="151"/>
      <c r="N114" s="152"/>
      <c r="O114" s="152"/>
      <c r="P114" s="153">
        <f>P115+P158+P170+P194+P217+P301+P322+P383+P397</f>
        <v>0</v>
      </c>
      <c r="Q114" s="152"/>
      <c r="R114" s="153">
        <f>R115+R158+R170+R194+R217+R301+R322+R383+R397</f>
        <v>166.47293552999997</v>
      </c>
      <c r="S114" s="152"/>
      <c r="T114" s="154">
        <f>T115+T158+T170+T194+T217+T301+T322+T383+T397</f>
        <v>12.999178</v>
      </c>
      <c r="AR114" s="147" t="s">
        <v>8</v>
      </c>
      <c r="AT114" s="155" t="s">
        <v>70</v>
      </c>
      <c r="AU114" s="155" t="s">
        <v>71</v>
      </c>
      <c r="AY114" s="147" t="s">
        <v>141</v>
      </c>
      <c r="BK114" s="156">
        <f>BK115+BK158+BK170+BK194+BK217+BK301+BK322+BK383+BK397</f>
        <v>0</v>
      </c>
    </row>
    <row r="115" spans="2:63" s="10" customFormat="1" ht="19.5" customHeight="1">
      <c r="B115" s="146"/>
      <c r="D115" s="157" t="s">
        <v>70</v>
      </c>
      <c r="E115" s="158" t="s">
        <v>8</v>
      </c>
      <c r="F115" s="158" t="s">
        <v>142</v>
      </c>
      <c r="I115" s="149"/>
      <c r="J115" s="159">
        <f>BK115</f>
        <v>0</v>
      </c>
      <c r="L115" s="146"/>
      <c r="M115" s="151"/>
      <c r="N115" s="152"/>
      <c r="O115" s="152"/>
      <c r="P115" s="153">
        <f>SUM(P116:P157)</f>
        <v>0</v>
      </c>
      <c r="Q115" s="152"/>
      <c r="R115" s="153">
        <f>SUM(R116:R157)</f>
        <v>0.04720800000000001</v>
      </c>
      <c r="S115" s="152"/>
      <c r="T115" s="154">
        <f>SUM(T116:T157)</f>
        <v>0.38</v>
      </c>
      <c r="AR115" s="147" t="s">
        <v>8</v>
      </c>
      <c r="AT115" s="155" t="s">
        <v>70</v>
      </c>
      <c r="AU115" s="155" t="s">
        <v>8</v>
      </c>
      <c r="AY115" s="147" t="s">
        <v>141</v>
      </c>
      <c r="BK115" s="156">
        <f>SUM(BK116:BK157)</f>
        <v>0</v>
      </c>
    </row>
    <row r="116" spans="2:65" s="1" customFormat="1" ht="20.25" customHeight="1">
      <c r="B116" s="160"/>
      <c r="C116" s="161" t="s">
        <v>8</v>
      </c>
      <c r="D116" s="161" t="s">
        <v>143</v>
      </c>
      <c r="E116" s="162" t="s">
        <v>144</v>
      </c>
      <c r="F116" s="163" t="s">
        <v>145</v>
      </c>
      <c r="G116" s="164" t="s">
        <v>146</v>
      </c>
      <c r="H116" s="165">
        <v>9.5</v>
      </c>
      <c r="I116" s="166"/>
      <c r="J116" s="167">
        <f>ROUND(I116*H116,0)</f>
        <v>0</v>
      </c>
      <c r="K116" s="163" t="s">
        <v>147</v>
      </c>
      <c r="L116" s="34"/>
      <c r="M116" s="168" t="s">
        <v>21</v>
      </c>
      <c r="N116" s="169" t="s">
        <v>43</v>
      </c>
      <c r="O116" s="35"/>
      <c r="P116" s="170">
        <f>O116*H116</f>
        <v>0</v>
      </c>
      <c r="Q116" s="170">
        <v>0</v>
      </c>
      <c r="R116" s="170">
        <f>Q116*H116</f>
        <v>0</v>
      </c>
      <c r="S116" s="170">
        <v>0.04</v>
      </c>
      <c r="T116" s="171">
        <f>S116*H116</f>
        <v>0.38</v>
      </c>
      <c r="AR116" s="17" t="s">
        <v>148</v>
      </c>
      <c r="AT116" s="17" t="s">
        <v>143</v>
      </c>
      <c r="AU116" s="17" t="s">
        <v>149</v>
      </c>
      <c r="AY116" s="17" t="s">
        <v>141</v>
      </c>
      <c r="BE116" s="172">
        <f>IF(N116="základní",J116,0)</f>
        <v>0</v>
      </c>
      <c r="BF116" s="172">
        <f>IF(N116="snížená",J116,0)</f>
        <v>0</v>
      </c>
      <c r="BG116" s="172">
        <f>IF(N116="zákl. přenesená",J116,0)</f>
        <v>0</v>
      </c>
      <c r="BH116" s="172">
        <f>IF(N116="sníž. přenesená",J116,0)</f>
        <v>0</v>
      </c>
      <c r="BI116" s="172">
        <f>IF(N116="nulová",J116,0)</f>
        <v>0</v>
      </c>
      <c r="BJ116" s="17" t="s">
        <v>149</v>
      </c>
      <c r="BK116" s="172">
        <f>ROUND(I116*H116,0)</f>
        <v>0</v>
      </c>
      <c r="BL116" s="17" t="s">
        <v>148</v>
      </c>
      <c r="BM116" s="17" t="s">
        <v>150</v>
      </c>
    </row>
    <row r="117" spans="2:47" s="1" customFormat="1" ht="28.5" customHeight="1">
      <c r="B117" s="34"/>
      <c r="D117" s="173" t="s">
        <v>151</v>
      </c>
      <c r="F117" s="174" t="s">
        <v>152</v>
      </c>
      <c r="I117" s="134"/>
      <c r="L117" s="34"/>
      <c r="M117" s="63"/>
      <c r="N117" s="35"/>
      <c r="O117" s="35"/>
      <c r="P117" s="35"/>
      <c r="Q117" s="35"/>
      <c r="R117" s="35"/>
      <c r="S117" s="35"/>
      <c r="T117" s="64"/>
      <c r="AT117" s="17" t="s">
        <v>151</v>
      </c>
      <c r="AU117" s="17" t="s">
        <v>149</v>
      </c>
    </row>
    <row r="118" spans="2:51" s="11" customFormat="1" ht="20.25" customHeight="1">
      <c r="B118" s="175"/>
      <c r="D118" s="176" t="s">
        <v>153</v>
      </c>
      <c r="E118" s="177" t="s">
        <v>21</v>
      </c>
      <c r="F118" s="178" t="s">
        <v>154</v>
      </c>
      <c r="H118" s="179">
        <v>9.5</v>
      </c>
      <c r="I118" s="180"/>
      <c r="L118" s="175"/>
      <c r="M118" s="181"/>
      <c r="N118" s="182"/>
      <c r="O118" s="182"/>
      <c r="P118" s="182"/>
      <c r="Q118" s="182"/>
      <c r="R118" s="182"/>
      <c r="S118" s="182"/>
      <c r="T118" s="183"/>
      <c r="AT118" s="184" t="s">
        <v>153</v>
      </c>
      <c r="AU118" s="184" t="s">
        <v>149</v>
      </c>
      <c r="AV118" s="11" t="s">
        <v>149</v>
      </c>
      <c r="AW118" s="11" t="s">
        <v>35</v>
      </c>
      <c r="AX118" s="11" t="s">
        <v>8</v>
      </c>
      <c r="AY118" s="184" t="s">
        <v>141</v>
      </c>
    </row>
    <row r="119" spans="2:65" s="1" customFormat="1" ht="20.25" customHeight="1">
      <c r="B119" s="160"/>
      <c r="C119" s="161" t="s">
        <v>149</v>
      </c>
      <c r="D119" s="161" t="s">
        <v>143</v>
      </c>
      <c r="E119" s="162" t="s">
        <v>155</v>
      </c>
      <c r="F119" s="163" t="s">
        <v>156</v>
      </c>
      <c r="G119" s="164" t="s">
        <v>157</v>
      </c>
      <c r="H119" s="165">
        <v>5.76</v>
      </c>
      <c r="I119" s="166"/>
      <c r="J119" s="167">
        <f>ROUND(I119*H119,0)</f>
        <v>0</v>
      </c>
      <c r="K119" s="163" t="s">
        <v>147</v>
      </c>
      <c r="L119" s="34"/>
      <c r="M119" s="168" t="s">
        <v>21</v>
      </c>
      <c r="N119" s="169" t="s">
        <v>43</v>
      </c>
      <c r="O119" s="35"/>
      <c r="P119" s="170">
        <f>O119*H119</f>
        <v>0</v>
      </c>
      <c r="Q119" s="170">
        <v>0</v>
      </c>
      <c r="R119" s="170">
        <f>Q119*H119</f>
        <v>0</v>
      </c>
      <c r="S119" s="170">
        <v>0</v>
      </c>
      <c r="T119" s="171">
        <f>S119*H119</f>
        <v>0</v>
      </c>
      <c r="AR119" s="17" t="s">
        <v>148</v>
      </c>
      <c r="AT119" s="17" t="s">
        <v>143</v>
      </c>
      <c r="AU119" s="17" t="s">
        <v>149</v>
      </c>
      <c r="AY119" s="17" t="s">
        <v>141</v>
      </c>
      <c r="BE119" s="172">
        <f>IF(N119="základní",J119,0)</f>
        <v>0</v>
      </c>
      <c r="BF119" s="172">
        <f>IF(N119="snížená",J119,0)</f>
        <v>0</v>
      </c>
      <c r="BG119" s="172">
        <f>IF(N119="zákl. přenesená",J119,0)</f>
        <v>0</v>
      </c>
      <c r="BH119" s="172">
        <f>IF(N119="sníž. přenesená",J119,0)</f>
        <v>0</v>
      </c>
      <c r="BI119" s="172">
        <f>IF(N119="nulová",J119,0)</f>
        <v>0</v>
      </c>
      <c r="BJ119" s="17" t="s">
        <v>149</v>
      </c>
      <c r="BK119" s="172">
        <f>ROUND(I119*H119,0)</f>
        <v>0</v>
      </c>
      <c r="BL119" s="17" t="s">
        <v>148</v>
      </c>
      <c r="BM119" s="17" t="s">
        <v>158</v>
      </c>
    </row>
    <row r="120" spans="2:47" s="1" customFormat="1" ht="39.75" customHeight="1">
      <c r="B120" s="34"/>
      <c r="D120" s="173" t="s">
        <v>151</v>
      </c>
      <c r="F120" s="174" t="s">
        <v>159</v>
      </c>
      <c r="I120" s="134"/>
      <c r="L120" s="34"/>
      <c r="M120" s="63"/>
      <c r="N120" s="35"/>
      <c r="O120" s="35"/>
      <c r="P120" s="35"/>
      <c r="Q120" s="35"/>
      <c r="R120" s="35"/>
      <c r="S120" s="35"/>
      <c r="T120" s="64"/>
      <c r="AT120" s="17" t="s">
        <v>151</v>
      </c>
      <c r="AU120" s="17" t="s">
        <v>149</v>
      </c>
    </row>
    <row r="121" spans="2:51" s="11" customFormat="1" ht="20.25" customHeight="1">
      <c r="B121" s="175"/>
      <c r="D121" s="176" t="s">
        <v>153</v>
      </c>
      <c r="E121" s="177" t="s">
        <v>21</v>
      </c>
      <c r="F121" s="178" t="s">
        <v>160</v>
      </c>
      <c r="H121" s="179">
        <v>5.76</v>
      </c>
      <c r="I121" s="180"/>
      <c r="L121" s="175"/>
      <c r="M121" s="181"/>
      <c r="N121" s="182"/>
      <c r="O121" s="182"/>
      <c r="P121" s="182"/>
      <c r="Q121" s="182"/>
      <c r="R121" s="182"/>
      <c r="S121" s="182"/>
      <c r="T121" s="183"/>
      <c r="AT121" s="184" t="s">
        <v>153</v>
      </c>
      <c r="AU121" s="184" t="s">
        <v>149</v>
      </c>
      <c r="AV121" s="11" t="s">
        <v>149</v>
      </c>
      <c r="AW121" s="11" t="s">
        <v>35</v>
      </c>
      <c r="AX121" s="11" t="s">
        <v>8</v>
      </c>
      <c r="AY121" s="184" t="s">
        <v>141</v>
      </c>
    </row>
    <row r="122" spans="2:65" s="1" customFormat="1" ht="20.25" customHeight="1">
      <c r="B122" s="160"/>
      <c r="C122" s="161" t="s">
        <v>161</v>
      </c>
      <c r="D122" s="161" t="s">
        <v>143</v>
      </c>
      <c r="E122" s="162" t="s">
        <v>162</v>
      </c>
      <c r="F122" s="163" t="s">
        <v>163</v>
      </c>
      <c r="G122" s="164" t="s">
        <v>157</v>
      </c>
      <c r="H122" s="165">
        <v>26.238</v>
      </c>
      <c r="I122" s="166"/>
      <c r="J122" s="167">
        <f>ROUND(I122*H122,0)</f>
        <v>0</v>
      </c>
      <c r="K122" s="163" t="s">
        <v>147</v>
      </c>
      <c r="L122" s="34"/>
      <c r="M122" s="168" t="s">
        <v>21</v>
      </c>
      <c r="N122" s="169" t="s">
        <v>43</v>
      </c>
      <c r="O122" s="35"/>
      <c r="P122" s="170">
        <f>O122*H122</f>
        <v>0</v>
      </c>
      <c r="Q122" s="170">
        <v>0</v>
      </c>
      <c r="R122" s="170">
        <f>Q122*H122</f>
        <v>0</v>
      </c>
      <c r="S122" s="170">
        <v>0</v>
      </c>
      <c r="T122" s="171">
        <f>S122*H122</f>
        <v>0</v>
      </c>
      <c r="AR122" s="17" t="s">
        <v>148</v>
      </c>
      <c r="AT122" s="17" t="s">
        <v>143</v>
      </c>
      <c r="AU122" s="17" t="s">
        <v>149</v>
      </c>
      <c r="AY122" s="17" t="s">
        <v>141</v>
      </c>
      <c r="BE122" s="172">
        <f>IF(N122="základní",J122,0)</f>
        <v>0</v>
      </c>
      <c r="BF122" s="172">
        <f>IF(N122="snížená",J122,0)</f>
        <v>0</v>
      </c>
      <c r="BG122" s="172">
        <f>IF(N122="zákl. přenesená",J122,0)</f>
        <v>0</v>
      </c>
      <c r="BH122" s="172">
        <f>IF(N122="sníž. přenesená",J122,0)</f>
        <v>0</v>
      </c>
      <c r="BI122" s="172">
        <f>IF(N122="nulová",J122,0)</f>
        <v>0</v>
      </c>
      <c r="BJ122" s="17" t="s">
        <v>149</v>
      </c>
      <c r="BK122" s="172">
        <f>ROUND(I122*H122,0)</f>
        <v>0</v>
      </c>
      <c r="BL122" s="17" t="s">
        <v>148</v>
      </c>
      <c r="BM122" s="17" t="s">
        <v>164</v>
      </c>
    </row>
    <row r="123" spans="2:47" s="1" customFormat="1" ht="28.5" customHeight="1">
      <c r="B123" s="34"/>
      <c r="D123" s="173" t="s">
        <v>151</v>
      </c>
      <c r="F123" s="174" t="s">
        <v>165</v>
      </c>
      <c r="I123" s="134"/>
      <c r="L123" s="34"/>
      <c r="M123" s="63"/>
      <c r="N123" s="35"/>
      <c r="O123" s="35"/>
      <c r="P123" s="35"/>
      <c r="Q123" s="35"/>
      <c r="R123" s="35"/>
      <c r="S123" s="35"/>
      <c r="T123" s="64"/>
      <c r="AT123" s="17" t="s">
        <v>151</v>
      </c>
      <c r="AU123" s="17" t="s">
        <v>149</v>
      </c>
    </row>
    <row r="124" spans="2:51" s="11" customFormat="1" ht="20.25" customHeight="1">
      <c r="B124" s="175"/>
      <c r="D124" s="173" t="s">
        <v>153</v>
      </c>
      <c r="E124" s="184" t="s">
        <v>21</v>
      </c>
      <c r="F124" s="185" t="s">
        <v>166</v>
      </c>
      <c r="H124" s="186">
        <v>14.4</v>
      </c>
      <c r="I124" s="180"/>
      <c r="L124" s="175"/>
      <c r="M124" s="181"/>
      <c r="N124" s="182"/>
      <c r="O124" s="182"/>
      <c r="P124" s="182"/>
      <c r="Q124" s="182"/>
      <c r="R124" s="182"/>
      <c r="S124" s="182"/>
      <c r="T124" s="183"/>
      <c r="AT124" s="184" t="s">
        <v>153</v>
      </c>
      <c r="AU124" s="184" t="s">
        <v>149</v>
      </c>
      <c r="AV124" s="11" t="s">
        <v>149</v>
      </c>
      <c r="AW124" s="11" t="s">
        <v>35</v>
      </c>
      <c r="AX124" s="11" t="s">
        <v>71</v>
      </c>
      <c r="AY124" s="184" t="s">
        <v>141</v>
      </c>
    </row>
    <row r="125" spans="2:51" s="11" customFormat="1" ht="20.25" customHeight="1">
      <c r="B125" s="175"/>
      <c r="D125" s="173" t="s">
        <v>153</v>
      </c>
      <c r="E125" s="184" t="s">
        <v>21</v>
      </c>
      <c r="F125" s="185" t="s">
        <v>167</v>
      </c>
      <c r="H125" s="186">
        <v>11.838</v>
      </c>
      <c r="I125" s="180"/>
      <c r="L125" s="175"/>
      <c r="M125" s="181"/>
      <c r="N125" s="182"/>
      <c r="O125" s="182"/>
      <c r="P125" s="182"/>
      <c r="Q125" s="182"/>
      <c r="R125" s="182"/>
      <c r="S125" s="182"/>
      <c r="T125" s="183"/>
      <c r="AT125" s="184" t="s">
        <v>153</v>
      </c>
      <c r="AU125" s="184" t="s">
        <v>149</v>
      </c>
      <c r="AV125" s="11" t="s">
        <v>149</v>
      </c>
      <c r="AW125" s="11" t="s">
        <v>35</v>
      </c>
      <c r="AX125" s="11" t="s">
        <v>71</v>
      </c>
      <c r="AY125" s="184" t="s">
        <v>141</v>
      </c>
    </row>
    <row r="126" spans="2:51" s="12" customFormat="1" ht="20.25" customHeight="1">
      <c r="B126" s="187"/>
      <c r="D126" s="176" t="s">
        <v>153</v>
      </c>
      <c r="E126" s="188" t="s">
        <v>21</v>
      </c>
      <c r="F126" s="189" t="s">
        <v>168</v>
      </c>
      <c r="H126" s="190">
        <v>26.238</v>
      </c>
      <c r="I126" s="191"/>
      <c r="L126" s="187"/>
      <c r="M126" s="192"/>
      <c r="N126" s="193"/>
      <c r="O126" s="193"/>
      <c r="P126" s="193"/>
      <c r="Q126" s="193"/>
      <c r="R126" s="193"/>
      <c r="S126" s="193"/>
      <c r="T126" s="194"/>
      <c r="AT126" s="195" t="s">
        <v>153</v>
      </c>
      <c r="AU126" s="195" t="s">
        <v>149</v>
      </c>
      <c r="AV126" s="12" t="s">
        <v>148</v>
      </c>
      <c r="AW126" s="12" t="s">
        <v>35</v>
      </c>
      <c r="AX126" s="12" t="s">
        <v>8</v>
      </c>
      <c r="AY126" s="195" t="s">
        <v>141</v>
      </c>
    </row>
    <row r="127" spans="2:65" s="1" customFormat="1" ht="20.25" customHeight="1">
      <c r="B127" s="160"/>
      <c r="C127" s="161" t="s">
        <v>148</v>
      </c>
      <c r="D127" s="161" t="s">
        <v>143</v>
      </c>
      <c r="E127" s="162" t="s">
        <v>169</v>
      </c>
      <c r="F127" s="163" t="s">
        <v>170</v>
      </c>
      <c r="G127" s="164" t="s">
        <v>157</v>
      </c>
      <c r="H127" s="165">
        <v>26.238</v>
      </c>
      <c r="I127" s="166"/>
      <c r="J127" s="167">
        <f>ROUND(I127*H127,0)</f>
        <v>0</v>
      </c>
      <c r="K127" s="163" t="s">
        <v>147</v>
      </c>
      <c r="L127" s="34"/>
      <c r="M127" s="168" t="s">
        <v>21</v>
      </c>
      <c r="N127" s="169" t="s">
        <v>43</v>
      </c>
      <c r="O127" s="35"/>
      <c r="P127" s="170">
        <f>O127*H127</f>
        <v>0</v>
      </c>
      <c r="Q127" s="170">
        <v>0</v>
      </c>
      <c r="R127" s="170">
        <f>Q127*H127</f>
        <v>0</v>
      </c>
      <c r="S127" s="170">
        <v>0</v>
      </c>
      <c r="T127" s="171">
        <f>S127*H127</f>
        <v>0</v>
      </c>
      <c r="AR127" s="17" t="s">
        <v>148</v>
      </c>
      <c r="AT127" s="17" t="s">
        <v>143</v>
      </c>
      <c r="AU127" s="17" t="s">
        <v>149</v>
      </c>
      <c r="AY127" s="17" t="s">
        <v>141</v>
      </c>
      <c r="BE127" s="172">
        <f>IF(N127="základní",J127,0)</f>
        <v>0</v>
      </c>
      <c r="BF127" s="172">
        <f>IF(N127="snížená",J127,0)</f>
        <v>0</v>
      </c>
      <c r="BG127" s="172">
        <f>IF(N127="zákl. přenesená",J127,0)</f>
        <v>0</v>
      </c>
      <c r="BH127" s="172">
        <f>IF(N127="sníž. přenesená",J127,0)</f>
        <v>0</v>
      </c>
      <c r="BI127" s="172">
        <f>IF(N127="nulová",J127,0)</f>
        <v>0</v>
      </c>
      <c r="BJ127" s="17" t="s">
        <v>149</v>
      </c>
      <c r="BK127" s="172">
        <f>ROUND(I127*H127,0)</f>
        <v>0</v>
      </c>
      <c r="BL127" s="17" t="s">
        <v>148</v>
      </c>
      <c r="BM127" s="17" t="s">
        <v>171</v>
      </c>
    </row>
    <row r="128" spans="2:47" s="1" customFormat="1" ht="39.75" customHeight="1">
      <c r="B128" s="34"/>
      <c r="D128" s="176" t="s">
        <v>151</v>
      </c>
      <c r="F128" s="196" t="s">
        <v>172</v>
      </c>
      <c r="I128" s="134"/>
      <c r="L128" s="34"/>
      <c r="M128" s="63"/>
      <c r="N128" s="35"/>
      <c r="O128" s="35"/>
      <c r="P128" s="35"/>
      <c r="Q128" s="35"/>
      <c r="R128" s="35"/>
      <c r="S128" s="35"/>
      <c r="T128" s="64"/>
      <c r="AT128" s="17" t="s">
        <v>151</v>
      </c>
      <c r="AU128" s="17" t="s">
        <v>149</v>
      </c>
    </row>
    <row r="129" spans="2:65" s="1" customFormat="1" ht="20.25" customHeight="1">
      <c r="B129" s="160"/>
      <c r="C129" s="161" t="s">
        <v>173</v>
      </c>
      <c r="D129" s="161" t="s">
        <v>143</v>
      </c>
      <c r="E129" s="162" t="s">
        <v>174</v>
      </c>
      <c r="F129" s="163" t="s">
        <v>175</v>
      </c>
      <c r="G129" s="164" t="s">
        <v>157</v>
      </c>
      <c r="H129" s="165">
        <v>44.92</v>
      </c>
      <c r="I129" s="166"/>
      <c r="J129" s="167">
        <f>ROUND(I129*H129,0)</f>
        <v>0</v>
      </c>
      <c r="K129" s="163" t="s">
        <v>147</v>
      </c>
      <c r="L129" s="34"/>
      <c r="M129" s="168" t="s">
        <v>21</v>
      </c>
      <c r="N129" s="169" t="s">
        <v>43</v>
      </c>
      <c r="O129" s="35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AR129" s="17" t="s">
        <v>148</v>
      </c>
      <c r="AT129" s="17" t="s">
        <v>143</v>
      </c>
      <c r="AU129" s="17" t="s">
        <v>149</v>
      </c>
      <c r="AY129" s="17" t="s">
        <v>141</v>
      </c>
      <c r="BE129" s="172">
        <f>IF(N129="základní",J129,0)</f>
        <v>0</v>
      </c>
      <c r="BF129" s="172">
        <f>IF(N129="snížená",J129,0)</f>
        <v>0</v>
      </c>
      <c r="BG129" s="172">
        <f>IF(N129="zákl. přenesená",J129,0)</f>
        <v>0</v>
      </c>
      <c r="BH129" s="172">
        <f>IF(N129="sníž. přenesená",J129,0)</f>
        <v>0</v>
      </c>
      <c r="BI129" s="172">
        <f>IF(N129="nulová",J129,0)</f>
        <v>0</v>
      </c>
      <c r="BJ129" s="17" t="s">
        <v>149</v>
      </c>
      <c r="BK129" s="172">
        <f>ROUND(I129*H129,0)</f>
        <v>0</v>
      </c>
      <c r="BL129" s="17" t="s">
        <v>148</v>
      </c>
      <c r="BM129" s="17" t="s">
        <v>176</v>
      </c>
    </row>
    <row r="130" spans="2:47" s="1" customFormat="1" ht="28.5" customHeight="1">
      <c r="B130" s="34"/>
      <c r="D130" s="173" t="s">
        <v>151</v>
      </c>
      <c r="F130" s="174" t="s">
        <v>177</v>
      </c>
      <c r="I130" s="134"/>
      <c r="L130" s="34"/>
      <c r="M130" s="63"/>
      <c r="N130" s="35"/>
      <c r="O130" s="35"/>
      <c r="P130" s="35"/>
      <c r="Q130" s="35"/>
      <c r="R130" s="35"/>
      <c r="S130" s="35"/>
      <c r="T130" s="64"/>
      <c r="AT130" s="17" t="s">
        <v>151</v>
      </c>
      <c r="AU130" s="17" t="s">
        <v>149</v>
      </c>
    </row>
    <row r="131" spans="2:51" s="11" customFormat="1" ht="20.25" customHeight="1">
      <c r="B131" s="175"/>
      <c r="D131" s="176" t="s">
        <v>153</v>
      </c>
      <c r="E131" s="177" t="s">
        <v>21</v>
      </c>
      <c r="F131" s="178" t="s">
        <v>178</v>
      </c>
      <c r="H131" s="179">
        <v>44.92</v>
      </c>
      <c r="I131" s="180"/>
      <c r="L131" s="175"/>
      <c r="M131" s="181"/>
      <c r="N131" s="182"/>
      <c r="O131" s="182"/>
      <c r="P131" s="182"/>
      <c r="Q131" s="182"/>
      <c r="R131" s="182"/>
      <c r="S131" s="182"/>
      <c r="T131" s="183"/>
      <c r="AT131" s="184" t="s">
        <v>153</v>
      </c>
      <c r="AU131" s="184" t="s">
        <v>149</v>
      </c>
      <c r="AV131" s="11" t="s">
        <v>149</v>
      </c>
      <c r="AW131" s="11" t="s">
        <v>35</v>
      </c>
      <c r="AX131" s="11" t="s">
        <v>8</v>
      </c>
      <c r="AY131" s="184" t="s">
        <v>141</v>
      </c>
    </row>
    <row r="132" spans="2:65" s="1" customFormat="1" ht="20.25" customHeight="1">
      <c r="B132" s="160"/>
      <c r="C132" s="161" t="s">
        <v>179</v>
      </c>
      <c r="D132" s="161" t="s">
        <v>143</v>
      </c>
      <c r="E132" s="162" t="s">
        <v>180</v>
      </c>
      <c r="F132" s="163" t="s">
        <v>181</v>
      </c>
      <c r="G132" s="164" t="s">
        <v>157</v>
      </c>
      <c r="H132" s="165">
        <v>44.92</v>
      </c>
      <c r="I132" s="166"/>
      <c r="J132" s="167">
        <f>ROUND(I132*H132,0)</f>
        <v>0</v>
      </c>
      <c r="K132" s="163" t="s">
        <v>147</v>
      </c>
      <c r="L132" s="34"/>
      <c r="M132" s="168" t="s">
        <v>21</v>
      </c>
      <c r="N132" s="169" t="s">
        <v>43</v>
      </c>
      <c r="O132" s="35"/>
      <c r="P132" s="170">
        <f>O132*H132</f>
        <v>0</v>
      </c>
      <c r="Q132" s="170">
        <v>0</v>
      </c>
      <c r="R132" s="170">
        <f>Q132*H132</f>
        <v>0</v>
      </c>
      <c r="S132" s="170">
        <v>0</v>
      </c>
      <c r="T132" s="171">
        <f>S132*H132</f>
        <v>0</v>
      </c>
      <c r="AR132" s="17" t="s">
        <v>148</v>
      </c>
      <c r="AT132" s="17" t="s">
        <v>143</v>
      </c>
      <c r="AU132" s="17" t="s">
        <v>149</v>
      </c>
      <c r="AY132" s="17" t="s">
        <v>141</v>
      </c>
      <c r="BE132" s="172">
        <f>IF(N132="základní",J132,0)</f>
        <v>0</v>
      </c>
      <c r="BF132" s="172">
        <f>IF(N132="snížená",J132,0)</f>
        <v>0</v>
      </c>
      <c r="BG132" s="172">
        <f>IF(N132="zákl. přenesená",J132,0)</f>
        <v>0</v>
      </c>
      <c r="BH132" s="172">
        <f>IF(N132="sníž. přenesená",J132,0)</f>
        <v>0</v>
      </c>
      <c r="BI132" s="172">
        <f>IF(N132="nulová",J132,0)</f>
        <v>0</v>
      </c>
      <c r="BJ132" s="17" t="s">
        <v>149</v>
      </c>
      <c r="BK132" s="172">
        <f>ROUND(I132*H132,0)</f>
        <v>0</v>
      </c>
      <c r="BL132" s="17" t="s">
        <v>148</v>
      </c>
      <c r="BM132" s="17" t="s">
        <v>182</v>
      </c>
    </row>
    <row r="133" spans="2:47" s="1" customFormat="1" ht="39.75" customHeight="1">
      <c r="B133" s="34"/>
      <c r="D133" s="176" t="s">
        <v>151</v>
      </c>
      <c r="F133" s="196" t="s">
        <v>183</v>
      </c>
      <c r="I133" s="134"/>
      <c r="L133" s="34"/>
      <c r="M133" s="63"/>
      <c r="N133" s="35"/>
      <c r="O133" s="35"/>
      <c r="P133" s="35"/>
      <c r="Q133" s="35"/>
      <c r="R133" s="35"/>
      <c r="S133" s="35"/>
      <c r="T133" s="64"/>
      <c r="AT133" s="17" t="s">
        <v>151</v>
      </c>
      <c r="AU133" s="17" t="s">
        <v>149</v>
      </c>
    </row>
    <row r="134" spans="2:65" s="1" customFormat="1" ht="20.25" customHeight="1">
      <c r="B134" s="160"/>
      <c r="C134" s="161" t="s">
        <v>184</v>
      </c>
      <c r="D134" s="161" t="s">
        <v>143</v>
      </c>
      <c r="E134" s="162" t="s">
        <v>185</v>
      </c>
      <c r="F134" s="163" t="s">
        <v>186</v>
      </c>
      <c r="G134" s="164" t="s">
        <v>187</v>
      </c>
      <c r="H134" s="165">
        <v>56.2</v>
      </c>
      <c r="I134" s="166"/>
      <c r="J134" s="167">
        <f>ROUND(I134*H134,0)</f>
        <v>0</v>
      </c>
      <c r="K134" s="163" t="s">
        <v>147</v>
      </c>
      <c r="L134" s="34"/>
      <c r="M134" s="168" t="s">
        <v>21</v>
      </c>
      <c r="N134" s="169" t="s">
        <v>43</v>
      </c>
      <c r="O134" s="35"/>
      <c r="P134" s="170">
        <f>O134*H134</f>
        <v>0</v>
      </c>
      <c r="Q134" s="170">
        <v>0.00084</v>
      </c>
      <c r="R134" s="170">
        <f>Q134*H134</f>
        <v>0.04720800000000001</v>
      </c>
      <c r="S134" s="170">
        <v>0</v>
      </c>
      <c r="T134" s="171">
        <f>S134*H134</f>
        <v>0</v>
      </c>
      <c r="AR134" s="17" t="s">
        <v>148</v>
      </c>
      <c r="AT134" s="17" t="s">
        <v>143</v>
      </c>
      <c r="AU134" s="17" t="s">
        <v>149</v>
      </c>
      <c r="AY134" s="17" t="s">
        <v>141</v>
      </c>
      <c r="BE134" s="172">
        <f>IF(N134="základní",J134,0)</f>
        <v>0</v>
      </c>
      <c r="BF134" s="172">
        <f>IF(N134="snížená",J134,0)</f>
        <v>0</v>
      </c>
      <c r="BG134" s="172">
        <f>IF(N134="zákl. přenesená",J134,0)</f>
        <v>0</v>
      </c>
      <c r="BH134" s="172">
        <f>IF(N134="sníž. přenesená",J134,0)</f>
        <v>0</v>
      </c>
      <c r="BI134" s="172">
        <f>IF(N134="nulová",J134,0)</f>
        <v>0</v>
      </c>
      <c r="BJ134" s="17" t="s">
        <v>149</v>
      </c>
      <c r="BK134" s="172">
        <f>ROUND(I134*H134,0)</f>
        <v>0</v>
      </c>
      <c r="BL134" s="17" t="s">
        <v>148</v>
      </c>
      <c r="BM134" s="17" t="s">
        <v>188</v>
      </c>
    </row>
    <row r="135" spans="2:47" s="1" customFormat="1" ht="28.5" customHeight="1">
      <c r="B135" s="34"/>
      <c r="D135" s="173" t="s">
        <v>151</v>
      </c>
      <c r="F135" s="174" t="s">
        <v>189</v>
      </c>
      <c r="I135" s="134"/>
      <c r="L135" s="34"/>
      <c r="M135" s="63"/>
      <c r="N135" s="35"/>
      <c r="O135" s="35"/>
      <c r="P135" s="35"/>
      <c r="Q135" s="35"/>
      <c r="R135" s="35"/>
      <c r="S135" s="35"/>
      <c r="T135" s="64"/>
      <c r="AT135" s="17" t="s">
        <v>151</v>
      </c>
      <c r="AU135" s="17" t="s">
        <v>149</v>
      </c>
    </row>
    <row r="136" spans="2:51" s="11" customFormat="1" ht="20.25" customHeight="1">
      <c r="B136" s="175"/>
      <c r="D136" s="176" t="s">
        <v>153</v>
      </c>
      <c r="E136" s="177" t="s">
        <v>21</v>
      </c>
      <c r="F136" s="178" t="s">
        <v>190</v>
      </c>
      <c r="H136" s="179">
        <v>56.2</v>
      </c>
      <c r="I136" s="180"/>
      <c r="L136" s="175"/>
      <c r="M136" s="181"/>
      <c r="N136" s="182"/>
      <c r="O136" s="182"/>
      <c r="P136" s="182"/>
      <c r="Q136" s="182"/>
      <c r="R136" s="182"/>
      <c r="S136" s="182"/>
      <c r="T136" s="183"/>
      <c r="AT136" s="184" t="s">
        <v>153</v>
      </c>
      <c r="AU136" s="184" t="s">
        <v>149</v>
      </c>
      <c r="AV136" s="11" t="s">
        <v>149</v>
      </c>
      <c r="AW136" s="11" t="s">
        <v>35</v>
      </c>
      <c r="AX136" s="11" t="s">
        <v>8</v>
      </c>
      <c r="AY136" s="184" t="s">
        <v>141</v>
      </c>
    </row>
    <row r="137" spans="2:65" s="1" customFormat="1" ht="20.25" customHeight="1">
      <c r="B137" s="160"/>
      <c r="C137" s="161" t="s">
        <v>191</v>
      </c>
      <c r="D137" s="161" t="s">
        <v>143</v>
      </c>
      <c r="E137" s="162" t="s">
        <v>192</v>
      </c>
      <c r="F137" s="163" t="s">
        <v>193</v>
      </c>
      <c r="G137" s="164" t="s">
        <v>187</v>
      </c>
      <c r="H137" s="165">
        <v>56.2</v>
      </c>
      <c r="I137" s="166"/>
      <c r="J137" s="167">
        <f>ROUND(I137*H137,0)</f>
        <v>0</v>
      </c>
      <c r="K137" s="163" t="s">
        <v>147</v>
      </c>
      <c r="L137" s="34"/>
      <c r="M137" s="168" t="s">
        <v>21</v>
      </c>
      <c r="N137" s="169" t="s">
        <v>43</v>
      </c>
      <c r="O137" s="35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AR137" s="17" t="s">
        <v>148</v>
      </c>
      <c r="AT137" s="17" t="s">
        <v>143</v>
      </c>
      <c r="AU137" s="17" t="s">
        <v>149</v>
      </c>
      <c r="AY137" s="17" t="s">
        <v>141</v>
      </c>
      <c r="BE137" s="172">
        <f>IF(N137="základní",J137,0)</f>
        <v>0</v>
      </c>
      <c r="BF137" s="172">
        <f>IF(N137="snížená",J137,0)</f>
        <v>0</v>
      </c>
      <c r="BG137" s="172">
        <f>IF(N137="zákl. přenesená",J137,0)</f>
        <v>0</v>
      </c>
      <c r="BH137" s="172">
        <f>IF(N137="sníž. přenesená",J137,0)</f>
        <v>0</v>
      </c>
      <c r="BI137" s="172">
        <f>IF(N137="nulová",J137,0)</f>
        <v>0</v>
      </c>
      <c r="BJ137" s="17" t="s">
        <v>149</v>
      </c>
      <c r="BK137" s="172">
        <f>ROUND(I137*H137,0)</f>
        <v>0</v>
      </c>
      <c r="BL137" s="17" t="s">
        <v>148</v>
      </c>
      <c r="BM137" s="17" t="s">
        <v>194</v>
      </c>
    </row>
    <row r="138" spans="2:47" s="1" customFormat="1" ht="28.5" customHeight="1">
      <c r="B138" s="34"/>
      <c r="D138" s="176" t="s">
        <v>151</v>
      </c>
      <c r="F138" s="196" t="s">
        <v>195</v>
      </c>
      <c r="I138" s="134"/>
      <c r="L138" s="34"/>
      <c r="M138" s="63"/>
      <c r="N138" s="35"/>
      <c r="O138" s="35"/>
      <c r="P138" s="35"/>
      <c r="Q138" s="35"/>
      <c r="R138" s="35"/>
      <c r="S138" s="35"/>
      <c r="T138" s="64"/>
      <c r="AT138" s="17" t="s">
        <v>151</v>
      </c>
      <c r="AU138" s="17" t="s">
        <v>149</v>
      </c>
    </row>
    <row r="139" spans="2:65" s="1" customFormat="1" ht="20.25" customHeight="1">
      <c r="B139" s="160"/>
      <c r="C139" s="161" t="s">
        <v>196</v>
      </c>
      <c r="D139" s="161" t="s">
        <v>143</v>
      </c>
      <c r="E139" s="162" t="s">
        <v>197</v>
      </c>
      <c r="F139" s="163" t="s">
        <v>198</v>
      </c>
      <c r="G139" s="164" t="s">
        <v>157</v>
      </c>
      <c r="H139" s="165">
        <v>151.008</v>
      </c>
      <c r="I139" s="166"/>
      <c r="J139" s="167">
        <f>ROUND(I139*H139,0)</f>
        <v>0</v>
      </c>
      <c r="K139" s="163" t="s">
        <v>147</v>
      </c>
      <c r="L139" s="34"/>
      <c r="M139" s="168" t="s">
        <v>21</v>
      </c>
      <c r="N139" s="169" t="s">
        <v>43</v>
      </c>
      <c r="O139" s="35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AR139" s="17" t="s">
        <v>148</v>
      </c>
      <c r="AT139" s="17" t="s">
        <v>143</v>
      </c>
      <c r="AU139" s="17" t="s">
        <v>149</v>
      </c>
      <c r="AY139" s="17" t="s">
        <v>141</v>
      </c>
      <c r="BE139" s="172">
        <f>IF(N139="základní",J139,0)</f>
        <v>0</v>
      </c>
      <c r="BF139" s="172">
        <f>IF(N139="snížená",J139,0)</f>
        <v>0</v>
      </c>
      <c r="BG139" s="172">
        <f>IF(N139="zákl. přenesená",J139,0)</f>
        <v>0</v>
      </c>
      <c r="BH139" s="172">
        <f>IF(N139="sníž. přenesená",J139,0)</f>
        <v>0</v>
      </c>
      <c r="BI139" s="172">
        <f>IF(N139="nulová",J139,0)</f>
        <v>0</v>
      </c>
      <c r="BJ139" s="17" t="s">
        <v>149</v>
      </c>
      <c r="BK139" s="172">
        <f>ROUND(I139*H139,0)</f>
        <v>0</v>
      </c>
      <c r="BL139" s="17" t="s">
        <v>148</v>
      </c>
      <c r="BM139" s="17" t="s">
        <v>199</v>
      </c>
    </row>
    <row r="140" spans="2:47" s="1" customFormat="1" ht="39.75" customHeight="1">
      <c r="B140" s="34"/>
      <c r="D140" s="173" t="s">
        <v>151</v>
      </c>
      <c r="F140" s="174" t="s">
        <v>200</v>
      </c>
      <c r="I140" s="134"/>
      <c r="L140" s="34"/>
      <c r="M140" s="63"/>
      <c r="N140" s="35"/>
      <c r="O140" s="35"/>
      <c r="P140" s="35"/>
      <c r="Q140" s="35"/>
      <c r="R140" s="35"/>
      <c r="S140" s="35"/>
      <c r="T140" s="64"/>
      <c r="AT140" s="17" t="s">
        <v>151</v>
      </c>
      <c r="AU140" s="17" t="s">
        <v>149</v>
      </c>
    </row>
    <row r="141" spans="2:51" s="11" customFormat="1" ht="20.25" customHeight="1">
      <c r="B141" s="175"/>
      <c r="D141" s="173" t="s">
        <v>153</v>
      </c>
      <c r="E141" s="184" t="s">
        <v>21</v>
      </c>
      <c r="F141" s="185" t="s">
        <v>201</v>
      </c>
      <c r="H141" s="186">
        <v>71.158</v>
      </c>
      <c r="I141" s="180"/>
      <c r="L141" s="175"/>
      <c r="M141" s="181"/>
      <c r="N141" s="182"/>
      <c r="O141" s="182"/>
      <c r="P141" s="182"/>
      <c r="Q141" s="182"/>
      <c r="R141" s="182"/>
      <c r="S141" s="182"/>
      <c r="T141" s="183"/>
      <c r="AT141" s="184" t="s">
        <v>153</v>
      </c>
      <c r="AU141" s="184" t="s">
        <v>149</v>
      </c>
      <c r="AV141" s="11" t="s">
        <v>149</v>
      </c>
      <c r="AW141" s="11" t="s">
        <v>35</v>
      </c>
      <c r="AX141" s="11" t="s">
        <v>71</v>
      </c>
      <c r="AY141" s="184" t="s">
        <v>141</v>
      </c>
    </row>
    <row r="142" spans="2:51" s="11" customFormat="1" ht="20.25" customHeight="1">
      <c r="B142" s="175"/>
      <c r="D142" s="173" t="s">
        <v>153</v>
      </c>
      <c r="E142" s="184" t="s">
        <v>21</v>
      </c>
      <c r="F142" s="185" t="s">
        <v>202</v>
      </c>
      <c r="H142" s="186">
        <v>79.85</v>
      </c>
      <c r="I142" s="180"/>
      <c r="L142" s="175"/>
      <c r="M142" s="181"/>
      <c r="N142" s="182"/>
      <c r="O142" s="182"/>
      <c r="P142" s="182"/>
      <c r="Q142" s="182"/>
      <c r="R142" s="182"/>
      <c r="S142" s="182"/>
      <c r="T142" s="183"/>
      <c r="AT142" s="184" t="s">
        <v>153</v>
      </c>
      <c r="AU142" s="184" t="s">
        <v>149</v>
      </c>
      <c r="AV142" s="11" t="s">
        <v>149</v>
      </c>
      <c r="AW142" s="11" t="s">
        <v>35</v>
      </c>
      <c r="AX142" s="11" t="s">
        <v>71</v>
      </c>
      <c r="AY142" s="184" t="s">
        <v>141</v>
      </c>
    </row>
    <row r="143" spans="2:51" s="12" customFormat="1" ht="20.25" customHeight="1">
      <c r="B143" s="187"/>
      <c r="D143" s="176" t="s">
        <v>153</v>
      </c>
      <c r="E143" s="188" t="s">
        <v>21</v>
      </c>
      <c r="F143" s="189" t="s">
        <v>168</v>
      </c>
      <c r="H143" s="190">
        <v>151.008</v>
      </c>
      <c r="I143" s="191"/>
      <c r="L143" s="187"/>
      <c r="M143" s="192"/>
      <c r="N143" s="193"/>
      <c r="O143" s="193"/>
      <c r="P143" s="193"/>
      <c r="Q143" s="193"/>
      <c r="R143" s="193"/>
      <c r="S143" s="193"/>
      <c r="T143" s="194"/>
      <c r="AT143" s="195" t="s">
        <v>153</v>
      </c>
      <c r="AU143" s="195" t="s">
        <v>149</v>
      </c>
      <c r="AV143" s="12" t="s">
        <v>148</v>
      </c>
      <c r="AW143" s="12" t="s">
        <v>35</v>
      </c>
      <c r="AX143" s="12" t="s">
        <v>8</v>
      </c>
      <c r="AY143" s="195" t="s">
        <v>141</v>
      </c>
    </row>
    <row r="144" spans="2:65" s="1" customFormat="1" ht="20.25" customHeight="1">
      <c r="B144" s="160"/>
      <c r="C144" s="161" t="s">
        <v>27</v>
      </c>
      <c r="D144" s="161" t="s">
        <v>143</v>
      </c>
      <c r="E144" s="162" t="s">
        <v>203</v>
      </c>
      <c r="F144" s="163" t="s">
        <v>204</v>
      </c>
      <c r="G144" s="164" t="s">
        <v>157</v>
      </c>
      <c r="H144" s="165">
        <v>79.85</v>
      </c>
      <c r="I144" s="166"/>
      <c r="J144" s="167">
        <f>ROUND(I144*H144,0)</f>
        <v>0</v>
      </c>
      <c r="K144" s="163" t="s">
        <v>147</v>
      </c>
      <c r="L144" s="34"/>
      <c r="M144" s="168" t="s">
        <v>21</v>
      </c>
      <c r="N144" s="169" t="s">
        <v>43</v>
      </c>
      <c r="O144" s="35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AR144" s="17" t="s">
        <v>148</v>
      </c>
      <c r="AT144" s="17" t="s">
        <v>143</v>
      </c>
      <c r="AU144" s="17" t="s">
        <v>149</v>
      </c>
      <c r="AY144" s="17" t="s">
        <v>141</v>
      </c>
      <c r="BE144" s="172">
        <f>IF(N144="základní",J144,0)</f>
        <v>0</v>
      </c>
      <c r="BF144" s="172">
        <f>IF(N144="snížená",J144,0)</f>
        <v>0</v>
      </c>
      <c r="BG144" s="172">
        <f>IF(N144="zákl. přenesená",J144,0)</f>
        <v>0</v>
      </c>
      <c r="BH144" s="172">
        <f>IF(N144="sníž. přenesená",J144,0)</f>
        <v>0</v>
      </c>
      <c r="BI144" s="172">
        <f>IF(N144="nulová",J144,0)</f>
        <v>0</v>
      </c>
      <c r="BJ144" s="17" t="s">
        <v>149</v>
      </c>
      <c r="BK144" s="172">
        <f>ROUND(I144*H144,0)</f>
        <v>0</v>
      </c>
      <c r="BL144" s="17" t="s">
        <v>148</v>
      </c>
      <c r="BM144" s="17" t="s">
        <v>205</v>
      </c>
    </row>
    <row r="145" spans="2:47" s="1" customFormat="1" ht="28.5" customHeight="1">
      <c r="B145" s="34"/>
      <c r="D145" s="173" t="s">
        <v>151</v>
      </c>
      <c r="F145" s="174" t="s">
        <v>206</v>
      </c>
      <c r="I145" s="134"/>
      <c r="L145" s="34"/>
      <c r="M145" s="63"/>
      <c r="N145" s="35"/>
      <c r="O145" s="35"/>
      <c r="P145" s="35"/>
      <c r="Q145" s="35"/>
      <c r="R145" s="35"/>
      <c r="S145" s="35"/>
      <c r="T145" s="64"/>
      <c r="AT145" s="17" t="s">
        <v>151</v>
      </c>
      <c r="AU145" s="17" t="s">
        <v>149</v>
      </c>
    </row>
    <row r="146" spans="2:51" s="11" customFormat="1" ht="20.25" customHeight="1">
      <c r="B146" s="175"/>
      <c r="D146" s="176" t="s">
        <v>153</v>
      </c>
      <c r="E146" s="177" t="s">
        <v>21</v>
      </c>
      <c r="F146" s="178" t="s">
        <v>207</v>
      </c>
      <c r="H146" s="179">
        <v>79.85</v>
      </c>
      <c r="I146" s="180"/>
      <c r="L146" s="175"/>
      <c r="M146" s="181"/>
      <c r="N146" s="182"/>
      <c r="O146" s="182"/>
      <c r="P146" s="182"/>
      <c r="Q146" s="182"/>
      <c r="R146" s="182"/>
      <c r="S146" s="182"/>
      <c r="T146" s="183"/>
      <c r="AT146" s="184" t="s">
        <v>153</v>
      </c>
      <c r="AU146" s="184" t="s">
        <v>149</v>
      </c>
      <c r="AV146" s="11" t="s">
        <v>149</v>
      </c>
      <c r="AW146" s="11" t="s">
        <v>35</v>
      </c>
      <c r="AX146" s="11" t="s">
        <v>8</v>
      </c>
      <c r="AY146" s="184" t="s">
        <v>141</v>
      </c>
    </row>
    <row r="147" spans="2:65" s="1" customFormat="1" ht="20.25" customHeight="1">
      <c r="B147" s="160"/>
      <c r="C147" s="161" t="s">
        <v>208</v>
      </c>
      <c r="D147" s="161" t="s">
        <v>143</v>
      </c>
      <c r="E147" s="162" t="s">
        <v>209</v>
      </c>
      <c r="F147" s="163" t="s">
        <v>210</v>
      </c>
      <c r="G147" s="164" t="s">
        <v>157</v>
      </c>
      <c r="H147" s="165">
        <v>120.466</v>
      </c>
      <c r="I147" s="166"/>
      <c r="J147" s="167">
        <f>ROUND(I147*H147,0)</f>
        <v>0</v>
      </c>
      <c r="K147" s="163" t="s">
        <v>147</v>
      </c>
      <c r="L147" s="34"/>
      <c r="M147" s="168" t="s">
        <v>21</v>
      </c>
      <c r="N147" s="169" t="s">
        <v>43</v>
      </c>
      <c r="O147" s="35"/>
      <c r="P147" s="170">
        <f>O147*H147</f>
        <v>0</v>
      </c>
      <c r="Q147" s="170">
        <v>0</v>
      </c>
      <c r="R147" s="170">
        <f>Q147*H147</f>
        <v>0</v>
      </c>
      <c r="S147" s="170">
        <v>0</v>
      </c>
      <c r="T147" s="171">
        <f>S147*H147</f>
        <v>0</v>
      </c>
      <c r="AR147" s="17" t="s">
        <v>148</v>
      </c>
      <c r="AT147" s="17" t="s">
        <v>143</v>
      </c>
      <c r="AU147" s="17" t="s">
        <v>149</v>
      </c>
      <c r="AY147" s="17" t="s">
        <v>141</v>
      </c>
      <c r="BE147" s="172">
        <f>IF(N147="základní",J147,0)</f>
        <v>0</v>
      </c>
      <c r="BF147" s="172">
        <f>IF(N147="snížená",J147,0)</f>
        <v>0</v>
      </c>
      <c r="BG147" s="172">
        <f>IF(N147="zákl. přenesená",J147,0)</f>
        <v>0</v>
      </c>
      <c r="BH147" s="172">
        <f>IF(N147="sníž. přenesená",J147,0)</f>
        <v>0</v>
      </c>
      <c r="BI147" s="172">
        <f>IF(N147="nulová",J147,0)</f>
        <v>0</v>
      </c>
      <c r="BJ147" s="17" t="s">
        <v>149</v>
      </c>
      <c r="BK147" s="172">
        <f>ROUND(I147*H147,0)</f>
        <v>0</v>
      </c>
      <c r="BL147" s="17" t="s">
        <v>148</v>
      </c>
      <c r="BM147" s="17" t="s">
        <v>211</v>
      </c>
    </row>
    <row r="148" spans="2:47" s="1" customFormat="1" ht="20.25" customHeight="1">
      <c r="B148" s="34"/>
      <c r="D148" s="173" t="s">
        <v>151</v>
      </c>
      <c r="F148" s="174" t="s">
        <v>210</v>
      </c>
      <c r="I148" s="134"/>
      <c r="L148" s="34"/>
      <c r="M148" s="63"/>
      <c r="N148" s="35"/>
      <c r="O148" s="35"/>
      <c r="P148" s="35"/>
      <c r="Q148" s="35"/>
      <c r="R148" s="35"/>
      <c r="S148" s="35"/>
      <c r="T148" s="64"/>
      <c r="AT148" s="17" t="s">
        <v>151</v>
      </c>
      <c r="AU148" s="17" t="s">
        <v>149</v>
      </c>
    </row>
    <row r="149" spans="2:51" s="11" customFormat="1" ht="20.25" customHeight="1">
      <c r="B149" s="175"/>
      <c r="D149" s="176" t="s">
        <v>153</v>
      </c>
      <c r="E149" s="177" t="s">
        <v>21</v>
      </c>
      <c r="F149" s="178" t="s">
        <v>212</v>
      </c>
      <c r="H149" s="179">
        <v>120.466</v>
      </c>
      <c r="I149" s="180"/>
      <c r="L149" s="175"/>
      <c r="M149" s="181"/>
      <c r="N149" s="182"/>
      <c r="O149" s="182"/>
      <c r="P149" s="182"/>
      <c r="Q149" s="182"/>
      <c r="R149" s="182"/>
      <c r="S149" s="182"/>
      <c r="T149" s="183"/>
      <c r="AT149" s="184" t="s">
        <v>153</v>
      </c>
      <c r="AU149" s="184" t="s">
        <v>149</v>
      </c>
      <c r="AV149" s="11" t="s">
        <v>149</v>
      </c>
      <c r="AW149" s="11" t="s">
        <v>35</v>
      </c>
      <c r="AX149" s="11" t="s">
        <v>8</v>
      </c>
      <c r="AY149" s="184" t="s">
        <v>141</v>
      </c>
    </row>
    <row r="150" spans="2:65" s="1" customFormat="1" ht="20.25" customHeight="1">
      <c r="B150" s="160"/>
      <c r="C150" s="161" t="s">
        <v>213</v>
      </c>
      <c r="D150" s="161" t="s">
        <v>143</v>
      </c>
      <c r="E150" s="162" t="s">
        <v>214</v>
      </c>
      <c r="F150" s="163" t="s">
        <v>215</v>
      </c>
      <c r="G150" s="164" t="s">
        <v>157</v>
      </c>
      <c r="H150" s="165">
        <v>79.85</v>
      </c>
      <c r="I150" s="166"/>
      <c r="J150" s="167">
        <f>ROUND(I150*H150,0)</f>
        <v>0</v>
      </c>
      <c r="K150" s="163" t="s">
        <v>147</v>
      </c>
      <c r="L150" s="34"/>
      <c r="M150" s="168" t="s">
        <v>21</v>
      </c>
      <c r="N150" s="169" t="s">
        <v>43</v>
      </c>
      <c r="O150" s="35"/>
      <c r="P150" s="170">
        <f>O150*H150</f>
        <v>0</v>
      </c>
      <c r="Q150" s="170">
        <v>0</v>
      </c>
      <c r="R150" s="170">
        <f>Q150*H150</f>
        <v>0</v>
      </c>
      <c r="S150" s="170">
        <v>0</v>
      </c>
      <c r="T150" s="171">
        <f>S150*H150</f>
        <v>0</v>
      </c>
      <c r="AR150" s="17" t="s">
        <v>148</v>
      </c>
      <c r="AT150" s="17" t="s">
        <v>143</v>
      </c>
      <c r="AU150" s="17" t="s">
        <v>149</v>
      </c>
      <c r="AY150" s="17" t="s">
        <v>141</v>
      </c>
      <c r="BE150" s="172">
        <f>IF(N150="základní",J150,0)</f>
        <v>0</v>
      </c>
      <c r="BF150" s="172">
        <f>IF(N150="snížená",J150,0)</f>
        <v>0</v>
      </c>
      <c r="BG150" s="172">
        <f>IF(N150="zákl. přenesená",J150,0)</f>
        <v>0</v>
      </c>
      <c r="BH150" s="172">
        <f>IF(N150="sníž. přenesená",J150,0)</f>
        <v>0</v>
      </c>
      <c r="BI150" s="172">
        <f>IF(N150="nulová",J150,0)</f>
        <v>0</v>
      </c>
      <c r="BJ150" s="17" t="s">
        <v>149</v>
      </c>
      <c r="BK150" s="172">
        <f>ROUND(I150*H150,0)</f>
        <v>0</v>
      </c>
      <c r="BL150" s="17" t="s">
        <v>148</v>
      </c>
      <c r="BM150" s="17" t="s">
        <v>216</v>
      </c>
    </row>
    <row r="151" spans="2:47" s="1" customFormat="1" ht="28.5" customHeight="1">
      <c r="B151" s="34"/>
      <c r="D151" s="173" t="s">
        <v>151</v>
      </c>
      <c r="F151" s="174" t="s">
        <v>217</v>
      </c>
      <c r="I151" s="134"/>
      <c r="L151" s="34"/>
      <c r="M151" s="63"/>
      <c r="N151" s="35"/>
      <c r="O151" s="35"/>
      <c r="P151" s="35"/>
      <c r="Q151" s="35"/>
      <c r="R151" s="35"/>
      <c r="S151" s="35"/>
      <c r="T151" s="64"/>
      <c r="AT151" s="17" t="s">
        <v>151</v>
      </c>
      <c r="AU151" s="17" t="s">
        <v>149</v>
      </c>
    </row>
    <row r="152" spans="2:51" s="11" customFormat="1" ht="20.25" customHeight="1">
      <c r="B152" s="175"/>
      <c r="D152" s="173" t="s">
        <v>153</v>
      </c>
      <c r="E152" s="184" t="s">
        <v>21</v>
      </c>
      <c r="F152" s="185" t="s">
        <v>218</v>
      </c>
      <c r="H152" s="186">
        <v>10.8</v>
      </c>
      <c r="I152" s="180"/>
      <c r="L152" s="175"/>
      <c r="M152" s="181"/>
      <c r="N152" s="182"/>
      <c r="O152" s="182"/>
      <c r="P152" s="182"/>
      <c r="Q152" s="182"/>
      <c r="R152" s="182"/>
      <c r="S152" s="182"/>
      <c r="T152" s="183"/>
      <c r="AT152" s="184" t="s">
        <v>153</v>
      </c>
      <c r="AU152" s="184" t="s">
        <v>149</v>
      </c>
      <c r="AV152" s="11" t="s">
        <v>149</v>
      </c>
      <c r="AW152" s="11" t="s">
        <v>35</v>
      </c>
      <c r="AX152" s="11" t="s">
        <v>71</v>
      </c>
      <c r="AY152" s="184" t="s">
        <v>141</v>
      </c>
    </row>
    <row r="153" spans="2:51" s="11" customFormat="1" ht="20.25" customHeight="1">
      <c r="B153" s="175"/>
      <c r="D153" s="173" t="s">
        <v>153</v>
      </c>
      <c r="E153" s="184" t="s">
        <v>21</v>
      </c>
      <c r="F153" s="185" t="s">
        <v>219</v>
      </c>
      <c r="H153" s="186">
        <v>69.05</v>
      </c>
      <c r="I153" s="180"/>
      <c r="L153" s="175"/>
      <c r="M153" s="181"/>
      <c r="N153" s="182"/>
      <c r="O153" s="182"/>
      <c r="P153" s="182"/>
      <c r="Q153" s="182"/>
      <c r="R153" s="182"/>
      <c r="S153" s="182"/>
      <c r="T153" s="183"/>
      <c r="AT153" s="184" t="s">
        <v>153</v>
      </c>
      <c r="AU153" s="184" t="s">
        <v>149</v>
      </c>
      <c r="AV153" s="11" t="s">
        <v>149</v>
      </c>
      <c r="AW153" s="11" t="s">
        <v>35</v>
      </c>
      <c r="AX153" s="11" t="s">
        <v>71</v>
      </c>
      <c r="AY153" s="184" t="s">
        <v>141</v>
      </c>
    </row>
    <row r="154" spans="2:51" s="12" customFormat="1" ht="20.25" customHeight="1">
      <c r="B154" s="187"/>
      <c r="D154" s="176" t="s">
        <v>153</v>
      </c>
      <c r="E154" s="188" t="s">
        <v>21</v>
      </c>
      <c r="F154" s="189" t="s">
        <v>168</v>
      </c>
      <c r="H154" s="190">
        <v>79.85</v>
      </c>
      <c r="I154" s="191"/>
      <c r="L154" s="187"/>
      <c r="M154" s="192"/>
      <c r="N154" s="193"/>
      <c r="O154" s="193"/>
      <c r="P154" s="193"/>
      <c r="Q154" s="193"/>
      <c r="R154" s="193"/>
      <c r="S154" s="193"/>
      <c r="T154" s="194"/>
      <c r="AT154" s="195" t="s">
        <v>153</v>
      </c>
      <c r="AU154" s="195" t="s">
        <v>149</v>
      </c>
      <c r="AV154" s="12" t="s">
        <v>148</v>
      </c>
      <c r="AW154" s="12" t="s">
        <v>35</v>
      </c>
      <c r="AX154" s="12" t="s">
        <v>8</v>
      </c>
      <c r="AY154" s="195" t="s">
        <v>141</v>
      </c>
    </row>
    <row r="155" spans="2:65" s="1" customFormat="1" ht="28.5" customHeight="1">
      <c r="B155" s="160"/>
      <c r="C155" s="161" t="s">
        <v>220</v>
      </c>
      <c r="D155" s="161" t="s">
        <v>143</v>
      </c>
      <c r="E155" s="162" t="s">
        <v>221</v>
      </c>
      <c r="F155" s="163" t="s">
        <v>222</v>
      </c>
      <c r="G155" s="164" t="s">
        <v>157</v>
      </c>
      <c r="H155" s="165">
        <v>5.4</v>
      </c>
      <c r="I155" s="166"/>
      <c r="J155" s="167">
        <f>ROUND(I155*H155,0)</f>
        <v>0</v>
      </c>
      <c r="K155" s="163" t="s">
        <v>147</v>
      </c>
      <c r="L155" s="34"/>
      <c r="M155" s="168" t="s">
        <v>21</v>
      </c>
      <c r="N155" s="169" t="s">
        <v>43</v>
      </c>
      <c r="O155" s="35"/>
      <c r="P155" s="170">
        <f>O155*H155</f>
        <v>0</v>
      </c>
      <c r="Q155" s="170">
        <v>0</v>
      </c>
      <c r="R155" s="170">
        <f>Q155*H155</f>
        <v>0</v>
      </c>
      <c r="S155" s="170">
        <v>0</v>
      </c>
      <c r="T155" s="171">
        <f>S155*H155</f>
        <v>0</v>
      </c>
      <c r="AR155" s="17" t="s">
        <v>148</v>
      </c>
      <c r="AT155" s="17" t="s">
        <v>143</v>
      </c>
      <c r="AU155" s="17" t="s">
        <v>149</v>
      </c>
      <c r="AY155" s="17" t="s">
        <v>141</v>
      </c>
      <c r="BE155" s="172">
        <f>IF(N155="základní",J155,0)</f>
        <v>0</v>
      </c>
      <c r="BF155" s="172">
        <f>IF(N155="snížená",J155,0)</f>
        <v>0</v>
      </c>
      <c r="BG155" s="172">
        <f>IF(N155="zákl. přenesená",J155,0)</f>
        <v>0</v>
      </c>
      <c r="BH155" s="172">
        <f>IF(N155="sníž. přenesená",J155,0)</f>
        <v>0</v>
      </c>
      <c r="BI155" s="172">
        <f>IF(N155="nulová",J155,0)</f>
        <v>0</v>
      </c>
      <c r="BJ155" s="17" t="s">
        <v>149</v>
      </c>
      <c r="BK155" s="172">
        <f>ROUND(I155*H155,0)</f>
        <v>0</v>
      </c>
      <c r="BL155" s="17" t="s">
        <v>148</v>
      </c>
      <c r="BM155" s="17" t="s">
        <v>223</v>
      </c>
    </row>
    <row r="156" spans="2:47" s="1" customFormat="1" ht="39.75" customHeight="1">
      <c r="B156" s="34"/>
      <c r="D156" s="173" t="s">
        <v>151</v>
      </c>
      <c r="F156" s="174" t="s">
        <v>224</v>
      </c>
      <c r="I156" s="134"/>
      <c r="L156" s="34"/>
      <c r="M156" s="63"/>
      <c r="N156" s="35"/>
      <c r="O156" s="35"/>
      <c r="P156" s="35"/>
      <c r="Q156" s="35"/>
      <c r="R156" s="35"/>
      <c r="S156" s="35"/>
      <c r="T156" s="64"/>
      <c r="AT156" s="17" t="s">
        <v>151</v>
      </c>
      <c r="AU156" s="17" t="s">
        <v>149</v>
      </c>
    </row>
    <row r="157" spans="2:51" s="11" customFormat="1" ht="20.25" customHeight="1">
      <c r="B157" s="175"/>
      <c r="D157" s="173" t="s">
        <v>153</v>
      </c>
      <c r="E157" s="184" t="s">
        <v>21</v>
      </c>
      <c r="F157" s="185" t="s">
        <v>225</v>
      </c>
      <c r="H157" s="186">
        <v>5.4</v>
      </c>
      <c r="I157" s="180"/>
      <c r="L157" s="175"/>
      <c r="M157" s="181"/>
      <c r="N157" s="182"/>
      <c r="O157" s="182"/>
      <c r="P157" s="182"/>
      <c r="Q157" s="182"/>
      <c r="R157" s="182"/>
      <c r="S157" s="182"/>
      <c r="T157" s="183"/>
      <c r="AT157" s="184" t="s">
        <v>153</v>
      </c>
      <c r="AU157" s="184" t="s">
        <v>149</v>
      </c>
      <c r="AV157" s="11" t="s">
        <v>149</v>
      </c>
      <c r="AW157" s="11" t="s">
        <v>35</v>
      </c>
      <c r="AX157" s="11" t="s">
        <v>8</v>
      </c>
      <c r="AY157" s="184" t="s">
        <v>141</v>
      </c>
    </row>
    <row r="158" spans="2:63" s="10" customFormat="1" ht="29.25" customHeight="1">
      <c r="B158" s="146"/>
      <c r="D158" s="157" t="s">
        <v>70</v>
      </c>
      <c r="E158" s="158" t="s">
        <v>149</v>
      </c>
      <c r="F158" s="158" t="s">
        <v>226</v>
      </c>
      <c r="I158" s="149"/>
      <c r="J158" s="159">
        <f>BK158</f>
        <v>0</v>
      </c>
      <c r="L158" s="146"/>
      <c r="M158" s="151"/>
      <c r="N158" s="152"/>
      <c r="O158" s="152"/>
      <c r="P158" s="153">
        <f>SUM(P159:P169)</f>
        <v>0</v>
      </c>
      <c r="Q158" s="152"/>
      <c r="R158" s="153">
        <f>SUM(R159:R169)</f>
        <v>48.413994689999996</v>
      </c>
      <c r="S158" s="152"/>
      <c r="T158" s="154">
        <f>SUM(T159:T169)</f>
        <v>0</v>
      </c>
      <c r="AR158" s="147" t="s">
        <v>8</v>
      </c>
      <c r="AT158" s="155" t="s">
        <v>70</v>
      </c>
      <c r="AU158" s="155" t="s">
        <v>8</v>
      </c>
      <c r="AY158" s="147" t="s">
        <v>141</v>
      </c>
      <c r="BK158" s="156">
        <f>SUM(BK159:BK169)</f>
        <v>0</v>
      </c>
    </row>
    <row r="159" spans="2:65" s="1" customFormat="1" ht="20.25" customHeight="1">
      <c r="B159" s="160"/>
      <c r="C159" s="161" t="s">
        <v>227</v>
      </c>
      <c r="D159" s="161" t="s">
        <v>143</v>
      </c>
      <c r="E159" s="162" t="s">
        <v>228</v>
      </c>
      <c r="F159" s="163" t="s">
        <v>229</v>
      </c>
      <c r="G159" s="164" t="s">
        <v>157</v>
      </c>
      <c r="H159" s="165">
        <v>9.872</v>
      </c>
      <c r="I159" s="166"/>
      <c r="J159" s="167">
        <f>ROUND(I159*H159,0)</f>
        <v>0</v>
      </c>
      <c r="K159" s="163" t="s">
        <v>147</v>
      </c>
      <c r="L159" s="34"/>
      <c r="M159" s="168" t="s">
        <v>21</v>
      </c>
      <c r="N159" s="169" t="s">
        <v>43</v>
      </c>
      <c r="O159" s="35"/>
      <c r="P159" s="170">
        <f>O159*H159</f>
        <v>0</v>
      </c>
      <c r="Q159" s="170">
        <v>2.45329</v>
      </c>
      <c r="R159" s="170">
        <f>Q159*H159</f>
        <v>24.21887888</v>
      </c>
      <c r="S159" s="170">
        <v>0</v>
      </c>
      <c r="T159" s="171">
        <f>S159*H159</f>
        <v>0</v>
      </c>
      <c r="AR159" s="17" t="s">
        <v>148</v>
      </c>
      <c r="AT159" s="17" t="s">
        <v>143</v>
      </c>
      <c r="AU159" s="17" t="s">
        <v>149</v>
      </c>
      <c r="AY159" s="17" t="s">
        <v>141</v>
      </c>
      <c r="BE159" s="172">
        <f>IF(N159="základní",J159,0)</f>
        <v>0</v>
      </c>
      <c r="BF159" s="172">
        <f>IF(N159="snížená",J159,0)</f>
        <v>0</v>
      </c>
      <c r="BG159" s="172">
        <f>IF(N159="zákl. přenesená",J159,0)</f>
        <v>0</v>
      </c>
      <c r="BH159" s="172">
        <f>IF(N159="sníž. přenesená",J159,0)</f>
        <v>0</v>
      </c>
      <c r="BI159" s="172">
        <f>IF(N159="nulová",J159,0)</f>
        <v>0</v>
      </c>
      <c r="BJ159" s="17" t="s">
        <v>149</v>
      </c>
      <c r="BK159" s="172">
        <f>ROUND(I159*H159,0)</f>
        <v>0</v>
      </c>
      <c r="BL159" s="17" t="s">
        <v>148</v>
      </c>
      <c r="BM159" s="17" t="s">
        <v>230</v>
      </c>
    </row>
    <row r="160" spans="2:47" s="1" customFormat="1" ht="20.25" customHeight="1">
      <c r="B160" s="34"/>
      <c r="D160" s="173" t="s">
        <v>151</v>
      </c>
      <c r="F160" s="174" t="s">
        <v>231</v>
      </c>
      <c r="I160" s="134"/>
      <c r="L160" s="34"/>
      <c r="M160" s="63"/>
      <c r="N160" s="35"/>
      <c r="O160" s="35"/>
      <c r="P160" s="35"/>
      <c r="Q160" s="35"/>
      <c r="R160" s="35"/>
      <c r="S160" s="35"/>
      <c r="T160" s="64"/>
      <c r="AT160" s="17" t="s">
        <v>151</v>
      </c>
      <c r="AU160" s="17" t="s">
        <v>149</v>
      </c>
    </row>
    <row r="161" spans="2:51" s="11" customFormat="1" ht="20.25" customHeight="1">
      <c r="B161" s="175"/>
      <c r="D161" s="176" t="s">
        <v>153</v>
      </c>
      <c r="E161" s="177" t="s">
        <v>21</v>
      </c>
      <c r="F161" s="178" t="s">
        <v>232</v>
      </c>
      <c r="H161" s="179">
        <v>9.872</v>
      </c>
      <c r="I161" s="180"/>
      <c r="L161" s="175"/>
      <c r="M161" s="181"/>
      <c r="N161" s="182"/>
      <c r="O161" s="182"/>
      <c r="P161" s="182"/>
      <c r="Q161" s="182"/>
      <c r="R161" s="182"/>
      <c r="S161" s="182"/>
      <c r="T161" s="183"/>
      <c r="AT161" s="184" t="s">
        <v>153</v>
      </c>
      <c r="AU161" s="184" t="s">
        <v>149</v>
      </c>
      <c r="AV161" s="11" t="s">
        <v>149</v>
      </c>
      <c r="AW161" s="11" t="s">
        <v>35</v>
      </c>
      <c r="AX161" s="11" t="s">
        <v>8</v>
      </c>
      <c r="AY161" s="184" t="s">
        <v>141</v>
      </c>
    </row>
    <row r="162" spans="2:65" s="1" customFormat="1" ht="28.5" customHeight="1">
      <c r="B162" s="160"/>
      <c r="C162" s="161" t="s">
        <v>9</v>
      </c>
      <c r="D162" s="161" t="s">
        <v>143</v>
      </c>
      <c r="E162" s="162" t="s">
        <v>233</v>
      </c>
      <c r="F162" s="163" t="s">
        <v>234</v>
      </c>
      <c r="G162" s="164" t="s">
        <v>187</v>
      </c>
      <c r="H162" s="165">
        <v>26.4</v>
      </c>
      <c r="I162" s="166"/>
      <c r="J162" s="167">
        <f>ROUND(I162*H162,0)</f>
        <v>0</v>
      </c>
      <c r="K162" s="163" t="s">
        <v>147</v>
      </c>
      <c r="L162" s="34"/>
      <c r="M162" s="168" t="s">
        <v>21</v>
      </c>
      <c r="N162" s="169" t="s">
        <v>43</v>
      </c>
      <c r="O162" s="35"/>
      <c r="P162" s="170">
        <f>O162*H162</f>
        <v>0</v>
      </c>
      <c r="Q162" s="170">
        <v>0.90802</v>
      </c>
      <c r="R162" s="170">
        <f>Q162*H162</f>
        <v>23.971728</v>
      </c>
      <c r="S162" s="170">
        <v>0</v>
      </c>
      <c r="T162" s="171">
        <f>S162*H162</f>
        <v>0</v>
      </c>
      <c r="AR162" s="17" t="s">
        <v>148</v>
      </c>
      <c r="AT162" s="17" t="s">
        <v>143</v>
      </c>
      <c r="AU162" s="17" t="s">
        <v>149</v>
      </c>
      <c r="AY162" s="17" t="s">
        <v>141</v>
      </c>
      <c r="BE162" s="172">
        <f>IF(N162="základní",J162,0)</f>
        <v>0</v>
      </c>
      <c r="BF162" s="172">
        <f>IF(N162="snížená",J162,0)</f>
        <v>0</v>
      </c>
      <c r="BG162" s="172">
        <f>IF(N162="zákl. přenesená",J162,0)</f>
        <v>0</v>
      </c>
      <c r="BH162" s="172">
        <f>IF(N162="sníž. přenesená",J162,0)</f>
        <v>0</v>
      </c>
      <c r="BI162" s="172">
        <f>IF(N162="nulová",J162,0)</f>
        <v>0</v>
      </c>
      <c r="BJ162" s="17" t="s">
        <v>149</v>
      </c>
      <c r="BK162" s="172">
        <f>ROUND(I162*H162,0)</f>
        <v>0</v>
      </c>
      <c r="BL162" s="17" t="s">
        <v>148</v>
      </c>
      <c r="BM162" s="17" t="s">
        <v>235</v>
      </c>
    </row>
    <row r="163" spans="2:47" s="1" customFormat="1" ht="39.75" customHeight="1">
      <c r="B163" s="34"/>
      <c r="D163" s="173" t="s">
        <v>151</v>
      </c>
      <c r="F163" s="174" t="s">
        <v>236</v>
      </c>
      <c r="I163" s="134"/>
      <c r="L163" s="34"/>
      <c r="M163" s="63"/>
      <c r="N163" s="35"/>
      <c r="O163" s="35"/>
      <c r="P163" s="35"/>
      <c r="Q163" s="35"/>
      <c r="R163" s="35"/>
      <c r="S163" s="35"/>
      <c r="T163" s="64"/>
      <c r="AT163" s="17" t="s">
        <v>151</v>
      </c>
      <c r="AU163" s="17" t="s">
        <v>149</v>
      </c>
    </row>
    <row r="164" spans="2:51" s="11" customFormat="1" ht="20.25" customHeight="1">
      <c r="B164" s="175"/>
      <c r="D164" s="173" t="s">
        <v>153</v>
      </c>
      <c r="E164" s="184" t="s">
        <v>21</v>
      </c>
      <c r="F164" s="185" t="s">
        <v>237</v>
      </c>
      <c r="H164" s="186">
        <v>14</v>
      </c>
      <c r="I164" s="180"/>
      <c r="L164" s="175"/>
      <c r="M164" s="181"/>
      <c r="N164" s="182"/>
      <c r="O164" s="182"/>
      <c r="P164" s="182"/>
      <c r="Q164" s="182"/>
      <c r="R164" s="182"/>
      <c r="S164" s="182"/>
      <c r="T164" s="183"/>
      <c r="AT164" s="184" t="s">
        <v>153</v>
      </c>
      <c r="AU164" s="184" t="s">
        <v>149</v>
      </c>
      <c r="AV164" s="11" t="s">
        <v>149</v>
      </c>
      <c r="AW164" s="11" t="s">
        <v>35</v>
      </c>
      <c r="AX164" s="11" t="s">
        <v>71</v>
      </c>
      <c r="AY164" s="184" t="s">
        <v>141</v>
      </c>
    </row>
    <row r="165" spans="2:51" s="11" customFormat="1" ht="20.25" customHeight="1">
      <c r="B165" s="175"/>
      <c r="D165" s="173" t="s">
        <v>153</v>
      </c>
      <c r="E165" s="184" t="s">
        <v>21</v>
      </c>
      <c r="F165" s="185" t="s">
        <v>238</v>
      </c>
      <c r="H165" s="186">
        <v>12.4</v>
      </c>
      <c r="I165" s="180"/>
      <c r="L165" s="175"/>
      <c r="M165" s="181"/>
      <c r="N165" s="182"/>
      <c r="O165" s="182"/>
      <c r="P165" s="182"/>
      <c r="Q165" s="182"/>
      <c r="R165" s="182"/>
      <c r="S165" s="182"/>
      <c r="T165" s="183"/>
      <c r="AT165" s="184" t="s">
        <v>153</v>
      </c>
      <c r="AU165" s="184" t="s">
        <v>149</v>
      </c>
      <c r="AV165" s="11" t="s">
        <v>149</v>
      </c>
      <c r="AW165" s="11" t="s">
        <v>35</v>
      </c>
      <c r="AX165" s="11" t="s">
        <v>71</v>
      </c>
      <c r="AY165" s="184" t="s">
        <v>141</v>
      </c>
    </row>
    <row r="166" spans="2:51" s="12" customFormat="1" ht="20.25" customHeight="1">
      <c r="B166" s="187"/>
      <c r="D166" s="176" t="s">
        <v>153</v>
      </c>
      <c r="E166" s="188" t="s">
        <v>21</v>
      </c>
      <c r="F166" s="189" t="s">
        <v>168</v>
      </c>
      <c r="H166" s="190">
        <v>26.4</v>
      </c>
      <c r="I166" s="191"/>
      <c r="L166" s="187"/>
      <c r="M166" s="192"/>
      <c r="N166" s="193"/>
      <c r="O166" s="193"/>
      <c r="P166" s="193"/>
      <c r="Q166" s="193"/>
      <c r="R166" s="193"/>
      <c r="S166" s="193"/>
      <c r="T166" s="194"/>
      <c r="AT166" s="195" t="s">
        <v>153</v>
      </c>
      <c r="AU166" s="195" t="s">
        <v>149</v>
      </c>
      <c r="AV166" s="12" t="s">
        <v>148</v>
      </c>
      <c r="AW166" s="12" t="s">
        <v>35</v>
      </c>
      <c r="AX166" s="12" t="s">
        <v>8</v>
      </c>
      <c r="AY166" s="195" t="s">
        <v>141</v>
      </c>
    </row>
    <row r="167" spans="2:65" s="1" customFormat="1" ht="20.25" customHeight="1">
      <c r="B167" s="160"/>
      <c r="C167" s="161" t="s">
        <v>239</v>
      </c>
      <c r="D167" s="161" t="s">
        <v>143</v>
      </c>
      <c r="E167" s="162" t="s">
        <v>240</v>
      </c>
      <c r="F167" s="163" t="s">
        <v>241</v>
      </c>
      <c r="G167" s="164" t="s">
        <v>242</v>
      </c>
      <c r="H167" s="165">
        <v>0.211</v>
      </c>
      <c r="I167" s="166"/>
      <c r="J167" s="167">
        <f>ROUND(I167*H167,0)</f>
        <v>0</v>
      </c>
      <c r="K167" s="163" t="s">
        <v>147</v>
      </c>
      <c r="L167" s="34"/>
      <c r="M167" s="168" t="s">
        <v>21</v>
      </c>
      <c r="N167" s="169" t="s">
        <v>43</v>
      </c>
      <c r="O167" s="35"/>
      <c r="P167" s="170">
        <f>O167*H167</f>
        <v>0</v>
      </c>
      <c r="Q167" s="170">
        <v>1.05871</v>
      </c>
      <c r="R167" s="170">
        <f>Q167*H167</f>
        <v>0.22338781</v>
      </c>
      <c r="S167" s="170">
        <v>0</v>
      </c>
      <c r="T167" s="171">
        <f>S167*H167</f>
        <v>0</v>
      </c>
      <c r="AR167" s="17" t="s">
        <v>148</v>
      </c>
      <c r="AT167" s="17" t="s">
        <v>143</v>
      </c>
      <c r="AU167" s="17" t="s">
        <v>149</v>
      </c>
      <c r="AY167" s="17" t="s">
        <v>141</v>
      </c>
      <c r="BE167" s="172">
        <f>IF(N167="základní",J167,0)</f>
        <v>0</v>
      </c>
      <c r="BF167" s="172">
        <f>IF(N167="snížená",J167,0)</f>
        <v>0</v>
      </c>
      <c r="BG167" s="172">
        <f>IF(N167="zákl. přenesená",J167,0)</f>
        <v>0</v>
      </c>
      <c r="BH167" s="172">
        <f>IF(N167="sníž. přenesená",J167,0)</f>
        <v>0</v>
      </c>
      <c r="BI167" s="172">
        <f>IF(N167="nulová",J167,0)</f>
        <v>0</v>
      </c>
      <c r="BJ167" s="17" t="s">
        <v>149</v>
      </c>
      <c r="BK167" s="172">
        <f>ROUND(I167*H167,0)</f>
        <v>0</v>
      </c>
      <c r="BL167" s="17" t="s">
        <v>148</v>
      </c>
      <c r="BM167" s="17" t="s">
        <v>243</v>
      </c>
    </row>
    <row r="168" spans="2:47" s="1" customFormat="1" ht="39.75" customHeight="1">
      <c r="B168" s="34"/>
      <c r="D168" s="173" t="s">
        <v>151</v>
      </c>
      <c r="F168" s="174" t="s">
        <v>244</v>
      </c>
      <c r="I168" s="134"/>
      <c r="L168" s="34"/>
      <c r="M168" s="63"/>
      <c r="N168" s="35"/>
      <c r="O168" s="35"/>
      <c r="P168" s="35"/>
      <c r="Q168" s="35"/>
      <c r="R168" s="35"/>
      <c r="S168" s="35"/>
      <c r="T168" s="64"/>
      <c r="AT168" s="17" t="s">
        <v>151</v>
      </c>
      <c r="AU168" s="17" t="s">
        <v>149</v>
      </c>
    </row>
    <row r="169" spans="2:51" s="11" customFormat="1" ht="20.25" customHeight="1">
      <c r="B169" s="175"/>
      <c r="D169" s="173" t="s">
        <v>153</v>
      </c>
      <c r="E169" s="184" t="s">
        <v>21</v>
      </c>
      <c r="F169" s="185" t="s">
        <v>245</v>
      </c>
      <c r="H169" s="186">
        <v>0.211</v>
      </c>
      <c r="I169" s="180"/>
      <c r="L169" s="175"/>
      <c r="M169" s="181"/>
      <c r="N169" s="182"/>
      <c r="O169" s="182"/>
      <c r="P169" s="182"/>
      <c r="Q169" s="182"/>
      <c r="R169" s="182"/>
      <c r="S169" s="182"/>
      <c r="T169" s="183"/>
      <c r="AT169" s="184" t="s">
        <v>153</v>
      </c>
      <c r="AU169" s="184" t="s">
        <v>149</v>
      </c>
      <c r="AV169" s="11" t="s">
        <v>149</v>
      </c>
      <c r="AW169" s="11" t="s">
        <v>35</v>
      </c>
      <c r="AX169" s="11" t="s">
        <v>8</v>
      </c>
      <c r="AY169" s="184" t="s">
        <v>141</v>
      </c>
    </row>
    <row r="170" spans="2:63" s="10" customFormat="1" ht="29.25" customHeight="1">
      <c r="B170" s="146"/>
      <c r="D170" s="157" t="s">
        <v>70</v>
      </c>
      <c r="E170" s="158" t="s">
        <v>161</v>
      </c>
      <c r="F170" s="158" t="s">
        <v>246</v>
      </c>
      <c r="I170" s="149"/>
      <c r="J170" s="159">
        <f>BK170</f>
        <v>0</v>
      </c>
      <c r="L170" s="146"/>
      <c r="M170" s="151"/>
      <c r="N170" s="152"/>
      <c r="O170" s="152"/>
      <c r="P170" s="153">
        <f>SUM(P171:P193)</f>
        <v>0</v>
      </c>
      <c r="Q170" s="152"/>
      <c r="R170" s="153">
        <f>SUM(R171:R193)</f>
        <v>17.39601152</v>
      </c>
      <c r="S170" s="152"/>
      <c r="T170" s="154">
        <f>SUM(T171:T193)</f>
        <v>0</v>
      </c>
      <c r="AR170" s="147" t="s">
        <v>8</v>
      </c>
      <c r="AT170" s="155" t="s">
        <v>70</v>
      </c>
      <c r="AU170" s="155" t="s">
        <v>8</v>
      </c>
      <c r="AY170" s="147" t="s">
        <v>141</v>
      </c>
      <c r="BK170" s="156">
        <f>SUM(BK171:BK193)</f>
        <v>0</v>
      </c>
    </row>
    <row r="171" spans="2:65" s="1" customFormat="1" ht="28.5" customHeight="1">
      <c r="B171" s="160"/>
      <c r="C171" s="161" t="s">
        <v>247</v>
      </c>
      <c r="D171" s="161" t="s">
        <v>143</v>
      </c>
      <c r="E171" s="162" t="s">
        <v>248</v>
      </c>
      <c r="F171" s="163" t="s">
        <v>249</v>
      </c>
      <c r="G171" s="164" t="s">
        <v>157</v>
      </c>
      <c r="H171" s="165">
        <v>1.395</v>
      </c>
      <c r="I171" s="166"/>
      <c r="J171" s="167">
        <f>ROUND(I171*H171,0)</f>
        <v>0</v>
      </c>
      <c r="K171" s="163" t="s">
        <v>147</v>
      </c>
      <c r="L171" s="34"/>
      <c r="M171" s="168" t="s">
        <v>21</v>
      </c>
      <c r="N171" s="169" t="s">
        <v>43</v>
      </c>
      <c r="O171" s="35"/>
      <c r="P171" s="170">
        <f>O171*H171</f>
        <v>0</v>
      </c>
      <c r="Q171" s="170">
        <v>1.8775</v>
      </c>
      <c r="R171" s="170">
        <f>Q171*H171</f>
        <v>2.6191125</v>
      </c>
      <c r="S171" s="170">
        <v>0</v>
      </c>
      <c r="T171" s="171">
        <f>S171*H171</f>
        <v>0</v>
      </c>
      <c r="AR171" s="17" t="s">
        <v>148</v>
      </c>
      <c r="AT171" s="17" t="s">
        <v>143</v>
      </c>
      <c r="AU171" s="17" t="s">
        <v>149</v>
      </c>
      <c r="AY171" s="17" t="s">
        <v>141</v>
      </c>
      <c r="BE171" s="172">
        <f>IF(N171="základní",J171,0)</f>
        <v>0</v>
      </c>
      <c r="BF171" s="172">
        <f>IF(N171="snížená",J171,0)</f>
        <v>0</v>
      </c>
      <c r="BG171" s="172">
        <f>IF(N171="zákl. přenesená",J171,0)</f>
        <v>0</v>
      </c>
      <c r="BH171" s="172">
        <f>IF(N171="sníž. přenesená",J171,0)</f>
        <v>0</v>
      </c>
      <c r="BI171" s="172">
        <f>IF(N171="nulová",J171,0)</f>
        <v>0</v>
      </c>
      <c r="BJ171" s="17" t="s">
        <v>149</v>
      </c>
      <c r="BK171" s="172">
        <f>ROUND(I171*H171,0)</f>
        <v>0</v>
      </c>
      <c r="BL171" s="17" t="s">
        <v>148</v>
      </c>
      <c r="BM171" s="17" t="s">
        <v>250</v>
      </c>
    </row>
    <row r="172" spans="2:47" s="1" customFormat="1" ht="28.5" customHeight="1">
      <c r="B172" s="34"/>
      <c r="D172" s="173" t="s">
        <v>151</v>
      </c>
      <c r="F172" s="174" t="s">
        <v>251</v>
      </c>
      <c r="I172" s="134"/>
      <c r="L172" s="34"/>
      <c r="M172" s="63"/>
      <c r="N172" s="35"/>
      <c r="O172" s="35"/>
      <c r="P172" s="35"/>
      <c r="Q172" s="35"/>
      <c r="R172" s="35"/>
      <c r="S172" s="35"/>
      <c r="T172" s="64"/>
      <c r="AT172" s="17" t="s">
        <v>151</v>
      </c>
      <c r="AU172" s="17" t="s">
        <v>149</v>
      </c>
    </row>
    <row r="173" spans="2:51" s="11" customFormat="1" ht="20.25" customHeight="1">
      <c r="B173" s="175"/>
      <c r="D173" s="176" t="s">
        <v>153</v>
      </c>
      <c r="E173" s="177" t="s">
        <v>21</v>
      </c>
      <c r="F173" s="178" t="s">
        <v>252</v>
      </c>
      <c r="H173" s="179">
        <v>1.395</v>
      </c>
      <c r="I173" s="180"/>
      <c r="L173" s="175"/>
      <c r="M173" s="181"/>
      <c r="N173" s="182"/>
      <c r="O173" s="182"/>
      <c r="P173" s="182"/>
      <c r="Q173" s="182"/>
      <c r="R173" s="182"/>
      <c r="S173" s="182"/>
      <c r="T173" s="183"/>
      <c r="AT173" s="184" t="s">
        <v>153</v>
      </c>
      <c r="AU173" s="184" t="s">
        <v>149</v>
      </c>
      <c r="AV173" s="11" t="s">
        <v>149</v>
      </c>
      <c r="AW173" s="11" t="s">
        <v>35</v>
      </c>
      <c r="AX173" s="11" t="s">
        <v>8</v>
      </c>
      <c r="AY173" s="184" t="s">
        <v>141</v>
      </c>
    </row>
    <row r="174" spans="2:65" s="1" customFormat="1" ht="28.5" customHeight="1">
      <c r="B174" s="160"/>
      <c r="C174" s="161" t="s">
        <v>253</v>
      </c>
      <c r="D174" s="161" t="s">
        <v>143</v>
      </c>
      <c r="E174" s="162" t="s">
        <v>254</v>
      </c>
      <c r="F174" s="163" t="s">
        <v>255</v>
      </c>
      <c r="G174" s="164" t="s">
        <v>187</v>
      </c>
      <c r="H174" s="165">
        <v>46.675</v>
      </c>
      <c r="I174" s="166"/>
      <c r="J174" s="167">
        <f>ROUND(I174*H174,0)</f>
        <v>0</v>
      </c>
      <c r="K174" s="163" t="s">
        <v>147</v>
      </c>
      <c r="L174" s="34"/>
      <c r="M174" s="168" t="s">
        <v>21</v>
      </c>
      <c r="N174" s="169" t="s">
        <v>43</v>
      </c>
      <c r="O174" s="35"/>
      <c r="P174" s="170">
        <f>O174*H174</f>
        <v>0</v>
      </c>
      <c r="Q174" s="170">
        <v>0.29042</v>
      </c>
      <c r="R174" s="170">
        <f>Q174*H174</f>
        <v>13.555353499999999</v>
      </c>
      <c r="S174" s="170">
        <v>0</v>
      </c>
      <c r="T174" s="171">
        <f>S174*H174</f>
        <v>0</v>
      </c>
      <c r="AR174" s="17" t="s">
        <v>148</v>
      </c>
      <c r="AT174" s="17" t="s">
        <v>143</v>
      </c>
      <c r="AU174" s="17" t="s">
        <v>149</v>
      </c>
      <c r="AY174" s="17" t="s">
        <v>141</v>
      </c>
      <c r="BE174" s="172">
        <f>IF(N174="základní",J174,0)</f>
        <v>0</v>
      </c>
      <c r="BF174" s="172">
        <f>IF(N174="snížená",J174,0)</f>
        <v>0</v>
      </c>
      <c r="BG174" s="172">
        <f>IF(N174="zákl. přenesená",J174,0)</f>
        <v>0</v>
      </c>
      <c r="BH174" s="172">
        <f>IF(N174="sníž. přenesená",J174,0)</f>
        <v>0</v>
      </c>
      <c r="BI174" s="172">
        <f>IF(N174="nulová",J174,0)</f>
        <v>0</v>
      </c>
      <c r="BJ174" s="17" t="s">
        <v>149</v>
      </c>
      <c r="BK174" s="172">
        <f>ROUND(I174*H174,0)</f>
        <v>0</v>
      </c>
      <c r="BL174" s="17" t="s">
        <v>148</v>
      </c>
      <c r="BM174" s="17" t="s">
        <v>256</v>
      </c>
    </row>
    <row r="175" spans="2:47" s="1" customFormat="1" ht="39.75" customHeight="1">
      <c r="B175" s="34"/>
      <c r="D175" s="173" t="s">
        <v>151</v>
      </c>
      <c r="F175" s="174" t="s">
        <v>257</v>
      </c>
      <c r="I175" s="134"/>
      <c r="L175" s="34"/>
      <c r="M175" s="63"/>
      <c r="N175" s="35"/>
      <c r="O175" s="35"/>
      <c r="P175" s="35"/>
      <c r="Q175" s="35"/>
      <c r="R175" s="35"/>
      <c r="S175" s="35"/>
      <c r="T175" s="64"/>
      <c r="AT175" s="17" t="s">
        <v>151</v>
      </c>
      <c r="AU175" s="17" t="s">
        <v>149</v>
      </c>
    </row>
    <row r="176" spans="2:51" s="13" customFormat="1" ht="20.25" customHeight="1">
      <c r="B176" s="197"/>
      <c r="D176" s="173" t="s">
        <v>153</v>
      </c>
      <c r="E176" s="198" t="s">
        <v>21</v>
      </c>
      <c r="F176" s="199" t="s">
        <v>258</v>
      </c>
      <c r="H176" s="200" t="s">
        <v>21</v>
      </c>
      <c r="I176" s="201"/>
      <c r="L176" s="197"/>
      <c r="M176" s="202"/>
      <c r="N176" s="203"/>
      <c r="O176" s="203"/>
      <c r="P176" s="203"/>
      <c r="Q176" s="203"/>
      <c r="R176" s="203"/>
      <c r="S176" s="203"/>
      <c r="T176" s="204"/>
      <c r="AT176" s="200" t="s">
        <v>153</v>
      </c>
      <c r="AU176" s="200" t="s">
        <v>149</v>
      </c>
      <c r="AV176" s="13" t="s">
        <v>8</v>
      </c>
      <c r="AW176" s="13" t="s">
        <v>35</v>
      </c>
      <c r="AX176" s="13" t="s">
        <v>71</v>
      </c>
      <c r="AY176" s="200" t="s">
        <v>141</v>
      </c>
    </row>
    <row r="177" spans="2:51" s="11" customFormat="1" ht="20.25" customHeight="1">
      <c r="B177" s="175"/>
      <c r="D177" s="173" t="s">
        <v>153</v>
      </c>
      <c r="E177" s="184" t="s">
        <v>21</v>
      </c>
      <c r="F177" s="185" t="s">
        <v>259</v>
      </c>
      <c r="H177" s="186">
        <v>53.2</v>
      </c>
      <c r="I177" s="180"/>
      <c r="L177" s="175"/>
      <c r="M177" s="181"/>
      <c r="N177" s="182"/>
      <c r="O177" s="182"/>
      <c r="P177" s="182"/>
      <c r="Q177" s="182"/>
      <c r="R177" s="182"/>
      <c r="S177" s="182"/>
      <c r="T177" s="183"/>
      <c r="AT177" s="184" t="s">
        <v>153</v>
      </c>
      <c r="AU177" s="184" t="s">
        <v>149</v>
      </c>
      <c r="AV177" s="11" t="s">
        <v>149</v>
      </c>
      <c r="AW177" s="11" t="s">
        <v>35</v>
      </c>
      <c r="AX177" s="11" t="s">
        <v>71</v>
      </c>
      <c r="AY177" s="184" t="s">
        <v>141</v>
      </c>
    </row>
    <row r="178" spans="2:51" s="13" customFormat="1" ht="20.25" customHeight="1">
      <c r="B178" s="197"/>
      <c r="D178" s="173" t="s">
        <v>153</v>
      </c>
      <c r="E178" s="198" t="s">
        <v>21</v>
      </c>
      <c r="F178" s="199" t="s">
        <v>260</v>
      </c>
      <c r="H178" s="200" t="s">
        <v>21</v>
      </c>
      <c r="I178" s="201"/>
      <c r="L178" s="197"/>
      <c r="M178" s="202"/>
      <c r="N178" s="203"/>
      <c r="O178" s="203"/>
      <c r="P178" s="203"/>
      <c r="Q178" s="203"/>
      <c r="R178" s="203"/>
      <c r="S178" s="203"/>
      <c r="T178" s="204"/>
      <c r="AT178" s="200" t="s">
        <v>153</v>
      </c>
      <c r="AU178" s="200" t="s">
        <v>149</v>
      </c>
      <c r="AV178" s="13" t="s">
        <v>8</v>
      </c>
      <c r="AW178" s="13" t="s">
        <v>35</v>
      </c>
      <c r="AX178" s="13" t="s">
        <v>71</v>
      </c>
      <c r="AY178" s="200" t="s">
        <v>141</v>
      </c>
    </row>
    <row r="179" spans="2:51" s="11" customFormat="1" ht="20.25" customHeight="1">
      <c r="B179" s="175"/>
      <c r="D179" s="173" t="s">
        <v>153</v>
      </c>
      <c r="E179" s="184" t="s">
        <v>21</v>
      </c>
      <c r="F179" s="185" t="s">
        <v>261</v>
      </c>
      <c r="H179" s="186">
        <v>-6.525</v>
      </c>
      <c r="I179" s="180"/>
      <c r="L179" s="175"/>
      <c r="M179" s="181"/>
      <c r="N179" s="182"/>
      <c r="O179" s="182"/>
      <c r="P179" s="182"/>
      <c r="Q179" s="182"/>
      <c r="R179" s="182"/>
      <c r="S179" s="182"/>
      <c r="T179" s="183"/>
      <c r="AT179" s="184" t="s">
        <v>153</v>
      </c>
      <c r="AU179" s="184" t="s">
        <v>149</v>
      </c>
      <c r="AV179" s="11" t="s">
        <v>149</v>
      </c>
      <c r="AW179" s="11" t="s">
        <v>35</v>
      </c>
      <c r="AX179" s="11" t="s">
        <v>71</v>
      </c>
      <c r="AY179" s="184" t="s">
        <v>141</v>
      </c>
    </row>
    <row r="180" spans="2:51" s="12" customFormat="1" ht="20.25" customHeight="1">
      <c r="B180" s="187"/>
      <c r="D180" s="176" t="s">
        <v>153</v>
      </c>
      <c r="E180" s="188" t="s">
        <v>21</v>
      </c>
      <c r="F180" s="189" t="s">
        <v>168</v>
      </c>
      <c r="H180" s="190">
        <v>46.675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4"/>
      <c r="AT180" s="195" t="s">
        <v>153</v>
      </c>
      <c r="AU180" s="195" t="s">
        <v>149</v>
      </c>
      <c r="AV180" s="12" t="s">
        <v>148</v>
      </c>
      <c r="AW180" s="12" t="s">
        <v>35</v>
      </c>
      <c r="AX180" s="12" t="s">
        <v>8</v>
      </c>
      <c r="AY180" s="195" t="s">
        <v>141</v>
      </c>
    </row>
    <row r="181" spans="2:65" s="1" customFormat="1" ht="20.25" customHeight="1">
      <c r="B181" s="160"/>
      <c r="C181" s="161" t="s">
        <v>262</v>
      </c>
      <c r="D181" s="161" t="s">
        <v>143</v>
      </c>
      <c r="E181" s="162" t="s">
        <v>263</v>
      </c>
      <c r="F181" s="163" t="s">
        <v>264</v>
      </c>
      <c r="G181" s="164" t="s">
        <v>265</v>
      </c>
      <c r="H181" s="165">
        <v>5</v>
      </c>
      <c r="I181" s="166"/>
      <c r="J181" s="167">
        <f>ROUND(I181*H181,0)</f>
        <v>0</v>
      </c>
      <c r="K181" s="163" t="s">
        <v>147</v>
      </c>
      <c r="L181" s="34"/>
      <c r="M181" s="168" t="s">
        <v>21</v>
      </c>
      <c r="N181" s="169" t="s">
        <v>43</v>
      </c>
      <c r="O181" s="35"/>
      <c r="P181" s="170">
        <f>O181*H181</f>
        <v>0</v>
      </c>
      <c r="Q181" s="170">
        <v>0.04645</v>
      </c>
      <c r="R181" s="170">
        <f>Q181*H181</f>
        <v>0.23224999999999998</v>
      </c>
      <c r="S181" s="170">
        <v>0</v>
      </c>
      <c r="T181" s="171">
        <f>S181*H181</f>
        <v>0</v>
      </c>
      <c r="AR181" s="17" t="s">
        <v>148</v>
      </c>
      <c r="AT181" s="17" t="s">
        <v>143</v>
      </c>
      <c r="AU181" s="17" t="s">
        <v>149</v>
      </c>
      <c r="AY181" s="17" t="s">
        <v>141</v>
      </c>
      <c r="BE181" s="172">
        <f>IF(N181="základní",J181,0)</f>
        <v>0</v>
      </c>
      <c r="BF181" s="172">
        <f>IF(N181="snížená",J181,0)</f>
        <v>0</v>
      </c>
      <c r="BG181" s="172">
        <f>IF(N181="zákl. přenesená",J181,0)</f>
        <v>0</v>
      </c>
      <c r="BH181" s="172">
        <f>IF(N181="sníž. přenesená",J181,0)</f>
        <v>0</v>
      </c>
      <c r="BI181" s="172">
        <f>IF(N181="nulová",J181,0)</f>
        <v>0</v>
      </c>
      <c r="BJ181" s="17" t="s">
        <v>149</v>
      </c>
      <c r="BK181" s="172">
        <f>ROUND(I181*H181,0)</f>
        <v>0</v>
      </c>
      <c r="BL181" s="17" t="s">
        <v>148</v>
      </c>
      <c r="BM181" s="17" t="s">
        <v>266</v>
      </c>
    </row>
    <row r="182" spans="2:47" s="1" customFormat="1" ht="28.5" customHeight="1">
      <c r="B182" s="34"/>
      <c r="D182" s="173" t="s">
        <v>151</v>
      </c>
      <c r="F182" s="174" t="s">
        <v>267</v>
      </c>
      <c r="I182" s="134"/>
      <c r="L182" s="34"/>
      <c r="M182" s="63"/>
      <c r="N182" s="35"/>
      <c r="O182" s="35"/>
      <c r="P182" s="35"/>
      <c r="Q182" s="35"/>
      <c r="R182" s="35"/>
      <c r="S182" s="35"/>
      <c r="T182" s="64"/>
      <c r="AT182" s="17" t="s">
        <v>151</v>
      </c>
      <c r="AU182" s="17" t="s">
        <v>149</v>
      </c>
    </row>
    <row r="183" spans="2:51" s="11" customFormat="1" ht="20.25" customHeight="1">
      <c r="B183" s="175"/>
      <c r="D183" s="176" t="s">
        <v>153</v>
      </c>
      <c r="E183" s="177" t="s">
        <v>21</v>
      </c>
      <c r="F183" s="178" t="s">
        <v>268</v>
      </c>
      <c r="H183" s="179">
        <v>5</v>
      </c>
      <c r="I183" s="180"/>
      <c r="L183" s="175"/>
      <c r="M183" s="181"/>
      <c r="N183" s="182"/>
      <c r="O183" s="182"/>
      <c r="P183" s="182"/>
      <c r="Q183" s="182"/>
      <c r="R183" s="182"/>
      <c r="S183" s="182"/>
      <c r="T183" s="183"/>
      <c r="AT183" s="184" t="s">
        <v>153</v>
      </c>
      <c r="AU183" s="184" t="s">
        <v>149</v>
      </c>
      <c r="AV183" s="11" t="s">
        <v>149</v>
      </c>
      <c r="AW183" s="11" t="s">
        <v>35</v>
      </c>
      <c r="AX183" s="11" t="s">
        <v>8</v>
      </c>
      <c r="AY183" s="184" t="s">
        <v>141</v>
      </c>
    </row>
    <row r="184" spans="2:65" s="1" customFormat="1" ht="20.25" customHeight="1">
      <c r="B184" s="160"/>
      <c r="C184" s="161" t="s">
        <v>269</v>
      </c>
      <c r="D184" s="161" t="s">
        <v>143</v>
      </c>
      <c r="E184" s="162" t="s">
        <v>270</v>
      </c>
      <c r="F184" s="163" t="s">
        <v>271</v>
      </c>
      <c r="G184" s="164" t="s">
        <v>265</v>
      </c>
      <c r="H184" s="165">
        <v>10</v>
      </c>
      <c r="I184" s="166"/>
      <c r="J184" s="167">
        <f>ROUND(I184*H184,0)</f>
        <v>0</v>
      </c>
      <c r="K184" s="163" t="s">
        <v>147</v>
      </c>
      <c r="L184" s="34"/>
      <c r="M184" s="168" t="s">
        <v>21</v>
      </c>
      <c r="N184" s="169" t="s">
        <v>43</v>
      </c>
      <c r="O184" s="35"/>
      <c r="P184" s="170">
        <f>O184*H184</f>
        <v>0</v>
      </c>
      <c r="Q184" s="170">
        <v>0.07429</v>
      </c>
      <c r="R184" s="170">
        <f>Q184*H184</f>
        <v>0.7428999999999999</v>
      </c>
      <c r="S184" s="170">
        <v>0</v>
      </c>
      <c r="T184" s="171">
        <f>S184*H184</f>
        <v>0</v>
      </c>
      <c r="AR184" s="17" t="s">
        <v>148</v>
      </c>
      <c r="AT184" s="17" t="s">
        <v>143</v>
      </c>
      <c r="AU184" s="17" t="s">
        <v>149</v>
      </c>
      <c r="AY184" s="17" t="s">
        <v>141</v>
      </c>
      <c r="BE184" s="172">
        <f>IF(N184="základní",J184,0)</f>
        <v>0</v>
      </c>
      <c r="BF184" s="172">
        <f>IF(N184="snížená",J184,0)</f>
        <v>0</v>
      </c>
      <c r="BG184" s="172">
        <f>IF(N184="zákl. přenesená",J184,0)</f>
        <v>0</v>
      </c>
      <c r="BH184" s="172">
        <f>IF(N184="sníž. přenesená",J184,0)</f>
        <v>0</v>
      </c>
      <c r="BI184" s="172">
        <f>IF(N184="nulová",J184,0)</f>
        <v>0</v>
      </c>
      <c r="BJ184" s="17" t="s">
        <v>149</v>
      </c>
      <c r="BK184" s="172">
        <f>ROUND(I184*H184,0)</f>
        <v>0</v>
      </c>
      <c r="BL184" s="17" t="s">
        <v>148</v>
      </c>
      <c r="BM184" s="17" t="s">
        <v>272</v>
      </c>
    </row>
    <row r="185" spans="2:47" s="1" customFormat="1" ht="28.5" customHeight="1">
      <c r="B185" s="34"/>
      <c r="D185" s="173" t="s">
        <v>151</v>
      </c>
      <c r="F185" s="174" t="s">
        <v>273</v>
      </c>
      <c r="I185" s="134"/>
      <c r="L185" s="34"/>
      <c r="M185" s="63"/>
      <c r="N185" s="35"/>
      <c r="O185" s="35"/>
      <c r="P185" s="35"/>
      <c r="Q185" s="35"/>
      <c r="R185" s="35"/>
      <c r="S185" s="35"/>
      <c r="T185" s="64"/>
      <c r="AT185" s="17" t="s">
        <v>151</v>
      </c>
      <c r="AU185" s="17" t="s">
        <v>149</v>
      </c>
    </row>
    <row r="186" spans="2:51" s="11" customFormat="1" ht="20.25" customHeight="1">
      <c r="B186" s="175"/>
      <c r="D186" s="176" t="s">
        <v>153</v>
      </c>
      <c r="E186" s="177" t="s">
        <v>21</v>
      </c>
      <c r="F186" s="178" t="s">
        <v>274</v>
      </c>
      <c r="H186" s="179">
        <v>10</v>
      </c>
      <c r="I186" s="180"/>
      <c r="L186" s="175"/>
      <c r="M186" s="181"/>
      <c r="N186" s="182"/>
      <c r="O186" s="182"/>
      <c r="P186" s="182"/>
      <c r="Q186" s="182"/>
      <c r="R186" s="182"/>
      <c r="S186" s="182"/>
      <c r="T186" s="183"/>
      <c r="AT186" s="184" t="s">
        <v>153</v>
      </c>
      <c r="AU186" s="184" t="s">
        <v>149</v>
      </c>
      <c r="AV186" s="11" t="s">
        <v>149</v>
      </c>
      <c r="AW186" s="11" t="s">
        <v>35</v>
      </c>
      <c r="AX186" s="11" t="s">
        <v>8</v>
      </c>
      <c r="AY186" s="184" t="s">
        <v>141</v>
      </c>
    </row>
    <row r="187" spans="2:65" s="1" customFormat="1" ht="20.25" customHeight="1">
      <c r="B187" s="160"/>
      <c r="C187" s="161" t="s">
        <v>7</v>
      </c>
      <c r="D187" s="161" t="s">
        <v>143</v>
      </c>
      <c r="E187" s="162" t="s">
        <v>275</v>
      </c>
      <c r="F187" s="163" t="s">
        <v>276</v>
      </c>
      <c r="G187" s="164" t="s">
        <v>157</v>
      </c>
      <c r="H187" s="165">
        <v>0.126</v>
      </c>
      <c r="I187" s="166"/>
      <c r="J187" s="167">
        <f>ROUND(I187*H187,0)</f>
        <v>0</v>
      </c>
      <c r="K187" s="163" t="s">
        <v>147</v>
      </c>
      <c r="L187" s="34"/>
      <c r="M187" s="168" t="s">
        <v>21</v>
      </c>
      <c r="N187" s="169" t="s">
        <v>43</v>
      </c>
      <c r="O187" s="35"/>
      <c r="P187" s="170">
        <f>O187*H187</f>
        <v>0</v>
      </c>
      <c r="Q187" s="170">
        <v>1.94302</v>
      </c>
      <c r="R187" s="170">
        <f>Q187*H187</f>
        <v>0.24482051999999999</v>
      </c>
      <c r="S187" s="170">
        <v>0</v>
      </c>
      <c r="T187" s="171">
        <f>S187*H187</f>
        <v>0</v>
      </c>
      <c r="AR187" s="17" t="s">
        <v>148</v>
      </c>
      <c r="AT187" s="17" t="s">
        <v>143</v>
      </c>
      <c r="AU187" s="17" t="s">
        <v>149</v>
      </c>
      <c r="AY187" s="17" t="s">
        <v>141</v>
      </c>
      <c r="BE187" s="172">
        <f>IF(N187="základní",J187,0)</f>
        <v>0</v>
      </c>
      <c r="BF187" s="172">
        <f>IF(N187="snížená",J187,0)</f>
        <v>0</v>
      </c>
      <c r="BG187" s="172">
        <f>IF(N187="zákl. přenesená",J187,0)</f>
        <v>0</v>
      </c>
      <c r="BH187" s="172">
        <f>IF(N187="sníž. přenesená",J187,0)</f>
        <v>0</v>
      </c>
      <c r="BI187" s="172">
        <f>IF(N187="nulová",J187,0)</f>
        <v>0</v>
      </c>
      <c r="BJ187" s="17" t="s">
        <v>149</v>
      </c>
      <c r="BK187" s="172">
        <f>ROUND(I187*H187,0)</f>
        <v>0</v>
      </c>
      <c r="BL187" s="17" t="s">
        <v>148</v>
      </c>
      <c r="BM187" s="17" t="s">
        <v>277</v>
      </c>
    </row>
    <row r="188" spans="2:47" s="1" customFormat="1" ht="20.25" customHeight="1">
      <c r="B188" s="34"/>
      <c r="D188" s="173" t="s">
        <v>151</v>
      </c>
      <c r="F188" s="174" t="s">
        <v>278</v>
      </c>
      <c r="I188" s="134"/>
      <c r="L188" s="34"/>
      <c r="M188" s="63"/>
      <c r="N188" s="35"/>
      <c r="O188" s="35"/>
      <c r="P188" s="35"/>
      <c r="Q188" s="35"/>
      <c r="R188" s="35"/>
      <c r="S188" s="35"/>
      <c r="T188" s="64"/>
      <c r="AT188" s="17" t="s">
        <v>151</v>
      </c>
      <c r="AU188" s="17" t="s">
        <v>149</v>
      </c>
    </row>
    <row r="189" spans="2:51" s="13" customFormat="1" ht="20.25" customHeight="1">
      <c r="B189" s="197"/>
      <c r="D189" s="173" t="s">
        <v>153</v>
      </c>
      <c r="E189" s="198" t="s">
        <v>21</v>
      </c>
      <c r="F189" s="199" t="s">
        <v>279</v>
      </c>
      <c r="H189" s="200" t="s">
        <v>21</v>
      </c>
      <c r="I189" s="201"/>
      <c r="L189" s="197"/>
      <c r="M189" s="202"/>
      <c r="N189" s="203"/>
      <c r="O189" s="203"/>
      <c r="P189" s="203"/>
      <c r="Q189" s="203"/>
      <c r="R189" s="203"/>
      <c r="S189" s="203"/>
      <c r="T189" s="204"/>
      <c r="AT189" s="200" t="s">
        <v>153</v>
      </c>
      <c r="AU189" s="200" t="s">
        <v>149</v>
      </c>
      <c r="AV189" s="13" t="s">
        <v>8</v>
      </c>
      <c r="AW189" s="13" t="s">
        <v>35</v>
      </c>
      <c r="AX189" s="13" t="s">
        <v>71</v>
      </c>
      <c r="AY189" s="200" t="s">
        <v>141</v>
      </c>
    </row>
    <row r="190" spans="2:51" s="11" customFormat="1" ht="20.25" customHeight="1">
      <c r="B190" s="175"/>
      <c r="D190" s="176" t="s">
        <v>153</v>
      </c>
      <c r="E190" s="177" t="s">
        <v>21</v>
      </c>
      <c r="F190" s="178" t="s">
        <v>280</v>
      </c>
      <c r="H190" s="179">
        <v>0.126</v>
      </c>
      <c r="I190" s="180"/>
      <c r="L190" s="175"/>
      <c r="M190" s="181"/>
      <c r="N190" s="182"/>
      <c r="O190" s="182"/>
      <c r="P190" s="182"/>
      <c r="Q190" s="182"/>
      <c r="R190" s="182"/>
      <c r="S190" s="182"/>
      <c r="T190" s="183"/>
      <c r="AT190" s="184" t="s">
        <v>153</v>
      </c>
      <c r="AU190" s="184" t="s">
        <v>149</v>
      </c>
      <c r="AV190" s="11" t="s">
        <v>149</v>
      </c>
      <c r="AW190" s="11" t="s">
        <v>35</v>
      </c>
      <c r="AX190" s="11" t="s">
        <v>8</v>
      </c>
      <c r="AY190" s="184" t="s">
        <v>141</v>
      </c>
    </row>
    <row r="191" spans="2:65" s="1" customFormat="1" ht="20.25" customHeight="1">
      <c r="B191" s="160"/>
      <c r="C191" s="161" t="s">
        <v>281</v>
      </c>
      <c r="D191" s="161" t="s">
        <v>143</v>
      </c>
      <c r="E191" s="162" t="s">
        <v>282</v>
      </c>
      <c r="F191" s="163" t="s">
        <v>283</v>
      </c>
      <c r="G191" s="164" t="s">
        <v>146</v>
      </c>
      <c r="H191" s="165">
        <v>5.25</v>
      </c>
      <c r="I191" s="166"/>
      <c r="J191" s="167">
        <f>ROUND(I191*H191,0)</f>
        <v>0</v>
      </c>
      <c r="K191" s="163" t="s">
        <v>147</v>
      </c>
      <c r="L191" s="34"/>
      <c r="M191" s="168" t="s">
        <v>21</v>
      </c>
      <c r="N191" s="169" t="s">
        <v>43</v>
      </c>
      <c r="O191" s="35"/>
      <c r="P191" s="170">
        <f>O191*H191</f>
        <v>0</v>
      </c>
      <c r="Q191" s="170">
        <v>0.0003</v>
      </c>
      <c r="R191" s="170">
        <f>Q191*H191</f>
        <v>0.0015749999999999998</v>
      </c>
      <c r="S191" s="170">
        <v>0</v>
      </c>
      <c r="T191" s="171">
        <f>S191*H191</f>
        <v>0</v>
      </c>
      <c r="AR191" s="17" t="s">
        <v>148</v>
      </c>
      <c r="AT191" s="17" t="s">
        <v>143</v>
      </c>
      <c r="AU191" s="17" t="s">
        <v>149</v>
      </c>
      <c r="AY191" s="17" t="s">
        <v>141</v>
      </c>
      <c r="BE191" s="172">
        <f>IF(N191="základní",J191,0)</f>
        <v>0</v>
      </c>
      <c r="BF191" s="172">
        <f>IF(N191="snížená",J191,0)</f>
        <v>0</v>
      </c>
      <c r="BG191" s="172">
        <f>IF(N191="zákl. přenesená",J191,0)</f>
        <v>0</v>
      </c>
      <c r="BH191" s="172">
        <f>IF(N191="sníž. přenesená",J191,0)</f>
        <v>0</v>
      </c>
      <c r="BI191" s="172">
        <f>IF(N191="nulová",J191,0)</f>
        <v>0</v>
      </c>
      <c r="BJ191" s="17" t="s">
        <v>149</v>
      </c>
      <c r="BK191" s="172">
        <f>ROUND(I191*H191,0)</f>
        <v>0</v>
      </c>
      <c r="BL191" s="17" t="s">
        <v>148</v>
      </c>
      <c r="BM191" s="17" t="s">
        <v>284</v>
      </c>
    </row>
    <row r="192" spans="2:47" s="1" customFormat="1" ht="28.5" customHeight="1">
      <c r="B192" s="34"/>
      <c r="D192" s="173" t="s">
        <v>151</v>
      </c>
      <c r="F192" s="174" t="s">
        <v>285</v>
      </c>
      <c r="I192" s="134"/>
      <c r="L192" s="34"/>
      <c r="M192" s="63"/>
      <c r="N192" s="35"/>
      <c r="O192" s="35"/>
      <c r="P192" s="35"/>
      <c r="Q192" s="35"/>
      <c r="R192" s="35"/>
      <c r="S192" s="35"/>
      <c r="T192" s="64"/>
      <c r="AT192" s="17" t="s">
        <v>151</v>
      </c>
      <c r="AU192" s="17" t="s">
        <v>149</v>
      </c>
    </row>
    <row r="193" spans="2:51" s="11" customFormat="1" ht="20.25" customHeight="1">
      <c r="B193" s="175"/>
      <c r="D193" s="173" t="s">
        <v>153</v>
      </c>
      <c r="E193" s="184" t="s">
        <v>21</v>
      </c>
      <c r="F193" s="185" t="s">
        <v>286</v>
      </c>
      <c r="H193" s="186">
        <v>5.25</v>
      </c>
      <c r="I193" s="180"/>
      <c r="L193" s="175"/>
      <c r="M193" s="181"/>
      <c r="N193" s="182"/>
      <c r="O193" s="182"/>
      <c r="P193" s="182"/>
      <c r="Q193" s="182"/>
      <c r="R193" s="182"/>
      <c r="S193" s="182"/>
      <c r="T193" s="183"/>
      <c r="AT193" s="184" t="s">
        <v>153</v>
      </c>
      <c r="AU193" s="184" t="s">
        <v>149</v>
      </c>
      <c r="AV193" s="11" t="s">
        <v>149</v>
      </c>
      <c r="AW193" s="11" t="s">
        <v>35</v>
      </c>
      <c r="AX193" s="11" t="s">
        <v>8</v>
      </c>
      <c r="AY193" s="184" t="s">
        <v>141</v>
      </c>
    </row>
    <row r="194" spans="2:63" s="10" customFormat="1" ht="29.25" customHeight="1">
      <c r="B194" s="146"/>
      <c r="D194" s="157" t="s">
        <v>70</v>
      </c>
      <c r="E194" s="158" t="s">
        <v>148</v>
      </c>
      <c r="F194" s="158" t="s">
        <v>287</v>
      </c>
      <c r="I194" s="149"/>
      <c r="J194" s="159">
        <f>BK194</f>
        <v>0</v>
      </c>
      <c r="L194" s="146"/>
      <c r="M194" s="151"/>
      <c r="N194" s="152"/>
      <c r="O194" s="152"/>
      <c r="P194" s="153">
        <f>SUM(P195:P216)</f>
        <v>0</v>
      </c>
      <c r="Q194" s="152"/>
      <c r="R194" s="153">
        <f>SUM(R195:R216)</f>
        <v>36.99637536</v>
      </c>
      <c r="S194" s="152"/>
      <c r="T194" s="154">
        <f>SUM(T195:T216)</f>
        <v>0</v>
      </c>
      <c r="AR194" s="147" t="s">
        <v>8</v>
      </c>
      <c r="AT194" s="155" t="s">
        <v>70</v>
      </c>
      <c r="AU194" s="155" t="s">
        <v>8</v>
      </c>
      <c r="AY194" s="147" t="s">
        <v>141</v>
      </c>
      <c r="BK194" s="156">
        <f>SUM(BK195:BK216)</f>
        <v>0</v>
      </c>
    </row>
    <row r="195" spans="2:65" s="1" customFormat="1" ht="28.5" customHeight="1">
      <c r="B195" s="160"/>
      <c r="C195" s="161" t="s">
        <v>288</v>
      </c>
      <c r="D195" s="161" t="s">
        <v>143</v>
      </c>
      <c r="E195" s="162" t="s">
        <v>289</v>
      </c>
      <c r="F195" s="163" t="s">
        <v>290</v>
      </c>
      <c r="G195" s="164" t="s">
        <v>187</v>
      </c>
      <c r="H195" s="165">
        <v>70.905</v>
      </c>
      <c r="I195" s="166"/>
      <c r="J195" s="167">
        <f>ROUND(I195*H195,0)</f>
        <v>0</v>
      </c>
      <c r="K195" s="163" t="s">
        <v>147</v>
      </c>
      <c r="L195" s="34"/>
      <c r="M195" s="168" t="s">
        <v>21</v>
      </c>
      <c r="N195" s="169" t="s">
        <v>43</v>
      </c>
      <c r="O195" s="35"/>
      <c r="P195" s="170">
        <f>O195*H195</f>
        <v>0</v>
      </c>
      <c r="Q195" s="170">
        <v>0.32096</v>
      </c>
      <c r="R195" s="170">
        <f>Q195*H195</f>
        <v>22.7576688</v>
      </c>
      <c r="S195" s="170">
        <v>0</v>
      </c>
      <c r="T195" s="171">
        <f>S195*H195</f>
        <v>0</v>
      </c>
      <c r="AR195" s="17" t="s">
        <v>148</v>
      </c>
      <c r="AT195" s="17" t="s">
        <v>143</v>
      </c>
      <c r="AU195" s="17" t="s">
        <v>149</v>
      </c>
      <c r="AY195" s="17" t="s">
        <v>141</v>
      </c>
      <c r="BE195" s="172">
        <f>IF(N195="základní",J195,0)</f>
        <v>0</v>
      </c>
      <c r="BF195" s="172">
        <f>IF(N195="snížená",J195,0)</f>
        <v>0</v>
      </c>
      <c r="BG195" s="172">
        <f>IF(N195="zákl. přenesená",J195,0)</f>
        <v>0</v>
      </c>
      <c r="BH195" s="172">
        <f>IF(N195="sníž. přenesená",J195,0)</f>
        <v>0</v>
      </c>
      <c r="BI195" s="172">
        <f>IF(N195="nulová",J195,0)</f>
        <v>0</v>
      </c>
      <c r="BJ195" s="17" t="s">
        <v>149</v>
      </c>
      <c r="BK195" s="172">
        <f>ROUND(I195*H195,0)</f>
        <v>0</v>
      </c>
      <c r="BL195" s="17" t="s">
        <v>148</v>
      </c>
      <c r="BM195" s="17" t="s">
        <v>291</v>
      </c>
    </row>
    <row r="196" spans="2:47" s="1" customFormat="1" ht="51" customHeight="1">
      <c r="B196" s="34"/>
      <c r="D196" s="173" t="s">
        <v>151</v>
      </c>
      <c r="F196" s="174" t="s">
        <v>292</v>
      </c>
      <c r="I196" s="134"/>
      <c r="L196" s="34"/>
      <c r="M196" s="63"/>
      <c r="N196" s="35"/>
      <c r="O196" s="35"/>
      <c r="P196" s="35"/>
      <c r="Q196" s="35"/>
      <c r="R196" s="35"/>
      <c r="S196" s="35"/>
      <c r="T196" s="64"/>
      <c r="AT196" s="17" t="s">
        <v>151</v>
      </c>
      <c r="AU196" s="17" t="s">
        <v>149</v>
      </c>
    </row>
    <row r="197" spans="2:51" s="11" customFormat="1" ht="20.25" customHeight="1">
      <c r="B197" s="175"/>
      <c r="D197" s="176" t="s">
        <v>153</v>
      </c>
      <c r="E197" s="177" t="s">
        <v>21</v>
      </c>
      <c r="F197" s="178" t="s">
        <v>293</v>
      </c>
      <c r="H197" s="179">
        <v>70.905</v>
      </c>
      <c r="I197" s="180"/>
      <c r="L197" s="175"/>
      <c r="M197" s="181"/>
      <c r="N197" s="182"/>
      <c r="O197" s="182"/>
      <c r="P197" s="182"/>
      <c r="Q197" s="182"/>
      <c r="R197" s="182"/>
      <c r="S197" s="182"/>
      <c r="T197" s="183"/>
      <c r="AT197" s="184" t="s">
        <v>153</v>
      </c>
      <c r="AU197" s="184" t="s">
        <v>149</v>
      </c>
      <c r="AV197" s="11" t="s">
        <v>149</v>
      </c>
      <c r="AW197" s="11" t="s">
        <v>35</v>
      </c>
      <c r="AX197" s="11" t="s">
        <v>8</v>
      </c>
      <c r="AY197" s="184" t="s">
        <v>141</v>
      </c>
    </row>
    <row r="198" spans="2:65" s="1" customFormat="1" ht="20.25" customHeight="1">
      <c r="B198" s="160"/>
      <c r="C198" s="161" t="s">
        <v>294</v>
      </c>
      <c r="D198" s="161" t="s">
        <v>143</v>
      </c>
      <c r="E198" s="162" t="s">
        <v>295</v>
      </c>
      <c r="F198" s="163" t="s">
        <v>296</v>
      </c>
      <c r="G198" s="164" t="s">
        <v>187</v>
      </c>
      <c r="H198" s="165">
        <v>70.905</v>
      </c>
      <c r="I198" s="166"/>
      <c r="J198" s="167">
        <f>ROUND(I198*H198,0)</f>
        <v>0</v>
      </c>
      <c r="K198" s="163" t="s">
        <v>147</v>
      </c>
      <c r="L198" s="34"/>
      <c r="M198" s="168" t="s">
        <v>21</v>
      </c>
      <c r="N198" s="169" t="s">
        <v>43</v>
      </c>
      <c r="O198" s="35"/>
      <c r="P198" s="170">
        <f>O198*H198</f>
        <v>0</v>
      </c>
      <c r="Q198" s="170">
        <v>0.00262</v>
      </c>
      <c r="R198" s="170">
        <f>Q198*H198</f>
        <v>0.1857711</v>
      </c>
      <c r="S198" s="170">
        <v>0</v>
      </c>
      <c r="T198" s="171">
        <f>S198*H198</f>
        <v>0</v>
      </c>
      <c r="AR198" s="17" t="s">
        <v>148</v>
      </c>
      <c r="AT198" s="17" t="s">
        <v>143</v>
      </c>
      <c r="AU198" s="17" t="s">
        <v>149</v>
      </c>
      <c r="AY198" s="17" t="s">
        <v>141</v>
      </c>
      <c r="BE198" s="172">
        <f>IF(N198="základní",J198,0)</f>
        <v>0</v>
      </c>
      <c r="BF198" s="172">
        <f>IF(N198="snížená",J198,0)</f>
        <v>0</v>
      </c>
      <c r="BG198" s="172">
        <f>IF(N198="zákl. přenesená",J198,0)</f>
        <v>0</v>
      </c>
      <c r="BH198" s="172">
        <f>IF(N198="sníž. přenesená",J198,0)</f>
        <v>0</v>
      </c>
      <c r="BI198" s="172">
        <f>IF(N198="nulová",J198,0)</f>
        <v>0</v>
      </c>
      <c r="BJ198" s="17" t="s">
        <v>149</v>
      </c>
      <c r="BK198" s="172">
        <f>ROUND(I198*H198,0)</f>
        <v>0</v>
      </c>
      <c r="BL198" s="17" t="s">
        <v>148</v>
      </c>
      <c r="BM198" s="17" t="s">
        <v>297</v>
      </c>
    </row>
    <row r="199" spans="2:47" s="1" customFormat="1" ht="28.5" customHeight="1">
      <c r="B199" s="34"/>
      <c r="D199" s="176" t="s">
        <v>151</v>
      </c>
      <c r="F199" s="196" t="s">
        <v>298</v>
      </c>
      <c r="I199" s="134"/>
      <c r="L199" s="34"/>
      <c r="M199" s="63"/>
      <c r="N199" s="35"/>
      <c r="O199" s="35"/>
      <c r="P199" s="35"/>
      <c r="Q199" s="35"/>
      <c r="R199" s="35"/>
      <c r="S199" s="35"/>
      <c r="T199" s="64"/>
      <c r="AT199" s="17" t="s">
        <v>151</v>
      </c>
      <c r="AU199" s="17" t="s">
        <v>149</v>
      </c>
    </row>
    <row r="200" spans="2:65" s="1" customFormat="1" ht="20.25" customHeight="1">
      <c r="B200" s="160"/>
      <c r="C200" s="161" t="s">
        <v>299</v>
      </c>
      <c r="D200" s="161" t="s">
        <v>143</v>
      </c>
      <c r="E200" s="162" t="s">
        <v>300</v>
      </c>
      <c r="F200" s="163" t="s">
        <v>301</v>
      </c>
      <c r="G200" s="164" t="s">
        <v>187</v>
      </c>
      <c r="H200" s="165">
        <v>70.905</v>
      </c>
      <c r="I200" s="166"/>
      <c r="J200" s="167">
        <f>ROUND(I200*H200,0)</f>
        <v>0</v>
      </c>
      <c r="K200" s="163" t="s">
        <v>147</v>
      </c>
      <c r="L200" s="34"/>
      <c r="M200" s="168" t="s">
        <v>21</v>
      </c>
      <c r="N200" s="169" t="s">
        <v>43</v>
      </c>
      <c r="O200" s="35"/>
      <c r="P200" s="170">
        <f>O200*H200</f>
        <v>0</v>
      </c>
      <c r="Q200" s="170">
        <v>0</v>
      </c>
      <c r="R200" s="170">
        <f>Q200*H200</f>
        <v>0</v>
      </c>
      <c r="S200" s="170">
        <v>0</v>
      </c>
      <c r="T200" s="171">
        <f>S200*H200</f>
        <v>0</v>
      </c>
      <c r="AR200" s="17" t="s">
        <v>148</v>
      </c>
      <c r="AT200" s="17" t="s">
        <v>143</v>
      </c>
      <c r="AU200" s="17" t="s">
        <v>149</v>
      </c>
      <c r="AY200" s="17" t="s">
        <v>141</v>
      </c>
      <c r="BE200" s="172">
        <f>IF(N200="základní",J200,0)</f>
        <v>0</v>
      </c>
      <c r="BF200" s="172">
        <f>IF(N200="snížená",J200,0)</f>
        <v>0</v>
      </c>
      <c r="BG200" s="172">
        <f>IF(N200="zákl. přenesená",J200,0)</f>
        <v>0</v>
      </c>
      <c r="BH200" s="172">
        <f>IF(N200="sníž. přenesená",J200,0)</f>
        <v>0</v>
      </c>
      <c r="BI200" s="172">
        <f>IF(N200="nulová",J200,0)</f>
        <v>0</v>
      </c>
      <c r="BJ200" s="17" t="s">
        <v>149</v>
      </c>
      <c r="BK200" s="172">
        <f>ROUND(I200*H200,0)</f>
        <v>0</v>
      </c>
      <c r="BL200" s="17" t="s">
        <v>148</v>
      </c>
      <c r="BM200" s="17" t="s">
        <v>302</v>
      </c>
    </row>
    <row r="201" spans="2:47" s="1" customFormat="1" ht="28.5" customHeight="1">
      <c r="B201" s="34"/>
      <c r="D201" s="176" t="s">
        <v>151</v>
      </c>
      <c r="F201" s="196" t="s">
        <v>303</v>
      </c>
      <c r="I201" s="134"/>
      <c r="L201" s="34"/>
      <c r="M201" s="63"/>
      <c r="N201" s="35"/>
      <c r="O201" s="35"/>
      <c r="P201" s="35"/>
      <c r="Q201" s="35"/>
      <c r="R201" s="35"/>
      <c r="S201" s="35"/>
      <c r="T201" s="64"/>
      <c r="AT201" s="17" t="s">
        <v>151</v>
      </c>
      <c r="AU201" s="17" t="s">
        <v>149</v>
      </c>
    </row>
    <row r="202" spans="2:65" s="1" customFormat="1" ht="20.25" customHeight="1">
      <c r="B202" s="160"/>
      <c r="C202" s="161" t="s">
        <v>304</v>
      </c>
      <c r="D202" s="161" t="s">
        <v>143</v>
      </c>
      <c r="E202" s="162" t="s">
        <v>305</v>
      </c>
      <c r="F202" s="163" t="s">
        <v>306</v>
      </c>
      <c r="G202" s="164" t="s">
        <v>265</v>
      </c>
      <c r="H202" s="165">
        <v>33</v>
      </c>
      <c r="I202" s="166"/>
      <c r="J202" s="167">
        <f>ROUND(I202*H202,0)</f>
        <v>0</v>
      </c>
      <c r="K202" s="163" t="s">
        <v>147</v>
      </c>
      <c r="L202" s="34"/>
      <c r="M202" s="168" t="s">
        <v>21</v>
      </c>
      <c r="N202" s="169" t="s">
        <v>43</v>
      </c>
      <c r="O202" s="35"/>
      <c r="P202" s="170">
        <f>O202*H202</f>
        <v>0</v>
      </c>
      <c r="Q202" s="170">
        <v>0.08235</v>
      </c>
      <c r="R202" s="170">
        <f>Q202*H202</f>
        <v>2.71755</v>
      </c>
      <c r="S202" s="170">
        <v>0</v>
      </c>
      <c r="T202" s="171">
        <f>S202*H202</f>
        <v>0</v>
      </c>
      <c r="AR202" s="17" t="s">
        <v>148</v>
      </c>
      <c r="AT202" s="17" t="s">
        <v>143</v>
      </c>
      <c r="AU202" s="17" t="s">
        <v>149</v>
      </c>
      <c r="AY202" s="17" t="s">
        <v>141</v>
      </c>
      <c r="BE202" s="172">
        <f>IF(N202="základní",J202,0)</f>
        <v>0</v>
      </c>
      <c r="BF202" s="172">
        <f>IF(N202="snížená",J202,0)</f>
        <v>0</v>
      </c>
      <c r="BG202" s="172">
        <f>IF(N202="zákl. přenesená",J202,0)</f>
        <v>0</v>
      </c>
      <c r="BH202" s="172">
        <f>IF(N202="sníž. přenesená",J202,0)</f>
        <v>0</v>
      </c>
      <c r="BI202" s="172">
        <f>IF(N202="nulová",J202,0)</f>
        <v>0</v>
      </c>
      <c r="BJ202" s="17" t="s">
        <v>149</v>
      </c>
      <c r="BK202" s="172">
        <f>ROUND(I202*H202,0)</f>
        <v>0</v>
      </c>
      <c r="BL202" s="17" t="s">
        <v>148</v>
      </c>
      <c r="BM202" s="17" t="s">
        <v>307</v>
      </c>
    </row>
    <row r="203" spans="2:47" s="1" customFormat="1" ht="28.5" customHeight="1">
      <c r="B203" s="34"/>
      <c r="D203" s="173" t="s">
        <v>151</v>
      </c>
      <c r="F203" s="174" t="s">
        <v>308</v>
      </c>
      <c r="I203" s="134"/>
      <c r="L203" s="34"/>
      <c r="M203" s="63"/>
      <c r="N203" s="35"/>
      <c r="O203" s="35"/>
      <c r="P203" s="35"/>
      <c r="Q203" s="35"/>
      <c r="R203" s="35"/>
      <c r="S203" s="35"/>
      <c r="T203" s="64"/>
      <c r="AT203" s="17" t="s">
        <v>151</v>
      </c>
      <c r="AU203" s="17" t="s">
        <v>149</v>
      </c>
    </row>
    <row r="204" spans="2:51" s="11" customFormat="1" ht="20.25" customHeight="1">
      <c r="B204" s="175"/>
      <c r="D204" s="176" t="s">
        <v>153</v>
      </c>
      <c r="E204" s="177" t="s">
        <v>21</v>
      </c>
      <c r="F204" s="178" t="s">
        <v>309</v>
      </c>
      <c r="H204" s="179">
        <v>33</v>
      </c>
      <c r="I204" s="180"/>
      <c r="L204" s="175"/>
      <c r="M204" s="181"/>
      <c r="N204" s="182"/>
      <c r="O204" s="182"/>
      <c r="P204" s="182"/>
      <c r="Q204" s="182"/>
      <c r="R204" s="182"/>
      <c r="S204" s="182"/>
      <c r="T204" s="183"/>
      <c r="AT204" s="184" t="s">
        <v>153</v>
      </c>
      <c r="AU204" s="184" t="s">
        <v>149</v>
      </c>
      <c r="AV204" s="11" t="s">
        <v>149</v>
      </c>
      <c r="AW204" s="11" t="s">
        <v>35</v>
      </c>
      <c r="AX204" s="11" t="s">
        <v>8</v>
      </c>
      <c r="AY204" s="184" t="s">
        <v>141</v>
      </c>
    </row>
    <row r="205" spans="2:65" s="1" customFormat="1" ht="28.5" customHeight="1">
      <c r="B205" s="160"/>
      <c r="C205" s="161" t="s">
        <v>310</v>
      </c>
      <c r="D205" s="161" t="s">
        <v>143</v>
      </c>
      <c r="E205" s="162" t="s">
        <v>311</v>
      </c>
      <c r="F205" s="163" t="s">
        <v>312</v>
      </c>
      <c r="G205" s="164" t="s">
        <v>146</v>
      </c>
      <c r="H205" s="165">
        <v>14.35</v>
      </c>
      <c r="I205" s="166"/>
      <c r="J205" s="167">
        <f>ROUND(I205*H205,0)</f>
        <v>0</v>
      </c>
      <c r="K205" s="163" t="s">
        <v>147</v>
      </c>
      <c r="L205" s="34"/>
      <c r="M205" s="168" t="s">
        <v>21</v>
      </c>
      <c r="N205" s="169" t="s">
        <v>43</v>
      </c>
      <c r="O205" s="35"/>
      <c r="P205" s="170">
        <f>O205*H205</f>
        <v>0</v>
      </c>
      <c r="Q205" s="170">
        <v>0.02389</v>
      </c>
      <c r="R205" s="170">
        <f>Q205*H205</f>
        <v>0.3428215</v>
      </c>
      <c r="S205" s="170">
        <v>0</v>
      </c>
      <c r="T205" s="171">
        <f>S205*H205</f>
        <v>0</v>
      </c>
      <c r="AR205" s="17" t="s">
        <v>148</v>
      </c>
      <c r="AT205" s="17" t="s">
        <v>143</v>
      </c>
      <c r="AU205" s="17" t="s">
        <v>149</v>
      </c>
      <c r="AY205" s="17" t="s">
        <v>141</v>
      </c>
      <c r="BE205" s="172">
        <f>IF(N205="základní",J205,0)</f>
        <v>0</v>
      </c>
      <c r="BF205" s="172">
        <f>IF(N205="snížená",J205,0)</f>
        <v>0</v>
      </c>
      <c r="BG205" s="172">
        <f>IF(N205="zákl. přenesená",J205,0)</f>
        <v>0</v>
      </c>
      <c r="BH205" s="172">
        <f>IF(N205="sníž. přenesená",J205,0)</f>
        <v>0</v>
      </c>
      <c r="BI205" s="172">
        <f>IF(N205="nulová",J205,0)</f>
        <v>0</v>
      </c>
      <c r="BJ205" s="17" t="s">
        <v>149</v>
      </c>
      <c r="BK205" s="172">
        <f>ROUND(I205*H205,0)</f>
        <v>0</v>
      </c>
      <c r="BL205" s="17" t="s">
        <v>148</v>
      </c>
      <c r="BM205" s="17" t="s">
        <v>313</v>
      </c>
    </row>
    <row r="206" spans="2:47" s="1" customFormat="1" ht="28.5" customHeight="1">
      <c r="B206" s="34"/>
      <c r="D206" s="173" t="s">
        <v>151</v>
      </c>
      <c r="F206" s="174" t="s">
        <v>314</v>
      </c>
      <c r="I206" s="134"/>
      <c r="L206" s="34"/>
      <c r="M206" s="63"/>
      <c r="N206" s="35"/>
      <c r="O206" s="35"/>
      <c r="P206" s="35"/>
      <c r="Q206" s="35"/>
      <c r="R206" s="35"/>
      <c r="S206" s="35"/>
      <c r="T206" s="64"/>
      <c r="AT206" s="17" t="s">
        <v>151</v>
      </c>
      <c r="AU206" s="17" t="s">
        <v>149</v>
      </c>
    </row>
    <row r="207" spans="2:51" s="11" customFormat="1" ht="20.25" customHeight="1">
      <c r="B207" s="175"/>
      <c r="D207" s="176" t="s">
        <v>153</v>
      </c>
      <c r="E207" s="177" t="s">
        <v>21</v>
      </c>
      <c r="F207" s="178" t="s">
        <v>315</v>
      </c>
      <c r="H207" s="179">
        <v>14.35</v>
      </c>
      <c r="I207" s="180"/>
      <c r="L207" s="175"/>
      <c r="M207" s="181"/>
      <c r="N207" s="182"/>
      <c r="O207" s="182"/>
      <c r="P207" s="182"/>
      <c r="Q207" s="182"/>
      <c r="R207" s="182"/>
      <c r="S207" s="182"/>
      <c r="T207" s="183"/>
      <c r="AT207" s="184" t="s">
        <v>153</v>
      </c>
      <c r="AU207" s="184" t="s">
        <v>149</v>
      </c>
      <c r="AV207" s="11" t="s">
        <v>149</v>
      </c>
      <c r="AW207" s="11" t="s">
        <v>35</v>
      </c>
      <c r="AX207" s="11" t="s">
        <v>8</v>
      </c>
      <c r="AY207" s="184" t="s">
        <v>141</v>
      </c>
    </row>
    <row r="208" spans="2:65" s="1" customFormat="1" ht="20.25" customHeight="1">
      <c r="B208" s="160"/>
      <c r="C208" s="161" t="s">
        <v>316</v>
      </c>
      <c r="D208" s="161" t="s">
        <v>143</v>
      </c>
      <c r="E208" s="162" t="s">
        <v>317</v>
      </c>
      <c r="F208" s="163" t="s">
        <v>318</v>
      </c>
      <c r="G208" s="164" t="s">
        <v>157</v>
      </c>
      <c r="H208" s="165">
        <v>1.256</v>
      </c>
      <c r="I208" s="166"/>
      <c r="J208" s="167">
        <f>ROUND(I208*H208,0)</f>
        <v>0</v>
      </c>
      <c r="K208" s="163" t="s">
        <v>147</v>
      </c>
      <c r="L208" s="34"/>
      <c r="M208" s="168" t="s">
        <v>21</v>
      </c>
      <c r="N208" s="169" t="s">
        <v>43</v>
      </c>
      <c r="O208" s="35"/>
      <c r="P208" s="170">
        <f>O208*H208</f>
        <v>0</v>
      </c>
      <c r="Q208" s="170">
        <v>2.4534</v>
      </c>
      <c r="R208" s="170">
        <f>Q208*H208</f>
        <v>3.0814703999999997</v>
      </c>
      <c r="S208" s="170">
        <v>0</v>
      </c>
      <c r="T208" s="171">
        <f>S208*H208</f>
        <v>0</v>
      </c>
      <c r="AR208" s="17" t="s">
        <v>148</v>
      </c>
      <c r="AT208" s="17" t="s">
        <v>143</v>
      </c>
      <c r="AU208" s="17" t="s">
        <v>149</v>
      </c>
      <c r="AY208" s="17" t="s">
        <v>141</v>
      </c>
      <c r="BE208" s="172">
        <f>IF(N208="základní",J208,0)</f>
        <v>0</v>
      </c>
      <c r="BF208" s="172">
        <f>IF(N208="snížená",J208,0)</f>
        <v>0</v>
      </c>
      <c r="BG208" s="172">
        <f>IF(N208="zákl. přenesená",J208,0)</f>
        <v>0</v>
      </c>
      <c r="BH208" s="172">
        <f>IF(N208="sníž. přenesená",J208,0)</f>
        <v>0</v>
      </c>
      <c r="BI208" s="172">
        <f>IF(N208="nulová",J208,0)</f>
        <v>0</v>
      </c>
      <c r="BJ208" s="17" t="s">
        <v>149</v>
      </c>
      <c r="BK208" s="172">
        <f>ROUND(I208*H208,0)</f>
        <v>0</v>
      </c>
      <c r="BL208" s="17" t="s">
        <v>148</v>
      </c>
      <c r="BM208" s="17" t="s">
        <v>319</v>
      </c>
    </row>
    <row r="209" spans="2:47" s="1" customFormat="1" ht="20.25" customHeight="1">
      <c r="B209" s="34"/>
      <c r="D209" s="173" t="s">
        <v>151</v>
      </c>
      <c r="F209" s="174" t="s">
        <v>320</v>
      </c>
      <c r="I209" s="134"/>
      <c r="L209" s="34"/>
      <c r="M209" s="63"/>
      <c r="N209" s="35"/>
      <c r="O209" s="35"/>
      <c r="P209" s="35"/>
      <c r="Q209" s="35"/>
      <c r="R209" s="35"/>
      <c r="S209" s="35"/>
      <c r="T209" s="64"/>
      <c r="AT209" s="17" t="s">
        <v>151</v>
      </c>
      <c r="AU209" s="17" t="s">
        <v>149</v>
      </c>
    </row>
    <row r="210" spans="2:51" s="11" customFormat="1" ht="20.25" customHeight="1">
      <c r="B210" s="175"/>
      <c r="D210" s="176" t="s">
        <v>153</v>
      </c>
      <c r="E210" s="177" t="s">
        <v>21</v>
      </c>
      <c r="F210" s="178" t="s">
        <v>321</v>
      </c>
      <c r="H210" s="179">
        <v>1.256</v>
      </c>
      <c r="I210" s="180"/>
      <c r="L210" s="175"/>
      <c r="M210" s="181"/>
      <c r="N210" s="182"/>
      <c r="O210" s="182"/>
      <c r="P210" s="182"/>
      <c r="Q210" s="182"/>
      <c r="R210" s="182"/>
      <c r="S210" s="182"/>
      <c r="T210" s="183"/>
      <c r="AT210" s="184" t="s">
        <v>153</v>
      </c>
      <c r="AU210" s="184" t="s">
        <v>149</v>
      </c>
      <c r="AV210" s="11" t="s">
        <v>149</v>
      </c>
      <c r="AW210" s="11" t="s">
        <v>35</v>
      </c>
      <c r="AX210" s="11" t="s">
        <v>8</v>
      </c>
      <c r="AY210" s="184" t="s">
        <v>141</v>
      </c>
    </row>
    <row r="211" spans="2:65" s="1" customFormat="1" ht="20.25" customHeight="1">
      <c r="B211" s="160"/>
      <c r="C211" s="161" t="s">
        <v>322</v>
      </c>
      <c r="D211" s="161" t="s">
        <v>143</v>
      </c>
      <c r="E211" s="162" t="s">
        <v>323</v>
      </c>
      <c r="F211" s="163" t="s">
        <v>324</v>
      </c>
      <c r="G211" s="164" t="s">
        <v>242</v>
      </c>
      <c r="H211" s="165">
        <v>0.151</v>
      </c>
      <c r="I211" s="166"/>
      <c r="J211" s="167">
        <f>ROUND(I211*H211,0)</f>
        <v>0</v>
      </c>
      <c r="K211" s="163" t="s">
        <v>147</v>
      </c>
      <c r="L211" s="34"/>
      <c r="M211" s="168" t="s">
        <v>21</v>
      </c>
      <c r="N211" s="169" t="s">
        <v>43</v>
      </c>
      <c r="O211" s="35"/>
      <c r="P211" s="170">
        <f>O211*H211</f>
        <v>0</v>
      </c>
      <c r="Q211" s="170">
        <v>1.05256</v>
      </c>
      <c r="R211" s="170">
        <f>Q211*H211</f>
        <v>0.15893655999999998</v>
      </c>
      <c r="S211" s="170">
        <v>0</v>
      </c>
      <c r="T211" s="171">
        <f>S211*H211</f>
        <v>0</v>
      </c>
      <c r="AR211" s="17" t="s">
        <v>148</v>
      </c>
      <c r="AT211" s="17" t="s">
        <v>143</v>
      </c>
      <c r="AU211" s="17" t="s">
        <v>149</v>
      </c>
      <c r="AY211" s="17" t="s">
        <v>141</v>
      </c>
      <c r="BE211" s="172">
        <f>IF(N211="základní",J211,0)</f>
        <v>0</v>
      </c>
      <c r="BF211" s="172">
        <f>IF(N211="snížená",J211,0)</f>
        <v>0</v>
      </c>
      <c r="BG211" s="172">
        <f>IF(N211="zákl. přenesená",J211,0)</f>
        <v>0</v>
      </c>
      <c r="BH211" s="172">
        <f>IF(N211="sníž. přenesená",J211,0)</f>
        <v>0</v>
      </c>
      <c r="BI211" s="172">
        <f>IF(N211="nulová",J211,0)</f>
        <v>0</v>
      </c>
      <c r="BJ211" s="17" t="s">
        <v>149</v>
      </c>
      <c r="BK211" s="172">
        <f>ROUND(I211*H211,0)</f>
        <v>0</v>
      </c>
      <c r="BL211" s="17" t="s">
        <v>148</v>
      </c>
      <c r="BM211" s="17" t="s">
        <v>325</v>
      </c>
    </row>
    <row r="212" spans="2:47" s="1" customFormat="1" ht="20.25" customHeight="1">
      <c r="B212" s="34"/>
      <c r="D212" s="173" t="s">
        <v>151</v>
      </c>
      <c r="F212" s="174" t="s">
        <v>326</v>
      </c>
      <c r="I212" s="134"/>
      <c r="L212" s="34"/>
      <c r="M212" s="63"/>
      <c r="N212" s="35"/>
      <c r="O212" s="35"/>
      <c r="P212" s="35"/>
      <c r="Q212" s="35"/>
      <c r="R212" s="35"/>
      <c r="S212" s="35"/>
      <c r="T212" s="64"/>
      <c r="AT212" s="17" t="s">
        <v>151</v>
      </c>
      <c r="AU212" s="17" t="s">
        <v>149</v>
      </c>
    </row>
    <row r="213" spans="2:51" s="11" customFormat="1" ht="20.25" customHeight="1">
      <c r="B213" s="175"/>
      <c r="D213" s="176" t="s">
        <v>153</v>
      </c>
      <c r="E213" s="177" t="s">
        <v>21</v>
      </c>
      <c r="F213" s="178" t="s">
        <v>327</v>
      </c>
      <c r="H213" s="179">
        <v>0.151</v>
      </c>
      <c r="I213" s="180"/>
      <c r="L213" s="175"/>
      <c r="M213" s="181"/>
      <c r="N213" s="182"/>
      <c r="O213" s="182"/>
      <c r="P213" s="182"/>
      <c r="Q213" s="182"/>
      <c r="R213" s="182"/>
      <c r="S213" s="182"/>
      <c r="T213" s="183"/>
      <c r="AT213" s="184" t="s">
        <v>153</v>
      </c>
      <c r="AU213" s="184" t="s">
        <v>149</v>
      </c>
      <c r="AV213" s="11" t="s">
        <v>149</v>
      </c>
      <c r="AW213" s="11" t="s">
        <v>35</v>
      </c>
      <c r="AX213" s="11" t="s">
        <v>8</v>
      </c>
      <c r="AY213" s="184" t="s">
        <v>141</v>
      </c>
    </row>
    <row r="214" spans="2:65" s="1" customFormat="1" ht="20.25" customHeight="1">
      <c r="B214" s="160"/>
      <c r="C214" s="161" t="s">
        <v>328</v>
      </c>
      <c r="D214" s="161" t="s">
        <v>143</v>
      </c>
      <c r="E214" s="162" t="s">
        <v>329</v>
      </c>
      <c r="F214" s="163" t="s">
        <v>330</v>
      </c>
      <c r="G214" s="164" t="s">
        <v>157</v>
      </c>
      <c r="H214" s="165">
        <v>4.1</v>
      </c>
      <c r="I214" s="166"/>
      <c r="J214" s="167">
        <f>ROUND(I214*H214,0)</f>
        <v>0</v>
      </c>
      <c r="K214" s="163" t="s">
        <v>147</v>
      </c>
      <c r="L214" s="34"/>
      <c r="M214" s="168" t="s">
        <v>21</v>
      </c>
      <c r="N214" s="169" t="s">
        <v>43</v>
      </c>
      <c r="O214" s="35"/>
      <c r="P214" s="170">
        <f>O214*H214</f>
        <v>0</v>
      </c>
      <c r="Q214" s="170">
        <v>1.89077</v>
      </c>
      <c r="R214" s="170">
        <f>Q214*H214</f>
        <v>7.7521569999999995</v>
      </c>
      <c r="S214" s="170">
        <v>0</v>
      </c>
      <c r="T214" s="171">
        <f>S214*H214</f>
        <v>0</v>
      </c>
      <c r="AR214" s="17" t="s">
        <v>148</v>
      </c>
      <c r="AT214" s="17" t="s">
        <v>143</v>
      </c>
      <c r="AU214" s="17" t="s">
        <v>149</v>
      </c>
      <c r="AY214" s="17" t="s">
        <v>141</v>
      </c>
      <c r="BE214" s="172">
        <f>IF(N214="základní",J214,0)</f>
        <v>0</v>
      </c>
      <c r="BF214" s="172">
        <f>IF(N214="snížená",J214,0)</f>
        <v>0</v>
      </c>
      <c r="BG214" s="172">
        <f>IF(N214="zákl. přenesená",J214,0)</f>
        <v>0</v>
      </c>
      <c r="BH214" s="172">
        <f>IF(N214="sníž. přenesená",J214,0)</f>
        <v>0</v>
      </c>
      <c r="BI214" s="172">
        <f>IF(N214="nulová",J214,0)</f>
        <v>0</v>
      </c>
      <c r="BJ214" s="17" t="s">
        <v>149</v>
      </c>
      <c r="BK214" s="172">
        <f>ROUND(I214*H214,0)</f>
        <v>0</v>
      </c>
      <c r="BL214" s="17" t="s">
        <v>148</v>
      </c>
      <c r="BM214" s="17" t="s">
        <v>331</v>
      </c>
    </row>
    <row r="215" spans="2:47" s="1" customFormat="1" ht="28.5" customHeight="1">
      <c r="B215" s="34"/>
      <c r="D215" s="173" t="s">
        <v>151</v>
      </c>
      <c r="F215" s="174" t="s">
        <v>332</v>
      </c>
      <c r="I215" s="134"/>
      <c r="L215" s="34"/>
      <c r="M215" s="63"/>
      <c r="N215" s="35"/>
      <c r="O215" s="35"/>
      <c r="P215" s="35"/>
      <c r="Q215" s="35"/>
      <c r="R215" s="35"/>
      <c r="S215" s="35"/>
      <c r="T215" s="64"/>
      <c r="AT215" s="17" t="s">
        <v>151</v>
      </c>
      <c r="AU215" s="17" t="s">
        <v>149</v>
      </c>
    </row>
    <row r="216" spans="2:51" s="11" customFormat="1" ht="20.25" customHeight="1">
      <c r="B216" s="175"/>
      <c r="D216" s="173" t="s">
        <v>153</v>
      </c>
      <c r="E216" s="184" t="s">
        <v>21</v>
      </c>
      <c r="F216" s="185" t="s">
        <v>333</v>
      </c>
      <c r="H216" s="186">
        <v>4.1</v>
      </c>
      <c r="I216" s="180"/>
      <c r="L216" s="175"/>
      <c r="M216" s="181"/>
      <c r="N216" s="182"/>
      <c r="O216" s="182"/>
      <c r="P216" s="182"/>
      <c r="Q216" s="182"/>
      <c r="R216" s="182"/>
      <c r="S216" s="182"/>
      <c r="T216" s="183"/>
      <c r="AT216" s="184" t="s">
        <v>153</v>
      </c>
      <c r="AU216" s="184" t="s">
        <v>149</v>
      </c>
      <c r="AV216" s="11" t="s">
        <v>149</v>
      </c>
      <c r="AW216" s="11" t="s">
        <v>35</v>
      </c>
      <c r="AX216" s="11" t="s">
        <v>8</v>
      </c>
      <c r="AY216" s="184" t="s">
        <v>141</v>
      </c>
    </row>
    <row r="217" spans="2:63" s="10" customFormat="1" ht="29.25" customHeight="1">
      <c r="B217" s="146"/>
      <c r="D217" s="157" t="s">
        <v>70</v>
      </c>
      <c r="E217" s="158" t="s">
        <v>179</v>
      </c>
      <c r="F217" s="158" t="s">
        <v>334</v>
      </c>
      <c r="I217" s="149"/>
      <c r="J217" s="159">
        <f>BK217</f>
        <v>0</v>
      </c>
      <c r="L217" s="146"/>
      <c r="M217" s="151"/>
      <c r="N217" s="152"/>
      <c r="O217" s="152"/>
      <c r="P217" s="153">
        <f>SUM(P218:P300)</f>
        <v>0</v>
      </c>
      <c r="Q217" s="152"/>
      <c r="R217" s="153">
        <f>SUM(R218:R300)</f>
        <v>63.19690121</v>
      </c>
      <c r="S217" s="152"/>
      <c r="T217" s="154">
        <f>SUM(T218:T300)</f>
        <v>0</v>
      </c>
      <c r="AR217" s="147" t="s">
        <v>8</v>
      </c>
      <c r="AT217" s="155" t="s">
        <v>70</v>
      </c>
      <c r="AU217" s="155" t="s">
        <v>8</v>
      </c>
      <c r="AY217" s="147" t="s">
        <v>141</v>
      </c>
      <c r="BK217" s="156">
        <f>SUM(BK218:BK300)</f>
        <v>0</v>
      </c>
    </row>
    <row r="218" spans="2:65" s="1" customFormat="1" ht="28.5" customHeight="1">
      <c r="B218" s="160"/>
      <c r="C218" s="161" t="s">
        <v>335</v>
      </c>
      <c r="D218" s="161" t="s">
        <v>143</v>
      </c>
      <c r="E218" s="162" t="s">
        <v>336</v>
      </c>
      <c r="F218" s="163" t="s">
        <v>337</v>
      </c>
      <c r="G218" s="164" t="s">
        <v>187</v>
      </c>
      <c r="H218" s="165">
        <v>65.41</v>
      </c>
      <c r="I218" s="166"/>
      <c r="J218" s="167">
        <f>ROUND(I218*H218,0)</f>
        <v>0</v>
      </c>
      <c r="K218" s="163" t="s">
        <v>147</v>
      </c>
      <c r="L218" s="34"/>
      <c r="M218" s="168" t="s">
        <v>21</v>
      </c>
      <c r="N218" s="169" t="s">
        <v>43</v>
      </c>
      <c r="O218" s="35"/>
      <c r="P218" s="170">
        <f>O218*H218</f>
        <v>0</v>
      </c>
      <c r="Q218" s="170">
        <v>0.01838</v>
      </c>
      <c r="R218" s="170">
        <f>Q218*H218</f>
        <v>1.2022358</v>
      </c>
      <c r="S218" s="170">
        <v>0</v>
      </c>
      <c r="T218" s="171">
        <f>S218*H218</f>
        <v>0</v>
      </c>
      <c r="AR218" s="17" t="s">
        <v>148</v>
      </c>
      <c r="AT218" s="17" t="s">
        <v>143</v>
      </c>
      <c r="AU218" s="17" t="s">
        <v>149</v>
      </c>
      <c r="AY218" s="17" t="s">
        <v>141</v>
      </c>
      <c r="BE218" s="172">
        <f>IF(N218="základní",J218,0)</f>
        <v>0</v>
      </c>
      <c r="BF218" s="172">
        <f>IF(N218="snížená",J218,0)</f>
        <v>0</v>
      </c>
      <c r="BG218" s="172">
        <f>IF(N218="zákl. přenesená",J218,0)</f>
        <v>0</v>
      </c>
      <c r="BH218" s="172">
        <f>IF(N218="sníž. přenesená",J218,0)</f>
        <v>0</v>
      </c>
      <c r="BI218" s="172">
        <f>IF(N218="nulová",J218,0)</f>
        <v>0</v>
      </c>
      <c r="BJ218" s="17" t="s">
        <v>149</v>
      </c>
      <c r="BK218" s="172">
        <f>ROUND(I218*H218,0)</f>
        <v>0</v>
      </c>
      <c r="BL218" s="17" t="s">
        <v>148</v>
      </c>
      <c r="BM218" s="17" t="s">
        <v>338</v>
      </c>
    </row>
    <row r="219" spans="2:47" s="1" customFormat="1" ht="39.75" customHeight="1">
      <c r="B219" s="34"/>
      <c r="D219" s="173" t="s">
        <v>151</v>
      </c>
      <c r="F219" s="174" t="s">
        <v>339</v>
      </c>
      <c r="I219" s="134"/>
      <c r="L219" s="34"/>
      <c r="M219" s="63"/>
      <c r="N219" s="35"/>
      <c r="O219" s="35"/>
      <c r="P219" s="35"/>
      <c r="Q219" s="35"/>
      <c r="R219" s="35"/>
      <c r="S219" s="35"/>
      <c r="T219" s="64"/>
      <c r="AT219" s="17" t="s">
        <v>151</v>
      </c>
      <c r="AU219" s="17" t="s">
        <v>149</v>
      </c>
    </row>
    <row r="220" spans="2:51" s="11" customFormat="1" ht="20.25" customHeight="1">
      <c r="B220" s="175"/>
      <c r="D220" s="176" t="s">
        <v>153</v>
      </c>
      <c r="E220" s="177" t="s">
        <v>21</v>
      </c>
      <c r="F220" s="178" t="s">
        <v>340</v>
      </c>
      <c r="H220" s="179">
        <v>65.41</v>
      </c>
      <c r="I220" s="180"/>
      <c r="L220" s="175"/>
      <c r="M220" s="181"/>
      <c r="N220" s="182"/>
      <c r="O220" s="182"/>
      <c r="P220" s="182"/>
      <c r="Q220" s="182"/>
      <c r="R220" s="182"/>
      <c r="S220" s="182"/>
      <c r="T220" s="183"/>
      <c r="AT220" s="184" t="s">
        <v>153</v>
      </c>
      <c r="AU220" s="184" t="s">
        <v>149</v>
      </c>
      <c r="AV220" s="11" t="s">
        <v>149</v>
      </c>
      <c r="AW220" s="11" t="s">
        <v>35</v>
      </c>
      <c r="AX220" s="11" t="s">
        <v>8</v>
      </c>
      <c r="AY220" s="184" t="s">
        <v>141</v>
      </c>
    </row>
    <row r="221" spans="2:65" s="1" customFormat="1" ht="20.25" customHeight="1">
      <c r="B221" s="160"/>
      <c r="C221" s="161" t="s">
        <v>341</v>
      </c>
      <c r="D221" s="161" t="s">
        <v>143</v>
      </c>
      <c r="E221" s="162" t="s">
        <v>342</v>
      </c>
      <c r="F221" s="163" t="s">
        <v>343</v>
      </c>
      <c r="G221" s="164" t="s">
        <v>187</v>
      </c>
      <c r="H221" s="165">
        <v>0.495</v>
      </c>
      <c r="I221" s="166"/>
      <c r="J221" s="167">
        <f>ROUND(I221*H221,0)</f>
        <v>0</v>
      </c>
      <c r="K221" s="163" t="s">
        <v>147</v>
      </c>
      <c r="L221" s="34"/>
      <c r="M221" s="168" t="s">
        <v>21</v>
      </c>
      <c r="N221" s="169" t="s">
        <v>43</v>
      </c>
      <c r="O221" s="35"/>
      <c r="P221" s="170">
        <f>O221*H221</f>
        <v>0</v>
      </c>
      <c r="Q221" s="170">
        <v>0.04153</v>
      </c>
      <c r="R221" s="170">
        <f>Q221*H221</f>
        <v>0.02055735</v>
      </c>
      <c r="S221" s="170">
        <v>0</v>
      </c>
      <c r="T221" s="171">
        <f>S221*H221</f>
        <v>0</v>
      </c>
      <c r="AR221" s="17" t="s">
        <v>148</v>
      </c>
      <c r="AT221" s="17" t="s">
        <v>143</v>
      </c>
      <c r="AU221" s="17" t="s">
        <v>149</v>
      </c>
      <c r="AY221" s="17" t="s">
        <v>141</v>
      </c>
      <c r="BE221" s="172">
        <f>IF(N221="základní",J221,0)</f>
        <v>0</v>
      </c>
      <c r="BF221" s="172">
        <f>IF(N221="snížená",J221,0)</f>
        <v>0</v>
      </c>
      <c r="BG221" s="172">
        <f>IF(N221="zákl. přenesená",J221,0)</f>
        <v>0</v>
      </c>
      <c r="BH221" s="172">
        <f>IF(N221="sníž. přenesená",J221,0)</f>
        <v>0</v>
      </c>
      <c r="BI221" s="172">
        <f>IF(N221="nulová",J221,0)</f>
        <v>0</v>
      </c>
      <c r="BJ221" s="17" t="s">
        <v>149</v>
      </c>
      <c r="BK221" s="172">
        <f>ROUND(I221*H221,0)</f>
        <v>0</v>
      </c>
      <c r="BL221" s="17" t="s">
        <v>148</v>
      </c>
      <c r="BM221" s="17" t="s">
        <v>344</v>
      </c>
    </row>
    <row r="222" spans="2:47" s="1" customFormat="1" ht="28.5" customHeight="1">
      <c r="B222" s="34"/>
      <c r="D222" s="173" t="s">
        <v>151</v>
      </c>
      <c r="F222" s="174" t="s">
        <v>345</v>
      </c>
      <c r="I222" s="134"/>
      <c r="L222" s="34"/>
      <c r="M222" s="63"/>
      <c r="N222" s="35"/>
      <c r="O222" s="35"/>
      <c r="P222" s="35"/>
      <c r="Q222" s="35"/>
      <c r="R222" s="35"/>
      <c r="S222" s="35"/>
      <c r="T222" s="64"/>
      <c r="AT222" s="17" t="s">
        <v>151</v>
      </c>
      <c r="AU222" s="17" t="s">
        <v>149</v>
      </c>
    </row>
    <row r="223" spans="2:51" s="11" customFormat="1" ht="20.25" customHeight="1">
      <c r="B223" s="175"/>
      <c r="D223" s="176" t="s">
        <v>153</v>
      </c>
      <c r="E223" s="177" t="s">
        <v>21</v>
      </c>
      <c r="F223" s="178" t="s">
        <v>346</v>
      </c>
      <c r="H223" s="179">
        <v>0.495</v>
      </c>
      <c r="I223" s="180"/>
      <c r="L223" s="175"/>
      <c r="M223" s="181"/>
      <c r="N223" s="182"/>
      <c r="O223" s="182"/>
      <c r="P223" s="182"/>
      <c r="Q223" s="182"/>
      <c r="R223" s="182"/>
      <c r="S223" s="182"/>
      <c r="T223" s="183"/>
      <c r="AT223" s="184" t="s">
        <v>153</v>
      </c>
      <c r="AU223" s="184" t="s">
        <v>149</v>
      </c>
      <c r="AV223" s="11" t="s">
        <v>149</v>
      </c>
      <c r="AW223" s="11" t="s">
        <v>35</v>
      </c>
      <c r="AX223" s="11" t="s">
        <v>8</v>
      </c>
      <c r="AY223" s="184" t="s">
        <v>141</v>
      </c>
    </row>
    <row r="224" spans="2:65" s="1" customFormat="1" ht="20.25" customHeight="1">
      <c r="B224" s="160"/>
      <c r="C224" s="161" t="s">
        <v>347</v>
      </c>
      <c r="D224" s="161" t="s">
        <v>143</v>
      </c>
      <c r="E224" s="162" t="s">
        <v>348</v>
      </c>
      <c r="F224" s="163" t="s">
        <v>349</v>
      </c>
      <c r="G224" s="164" t="s">
        <v>187</v>
      </c>
      <c r="H224" s="165">
        <v>0.3</v>
      </c>
      <c r="I224" s="166"/>
      <c r="J224" s="167">
        <f>ROUND(I224*H224,0)</f>
        <v>0</v>
      </c>
      <c r="K224" s="163" t="s">
        <v>147</v>
      </c>
      <c r="L224" s="34"/>
      <c r="M224" s="168" t="s">
        <v>21</v>
      </c>
      <c r="N224" s="169" t="s">
        <v>43</v>
      </c>
      <c r="O224" s="35"/>
      <c r="P224" s="170">
        <f>O224*H224</f>
        <v>0</v>
      </c>
      <c r="Q224" s="170">
        <v>0.04153</v>
      </c>
      <c r="R224" s="170">
        <f>Q224*H224</f>
        <v>0.012459</v>
      </c>
      <c r="S224" s="170">
        <v>0</v>
      </c>
      <c r="T224" s="171">
        <f>S224*H224</f>
        <v>0</v>
      </c>
      <c r="AR224" s="17" t="s">
        <v>148</v>
      </c>
      <c r="AT224" s="17" t="s">
        <v>143</v>
      </c>
      <c r="AU224" s="17" t="s">
        <v>149</v>
      </c>
      <c r="AY224" s="17" t="s">
        <v>141</v>
      </c>
      <c r="BE224" s="172">
        <f>IF(N224="základní",J224,0)</f>
        <v>0</v>
      </c>
      <c r="BF224" s="172">
        <f>IF(N224="snížená",J224,0)</f>
        <v>0</v>
      </c>
      <c r="BG224" s="172">
        <f>IF(N224="zákl. přenesená",J224,0)</f>
        <v>0</v>
      </c>
      <c r="BH224" s="172">
        <f>IF(N224="sníž. přenesená",J224,0)</f>
        <v>0</v>
      </c>
      <c r="BI224" s="172">
        <f>IF(N224="nulová",J224,0)</f>
        <v>0</v>
      </c>
      <c r="BJ224" s="17" t="s">
        <v>149</v>
      </c>
      <c r="BK224" s="172">
        <f>ROUND(I224*H224,0)</f>
        <v>0</v>
      </c>
      <c r="BL224" s="17" t="s">
        <v>148</v>
      </c>
      <c r="BM224" s="17" t="s">
        <v>350</v>
      </c>
    </row>
    <row r="225" spans="2:47" s="1" customFormat="1" ht="28.5" customHeight="1">
      <c r="B225" s="34"/>
      <c r="D225" s="173" t="s">
        <v>151</v>
      </c>
      <c r="F225" s="174" t="s">
        <v>351</v>
      </c>
      <c r="I225" s="134"/>
      <c r="L225" s="34"/>
      <c r="M225" s="63"/>
      <c r="N225" s="35"/>
      <c r="O225" s="35"/>
      <c r="P225" s="35"/>
      <c r="Q225" s="35"/>
      <c r="R225" s="35"/>
      <c r="S225" s="35"/>
      <c r="T225" s="64"/>
      <c r="AT225" s="17" t="s">
        <v>151</v>
      </c>
      <c r="AU225" s="17" t="s">
        <v>149</v>
      </c>
    </row>
    <row r="226" spans="2:51" s="11" customFormat="1" ht="20.25" customHeight="1">
      <c r="B226" s="175"/>
      <c r="D226" s="176" t="s">
        <v>153</v>
      </c>
      <c r="E226" s="177" t="s">
        <v>21</v>
      </c>
      <c r="F226" s="178" t="s">
        <v>352</v>
      </c>
      <c r="H226" s="179">
        <v>0.3</v>
      </c>
      <c r="I226" s="180"/>
      <c r="L226" s="175"/>
      <c r="M226" s="181"/>
      <c r="N226" s="182"/>
      <c r="O226" s="182"/>
      <c r="P226" s="182"/>
      <c r="Q226" s="182"/>
      <c r="R226" s="182"/>
      <c r="S226" s="182"/>
      <c r="T226" s="183"/>
      <c r="AT226" s="184" t="s">
        <v>153</v>
      </c>
      <c r="AU226" s="184" t="s">
        <v>149</v>
      </c>
      <c r="AV226" s="11" t="s">
        <v>149</v>
      </c>
      <c r="AW226" s="11" t="s">
        <v>35</v>
      </c>
      <c r="AX226" s="11" t="s">
        <v>8</v>
      </c>
      <c r="AY226" s="184" t="s">
        <v>141</v>
      </c>
    </row>
    <row r="227" spans="2:65" s="1" customFormat="1" ht="28.5" customHeight="1">
      <c r="B227" s="160"/>
      <c r="C227" s="161" t="s">
        <v>353</v>
      </c>
      <c r="D227" s="161" t="s">
        <v>143</v>
      </c>
      <c r="E227" s="162" t="s">
        <v>354</v>
      </c>
      <c r="F227" s="163" t="s">
        <v>355</v>
      </c>
      <c r="G227" s="164" t="s">
        <v>187</v>
      </c>
      <c r="H227" s="165">
        <v>54.285</v>
      </c>
      <c r="I227" s="166"/>
      <c r="J227" s="167">
        <f>ROUND(I227*H227,0)</f>
        <v>0</v>
      </c>
      <c r="K227" s="163" t="s">
        <v>147</v>
      </c>
      <c r="L227" s="34"/>
      <c r="M227" s="168" t="s">
        <v>21</v>
      </c>
      <c r="N227" s="169" t="s">
        <v>43</v>
      </c>
      <c r="O227" s="35"/>
      <c r="P227" s="170">
        <f>O227*H227</f>
        <v>0</v>
      </c>
      <c r="Q227" s="170">
        <v>0.01838</v>
      </c>
      <c r="R227" s="170">
        <f>Q227*H227</f>
        <v>0.9977583</v>
      </c>
      <c r="S227" s="170">
        <v>0</v>
      </c>
      <c r="T227" s="171">
        <f>S227*H227</f>
        <v>0</v>
      </c>
      <c r="AR227" s="17" t="s">
        <v>148</v>
      </c>
      <c r="AT227" s="17" t="s">
        <v>143</v>
      </c>
      <c r="AU227" s="17" t="s">
        <v>149</v>
      </c>
      <c r="AY227" s="17" t="s">
        <v>141</v>
      </c>
      <c r="BE227" s="172">
        <f>IF(N227="základní",J227,0)</f>
        <v>0</v>
      </c>
      <c r="BF227" s="172">
        <f>IF(N227="snížená",J227,0)</f>
        <v>0</v>
      </c>
      <c r="BG227" s="172">
        <f>IF(N227="zákl. přenesená",J227,0)</f>
        <v>0</v>
      </c>
      <c r="BH227" s="172">
        <f>IF(N227="sníž. přenesená",J227,0)</f>
        <v>0</v>
      </c>
      <c r="BI227" s="172">
        <f>IF(N227="nulová",J227,0)</f>
        <v>0</v>
      </c>
      <c r="BJ227" s="17" t="s">
        <v>149</v>
      </c>
      <c r="BK227" s="172">
        <f>ROUND(I227*H227,0)</f>
        <v>0</v>
      </c>
      <c r="BL227" s="17" t="s">
        <v>148</v>
      </c>
      <c r="BM227" s="17" t="s">
        <v>356</v>
      </c>
    </row>
    <row r="228" spans="2:47" s="1" customFormat="1" ht="39.75" customHeight="1">
      <c r="B228" s="34"/>
      <c r="D228" s="173" t="s">
        <v>151</v>
      </c>
      <c r="F228" s="174" t="s">
        <v>357</v>
      </c>
      <c r="I228" s="134"/>
      <c r="L228" s="34"/>
      <c r="M228" s="63"/>
      <c r="N228" s="35"/>
      <c r="O228" s="35"/>
      <c r="P228" s="35"/>
      <c r="Q228" s="35"/>
      <c r="R228" s="35"/>
      <c r="S228" s="35"/>
      <c r="T228" s="64"/>
      <c r="AT228" s="17" t="s">
        <v>151</v>
      </c>
      <c r="AU228" s="17" t="s">
        <v>149</v>
      </c>
    </row>
    <row r="229" spans="2:51" s="13" customFormat="1" ht="20.25" customHeight="1">
      <c r="B229" s="197"/>
      <c r="D229" s="173" t="s">
        <v>153</v>
      </c>
      <c r="E229" s="198" t="s">
        <v>21</v>
      </c>
      <c r="F229" s="199" t="s">
        <v>358</v>
      </c>
      <c r="H229" s="200" t="s">
        <v>21</v>
      </c>
      <c r="I229" s="201"/>
      <c r="L229" s="197"/>
      <c r="M229" s="202"/>
      <c r="N229" s="203"/>
      <c r="O229" s="203"/>
      <c r="P229" s="203"/>
      <c r="Q229" s="203"/>
      <c r="R229" s="203"/>
      <c r="S229" s="203"/>
      <c r="T229" s="204"/>
      <c r="AT229" s="200" t="s">
        <v>153</v>
      </c>
      <c r="AU229" s="200" t="s">
        <v>149</v>
      </c>
      <c r="AV229" s="13" t="s">
        <v>8</v>
      </c>
      <c r="AW229" s="13" t="s">
        <v>35</v>
      </c>
      <c r="AX229" s="13" t="s">
        <v>71</v>
      </c>
      <c r="AY229" s="200" t="s">
        <v>141</v>
      </c>
    </row>
    <row r="230" spans="2:51" s="11" customFormat="1" ht="28.5" customHeight="1">
      <c r="B230" s="175"/>
      <c r="D230" s="173" t="s">
        <v>153</v>
      </c>
      <c r="E230" s="184" t="s">
        <v>21</v>
      </c>
      <c r="F230" s="185" t="s">
        <v>359</v>
      </c>
      <c r="H230" s="186">
        <v>31.315</v>
      </c>
      <c r="I230" s="180"/>
      <c r="L230" s="175"/>
      <c r="M230" s="181"/>
      <c r="N230" s="182"/>
      <c r="O230" s="182"/>
      <c r="P230" s="182"/>
      <c r="Q230" s="182"/>
      <c r="R230" s="182"/>
      <c r="S230" s="182"/>
      <c r="T230" s="183"/>
      <c r="AT230" s="184" t="s">
        <v>153</v>
      </c>
      <c r="AU230" s="184" t="s">
        <v>149</v>
      </c>
      <c r="AV230" s="11" t="s">
        <v>149</v>
      </c>
      <c r="AW230" s="11" t="s">
        <v>35</v>
      </c>
      <c r="AX230" s="11" t="s">
        <v>71</v>
      </c>
      <c r="AY230" s="184" t="s">
        <v>141</v>
      </c>
    </row>
    <row r="231" spans="2:51" s="11" customFormat="1" ht="20.25" customHeight="1">
      <c r="B231" s="175"/>
      <c r="D231" s="173" t="s">
        <v>153</v>
      </c>
      <c r="E231" s="184" t="s">
        <v>21</v>
      </c>
      <c r="F231" s="185" t="s">
        <v>360</v>
      </c>
      <c r="H231" s="186">
        <v>7.967</v>
      </c>
      <c r="I231" s="180"/>
      <c r="L231" s="175"/>
      <c r="M231" s="181"/>
      <c r="N231" s="182"/>
      <c r="O231" s="182"/>
      <c r="P231" s="182"/>
      <c r="Q231" s="182"/>
      <c r="R231" s="182"/>
      <c r="S231" s="182"/>
      <c r="T231" s="183"/>
      <c r="AT231" s="184" t="s">
        <v>153</v>
      </c>
      <c r="AU231" s="184" t="s">
        <v>149</v>
      </c>
      <c r="AV231" s="11" t="s">
        <v>149</v>
      </c>
      <c r="AW231" s="11" t="s">
        <v>35</v>
      </c>
      <c r="AX231" s="11" t="s">
        <v>71</v>
      </c>
      <c r="AY231" s="184" t="s">
        <v>141</v>
      </c>
    </row>
    <row r="232" spans="2:51" s="11" customFormat="1" ht="20.25" customHeight="1">
      <c r="B232" s="175"/>
      <c r="D232" s="173" t="s">
        <v>153</v>
      </c>
      <c r="E232" s="184" t="s">
        <v>21</v>
      </c>
      <c r="F232" s="185" t="s">
        <v>361</v>
      </c>
      <c r="H232" s="186">
        <v>15.003</v>
      </c>
      <c r="I232" s="180"/>
      <c r="L232" s="175"/>
      <c r="M232" s="181"/>
      <c r="N232" s="182"/>
      <c r="O232" s="182"/>
      <c r="P232" s="182"/>
      <c r="Q232" s="182"/>
      <c r="R232" s="182"/>
      <c r="S232" s="182"/>
      <c r="T232" s="183"/>
      <c r="AT232" s="184" t="s">
        <v>153</v>
      </c>
      <c r="AU232" s="184" t="s">
        <v>149</v>
      </c>
      <c r="AV232" s="11" t="s">
        <v>149</v>
      </c>
      <c r="AW232" s="11" t="s">
        <v>35</v>
      </c>
      <c r="AX232" s="11" t="s">
        <v>71</v>
      </c>
      <c r="AY232" s="184" t="s">
        <v>141</v>
      </c>
    </row>
    <row r="233" spans="2:51" s="12" customFormat="1" ht="20.25" customHeight="1">
      <c r="B233" s="187"/>
      <c r="D233" s="176" t="s">
        <v>153</v>
      </c>
      <c r="E233" s="188" t="s">
        <v>21</v>
      </c>
      <c r="F233" s="189" t="s">
        <v>168</v>
      </c>
      <c r="H233" s="190">
        <v>54.285</v>
      </c>
      <c r="I233" s="191"/>
      <c r="L233" s="187"/>
      <c r="M233" s="192"/>
      <c r="N233" s="193"/>
      <c r="O233" s="193"/>
      <c r="P233" s="193"/>
      <c r="Q233" s="193"/>
      <c r="R233" s="193"/>
      <c r="S233" s="193"/>
      <c r="T233" s="194"/>
      <c r="AT233" s="195" t="s">
        <v>153</v>
      </c>
      <c r="AU233" s="195" t="s">
        <v>149</v>
      </c>
      <c r="AV233" s="12" t="s">
        <v>148</v>
      </c>
      <c r="AW233" s="12" t="s">
        <v>35</v>
      </c>
      <c r="AX233" s="12" t="s">
        <v>8</v>
      </c>
      <c r="AY233" s="195" t="s">
        <v>141</v>
      </c>
    </row>
    <row r="234" spans="2:65" s="1" customFormat="1" ht="20.25" customHeight="1">
      <c r="B234" s="160"/>
      <c r="C234" s="161" t="s">
        <v>362</v>
      </c>
      <c r="D234" s="161" t="s">
        <v>143</v>
      </c>
      <c r="E234" s="162" t="s">
        <v>363</v>
      </c>
      <c r="F234" s="163" t="s">
        <v>364</v>
      </c>
      <c r="G234" s="164" t="s">
        <v>187</v>
      </c>
      <c r="H234" s="165">
        <v>0.64</v>
      </c>
      <c r="I234" s="166"/>
      <c r="J234" s="167">
        <f>ROUND(I234*H234,0)</f>
        <v>0</v>
      </c>
      <c r="K234" s="163" t="s">
        <v>147</v>
      </c>
      <c r="L234" s="34"/>
      <c r="M234" s="168" t="s">
        <v>21</v>
      </c>
      <c r="N234" s="169" t="s">
        <v>43</v>
      </c>
      <c r="O234" s="35"/>
      <c r="P234" s="170">
        <f>O234*H234</f>
        <v>0</v>
      </c>
      <c r="Q234" s="170">
        <v>0.04153</v>
      </c>
      <c r="R234" s="170">
        <f>Q234*H234</f>
        <v>0.026579199999999997</v>
      </c>
      <c r="S234" s="170">
        <v>0</v>
      </c>
      <c r="T234" s="171">
        <f>S234*H234</f>
        <v>0</v>
      </c>
      <c r="AR234" s="17" t="s">
        <v>148</v>
      </c>
      <c r="AT234" s="17" t="s">
        <v>143</v>
      </c>
      <c r="AU234" s="17" t="s">
        <v>149</v>
      </c>
      <c r="AY234" s="17" t="s">
        <v>141</v>
      </c>
      <c r="BE234" s="172">
        <f>IF(N234="základní",J234,0)</f>
        <v>0</v>
      </c>
      <c r="BF234" s="172">
        <f>IF(N234="snížená",J234,0)</f>
        <v>0</v>
      </c>
      <c r="BG234" s="172">
        <f>IF(N234="zákl. přenesená",J234,0)</f>
        <v>0</v>
      </c>
      <c r="BH234" s="172">
        <f>IF(N234="sníž. přenesená",J234,0)</f>
        <v>0</v>
      </c>
      <c r="BI234" s="172">
        <f>IF(N234="nulová",J234,0)</f>
        <v>0</v>
      </c>
      <c r="BJ234" s="17" t="s">
        <v>149</v>
      </c>
      <c r="BK234" s="172">
        <f>ROUND(I234*H234,0)</f>
        <v>0</v>
      </c>
      <c r="BL234" s="17" t="s">
        <v>148</v>
      </c>
      <c r="BM234" s="17" t="s">
        <v>365</v>
      </c>
    </row>
    <row r="235" spans="2:47" s="1" customFormat="1" ht="28.5" customHeight="1">
      <c r="B235" s="34"/>
      <c r="D235" s="173" t="s">
        <v>151</v>
      </c>
      <c r="F235" s="174" t="s">
        <v>366</v>
      </c>
      <c r="I235" s="134"/>
      <c r="L235" s="34"/>
      <c r="M235" s="63"/>
      <c r="N235" s="35"/>
      <c r="O235" s="35"/>
      <c r="P235" s="35"/>
      <c r="Q235" s="35"/>
      <c r="R235" s="35"/>
      <c r="S235" s="35"/>
      <c r="T235" s="64"/>
      <c r="AT235" s="17" t="s">
        <v>151</v>
      </c>
      <c r="AU235" s="17" t="s">
        <v>149</v>
      </c>
    </row>
    <row r="236" spans="2:51" s="11" customFormat="1" ht="20.25" customHeight="1">
      <c r="B236" s="175"/>
      <c r="D236" s="176" t="s">
        <v>153</v>
      </c>
      <c r="E236" s="177" t="s">
        <v>21</v>
      </c>
      <c r="F236" s="178" t="s">
        <v>367</v>
      </c>
      <c r="H236" s="179">
        <v>0.64</v>
      </c>
      <c r="I236" s="180"/>
      <c r="L236" s="175"/>
      <c r="M236" s="181"/>
      <c r="N236" s="182"/>
      <c r="O236" s="182"/>
      <c r="P236" s="182"/>
      <c r="Q236" s="182"/>
      <c r="R236" s="182"/>
      <c r="S236" s="182"/>
      <c r="T236" s="183"/>
      <c r="AT236" s="184" t="s">
        <v>153</v>
      </c>
      <c r="AU236" s="184" t="s">
        <v>149</v>
      </c>
      <c r="AV236" s="11" t="s">
        <v>149</v>
      </c>
      <c r="AW236" s="11" t="s">
        <v>35</v>
      </c>
      <c r="AX236" s="11" t="s">
        <v>8</v>
      </c>
      <c r="AY236" s="184" t="s">
        <v>141</v>
      </c>
    </row>
    <row r="237" spans="2:65" s="1" customFormat="1" ht="20.25" customHeight="1">
      <c r="B237" s="160"/>
      <c r="C237" s="161" t="s">
        <v>368</v>
      </c>
      <c r="D237" s="161" t="s">
        <v>143</v>
      </c>
      <c r="E237" s="162" t="s">
        <v>369</v>
      </c>
      <c r="F237" s="163" t="s">
        <v>370</v>
      </c>
      <c r="G237" s="164" t="s">
        <v>187</v>
      </c>
      <c r="H237" s="165">
        <v>1.28</v>
      </c>
      <c r="I237" s="166"/>
      <c r="J237" s="167">
        <f>ROUND(I237*H237,0)</f>
        <v>0</v>
      </c>
      <c r="K237" s="163" t="s">
        <v>147</v>
      </c>
      <c r="L237" s="34"/>
      <c r="M237" s="168" t="s">
        <v>21</v>
      </c>
      <c r="N237" s="169" t="s">
        <v>43</v>
      </c>
      <c r="O237" s="35"/>
      <c r="P237" s="170">
        <f>O237*H237</f>
        <v>0</v>
      </c>
      <c r="Q237" s="170">
        <v>0.04153</v>
      </c>
      <c r="R237" s="170">
        <f>Q237*H237</f>
        <v>0.053158399999999995</v>
      </c>
      <c r="S237" s="170">
        <v>0</v>
      </c>
      <c r="T237" s="171">
        <f>S237*H237</f>
        <v>0</v>
      </c>
      <c r="AR237" s="17" t="s">
        <v>148</v>
      </c>
      <c r="AT237" s="17" t="s">
        <v>143</v>
      </c>
      <c r="AU237" s="17" t="s">
        <v>149</v>
      </c>
      <c r="AY237" s="17" t="s">
        <v>141</v>
      </c>
      <c r="BE237" s="172">
        <f>IF(N237="základní",J237,0)</f>
        <v>0</v>
      </c>
      <c r="BF237" s="172">
        <f>IF(N237="snížená",J237,0)</f>
        <v>0</v>
      </c>
      <c r="BG237" s="172">
        <f>IF(N237="zákl. přenesená",J237,0)</f>
        <v>0</v>
      </c>
      <c r="BH237" s="172">
        <f>IF(N237="sníž. přenesená",J237,0)</f>
        <v>0</v>
      </c>
      <c r="BI237" s="172">
        <f>IF(N237="nulová",J237,0)</f>
        <v>0</v>
      </c>
      <c r="BJ237" s="17" t="s">
        <v>149</v>
      </c>
      <c r="BK237" s="172">
        <f>ROUND(I237*H237,0)</f>
        <v>0</v>
      </c>
      <c r="BL237" s="17" t="s">
        <v>148</v>
      </c>
      <c r="BM237" s="17" t="s">
        <v>371</v>
      </c>
    </row>
    <row r="238" spans="2:47" s="1" customFormat="1" ht="28.5" customHeight="1">
      <c r="B238" s="34"/>
      <c r="D238" s="173" t="s">
        <v>151</v>
      </c>
      <c r="F238" s="174" t="s">
        <v>372</v>
      </c>
      <c r="I238" s="134"/>
      <c r="L238" s="34"/>
      <c r="M238" s="63"/>
      <c r="N238" s="35"/>
      <c r="O238" s="35"/>
      <c r="P238" s="35"/>
      <c r="Q238" s="35"/>
      <c r="R238" s="35"/>
      <c r="S238" s="35"/>
      <c r="T238" s="64"/>
      <c r="AT238" s="17" t="s">
        <v>151</v>
      </c>
      <c r="AU238" s="17" t="s">
        <v>149</v>
      </c>
    </row>
    <row r="239" spans="2:51" s="11" customFormat="1" ht="20.25" customHeight="1">
      <c r="B239" s="175"/>
      <c r="D239" s="176" t="s">
        <v>153</v>
      </c>
      <c r="E239" s="177" t="s">
        <v>21</v>
      </c>
      <c r="F239" s="178" t="s">
        <v>373</v>
      </c>
      <c r="H239" s="179">
        <v>1.28</v>
      </c>
      <c r="I239" s="180"/>
      <c r="L239" s="175"/>
      <c r="M239" s="181"/>
      <c r="N239" s="182"/>
      <c r="O239" s="182"/>
      <c r="P239" s="182"/>
      <c r="Q239" s="182"/>
      <c r="R239" s="182"/>
      <c r="S239" s="182"/>
      <c r="T239" s="183"/>
      <c r="AT239" s="184" t="s">
        <v>153</v>
      </c>
      <c r="AU239" s="184" t="s">
        <v>149</v>
      </c>
      <c r="AV239" s="11" t="s">
        <v>149</v>
      </c>
      <c r="AW239" s="11" t="s">
        <v>35</v>
      </c>
      <c r="AX239" s="11" t="s">
        <v>8</v>
      </c>
      <c r="AY239" s="184" t="s">
        <v>141</v>
      </c>
    </row>
    <row r="240" spans="2:65" s="1" customFormat="1" ht="20.25" customHeight="1">
      <c r="B240" s="160"/>
      <c r="C240" s="161" t="s">
        <v>374</v>
      </c>
      <c r="D240" s="161" t="s">
        <v>143</v>
      </c>
      <c r="E240" s="162" t="s">
        <v>375</v>
      </c>
      <c r="F240" s="163" t="s">
        <v>376</v>
      </c>
      <c r="G240" s="164" t="s">
        <v>187</v>
      </c>
      <c r="H240" s="165">
        <v>22.401</v>
      </c>
      <c r="I240" s="166"/>
      <c r="J240" s="167">
        <f>ROUND(I240*H240,0)</f>
        <v>0</v>
      </c>
      <c r="K240" s="163" t="s">
        <v>147</v>
      </c>
      <c r="L240" s="34"/>
      <c r="M240" s="168" t="s">
        <v>21</v>
      </c>
      <c r="N240" s="169" t="s">
        <v>43</v>
      </c>
      <c r="O240" s="35"/>
      <c r="P240" s="170">
        <f>O240*H240</f>
        <v>0</v>
      </c>
      <c r="Q240" s="170">
        <v>0.03358</v>
      </c>
      <c r="R240" s="170">
        <f>Q240*H240</f>
        <v>0.75222558</v>
      </c>
      <c r="S240" s="170">
        <v>0</v>
      </c>
      <c r="T240" s="171">
        <f>S240*H240</f>
        <v>0</v>
      </c>
      <c r="AR240" s="17" t="s">
        <v>148</v>
      </c>
      <c r="AT240" s="17" t="s">
        <v>143</v>
      </c>
      <c r="AU240" s="17" t="s">
        <v>149</v>
      </c>
      <c r="AY240" s="17" t="s">
        <v>141</v>
      </c>
      <c r="BE240" s="172">
        <f>IF(N240="základní",J240,0)</f>
        <v>0</v>
      </c>
      <c r="BF240" s="172">
        <f>IF(N240="snížená",J240,0)</f>
        <v>0</v>
      </c>
      <c r="BG240" s="172">
        <f>IF(N240="zákl. přenesená",J240,0)</f>
        <v>0</v>
      </c>
      <c r="BH240" s="172">
        <f>IF(N240="sníž. přenesená",J240,0)</f>
        <v>0</v>
      </c>
      <c r="BI240" s="172">
        <f>IF(N240="nulová",J240,0)</f>
        <v>0</v>
      </c>
      <c r="BJ240" s="17" t="s">
        <v>149</v>
      </c>
      <c r="BK240" s="172">
        <f>ROUND(I240*H240,0)</f>
        <v>0</v>
      </c>
      <c r="BL240" s="17" t="s">
        <v>148</v>
      </c>
      <c r="BM240" s="17" t="s">
        <v>377</v>
      </c>
    </row>
    <row r="241" spans="2:47" s="1" customFormat="1" ht="20.25" customHeight="1">
      <c r="B241" s="34"/>
      <c r="D241" s="173" t="s">
        <v>151</v>
      </c>
      <c r="F241" s="174" t="s">
        <v>378</v>
      </c>
      <c r="I241" s="134"/>
      <c r="L241" s="34"/>
      <c r="M241" s="63"/>
      <c r="N241" s="35"/>
      <c r="O241" s="35"/>
      <c r="P241" s="35"/>
      <c r="Q241" s="35"/>
      <c r="R241" s="35"/>
      <c r="S241" s="35"/>
      <c r="T241" s="64"/>
      <c r="AT241" s="17" t="s">
        <v>151</v>
      </c>
      <c r="AU241" s="17" t="s">
        <v>149</v>
      </c>
    </row>
    <row r="242" spans="2:51" s="11" customFormat="1" ht="20.25" customHeight="1">
      <c r="B242" s="175"/>
      <c r="D242" s="173" t="s">
        <v>153</v>
      </c>
      <c r="E242" s="184" t="s">
        <v>21</v>
      </c>
      <c r="F242" s="185" t="s">
        <v>379</v>
      </c>
      <c r="H242" s="186">
        <v>17.091</v>
      </c>
      <c r="I242" s="180"/>
      <c r="L242" s="175"/>
      <c r="M242" s="181"/>
      <c r="N242" s="182"/>
      <c r="O242" s="182"/>
      <c r="P242" s="182"/>
      <c r="Q242" s="182"/>
      <c r="R242" s="182"/>
      <c r="S242" s="182"/>
      <c r="T242" s="183"/>
      <c r="AT242" s="184" t="s">
        <v>153</v>
      </c>
      <c r="AU242" s="184" t="s">
        <v>149</v>
      </c>
      <c r="AV242" s="11" t="s">
        <v>149</v>
      </c>
      <c r="AW242" s="11" t="s">
        <v>35</v>
      </c>
      <c r="AX242" s="11" t="s">
        <v>71</v>
      </c>
      <c r="AY242" s="184" t="s">
        <v>141</v>
      </c>
    </row>
    <row r="243" spans="2:51" s="11" customFormat="1" ht="20.25" customHeight="1">
      <c r="B243" s="175"/>
      <c r="D243" s="173" t="s">
        <v>153</v>
      </c>
      <c r="E243" s="184" t="s">
        <v>21</v>
      </c>
      <c r="F243" s="185" t="s">
        <v>380</v>
      </c>
      <c r="H243" s="186">
        <v>5.31</v>
      </c>
      <c r="I243" s="180"/>
      <c r="L243" s="175"/>
      <c r="M243" s="181"/>
      <c r="N243" s="182"/>
      <c r="O243" s="182"/>
      <c r="P243" s="182"/>
      <c r="Q243" s="182"/>
      <c r="R243" s="182"/>
      <c r="S243" s="182"/>
      <c r="T243" s="183"/>
      <c r="AT243" s="184" t="s">
        <v>153</v>
      </c>
      <c r="AU243" s="184" t="s">
        <v>149</v>
      </c>
      <c r="AV243" s="11" t="s">
        <v>149</v>
      </c>
      <c r="AW243" s="11" t="s">
        <v>35</v>
      </c>
      <c r="AX243" s="11" t="s">
        <v>71</v>
      </c>
      <c r="AY243" s="184" t="s">
        <v>141</v>
      </c>
    </row>
    <row r="244" spans="2:51" s="12" customFormat="1" ht="20.25" customHeight="1">
      <c r="B244" s="187"/>
      <c r="D244" s="176" t="s">
        <v>153</v>
      </c>
      <c r="E244" s="188" t="s">
        <v>21</v>
      </c>
      <c r="F244" s="189" t="s">
        <v>168</v>
      </c>
      <c r="H244" s="190">
        <v>22.401</v>
      </c>
      <c r="I244" s="191"/>
      <c r="L244" s="187"/>
      <c r="M244" s="192"/>
      <c r="N244" s="193"/>
      <c r="O244" s="193"/>
      <c r="P244" s="193"/>
      <c r="Q244" s="193"/>
      <c r="R244" s="193"/>
      <c r="S244" s="193"/>
      <c r="T244" s="194"/>
      <c r="AT244" s="195" t="s">
        <v>153</v>
      </c>
      <c r="AU244" s="195" t="s">
        <v>149</v>
      </c>
      <c r="AV244" s="12" t="s">
        <v>148</v>
      </c>
      <c r="AW244" s="12" t="s">
        <v>35</v>
      </c>
      <c r="AX244" s="12" t="s">
        <v>8</v>
      </c>
      <c r="AY244" s="195" t="s">
        <v>141</v>
      </c>
    </row>
    <row r="245" spans="2:65" s="1" customFormat="1" ht="28.5" customHeight="1">
      <c r="B245" s="160"/>
      <c r="C245" s="161" t="s">
        <v>381</v>
      </c>
      <c r="D245" s="161" t="s">
        <v>143</v>
      </c>
      <c r="E245" s="162" t="s">
        <v>382</v>
      </c>
      <c r="F245" s="163" t="s">
        <v>383</v>
      </c>
      <c r="G245" s="164" t="s">
        <v>187</v>
      </c>
      <c r="H245" s="165">
        <v>1.5</v>
      </c>
      <c r="I245" s="166"/>
      <c r="J245" s="167">
        <f>ROUND(I245*H245,0)</f>
        <v>0</v>
      </c>
      <c r="K245" s="163" t="s">
        <v>147</v>
      </c>
      <c r="L245" s="34"/>
      <c r="M245" s="168" t="s">
        <v>21</v>
      </c>
      <c r="N245" s="169" t="s">
        <v>43</v>
      </c>
      <c r="O245" s="35"/>
      <c r="P245" s="170">
        <f>O245*H245</f>
        <v>0</v>
      </c>
      <c r="Q245" s="170">
        <v>0.00498</v>
      </c>
      <c r="R245" s="170">
        <f>Q245*H245</f>
        <v>0.00747</v>
      </c>
      <c r="S245" s="170">
        <v>0</v>
      </c>
      <c r="T245" s="171">
        <f>S245*H245</f>
        <v>0</v>
      </c>
      <c r="AR245" s="17" t="s">
        <v>148</v>
      </c>
      <c r="AT245" s="17" t="s">
        <v>143</v>
      </c>
      <c r="AU245" s="17" t="s">
        <v>149</v>
      </c>
      <c r="AY245" s="17" t="s">
        <v>141</v>
      </c>
      <c r="BE245" s="172">
        <f>IF(N245="základní",J245,0)</f>
        <v>0</v>
      </c>
      <c r="BF245" s="172">
        <f>IF(N245="snížená",J245,0)</f>
        <v>0</v>
      </c>
      <c r="BG245" s="172">
        <f>IF(N245="zákl. přenesená",J245,0)</f>
        <v>0</v>
      </c>
      <c r="BH245" s="172">
        <f>IF(N245="sníž. přenesená",J245,0)</f>
        <v>0</v>
      </c>
      <c r="BI245" s="172">
        <f>IF(N245="nulová",J245,0)</f>
        <v>0</v>
      </c>
      <c r="BJ245" s="17" t="s">
        <v>149</v>
      </c>
      <c r="BK245" s="172">
        <f>ROUND(I245*H245,0)</f>
        <v>0</v>
      </c>
      <c r="BL245" s="17" t="s">
        <v>148</v>
      </c>
      <c r="BM245" s="17" t="s">
        <v>384</v>
      </c>
    </row>
    <row r="246" spans="2:47" s="1" customFormat="1" ht="28.5" customHeight="1">
      <c r="B246" s="34"/>
      <c r="D246" s="173" t="s">
        <v>151</v>
      </c>
      <c r="F246" s="174" t="s">
        <v>385</v>
      </c>
      <c r="I246" s="134"/>
      <c r="L246" s="34"/>
      <c r="M246" s="63"/>
      <c r="N246" s="35"/>
      <c r="O246" s="35"/>
      <c r="P246" s="35"/>
      <c r="Q246" s="35"/>
      <c r="R246" s="35"/>
      <c r="S246" s="35"/>
      <c r="T246" s="64"/>
      <c r="AT246" s="17" t="s">
        <v>151</v>
      </c>
      <c r="AU246" s="17" t="s">
        <v>149</v>
      </c>
    </row>
    <row r="247" spans="2:51" s="11" customFormat="1" ht="20.25" customHeight="1">
      <c r="B247" s="175"/>
      <c r="D247" s="176" t="s">
        <v>153</v>
      </c>
      <c r="E247" s="177" t="s">
        <v>21</v>
      </c>
      <c r="F247" s="178" t="s">
        <v>386</v>
      </c>
      <c r="H247" s="179">
        <v>1.5</v>
      </c>
      <c r="I247" s="180"/>
      <c r="L247" s="175"/>
      <c r="M247" s="181"/>
      <c r="N247" s="182"/>
      <c r="O247" s="182"/>
      <c r="P247" s="182"/>
      <c r="Q247" s="182"/>
      <c r="R247" s="182"/>
      <c r="S247" s="182"/>
      <c r="T247" s="183"/>
      <c r="AT247" s="184" t="s">
        <v>153</v>
      </c>
      <c r="AU247" s="184" t="s">
        <v>149</v>
      </c>
      <c r="AV247" s="11" t="s">
        <v>149</v>
      </c>
      <c r="AW247" s="11" t="s">
        <v>35</v>
      </c>
      <c r="AX247" s="11" t="s">
        <v>8</v>
      </c>
      <c r="AY247" s="184" t="s">
        <v>141</v>
      </c>
    </row>
    <row r="248" spans="2:65" s="1" customFormat="1" ht="20.25" customHeight="1">
      <c r="B248" s="160"/>
      <c r="C248" s="161" t="s">
        <v>387</v>
      </c>
      <c r="D248" s="161" t="s">
        <v>143</v>
      </c>
      <c r="E248" s="162" t="s">
        <v>388</v>
      </c>
      <c r="F248" s="163" t="s">
        <v>389</v>
      </c>
      <c r="G248" s="164" t="s">
        <v>187</v>
      </c>
      <c r="H248" s="165">
        <v>13.165</v>
      </c>
      <c r="I248" s="166"/>
      <c r="J248" s="167">
        <f>ROUND(I248*H248,0)</f>
        <v>0</v>
      </c>
      <c r="K248" s="163" t="s">
        <v>147</v>
      </c>
      <c r="L248" s="34"/>
      <c r="M248" s="168" t="s">
        <v>21</v>
      </c>
      <c r="N248" s="169" t="s">
        <v>43</v>
      </c>
      <c r="O248" s="35"/>
      <c r="P248" s="170">
        <f>O248*H248</f>
        <v>0</v>
      </c>
      <c r="Q248" s="170">
        <v>0.00024</v>
      </c>
      <c r="R248" s="170">
        <f>Q248*H248</f>
        <v>0.0031596</v>
      </c>
      <c r="S248" s="170">
        <v>0</v>
      </c>
      <c r="T248" s="171">
        <f>S248*H248</f>
        <v>0</v>
      </c>
      <c r="AR248" s="17" t="s">
        <v>148</v>
      </c>
      <c r="AT248" s="17" t="s">
        <v>143</v>
      </c>
      <c r="AU248" s="17" t="s">
        <v>149</v>
      </c>
      <c r="AY248" s="17" t="s">
        <v>141</v>
      </c>
      <c r="BE248" s="172">
        <f>IF(N248="základní",J248,0)</f>
        <v>0</v>
      </c>
      <c r="BF248" s="172">
        <f>IF(N248="snížená",J248,0)</f>
        <v>0</v>
      </c>
      <c r="BG248" s="172">
        <f>IF(N248="zákl. přenesená",J248,0)</f>
        <v>0</v>
      </c>
      <c r="BH248" s="172">
        <f>IF(N248="sníž. přenesená",J248,0)</f>
        <v>0</v>
      </c>
      <c r="BI248" s="172">
        <f>IF(N248="nulová",J248,0)</f>
        <v>0</v>
      </c>
      <c r="BJ248" s="17" t="s">
        <v>149</v>
      </c>
      <c r="BK248" s="172">
        <f>ROUND(I248*H248,0)</f>
        <v>0</v>
      </c>
      <c r="BL248" s="17" t="s">
        <v>148</v>
      </c>
      <c r="BM248" s="17" t="s">
        <v>390</v>
      </c>
    </row>
    <row r="249" spans="2:47" s="1" customFormat="1" ht="28.5" customHeight="1">
      <c r="B249" s="34"/>
      <c r="D249" s="173" t="s">
        <v>151</v>
      </c>
      <c r="F249" s="174" t="s">
        <v>391</v>
      </c>
      <c r="I249" s="134"/>
      <c r="L249" s="34"/>
      <c r="M249" s="63"/>
      <c r="N249" s="35"/>
      <c r="O249" s="35"/>
      <c r="P249" s="35"/>
      <c r="Q249" s="35"/>
      <c r="R249" s="35"/>
      <c r="S249" s="35"/>
      <c r="T249" s="64"/>
      <c r="AT249" s="17" t="s">
        <v>151</v>
      </c>
      <c r="AU249" s="17" t="s">
        <v>149</v>
      </c>
    </row>
    <row r="250" spans="2:51" s="11" customFormat="1" ht="20.25" customHeight="1">
      <c r="B250" s="175"/>
      <c r="D250" s="176" t="s">
        <v>153</v>
      </c>
      <c r="E250" s="177" t="s">
        <v>21</v>
      </c>
      <c r="F250" s="178" t="s">
        <v>392</v>
      </c>
      <c r="H250" s="179">
        <v>13.165</v>
      </c>
      <c r="I250" s="180"/>
      <c r="L250" s="175"/>
      <c r="M250" s="181"/>
      <c r="N250" s="182"/>
      <c r="O250" s="182"/>
      <c r="P250" s="182"/>
      <c r="Q250" s="182"/>
      <c r="R250" s="182"/>
      <c r="S250" s="182"/>
      <c r="T250" s="183"/>
      <c r="AT250" s="184" t="s">
        <v>153</v>
      </c>
      <c r="AU250" s="184" t="s">
        <v>149</v>
      </c>
      <c r="AV250" s="11" t="s">
        <v>149</v>
      </c>
      <c r="AW250" s="11" t="s">
        <v>35</v>
      </c>
      <c r="AX250" s="11" t="s">
        <v>8</v>
      </c>
      <c r="AY250" s="184" t="s">
        <v>141</v>
      </c>
    </row>
    <row r="251" spans="2:65" s="1" customFormat="1" ht="28.5" customHeight="1">
      <c r="B251" s="160"/>
      <c r="C251" s="161" t="s">
        <v>393</v>
      </c>
      <c r="D251" s="161" t="s">
        <v>143</v>
      </c>
      <c r="E251" s="162" t="s">
        <v>394</v>
      </c>
      <c r="F251" s="163" t="s">
        <v>395</v>
      </c>
      <c r="G251" s="164" t="s">
        <v>187</v>
      </c>
      <c r="H251" s="165">
        <v>6.84</v>
      </c>
      <c r="I251" s="166"/>
      <c r="J251" s="167">
        <f>ROUND(I251*H251,0)</f>
        <v>0</v>
      </c>
      <c r="K251" s="163" t="s">
        <v>147</v>
      </c>
      <c r="L251" s="34"/>
      <c r="M251" s="168" t="s">
        <v>21</v>
      </c>
      <c r="N251" s="169" t="s">
        <v>43</v>
      </c>
      <c r="O251" s="35"/>
      <c r="P251" s="170">
        <f>O251*H251</f>
        <v>0</v>
      </c>
      <c r="Q251" s="170">
        <v>0.00489</v>
      </c>
      <c r="R251" s="170">
        <f>Q251*H251</f>
        <v>0.0334476</v>
      </c>
      <c r="S251" s="170">
        <v>0</v>
      </c>
      <c r="T251" s="171">
        <f>S251*H251</f>
        <v>0</v>
      </c>
      <c r="AR251" s="17" t="s">
        <v>148</v>
      </c>
      <c r="AT251" s="17" t="s">
        <v>143</v>
      </c>
      <c r="AU251" s="17" t="s">
        <v>149</v>
      </c>
      <c r="AY251" s="17" t="s">
        <v>141</v>
      </c>
      <c r="BE251" s="172">
        <f>IF(N251="základní",J251,0)</f>
        <v>0</v>
      </c>
      <c r="BF251" s="172">
        <f>IF(N251="snížená",J251,0)</f>
        <v>0</v>
      </c>
      <c r="BG251" s="172">
        <f>IF(N251="zákl. přenesená",J251,0)</f>
        <v>0</v>
      </c>
      <c r="BH251" s="172">
        <f>IF(N251="sníž. přenesená",J251,0)</f>
        <v>0</v>
      </c>
      <c r="BI251" s="172">
        <f>IF(N251="nulová",J251,0)</f>
        <v>0</v>
      </c>
      <c r="BJ251" s="17" t="s">
        <v>149</v>
      </c>
      <c r="BK251" s="172">
        <f>ROUND(I251*H251,0)</f>
        <v>0</v>
      </c>
      <c r="BL251" s="17" t="s">
        <v>148</v>
      </c>
      <c r="BM251" s="17" t="s">
        <v>396</v>
      </c>
    </row>
    <row r="252" spans="2:47" s="1" customFormat="1" ht="28.5" customHeight="1">
      <c r="B252" s="34"/>
      <c r="D252" s="173" t="s">
        <v>151</v>
      </c>
      <c r="F252" s="174" t="s">
        <v>397</v>
      </c>
      <c r="I252" s="134"/>
      <c r="L252" s="34"/>
      <c r="M252" s="63"/>
      <c r="N252" s="35"/>
      <c r="O252" s="35"/>
      <c r="P252" s="35"/>
      <c r="Q252" s="35"/>
      <c r="R252" s="35"/>
      <c r="S252" s="35"/>
      <c r="T252" s="64"/>
      <c r="AT252" s="17" t="s">
        <v>151</v>
      </c>
      <c r="AU252" s="17" t="s">
        <v>149</v>
      </c>
    </row>
    <row r="253" spans="2:51" s="11" customFormat="1" ht="20.25" customHeight="1">
      <c r="B253" s="175"/>
      <c r="D253" s="176" t="s">
        <v>153</v>
      </c>
      <c r="E253" s="177" t="s">
        <v>21</v>
      </c>
      <c r="F253" s="178" t="s">
        <v>398</v>
      </c>
      <c r="H253" s="179">
        <v>6.84</v>
      </c>
      <c r="I253" s="180"/>
      <c r="L253" s="175"/>
      <c r="M253" s="181"/>
      <c r="N253" s="182"/>
      <c r="O253" s="182"/>
      <c r="P253" s="182"/>
      <c r="Q253" s="182"/>
      <c r="R253" s="182"/>
      <c r="S253" s="182"/>
      <c r="T253" s="183"/>
      <c r="AT253" s="184" t="s">
        <v>153</v>
      </c>
      <c r="AU253" s="184" t="s">
        <v>149</v>
      </c>
      <c r="AV253" s="11" t="s">
        <v>149</v>
      </c>
      <c r="AW253" s="11" t="s">
        <v>35</v>
      </c>
      <c r="AX253" s="11" t="s">
        <v>8</v>
      </c>
      <c r="AY253" s="184" t="s">
        <v>141</v>
      </c>
    </row>
    <row r="254" spans="2:65" s="1" customFormat="1" ht="28.5" customHeight="1">
      <c r="B254" s="160"/>
      <c r="C254" s="161" t="s">
        <v>399</v>
      </c>
      <c r="D254" s="161" t="s">
        <v>143</v>
      </c>
      <c r="E254" s="162" t="s">
        <v>400</v>
      </c>
      <c r="F254" s="163" t="s">
        <v>401</v>
      </c>
      <c r="G254" s="164" t="s">
        <v>187</v>
      </c>
      <c r="H254" s="165">
        <v>50.186</v>
      </c>
      <c r="I254" s="166"/>
      <c r="J254" s="167">
        <f>ROUND(I254*H254,0)</f>
        <v>0</v>
      </c>
      <c r="K254" s="163" t="s">
        <v>147</v>
      </c>
      <c r="L254" s="34"/>
      <c r="M254" s="168" t="s">
        <v>21</v>
      </c>
      <c r="N254" s="169" t="s">
        <v>43</v>
      </c>
      <c r="O254" s="35"/>
      <c r="P254" s="170">
        <f>O254*H254</f>
        <v>0</v>
      </c>
      <c r="Q254" s="170">
        <v>0.02636</v>
      </c>
      <c r="R254" s="170">
        <f>Q254*H254</f>
        <v>1.3229029600000002</v>
      </c>
      <c r="S254" s="170">
        <v>0</v>
      </c>
      <c r="T254" s="171">
        <f>S254*H254</f>
        <v>0</v>
      </c>
      <c r="AR254" s="17" t="s">
        <v>148</v>
      </c>
      <c r="AT254" s="17" t="s">
        <v>143</v>
      </c>
      <c r="AU254" s="17" t="s">
        <v>149</v>
      </c>
      <c r="AY254" s="17" t="s">
        <v>141</v>
      </c>
      <c r="BE254" s="172">
        <f>IF(N254="základní",J254,0)</f>
        <v>0</v>
      </c>
      <c r="BF254" s="172">
        <f>IF(N254="snížená",J254,0)</f>
        <v>0</v>
      </c>
      <c r="BG254" s="172">
        <f>IF(N254="zákl. přenesená",J254,0)</f>
        <v>0</v>
      </c>
      <c r="BH254" s="172">
        <f>IF(N254="sníž. přenesená",J254,0)</f>
        <v>0</v>
      </c>
      <c r="BI254" s="172">
        <f>IF(N254="nulová",J254,0)</f>
        <v>0</v>
      </c>
      <c r="BJ254" s="17" t="s">
        <v>149</v>
      </c>
      <c r="BK254" s="172">
        <f>ROUND(I254*H254,0)</f>
        <v>0</v>
      </c>
      <c r="BL254" s="17" t="s">
        <v>148</v>
      </c>
      <c r="BM254" s="17" t="s">
        <v>402</v>
      </c>
    </row>
    <row r="255" spans="2:47" s="1" customFormat="1" ht="28.5" customHeight="1">
      <c r="B255" s="34"/>
      <c r="D255" s="173" t="s">
        <v>151</v>
      </c>
      <c r="F255" s="174" t="s">
        <v>403</v>
      </c>
      <c r="I255" s="134"/>
      <c r="L255" s="34"/>
      <c r="M255" s="63"/>
      <c r="N255" s="35"/>
      <c r="O255" s="35"/>
      <c r="P255" s="35"/>
      <c r="Q255" s="35"/>
      <c r="R255" s="35"/>
      <c r="S255" s="35"/>
      <c r="T255" s="64"/>
      <c r="AT255" s="17" t="s">
        <v>151</v>
      </c>
      <c r="AU255" s="17" t="s">
        <v>149</v>
      </c>
    </row>
    <row r="256" spans="2:51" s="11" customFormat="1" ht="20.25" customHeight="1">
      <c r="B256" s="175"/>
      <c r="D256" s="173" t="s">
        <v>153</v>
      </c>
      <c r="E256" s="184" t="s">
        <v>21</v>
      </c>
      <c r="F256" s="185" t="s">
        <v>404</v>
      </c>
      <c r="H256" s="186">
        <v>54.618</v>
      </c>
      <c r="I256" s="180"/>
      <c r="L256" s="175"/>
      <c r="M256" s="181"/>
      <c r="N256" s="182"/>
      <c r="O256" s="182"/>
      <c r="P256" s="182"/>
      <c r="Q256" s="182"/>
      <c r="R256" s="182"/>
      <c r="S256" s="182"/>
      <c r="T256" s="183"/>
      <c r="AT256" s="184" t="s">
        <v>153</v>
      </c>
      <c r="AU256" s="184" t="s">
        <v>149</v>
      </c>
      <c r="AV256" s="11" t="s">
        <v>149</v>
      </c>
      <c r="AW256" s="11" t="s">
        <v>35</v>
      </c>
      <c r="AX256" s="11" t="s">
        <v>71</v>
      </c>
      <c r="AY256" s="184" t="s">
        <v>141</v>
      </c>
    </row>
    <row r="257" spans="2:51" s="11" customFormat="1" ht="20.25" customHeight="1">
      <c r="B257" s="175"/>
      <c r="D257" s="173" t="s">
        <v>153</v>
      </c>
      <c r="E257" s="184" t="s">
        <v>21</v>
      </c>
      <c r="F257" s="185" t="s">
        <v>405</v>
      </c>
      <c r="H257" s="186">
        <v>-6.525</v>
      </c>
      <c r="I257" s="180"/>
      <c r="L257" s="175"/>
      <c r="M257" s="181"/>
      <c r="N257" s="182"/>
      <c r="O257" s="182"/>
      <c r="P257" s="182"/>
      <c r="Q257" s="182"/>
      <c r="R257" s="182"/>
      <c r="S257" s="182"/>
      <c r="T257" s="183"/>
      <c r="AT257" s="184" t="s">
        <v>153</v>
      </c>
      <c r="AU257" s="184" t="s">
        <v>149</v>
      </c>
      <c r="AV257" s="11" t="s">
        <v>149</v>
      </c>
      <c r="AW257" s="11" t="s">
        <v>35</v>
      </c>
      <c r="AX257" s="11" t="s">
        <v>71</v>
      </c>
      <c r="AY257" s="184" t="s">
        <v>141</v>
      </c>
    </row>
    <row r="258" spans="2:51" s="11" customFormat="1" ht="20.25" customHeight="1">
      <c r="B258" s="175"/>
      <c r="D258" s="173" t="s">
        <v>153</v>
      </c>
      <c r="E258" s="184" t="s">
        <v>21</v>
      </c>
      <c r="F258" s="185" t="s">
        <v>406</v>
      </c>
      <c r="H258" s="186">
        <v>2.093</v>
      </c>
      <c r="I258" s="180"/>
      <c r="L258" s="175"/>
      <c r="M258" s="181"/>
      <c r="N258" s="182"/>
      <c r="O258" s="182"/>
      <c r="P258" s="182"/>
      <c r="Q258" s="182"/>
      <c r="R258" s="182"/>
      <c r="S258" s="182"/>
      <c r="T258" s="183"/>
      <c r="AT258" s="184" t="s">
        <v>153</v>
      </c>
      <c r="AU258" s="184" t="s">
        <v>149</v>
      </c>
      <c r="AV258" s="11" t="s">
        <v>149</v>
      </c>
      <c r="AW258" s="11" t="s">
        <v>35</v>
      </c>
      <c r="AX258" s="11" t="s">
        <v>71</v>
      </c>
      <c r="AY258" s="184" t="s">
        <v>141</v>
      </c>
    </row>
    <row r="259" spans="2:51" s="12" customFormat="1" ht="20.25" customHeight="1">
      <c r="B259" s="187"/>
      <c r="D259" s="176" t="s">
        <v>153</v>
      </c>
      <c r="E259" s="188" t="s">
        <v>21</v>
      </c>
      <c r="F259" s="189" t="s">
        <v>168</v>
      </c>
      <c r="H259" s="190">
        <v>50.186</v>
      </c>
      <c r="I259" s="191"/>
      <c r="L259" s="187"/>
      <c r="M259" s="192"/>
      <c r="N259" s="193"/>
      <c r="O259" s="193"/>
      <c r="P259" s="193"/>
      <c r="Q259" s="193"/>
      <c r="R259" s="193"/>
      <c r="S259" s="193"/>
      <c r="T259" s="194"/>
      <c r="AT259" s="195" t="s">
        <v>153</v>
      </c>
      <c r="AU259" s="195" t="s">
        <v>149</v>
      </c>
      <c r="AV259" s="12" t="s">
        <v>148</v>
      </c>
      <c r="AW259" s="12" t="s">
        <v>35</v>
      </c>
      <c r="AX259" s="12" t="s">
        <v>8</v>
      </c>
      <c r="AY259" s="195" t="s">
        <v>141</v>
      </c>
    </row>
    <row r="260" spans="2:65" s="1" customFormat="1" ht="20.25" customHeight="1">
      <c r="B260" s="160"/>
      <c r="C260" s="161" t="s">
        <v>407</v>
      </c>
      <c r="D260" s="161" t="s">
        <v>143</v>
      </c>
      <c r="E260" s="162" t="s">
        <v>408</v>
      </c>
      <c r="F260" s="163" t="s">
        <v>409</v>
      </c>
      <c r="G260" s="164" t="s">
        <v>187</v>
      </c>
      <c r="H260" s="165">
        <v>13.165</v>
      </c>
      <c r="I260" s="166"/>
      <c r="J260" s="167">
        <f>ROUND(I260*H260,0)</f>
        <v>0</v>
      </c>
      <c r="K260" s="163" t="s">
        <v>147</v>
      </c>
      <c r="L260" s="34"/>
      <c r="M260" s="168" t="s">
        <v>21</v>
      </c>
      <c r="N260" s="169" t="s">
        <v>43</v>
      </c>
      <c r="O260" s="35"/>
      <c r="P260" s="170">
        <f>O260*H260</f>
        <v>0</v>
      </c>
      <c r="Q260" s="170">
        <v>0.00012</v>
      </c>
      <c r="R260" s="170">
        <f>Q260*H260</f>
        <v>0.0015798</v>
      </c>
      <c r="S260" s="170">
        <v>0</v>
      </c>
      <c r="T260" s="171">
        <f>S260*H260</f>
        <v>0</v>
      </c>
      <c r="AR260" s="17" t="s">
        <v>148</v>
      </c>
      <c r="AT260" s="17" t="s">
        <v>143</v>
      </c>
      <c r="AU260" s="17" t="s">
        <v>149</v>
      </c>
      <c r="AY260" s="17" t="s">
        <v>141</v>
      </c>
      <c r="BE260" s="172">
        <f>IF(N260="základní",J260,0)</f>
        <v>0</v>
      </c>
      <c r="BF260" s="172">
        <f>IF(N260="snížená",J260,0)</f>
        <v>0</v>
      </c>
      <c r="BG260" s="172">
        <f>IF(N260="zákl. přenesená",J260,0)</f>
        <v>0</v>
      </c>
      <c r="BH260" s="172">
        <f>IF(N260="sníž. přenesená",J260,0)</f>
        <v>0</v>
      </c>
      <c r="BI260" s="172">
        <f>IF(N260="nulová",J260,0)</f>
        <v>0</v>
      </c>
      <c r="BJ260" s="17" t="s">
        <v>149</v>
      </c>
      <c r="BK260" s="172">
        <f>ROUND(I260*H260,0)</f>
        <v>0</v>
      </c>
      <c r="BL260" s="17" t="s">
        <v>148</v>
      </c>
      <c r="BM260" s="17" t="s">
        <v>410</v>
      </c>
    </row>
    <row r="261" spans="2:47" s="1" customFormat="1" ht="28.5" customHeight="1">
      <c r="B261" s="34"/>
      <c r="D261" s="173" t="s">
        <v>151</v>
      </c>
      <c r="F261" s="174" t="s">
        <v>411</v>
      </c>
      <c r="I261" s="134"/>
      <c r="L261" s="34"/>
      <c r="M261" s="63"/>
      <c r="N261" s="35"/>
      <c r="O261" s="35"/>
      <c r="P261" s="35"/>
      <c r="Q261" s="35"/>
      <c r="R261" s="35"/>
      <c r="S261" s="35"/>
      <c r="T261" s="64"/>
      <c r="AT261" s="17" t="s">
        <v>151</v>
      </c>
      <c r="AU261" s="17" t="s">
        <v>149</v>
      </c>
    </row>
    <row r="262" spans="2:51" s="11" customFormat="1" ht="20.25" customHeight="1">
      <c r="B262" s="175"/>
      <c r="D262" s="176" t="s">
        <v>153</v>
      </c>
      <c r="E262" s="177" t="s">
        <v>21</v>
      </c>
      <c r="F262" s="178" t="s">
        <v>392</v>
      </c>
      <c r="H262" s="179">
        <v>13.165</v>
      </c>
      <c r="I262" s="180"/>
      <c r="L262" s="175"/>
      <c r="M262" s="181"/>
      <c r="N262" s="182"/>
      <c r="O262" s="182"/>
      <c r="P262" s="182"/>
      <c r="Q262" s="182"/>
      <c r="R262" s="182"/>
      <c r="S262" s="182"/>
      <c r="T262" s="183"/>
      <c r="AT262" s="184" t="s">
        <v>153</v>
      </c>
      <c r="AU262" s="184" t="s">
        <v>149</v>
      </c>
      <c r="AV262" s="11" t="s">
        <v>149</v>
      </c>
      <c r="AW262" s="11" t="s">
        <v>35</v>
      </c>
      <c r="AX262" s="11" t="s">
        <v>8</v>
      </c>
      <c r="AY262" s="184" t="s">
        <v>141</v>
      </c>
    </row>
    <row r="263" spans="2:65" s="1" customFormat="1" ht="28.5" customHeight="1">
      <c r="B263" s="160"/>
      <c r="C263" s="161" t="s">
        <v>412</v>
      </c>
      <c r="D263" s="161" t="s">
        <v>143</v>
      </c>
      <c r="E263" s="162" t="s">
        <v>413</v>
      </c>
      <c r="F263" s="163" t="s">
        <v>414</v>
      </c>
      <c r="G263" s="164" t="s">
        <v>157</v>
      </c>
      <c r="H263" s="165">
        <v>2.066</v>
      </c>
      <c r="I263" s="166"/>
      <c r="J263" s="167">
        <f>ROUND(I263*H263,0)</f>
        <v>0</v>
      </c>
      <c r="K263" s="163" t="s">
        <v>147</v>
      </c>
      <c r="L263" s="34"/>
      <c r="M263" s="168" t="s">
        <v>21</v>
      </c>
      <c r="N263" s="169" t="s">
        <v>43</v>
      </c>
      <c r="O263" s="35"/>
      <c r="P263" s="170">
        <f>O263*H263</f>
        <v>0</v>
      </c>
      <c r="Q263" s="170">
        <v>2.45329</v>
      </c>
      <c r="R263" s="170">
        <f>Q263*H263</f>
        <v>5.06849714</v>
      </c>
      <c r="S263" s="170">
        <v>0</v>
      </c>
      <c r="T263" s="171">
        <f>S263*H263</f>
        <v>0</v>
      </c>
      <c r="AR263" s="17" t="s">
        <v>148</v>
      </c>
      <c r="AT263" s="17" t="s">
        <v>143</v>
      </c>
      <c r="AU263" s="17" t="s">
        <v>149</v>
      </c>
      <c r="AY263" s="17" t="s">
        <v>141</v>
      </c>
      <c r="BE263" s="172">
        <f>IF(N263="základní",J263,0)</f>
        <v>0</v>
      </c>
      <c r="BF263" s="172">
        <f>IF(N263="snížená",J263,0)</f>
        <v>0</v>
      </c>
      <c r="BG263" s="172">
        <f>IF(N263="zákl. přenesená",J263,0)</f>
        <v>0</v>
      </c>
      <c r="BH263" s="172">
        <f>IF(N263="sníž. přenesená",J263,0)</f>
        <v>0</v>
      </c>
      <c r="BI263" s="172">
        <f>IF(N263="nulová",J263,0)</f>
        <v>0</v>
      </c>
      <c r="BJ263" s="17" t="s">
        <v>149</v>
      </c>
      <c r="BK263" s="172">
        <f>ROUND(I263*H263,0)</f>
        <v>0</v>
      </c>
      <c r="BL263" s="17" t="s">
        <v>148</v>
      </c>
      <c r="BM263" s="17" t="s">
        <v>415</v>
      </c>
    </row>
    <row r="264" spans="2:47" s="1" customFormat="1" ht="28.5" customHeight="1">
      <c r="B264" s="34"/>
      <c r="D264" s="173" t="s">
        <v>151</v>
      </c>
      <c r="F264" s="174" t="s">
        <v>416</v>
      </c>
      <c r="I264" s="134"/>
      <c r="L264" s="34"/>
      <c r="M264" s="63"/>
      <c r="N264" s="35"/>
      <c r="O264" s="35"/>
      <c r="P264" s="35"/>
      <c r="Q264" s="35"/>
      <c r="R264" s="35"/>
      <c r="S264" s="35"/>
      <c r="T264" s="64"/>
      <c r="AT264" s="17" t="s">
        <v>151</v>
      </c>
      <c r="AU264" s="17" t="s">
        <v>149</v>
      </c>
    </row>
    <row r="265" spans="2:51" s="11" customFormat="1" ht="20.25" customHeight="1">
      <c r="B265" s="175"/>
      <c r="D265" s="176" t="s">
        <v>153</v>
      </c>
      <c r="E265" s="177" t="s">
        <v>21</v>
      </c>
      <c r="F265" s="178" t="s">
        <v>417</v>
      </c>
      <c r="H265" s="179">
        <v>2.066</v>
      </c>
      <c r="I265" s="180"/>
      <c r="L265" s="175"/>
      <c r="M265" s="181"/>
      <c r="N265" s="182"/>
      <c r="O265" s="182"/>
      <c r="P265" s="182"/>
      <c r="Q265" s="182"/>
      <c r="R265" s="182"/>
      <c r="S265" s="182"/>
      <c r="T265" s="183"/>
      <c r="AT265" s="184" t="s">
        <v>153</v>
      </c>
      <c r="AU265" s="184" t="s">
        <v>149</v>
      </c>
      <c r="AV265" s="11" t="s">
        <v>149</v>
      </c>
      <c r="AW265" s="11" t="s">
        <v>35</v>
      </c>
      <c r="AX265" s="11" t="s">
        <v>8</v>
      </c>
      <c r="AY265" s="184" t="s">
        <v>141</v>
      </c>
    </row>
    <row r="266" spans="2:65" s="1" customFormat="1" ht="20.25" customHeight="1">
      <c r="B266" s="160"/>
      <c r="C266" s="161" t="s">
        <v>418</v>
      </c>
      <c r="D266" s="161" t="s">
        <v>143</v>
      </c>
      <c r="E266" s="162" t="s">
        <v>419</v>
      </c>
      <c r="F266" s="163" t="s">
        <v>420</v>
      </c>
      <c r="G266" s="164" t="s">
        <v>187</v>
      </c>
      <c r="H266" s="165">
        <v>140.523</v>
      </c>
      <c r="I266" s="166"/>
      <c r="J266" s="167">
        <f>ROUND(I266*H266,0)</f>
        <v>0</v>
      </c>
      <c r="K266" s="163" t="s">
        <v>147</v>
      </c>
      <c r="L266" s="34"/>
      <c r="M266" s="168" t="s">
        <v>21</v>
      </c>
      <c r="N266" s="169" t="s">
        <v>43</v>
      </c>
      <c r="O266" s="35"/>
      <c r="P266" s="170">
        <f>O266*H266</f>
        <v>0</v>
      </c>
      <c r="Q266" s="170">
        <v>0.0378</v>
      </c>
      <c r="R266" s="170">
        <f>Q266*H266</f>
        <v>5.3117694</v>
      </c>
      <c r="S266" s="170">
        <v>0</v>
      </c>
      <c r="T266" s="171">
        <f>S266*H266</f>
        <v>0</v>
      </c>
      <c r="AR266" s="17" t="s">
        <v>148</v>
      </c>
      <c r="AT266" s="17" t="s">
        <v>143</v>
      </c>
      <c r="AU266" s="17" t="s">
        <v>149</v>
      </c>
      <c r="AY266" s="17" t="s">
        <v>141</v>
      </c>
      <c r="BE266" s="172">
        <f>IF(N266="základní",J266,0)</f>
        <v>0</v>
      </c>
      <c r="BF266" s="172">
        <f>IF(N266="snížená",J266,0)</f>
        <v>0</v>
      </c>
      <c r="BG266" s="172">
        <f>IF(N266="zákl. přenesená",J266,0)</f>
        <v>0</v>
      </c>
      <c r="BH266" s="172">
        <f>IF(N266="sníž. přenesená",J266,0)</f>
        <v>0</v>
      </c>
      <c r="BI266" s="172">
        <f>IF(N266="nulová",J266,0)</f>
        <v>0</v>
      </c>
      <c r="BJ266" s="17" t="s">
        <v>149</v>
      </c>
      <c r="BK266" s="172">
        <f>ROUND(I266*H266,0)</f>
        <v>0</v>
      </c>
      <c r="BL266" s="17" t="s">
        <v>148</v>
      </c>
      <c r="BM266" s="17" t="s">
        <v>421</v>
      </c>
    </row>
    <row r="267" spans="2:47" s="1" customFormat="1" ht="20.25" customHeight="1">
      <c r="B267" s="34"/>
      <c r="D267" s="173" t="s">
        <v>151</v>
      </c>
      <c r="F267" s="174" t="s">
        <v>422</v>
      </c>
      <c r="I267" s="134"/>
      <c r="L267" s="34"/>
      <c r="M267" s="63"/>
      <c r="N267" s="35"/>
      <c r="O267" s="35"/>
      <c r="P267" s="35"/>
      <c r="Q267" s="35"/>
      <c r="R267" s="35"/>
      <c r="S267" s="35"/>
      <c r="T267" s="64"/>
      <c r="AT267" s="17" t="s">
        <v>151</v>
      </c>
      <c r="AU267" s="17" t="s">
        <v>149</v>
      </c>
    </row>
    <row r="268" spans="2:51" s="11" customFormat="1" ht="20.25" customHeight="1">
      <c r="B268" s="175"/>
      <c r="D268" s="173" t="s">
        <v>153</v>
      </c>
      <c r="E268" s="184" t="s">
        <v>21</v>
      </c>
      <c r="F268" s="185" t="s">
        <v>423</v>
      </c>
      <c r="H268" s="186">
        <v>81.013</v>
      </c>
      <c r="I268" s="180"/>
      <c r="L268" s="175"/>
      <c r="M268" s="181"/>
      <c r="N268" s="182"/>
      <c r="O268" s="182"/>
      <c r="P268" s="182"/>
      <c r="Q268" s="182"/>
      <c r="R268" s="182"/>
      <c r="S268" s="182"/>
      <c r="T268" s="183"/>
      <c r="AT268" s="184" t="s">
        <v>153</v>
      </c>
      <c r="AU268" s="184" t="s">
        <v>149</v>
      </c>
      <c r="AV268" s="11" t="s">
        <v>149</v>
      </c>
      <c r="AW268" s="11" t="s">
        <v>35</v>
      </c>
      <c r="AX268" s="11" t="s">
        <v>71</v>
      </c>
      <c r="AY268" s="184" t="s">
        <v>141</v>
      </c>
    </row>
    <row r="269" spans="2:51" s="11" customFormat="1" ht="20.25" customHeight="1">
      <c r="B269" s="175"/>
      <c r="D269" s="173" t="s">
        <v>153</v>
      </c>
      <c r="E269" s="184" t="s">
        <v>21</v>
      </c>
      <c r="F269" s="185" t="s">
        <v>424</v>
      </c>
      <c r="H269" s="186">
        <v>59.51</v>
      </c>
      <c r="I269" s="180"/>
      <c r="L269" s="175"/>
      <c r="M269" s="181"/>
      <c r="N269" s="182"/>
      <c r="O269" s="182"/>
      <c r="P269" s="182"/>
      <c r="Q269" s="182"/>
      <c r="R269" s="182"/>
      <c r="S269" s="182"/>
      <c r="T269" s="183"/>
      <c r="AT269" s="184" t="s">
        <v>153</v>
      </c>
      <c r="AU269" s="184" t="s">
        <v>149</v>
      </c>
      <c r="AV269" s="11" t="s">
        <v>149</v>
      </c>
      <c r="AW269" s="11" t="s">
        <v>35</v>
      </c>
      <c r="AX269" s="11" t="s">
        <v>71</v>
      </c>
      <c r="AY269" s="184" t="s">
        <v>141</v>
      </c>
    </row>
    <row r="270" spans="2:51" s="12" customFormat="1" ht="20.25" customHeight="1">
      <c r="B270" s="187"/>
      <c r="D270" s="176" t="s">
        <v>153</v>
      </c>
      <c r="E270" s="188" t="s">
        <v>21</v>
      </c>
      <c r="F270" s="189" t="s">
        <v>168</v>
      </c>
      <c r="H270" s="190">
        <v>140.523</v>
      </c>
      <c r="I270" s="191"/>
      <c r="L270" s="187"/>
      <c r="M270" s="192"/>
      <c r="N270" s="193"/>
      <c r="O270" s="193"/>
      <c r="P270" s="193"/>
      <c r="Q270" s="193"/>
      <c r="R270" s="193"/>
      <c r="S270" s="193"/>
      <c r="T270" s="194"/>
      <c r="AT270" s="195" t="s">
        <v>153</v>
      </c>
      <c r="AU270" s="195" t="s">
        <v>149</v>
      </c>
      <c r="AV270" s="12" t="s">
        <v>148</v>
      </c>
      <c r="AW270" s="12" t="s">
        <v>35</v>
      </c>
      <c r="AX270" s="12" t="s">
        <v>8</v>
      </c>
      <c r="AY270" s="195" t="s">
        <v>141</v>
      </c>
    </row>
    <row r="271" spans="2:65" s="1" customFormat="1" ht="20.25" customHeight="1">
      <c r="B271" s="160"/>
      <c r="C271" s="161" t="s">
        <v>425</v>
      </c>
      <c r="D271" s="161" t="s">
        <v>143</v>
      </c>
      <c r="E271" s="162" t="s">
        <v>426</v>
      </c>
      <c r="F271" s="163" t="s">
        <v>427</v>
      </c>
      <c r="G271" s="164" t="s">
        <v>187</v>
      </c>
      <c r="H271" s="165">
        <v>0.705</v>
      </c>
      <c r="I271" s="166"/>
      <c r="J271" s="167">
        <f>ROUND(I271*H271,0)</f>
        <v>0</v>
      </c>
      <c r="K271" s="163" t="s">
        <v>147</v>
      </c>
      <c r="L271" s="34"/>
      <c r="M271" s="168" t="s">
        <v>21</v>
      </c>
      <c r="N271" s="169" t="s">
        <v>43</v>
      </c>
      <c r="O271" s="35"/>
      <c r="P271" s="170">
        <f>O271*H271</f>
        <v>0</v>
      </c>
      <c r="Q271" s="170">
        <v>0.09336</v>
      </c>
      <c r="R271" s="170">
        <f>Q271*H271</f>
        <v>0.0658188</v>
      </c>
      <c r="S271" s="170">
        <v>0</v>
      </c>
      <c r="T271" s="171">
        <f>S271*H271</f>
        <v>0</v>
      </c>
      <c r="AR271" s="17" t="s">
        <v>148</v>
      </c>
      <c r="AT271" s="17" t="s">
        <v>143</v>
      </c>
      <c r="AU271" s="17" t="s">
        <v>149</v>
      </c>
      <c r="AY271" s="17" t="s">
        <v>141</v>
      </c>
      <c r="BE271" s="172">
        <f>IF(N271="základní",J271,0)</f>
        <v>0</v>
      </c>
      <c r="BF271" s="172">
        <f>IF(N271="snížená",J271,0)</f>
        <v>0</v>
      </c>
      <c r="BG271" s="172">
        <f>IF(N271="zákl. přenesená",J271,0)</f>
        <v>0</v>
      </c>
      <c r="BH271" s="172">
        <f>IF(N271="sníž. přenesená",J271,0)</f>
        <v>0</v>
      </c>
      <c r="BI271" s="172">
        <f>IF(N271="nulová",J271,0)</f>
        <v>0</v>
      </c>
      <c r="BJ271" s="17" t="s">
        <v>149</v>
      </c>
      <c r="BK271" s="172">
        <f>ROUND(I271*H271,0)</f>
        <v>0</v>
      </c>
      <c r="BL271" s="17" t="s">
        <v>148</v>
      </c>
      <c r="BM271" s="17" t="s">
        <v>428</v>
      </c>
    </row>
    <row r="272" spans="2:47" s="1" customFormat="1" ht="39.75" customHeight="1">
      <c r="B272" s="34"/>
      <c r="D272" s="173" t="s">
        <v>151</v>
      </c>
      <c r="F272" s="174" t="s">
        <v>429</v>
      </c>
      <c r="I272" s="134"/>
      <c r="L272" s="34"/>
      <c r="M272" s="63"/>
      <c r="N272" s="35"/>
      <c r="O272" s="35"/>
      <c r="P272" s="35"/>
      <c r="Q272" s="35"/>
      <c r="R272" s="35"/>
      <c r="S272" s="35"/>
      <c r="T272" s="64"/>
      <c r="AT272" s="17" t="s">
        <v>151</v>
      </c>
      <c r="AU272" s="17" t="s">
        <v>149</v>
      </c>
    </row>
    <row r="273" spans="2:51" s="13" customFormat="1" ht="20.25" customHeight="1">
      <c r="B273" s="197"/>
      <c r="D273" s="173" t="s">
        <v>153</v>
      </c>
      <c r="E273" s="198" t="s">
        <v>21</v>
      </c>
      <c r="F273" s="199" t="s">
        <v>430</v>
      </c>
      <c r="H273" s="200" t="s">
        <v>21</v>
      </c>
      <c r="I273" s="201"/>
      <c r="L273" s="197"/>
      <c r="M273" s="202"/>
      <c r="N273" s="203"/>
      <c r="O273" s="203"/>
      <c r="P273" s="203"/>
      <c r="Q273" s="203"/>
      <c r="R273" s="203"/>
      <c r="S273" s="203"/>
      <c r="T273" s="204"/>
      <c r="AT273" s="200" t="s">
        <v>153</v>
      </c>
      <c r="AU273" s="200" t="s">
        <v>149</v>
      </c>
      <c r="AV273" s="13" t="s">
        <v>8</v>
      </c>
      <c r="AW273" s="13" t="s">
        <v>35</v>
      </c>
      <c r="AX273" s="13" t="s">
        <v>71</v>
      </c>
      <c r="AY273" s="200" t="s">
        <v>141</v>
      </c>
    </row>
    <row r="274" spans="2:51" s="11" customFormat="1" ht="20.25" customHeight="1">
      <c r="B274" s="175"/>
      <c r="D274" s="176" t="s">
        <v>153</v>
      </c>
      <c r="E274" s="177" t="s">
        <v>21</v>
      </c>
      <c r="F274" s="178" t="s">
        <v>431</v>
      </c>
      <c r="H274" s="179">
        <v>0.705</v>
      </c>
      <c r="I274" s="180"/>
      <c r="L274" s="175"/>
      <c r="M274" s="181"/>
      <c r="N274" s="182"/>
      <c r="O274" s="182"/>
      <c r="P274" s="182"/>
      <c r="Q274" s="182"/>
      <c r="R274" s="182"/>
      <c r="S274" s="182"/>
      <c r="T274" s="183"/>
      <c r="AT274" s="184" t="s">
        <v>153</v>
      </c>
      <c r="AU274" s="184" t="s">
        <v>149</v>
      </c>
      <c r="AV274" s="11" t="s">
        <v>149</v>
      </c>
      <c r="AW274" s="11" t="s">
        <v>35</v>
      </c>
      <c r="AX274" s="11" t="s">
        <v>8</v>
      </c>
      <c r="AY274" s="184" t="s">
        <v>141</v>
      </c>
    </row>
    <row r="275" spans="2:65" s="1" customFormat="1" ht="28.5" customHeight="1">
      <c r="B275" s="160"/>
      <c r="C275" s="161" t="s">
        <v>432</v>
      </c>
      <c r="D275" s="161" t="s">
        <v>143</v>
      </c>
      <c r="E275" s="162" t="s">
        <v>433</v>
      </c>
      <c r="F275" s="163" t="s">
        <v>434</v>
      </c>
      <c r="G275" s="164" t="s">
        <v>157</v>
      </c>
      <c r="H275" s="165">
        <v>11.094</v>
      </c>
      <c r="I275" s="166"/>
      <c r="J275" s="167">
        <f>ROUND(I275*H275,0)</f>
        <v>0</v>
      </c>
      <c r="K275" s="163" t="s">
        <v>147</v>
      </c>
      <c r="L275" s="34"/>
      <c r="M275" s="168" t="s">
        <v>21</v>
      </c>
      <c r="N275" s="169" t="s">
        <v>43</v>
      </c>
      <c r="O275" s="35"/>
      <c r="P275" s="170">
        <f>O275*H275</f>
        <v>0</v>
      </c>
      <c r="Q275" s="170">
        <v>2.25634</v>
      </c>
      <c r="R275" s="170">
        <f>Q275*H275</f>
        <v>25.031835959999995</v>
      </c>
      <c r="S275" s="170">
        <v>0</v>
      </c>
      <c r="T275" s="171">
        <f>S275*H275</f>
        <v>0</v>
      </c>
      <c r="AR275" s="17" t="s">
        <v>148</v>
      </c>
      <c r="AT275" s="17" t="s">
        <v>143</v>
      </c>
      <c r="AU275" s="17" t="s">
        <v>149</v>
      </c>
      <c r="AY275" s="17" t="s">
        <v>141</v>
      </c>
      <c r="BE275" s="172">
        <f>IF(N275="základní",J275,0)</f>
        <v>0</v>
      </c>
      <c r="BF275" s="172">
        <f>IF(N275="snížená",J275,0)</f>
        <v>0</v>
      </c>
      <c r="BG275" s="172">
        <f>IF(N275="zákl. přenesená",J275,0)</f>
        <v>0</v>
      </c>
      <c r="BH275" s="172">
        <f>IF(N275="sníž. přenesená",J275,0)</f>
        <v>0</v>
      </c>
      <c r="BI275" s="172">
        <f>IF(N275="nulová",J275,0)</f>
        <v>0</v>
      </c>
      <c r="BJ275" s="17" t="s">
        <v>149</v>
      </c>
      <c r="BK275" s="172">
        <f>ROUND(I275*H275,0)</f>
        <v>0</v>
      </c>
      <c r="BL275" s="17" t="s">
        <v>148</v>
      </c>
      <c r="BM275" s="17" t="s">
        <v>435</v>
      </c>
    </row>
    <row r="276" spans="2:47" s="1" customFormat="1" ht="28.5" customHeight="1">
      <c r="B276" s="34"/>
      <c r="D276" s="173" t="s">
        <v>151</v>
      </c>
      <c r="F276" s="174" t="s">
        <v>436</v>
      </c>
      <c r="I276" s="134"/>
      <c r="L276" s="34"/>
      <c r="M276" s="63"/>
      <c r="N276" s="35"/>
      <c r="O276" s="35"/>
      <c r="P276" s="35"/>
      <c r="Q276" s="35"/>
      <c r="R276" s="35"/>
      <c r="S276" s="35"/>
      <c r="T276" s="64"/>
      <c r="AT276" s="17" t="s">
        <v>151</v>
      </c>
      <c r="AU276" s="17" t="s">
        <v>149</v>
      </c>
    </row>
    <row r="277" spans="2:51" s="11" customFormat="1" ht="20.25" customHeight="1">
      <c r="B277" s="175"/>
      <c r="D277" s="176" t="s">
        <v>153</v>
      </c>
      <c r="E277" s="177" t="s">
        <v>21</v>
      </c>
      <c r="F277" s="178" t="s">
        <v>437</v>
      </c>
      <c r="H277" s="179">
        <v>11.094</v>
      </c>
      <c r="I277" s="180"/>
      <c r="L277" s="175"/>
      <c r="M277" s="181"/>
      <c r="N277" s="182"/>
      <c r="O277" s="182"/>
      <c r="P277" s="182"/>
      <c r="Q277" s="182"/>
      <c r="R277" s="182"/>
      <c r="S277" s="182"/>
      <c r="T277" s="183"/>
      <c r="AT277" s="184" t="s">
        <v>153</v>
      </c>
      <c r="AU277" s="184" t="s">
        <v>149</v>
      </c>
      <c r="AV277" s="11" t="s">
        <v>149</v>
      </c>
      <c r="AW277" s="11" t="s">
        <v>35</v>
      </c>
      <c r="AX277" s="11" t="s">
        <v>8</v>
      </c>
      <c r="AY277" s="184" t="s">
        <v>141</v>
      </c>
    </row>
    <row r="278" spans="2:65" s="1" customFormat="1" ht="28.5" customHeight="1">
      <c r="B278" s="160"/>
      <c r="C278" s="161" t="s">
        <v>438</v>
      </c>
      <c r="D278" s="161" t="s">
        <v>143</v>
      </c>
      <c r="E278" s="162" t="s">
        <v>439</v>
      </c>
      <c r="F278" s="163" t="s">
        <v>440</v>
      </c>
      <c r="G278" s="164" t="s">
        <v>157</v>
      </c>
      <c r="H278" s="165">
        <v>2.066</v>
      </c>
      <c r="I278" s="166"/>
      <c r="J278" s="167">
        <f>ROUND(I278*H278,0)</f>
        <v>0</v>
      </c>
      <c r="K278" s="163" t="s">
        <v>147</v>
      </c>
      <c r="L278" s="34"/>
      <c r="M278" s="168" t="s">
        <v>21</v>
      </c>
      <c r="N278" s="169" t="s">
        <v>43</v>
      </c>
      <c r="O278" s="35"/>
      <c r="P278" s="170">
        <f>O278*H278</f>
        <v>0</v>
      </c>
      <c r="Q278" s="170">
        <v>0</v>
      </c>
      <c r="R278" s="170">
        <f>Q278*H278</f>
        <v>0</v>
      </c>
      <c r="S278" s="170">
        <v>0</v>
      </c>
      <c r="T278" s="171">
        <f>S278*H278</f>
        <v>0</v>
      </c>
      <c r="AR278" s="17" t="s">
        <v>148</v>
      </c>
      <c r="AT278" s="17" t="s">
        <v>143</v>
      </c>
      <c r="AU278" s="17" t="s">
        <v>149</v>
      </c>
      <c r="AY278" s="17" t="s">
        <v>141</v>
      </c>
      <c r="BE278" s="172">
        <f>IF(N278="základní",J278,0)</f>
        <v>0</v>
      </c>
      <c r="BF278" s="172">
        <f>IF(N278="snížená",J278,0)</f>
        <v>0</v>
      </c>
      <c r="BG278" s="172">
        <f>IF(N278="zákl. přenesená",J278,0)</f>
        <v>0</v>
      </c>
      <c r="BH278" s="172">
        <f>IF(N278="sníž. přenesená",J278,0)</f>
        <v>0</v>
      </c>
      <c r="BI278" s="172">
        <f>IF(N278="nulová",J278,0)</f>
        <v>0</v>
      </c>
      <c r="BJ278" s="17" t="s">
        <v>149</v>
      </c>
      <c r="BK278" s="172">
        <f>ROUND(I278*H278,0)</f>
        <v>0</v>
      </c>
      <c r="BL278" s="17" t="s">
        <v>148</v>
      </c>
      <c r="BM278" s="17" t="s">
        <v>441</v>
      </c>
    </row>
    <row r="279" spans="2:47" s="1" customFormat="1" ht="28.5" customHeight="1">
      <c r="B279" s="34"/>
      <c r="D279" s="176" t="s">
        <v>151</v>
      </c>
      <c r="F279" s="196" t="s">
        <v>442</v>
      </c>
      <c r="I279" s="134"/>
      <c r="L279" s="34"/>
      <c r="M279" s="63"/>
      <c r="N279" s="35"/>
      <c r="O279" s="35"/>
      <c r="P279" s="35"/>
      <c r="Q279" s="35"/>
      <c r="R279" s="35"/>
      <c r="S279" s="35"/>
      <c r="T279" s="64"/>
      <c r="AT279" s="17" t="s">
        <v>151</v>
      </c>
      <c r="AU279" s="17" t="s">
        <v>149</v>
      </c>
    </row>
    <row r="280" spans="2:65" s="1" customFormat="1" ht="28.5" customHeight="1">
      <c r="B280" s="160"/>
      <c r="C280" s="161" t="s">
        <v>443</v>
      </c>
      <c r="D280" s="161" t="s">
        <v>143</v>
      </c>
      <c r="E280" s="162" t="s">
        <v>444</v>
      </c>
      <c r="F280" s="163" t="s">
        <v>445</v>
      </c>
      <c r="G280" s="164" t="s">
        <v>157</v>
      </c>
      <c r="H280" s="165">
        <v>11.094</v>
      </c>
      <c r="I280" s="166"/>
      <c r="J280" s="167">
        <f>ROUND(I280*H280,0)</f>
        <v>0</v>
      </c>
      <c r="K280" s="163" t="s">
        <v>147</v>
      </c>
      <c r="L280" s="34"/>
      <c r="M280" s="168" t="s">
        <v>21</v>
      </c>
      <c r="N280" s="169" t="s">
        <v>43</v>
      </c>
      <c r="O280" s="35"/>
      <c r="P280" s="170">
        <f>O280*H280</f>
        <v>0</v>
      </c>
      <c r="Q280" s="170">
        <v>0</v>
      </c>
      <c r="R280" s="170">
        <f>Q280*H280</f>
        <v>0</v>
      </c>
      <c r="S280" s="170">
        <v>0</v>
      </c>
      <c r="T280" s="171">
        <f>S280*H280</f>
        <v>0</v>
      </c>
      <c r="AR280" s="17" t="s">
        <v>148</v>
      </c>
      <c r="AT280" s="17" t="s">
        <v>143</v>
      </c>
      <c r="AU280" s="17" t="s">
        <v>149</v>
      </c>
      <c r="AY280" s="17" t="s">
        <v>141</v>
      </c>
      <c r="BE280" s="172">
        <f>IF(N280="základní",J280,0)</f>
        <v>0</v>
      </c>
      <c r="BF280" s="172">
        <f>IF(N280="snížená",J280,0)</f>
        <v>0</v>
      </c>
      <c r="BG280" s="172">
        <f>IF(N280="zákl. přenesená",J280,0)</f>
        <v>0</v>
      </c>
      <c r="BH280" s="172">
        <f>IF(N280="sníž. přenesená",J280,0)</f>
        <v>0</v>
      </c>
      <c r="BI280" s="172">
        <f>IF(N280="nulová",J280,0)</f>
        <v>0</v>
      </c>
      <c r="BJ280" s="17" t="s">
        <v>149</v>
      </c>
      <c r="BK280" s="172">
        <f>ROUND(I280*H280,0)</f>
        <v>0</v>
      </c>
      <c r="BL280" s="17" t="s">
        <v>148</v>
      </c>
      <c r="BM280" s="17" t="s">
        <v>446</v>
      </c>
    </row>
    <row r="281" spans="2:47" s="1" customFormat="1" ht="28.5" customHeight="1">
      <c r="B281" s="34"/>
      <c r="D281" s="176" t="s">
        <v>151</v>
      </c>
      <c r="F281" s="196" t="s">
        <v>447</v>
      </c>
      <c r="I281" s="134"/>
      <c r="L281" s="34"/>
      <c r="M281" s="63"/>
      <c r="N281" s="35"/>
      <c r="O281" s="35"/>
      <c r="P281" s="35"/>
      <c r="Q281" s="35"/>
      <c r="R281" s="35"/>
      <c r="S281" s="35"/>
      <c r="T281" s="64"/>
      <c r="AT281" s="17" t="s">
        <v>151</v>
      </c>
      <c r="AU281" s="17" t="s">
        <v>149</v>
      </c>
    </row>
    <row r="282" spans="2:65" s="1" customFormat="1" ht="20.25" customHeight="1">
      <c r="B282" s="160"/>
      <c r="C282" s="161" t="s">
        <v>448</v>
      </c>
      <c r="D282" s="161" t="s">
        <v>143</v>
      </c>
      <c r="E282" s="162" t="s">
        <v>449</v>
      </c>
      <c r="F282" s="163" t="s">
        <v>450</v>
      </c>
      <c r="G282" s="164" t="s">
        <v>242</v>
      </c>
      <c r="H282" s="165">
        <v>1.172</v>
      </c>
      <c r="I282" s="166"/>
      <c r="J282" s="167">
        <f>ROUND(I282*H282,0)</f>
        <v>0</v>
      </c>
      <c r="K282" s="163" t="s">
        <v>147</v>
      </c>
      <c r="L282" s="34"/>
      <c r="M282" s="168" t="s">
        <v>21</v>
      </c>
      <c r="N282" s="169" t="s">
        <v>43</v>
      </c>
      <c r="O282" s="35"/>
      <c r="P282" s="170">
        <f>O282*H282</f>
        <v>0</v>
      </c>
      <c r="Q282" s="170">
        <v>1.05306</v>
      </c>
      <c r="R282" s="170">
        <f>Q282*H282</f>
        <v>1.23418632</v>
      </c>
      <c r="S282" s="170">
        <v>0</v>
      </c>
      <c r="T282" s="171">
        <f>S282*H282</f>
        <v>0</v>
      </c>
      <c r="AR282" s="17" t="s">
        <v>148</v>
      </c>
      <c r="AT282" s="17" t="s">
        <v>143</v>
      </c>
      <c r="AU282" s="17" t="s">
        <v>149</v>
      </c>
      <c r="AY282" s="17" t="s">
        <v>141</v>
      </c>
      <c r="BE282" s="172">
        <f>IF(N282="základní",J282,0)</f>
        <v>0</v>
      </c>
      <c r="BF282" s="172">
        <f>IF(N282="snížená",J282,0)</f>
        <v>0</v>
      </c>
      <c r="BG282" s="172">
        <f>IF(N282="zákl. přenesená",J282,0)</f>
        <v>0</v>
      </c>
      <c r="BH282" s="172">
        <f>IF(N282="sníž. přenesená",J282,0)</f>
        <v>0</v>
      </c>
      <c r="BI282" s="172">
        <f>IF(N282="nulová",J282,0)</f>
        <v>0</v>
      </c>
      <c r="BJ282" s="17" t="s">
        <v>149</v>
      </c>
      <c r="BK282" s="172">
        <f>ROUND(I282*H282,0)</f>
        <v>0</v>
      </c>
      <c r="BL282" s="17" t="s">
        <v>148</v>
      </c>
      <c r="BM282" s="17" t="s">
        <v>451</v>
      </c>
    </row>
    <row r="283" spans="2:47" s="1" customFormat="1" ht="20.25" customHeight="1">
      <c r="B283" s="34"/>
      <c r="D283" s="173" t="s">
        <v>151</v>
      </c>
      <c r="F283" s="174" t="s">
        <v>452</v>
      </c>
      <c r="I283" s="134"/>
      <c r="L283" s="34"/>
      <c r="M283" s="63"/>
      <c r="N283" s="35"/>
      <c r="O283" s="35"/>
      <c r="P283" s="35"/>
      <c r="Q283" s="35"/>
      <c r="R283" s="35"/>
      <c r="S283" s="35"/>
      <c r="T283" s="64"/>
      <c r="AT283" s="17" t="s">
        <v>151</v>
      </c>
      <c r="AU283" s="17" t="s">
        <v>149</v>
      </c>
    </row>
    <row r="284" spans="2:51" s="13" customFormat="1" ht="20.25" customHeight="1">
      <c r="B284" s="197"/>
      <c r="D284" s="173" t="s">
        <v>153</v>
      </c>
      <c r="E284" s="198" t="s">
        <v>21</v>
      </c>
      <c r="F284" s="199" t="s">
        <v>453</v>
      </c>
      <c r="H284" s="200" t="s">
        <v>21</v>
      </c>
      <c r="I284" s="201"/>
      <c r="L284" s="197"/>
      <c r="M284" s="202"/>
      <c r="N284" s="203"/>
      <c r="O284" s="203"/>
      <c r="P284" s="203"/>
      <c r="Q284" s="203"/>
      <c r="R284" s="203"/>
      <c r="S284" s="203"/>
      <c r="T284" s="204"/>
      <c r="AT284" s="200" t="s">
        <v>153</v>
      </c>
      <c r="AU284" s="200" t="s">
        <v>149</v>
      </c>
      <c r="AV284" s="13" t="s">
        <v>8</v>
      </c>
      <c r="AW284" s="13" t="s">
        <v>35</v>
      </c>
      <c r="AX284" s="13" t="s">
        <v>71</v>
      </c>
      <c r="AY284" s="200" t="s">
        <v>141</v>
      </c>
    </row>
    <row r="285" spans="2:51" s="11" customFormat="1" ht="20.25" customHeight="1">
      <c r="B285" s="175"/>
      <c r="D285" s="173" t="s">
        <v>153</v>
      </c>
      <c r="E285" s="184" t="s">
        <v>21</v>
      </c>
      <c r="F285" s="185" t="s">
        <v>454</v>
      </c>
      <c r="H285" s="186">
        <v>0.271</v>
      </c>
      <c r="I285" s="180"/>
      <c r="L285" s="175"/>
      <c r="M285" s="181"/>
      <c r="N285" s="182"/>
      <c r="O285" s="182"/>
      <c r="P285" s="182"/>
      <c r="Q285" s="182"/>
      <c r="R285" s="182"/>
      <c r="S285" s="182"/>
      <c r="T285" s="183"/>
      <c r="AT285" s="184" t="s">
        <v>153</v>
      </c>
      <c r="AU285" s="184" t="s">
        <v>149</v>
      </c>
      <c r="AV285" s="11" t="s">
        <v>149</v>
      </c>
      <c r="AW285" s="11" t="s">
        <v>35</v>
      </c>
      <c r="AX285" s="11" t="s">
        <v>71</v>
      </c>
      <c r="AY285" s="184" t="s">
        <v>141</v>
      </c>
    </row>
    <row r="286" spans="2:51" s="13" customFormat="1" ht="20.25" customHeight="1">
      <c r="B286" s="197"/>
      <c r="D286" s="173" t="s">
        <v>153</v>
      </c>
      <c r="E286" s="198" t="s">
        <v>21</v>
      </c>
      <c r="F286" s="199" t="s">
        <v>455</v>
      </c>
      <c r="H286" s="200" t="s">
        <v>21</v>
      </c>
      <c r="I286" s="201"/>
      <c r="L286" s="197"/>
      <c r="M286" s="202"/>
      <c r="N286" s="203"/>
      <c r="O286" s="203"/>
      <c r="P286" s="203"/>
      <c r="Q286" s="203"/>
      <c r="R286" s="203"/>
      <c r="S286" s="203"/>
      <c r="T286" s="204"/>
      <c r="AT286" s="200" t="s">
        <v>153</v>
      </c>
      <c r="AU286" s="200" t="s">
        <v>149</v>
      </c>
      <c r="AV286" s="13" t="s">
        <v>8</v>
      </c>
      <c r="AW286" s="13" t="s">
        <v>35</v>
      </c>
      <c r="AX286" s="13" t="s">
        <v>71</v>
      </c>
      <c r="AY286" s="200" t="s">
        <v>141</v>
      </c>
    </row>
    <row r="287" spans="2:51" s="11" customFormat="1" ht="20.25" customHeight="1">
      <c r="B287" s="175"/>
      <c r="D287" s="173" t="s">
        <v>153</v>
      </c>
      <c r="E287" s="184" t="s">
        <v>21</v>
      </c>
      <c r="F287" s="185" t="s">
        <v>456</v>
      </c>
      <c r="H287" s="186">
        <v>0.901</v>
      </c>
      <c r="I287" s="180"/>
      <c r="L287" s="175"/>
      <c r="M287" s="181"/>
      <c r="N287" s="182"/>
      <c r="O287" s="182"/>
      <c r="P287" s="182"/>
      <c r="Q287" s="182"/>
      <c r="R287" s="182"/>
      <c r="S287" s="182"/>
      <c r="T287" s="183"/>
      <c r="AT287" s="184" t="s">
        <v>153</v>
      </c>
      <c r="AU287" s="184" t="s">
        <v>149</v>
      </c>
      <c r="AV287" s="11" t="s">
        <v>149</v>
      </c>
      <c r="AW287" s="11" t="s">
        <v>35</v>
      </c>
      <c r="AX287" s="11" t="s">
        <v>71</v>
      </c>
      <c r="AY287" s="184" t="s">
        <v>141</v>
      </c>
    </row>
    <row r="288" spans="2:51" s="12" customFormat="1" ht="20.25" customHeight="1">
      <c r="B288" s="187"/>
      <c r="D288" s="176" t="s">
        <v>153</v>
      </c>
      <c r="E288" s="188" t="s">
        <v>21</v>
      </c>
      <c r="F288" s="189" t="s">
        <v>168</v>
      </c>
      <c r="H288" s="190">
        <v>1.172</v>
      </c>
      <c r="I288" s="191"/>
      <c r="L288" s="187"/>
      <c r="M288" s="192"/>
      <c r="N288" s="193"/>
      <c r="O288" s="193"/>
      <c r="P288" s="193"/>
      <c r="Q288" s="193"/>
      <c r="R288" s="193"/>
      <c r="S288" s="193"/>
      <c r="T288" s="194"/>
      <c r="AT288" s="195" t="s">
        <v>153</v>
      </c>
      <c r="AU288" s="195" t="s">
        <v>149</v>
      </c>
      <c r="AV288" s="12" t="s">
        <v>148</v>
      </c>
      <c r="AW288" s="12" t="s">
        <v>35</v>
      </c>
      <c r="AX288" s="12" t="s">
        <v>8</v>
      </c>
      <c r="AY288" s="195" t="s">
        <v>141</v>
      </c>
    </row>
    <row r="289" spans="2:65" s="1" customFormat="1" ht="20.25" customHeight="1">
      <c r="B289" s="160"/>
      <c r="C289" s="161" t="s">
        <v>457</v>
      </c>
      <c r="D289" s="161" t="s">
        <v>143</v>
      </c>
      <c r="E289" s="162" t="s">
        <v>458</v>
      </c>
      <c r="F289" s="163" t="s">
        <v>459</v>
      </c>
      <c r="G289" s="164" t="s">
        <v>157</v>
      </c>
      <c r="H289" s="165">
        <v>11.094</v>
      </c>
      <c r="I289" s="166"/>
      <c r="J289" s="167">
        <f>ROUND(I289*H289,0)</f>
        <v>0</v>
      </c>
      <c r="K289" s="163" t="s">
        <v>147</v>
      </c>
      <c r="L289" s="34"/>
      <c r="M289" s="168" t="s">
        <v>21</v>
      </c>
      <c r="N289" s="169" t="s">
        <v>43</v>
      </c>
      <c r="O289" s="35"/>
      <c r="P289" s="170">
        <f>O289*H289</f>
        <v>0</v>
      </c>
      <c r="Q289" s="170">
        <v>1.98</v>
      </c>
      <c r="R289" s="170">
        <f>Q289*H289</f>
        <v>21.96612</v>
      </c>
      <c r="S289" s="170">
        <v>0</v>
      </c>
      <c r="T289" s="171">
        <f>S289*H289</f>
        <v>0</v>
      </c>
      <c r="AR289" s="17" t="s">
        <v>148</v>
      </c>
      <c r="AT289" s="17" t="s">
        <v>143</v>
      </c>
      <c r="AU289" s="17" t="s">
        <v>149</v>
      </c>
      <c r="AY289" s="17" t="s">
        <v>141</v>
      </c>
      <c r="BE289" s="172">
        <f>IF(N289="základní",J289,0)</f>
        <v>0</v>
      </c>
      <c r="BF289" s="172">
        <f>IF(N289="snížená",J289,0)</f>
        <v>0</v>
      </c>
      <c r="BG289" s="172">
        <f>IF(N289="zákl. přenesená",J289,0)</f>
        <v>0</v>
      </c>
      <c r="BH289" s="172">
        <f>IF(N289="sníž. přenesená",J289,0)</f>
        <v>0</v>
      </c>
      <c r="BI289" s="172">
        <f>IF(N289="nulová",J289,0)</f>
        <v>0</v>
      </c>
      <c r="BJ289" s="17" t="s">
        <v>149</v>
      </c>
      <c r="BK289" s="172">
        <f>ROUND(I289*H289,0)</f>
        <v>0</v>
      </c>
      <c r="BL289" s="17" t="s">
        <v>148</v>
      </c>
      <c r="BM289" s="17" t="s">
        <v>460</v>
      </c>
    </row>
    <row r="290" spans="2:47" s="1" customFormat="1" ht="28.5" customHeight="1">
      <c r="B290" s="34"/>
      <c r="D290" s="173" t="s">
        <v>151</v>
      </c>
      <c r="F290" s="174" t="s">
        <v>461</v>
      </c>
      <c r="I290" s="134"/>
      <c r="L290" s="34"/>
      <c r="M290" s="63"/>
      <c r="N290" s="35"/>
      <c r="O290" s="35"/>
      <c r="P290" s="35"/>
      <c r="Q290" s="35"/>
      <c r="R290" s="35"/>
      <c r="S290" s="35"/>
      <c r="T290" s="64"/>
      <c r="AT290" s="17" t="s">
        <v>151</v>
      </c>
      <c r="AU290" s="17" t="s">
        <v>149</v>
      </c>
    </row>
    <row r="291" spans="2:51" s="11" customFormat="1" ht="20.25" customHeight="1">
      <c r="B291" s="175"/>
      <c r="D291" s="176" t="s">
        <v>153</v>
      </c>
      <c r="E291" s="177" t="s">
        <v>21</v>
      </c>
      <c r="F291" s="178" t="s">
        <v>462</v>
      </c>
      <c r="H291" s="179">
        <v>11.094</v>
      </c>
      <c r="I291" s="180"/>
      <c r="L291" s="175"/>
      <c r="M291" s="181"/>
      <c r="N291" s="182"/>
      <c r="O291" s="182"/>
      <c r="P291" s="182"/>
      <c r="Q291" s="182"/>
      <c r="R291" s="182"/>
      <c r="S291" s="182"/>
      <c r="T291" s="183"/>
      <c r="AT291" s="184" t="s">
        <v>153</v>
      </c>
      <c r="AU291" s="184" t="s">
        <v>149</v>
      </c>
      <c r="AV291" s="11" t="s">
        <v>149</v>
      </c>
      <c r="AW291" s="11" t="s">
        <v>35</v>
      </c>
      <c r="AX291" s="11" t="s">
        <v>8</v>
      </c>
      <c r="AY291" s="184" t="s">
        <v>141</v>
      </c>
    </row>
    <row r="292" spans="2:65" s="1" customFormat="1" ht="28.5" customHeight="1">
      <c r="B292" s="160"/>
      <c r="C292" s="161" t="s">
        <v>463</v>
      </c>
      <c r="D292" s="161" t="s">
        <v>143</v>
      </c>
      <c r="E292" s="162" t="s">
        <v>464</v>
      </c>
      <c r="F292" s="163" t="s">
        <v>465</v>
      </c>
      <c r="G292" s="164" t="s">
        <v>265</v>
      </c>
      <c r="H292" s="165">
        <v>3</v>
      </c>
      <c r="I292" s="166"/>
      <c r="J292" s="167">
        <f>ROUND(I292*H292,0)</f>
        <v>0</v>
      </c>
      <c r="K292" s="163" t="s">
        <v>147</v>
      </c>
      <c r="L292" s="34"/>
      <c r="M292" s="168" t="s">
        <v>21</v>
      </c>
      <c r="N292" s="169" t="s">
        <v>43</v>
      </c>
      <c r="O292" s="35"/>
      <c r="P292" s="170">
        <f>O292*H292</f>
        <v>0</v>
      </c>
      <c r="Q292" s="170">
        <v>0.00048</v>
      </c>
      <c r="R292" s="170">
        <f>Q292*H292</f>
        <v>0.00144</v>
      </c>
      <c r="S292" s="170">
        <v>0</v>
      </c>
      <c r="T292" s="171">
        <f>S292*H292</f>
        <v>0</v>
      </c>
      <c r="AR292" s="17" t="s">
        <v>148</v>
      </c>
      <c r="AT292" s="17" t="s">
        <v>143</v>
      </c>
      <c r="AU292" s="17" t="s">
        <v>149</v>
      </c>
      <c r="AY292" s="17" t="s">
        <v>141</v>
      </c>
      <c r="BE292" s="172">
        <f>IF(N292="základní",J292,0)</f>
        <v>0</v>
      </c>
      <c r="BF292" s="172">
        <f>IF(N292="snížená",J292,0)</f>
        <v>0</v>
      </c>
      <c r="BG292" s="172">
        <f>IF(N292="zákl. přenesená",J292,0)</f>
        <v>0</v>
      </c>
      <c r="BH292" s="172">
        <f>IF(N292="sníž. přenesená",J292,0)</f>
        <v>0</v>
      </c>
      <c r="BI292" s="172">
        <f>IF(N292="nulová",J292,0)</f>
        <v>0</v>
      </c>
      <c r="BJ292" s="17" t="s">
        <v>149</v>
      </c>
      <c r="BK292" s="172">
        <f>ROUND(I292*H292,0)</f>
        <v>0</v>
      </c>
      <c r="BL292" s="17" t="s">
        <v>148</v>
      </c>
      <c r="BM292" s="17" t="s">
        <v>466</v>
      </c>
    </row>
    <row r="293" spans="2:47" s="1" customFormat="1" ht="28.5" customHeight="1">
      <c r="B293" s="34"/>
      <c r="D293" s="173" t="s">
        <v>151</v>
      </c>
      <c r="F293" s="174" t="s">
        <v>467</v>
      </c>
      <c r="I293" s="134"/>
      <c r="L293" s="34"/>
      <c r="M293" s="63"/>
      <c r="N293" s="35"/>
      <c r="O293" s="35"/>
      <c r="P293" s="35"/>
      <c r="Q293" s="35"/>
      <c r="R293" s="35"/>
      <c r="S293" s="35"/>
      <c r="T293" s="64"/>
      <c r="AT293" s="17" t="s">
        <v>151</v>
      </c>
      <c r="AU293" s="17" t="s">
        <v>149</v>
      </c>
    </row>
    <row r="294" spans="2:51" s="11" customFormat="1" ht="20.25" customHeight="1">
      <c r="B294" s="175"/>
      <c r="D294" s="176" t="s">
        <v>153</v>
      </c>
      <c r="E294" s="177" t="s">
        <v>21</v>
      </c>
      <c r="F294" s="178" t="s">
        <v>468</v>
      </c>
      <c r="H294" s="179">
        <v>3</v>
      </c>
      <c r="I294" s="180"/>
      <c r="L294" s="175"/>
      <c r="M294" s="181"/>
      <c r="N294" s="182"/>
      <c r="O294" s="182"/>
      <c r="P294" s="182"/>
      <c r="Q294" s="182"/>
      <c r="R294" s="182"/>
      <c r="S294" s="182"/>
      <c r="T294" s="183"/>
      <c r="AT294" s="184" t="s">
        <v>153</v>
      </c>
      <c r="AU294" s="184" t="s">
        <v>149</v>
      </c>
      <c r="AV294" s="11" t="s">
        <v>149</v>
      </c>
      <c r="AW294" s="11" t="s">
        <v>35</v>
      </c>
      <c r="AX294" s="11" t="s">
        <v>8</v>
      </c>
      <c r="AY294" s="184" t="s">
        <v>141</v>
      </c>
    </row>
    <row r="295" spans="2:65" s="1" customFormat="1" ht="20.25" customHeight="1">
      <c r="B295" s="160"/>
      <c r="C295" s="205" t="s">
        <v>469</v>
      </c>
      <c r="D295" s="205" t="s">
        <v>470</v>
      </c>
      <c r="E295" s="206" t="s">
        <v>471</v>
      </c>
      <c r="F295" s="207" t="s">
        <v>472</v>
      </c>
      <c r="G295" s="208" t="s">
        <v>265</v>
      </c>
      <c r="H295" s="209">
        <v>2</v>
      </c>
      <c r="I295" s="210"/>
      <c r="J295" s="211">
        <f>ROUND(I295*H295,0)</f>
        <v>0</v>
      </c>
      <c r="K295" s="207" t="s">
        <v>147</v>
      </c>
      <c r="L295" s="212"/>
      <c r="M295" s="213" t="s">
        <v>21</v>
      </c>
      <c r="N295" s="214" t="s">
        <v>43</v>
      </c>
      <c r="O295" s="35"/>
      <c r="P295" s="170">
        <f>O295*H295</f>
        <v>0</v>
      </c>
      <c r="Q295" s="170">
        <v>0.0241</v>
      </c>
      <c r="R295" s="170">
        <f>Q295*H295</f>
        <v>0.0482</v>
      </c>
      <c r="S295" s="170">
        <v>0</v>
      </c>
      <c r="T295" s="171">
        <f>S295*H295</f>
        <v>0</v>
      </c>
      <c r="AR295" s="17" t="s">
        <v>191</v>
      </c>
      <c r="AT295" s="17" t="s">
        <v>470</v>
      </c>
      <c r="AU295" s="17" t="s">
        <v>149</v>
      </c>
      <c r="AY295" s="17" t="s">
        <v>141</v>
      </c>
      <c r="BE295" s="172">
        <f>IF(N295="základní",J295,0)</f>
        <v>0</v>
      </c>
      <c r="BF295" s="172">
        <f>IF(N295="snížená",J295,0)</f>
        <v>0</v>
      </c>
      <c r="BG295" s="172">
        <f>IF(N295="zákl. přenesená",J295,0)</f>
        <v>0</v>
      </c>
      <c r="BH295" s="172">
        <f>IF(N295="sníž. přenesená",J295,0)</f>
        <v>0</v>
      </c>
      <c r="BI295" s="172">
        <f>IF(N295="nulová",J295,0)</f>
        <v>0</v>
      </c>
      <c r="BJ295" s="17" t="s">
        <v>149</v>
      </c>
      <c r="BK295" s="172">
        <f>ROUND(I295*H295,0)</f>
        <v>0</v>
      </c>
      <c r="BL295" s="17" t="s">
        <v>148</v>
      </c>
      <c r="BM295" s="17" t="s">
        <v>473</v>
      </c>
    </row>
    <row r="296" spans="2:47" s="1" customFormat="1" ht="20.25" customHeight="1">
      <c r="B296" s="34"/>
      <c r="D296" s="176" t="s">
        <v>151</v>
      </c>
      <c r="F296" s="196" t="s">
        <v>474</v>
      </c>
      <c r="I296" s="134"/>
      <c r="L296" s="34"/>
      <c r="M296" s="63"/>
      <c r="N296" s="35"/>
      <c r="O296" s="35"/>
      <c r="P296" s="35"/>
      <c r="Q296" s="35"/>
      <c r="R296" s="35"/>
      <c r="S296" s="35"/>
      <c r="T296" s="64"/>
      <c r="AT296" s="17" t="s">
        <v>151</v>
      </c>
      <c r="AU296" s="17" t="s">
        <v>149</v>
      </c>
    </row>
    <row r="297" spans="2:65" s="1" customFormat="1" ht="20.25" customHeight="1">
      <c r="B297" s="160"/>
      <c r="C297" s="205" t="s">
        <v>475</v>
      </c>
      <c r="D297" s="205" t="s">
        <v>470</v>
      </c>
      <c r="E297" s="206" t="s">
        <v>476</v>
      </c>
      <c r="F297" s="207" t="s">
        <v>477</v>
      </c>
      <c r="G297" s="208" t="s">
        <v>265</v>
      </c>
      <c r="H297" s="209">
        <v>1</v>
      </c>
      <c r="I297" s="210"/>
      <c r="J297" s="211">
        <f>ROUND(I297*H297,0)</f>
        <v>0</v>
      </c>
      <c r="K297" s="207" t="s">
        <v>147</v>
      </c>
      <c r="L297" s="212"/>
      <c r="M297" s="213" t="s">
        <v>21</v>
      </c>
      <c r="N297" s="214" t="s">
        <v>43</v>
      </c>
      <c r="O297" s="35"/>
      <c r="P297" s="170">
        <f>O297*H297</f>
        <v>0</v>
      </c>
      <c r="Q297" s="170">
        <v>0.0241</v>
      </c>
      <c r="R297" s="170">
        <f>Q297*H297</f>
        <v>0.0241</v>
      </c>
      <c r="S297" s="170">
        <v>0</v>
      </c>
      <c r="T297" s="171">
        <f>S297*H297</f>
        <v>0</v>
      </c>
      <c r="AR297" s="17" t="s">
        <v>191</v>
      </c>
      <c r="AT297" s="17" t="s">
        <v>470</v>
      </c>
      <c r="AU297" s="17" t="s">
        <v>149</v>
      </c>
      <c r="AY297" s="17" t="s">
        <v>141</v>
      </c>
      <c r="BE297" s="172">
        <f>IF(N297="základní",J297,0)</f>
        <v>0</v>
      </c>
      <c r="BF297" s="172">
        <f>IF(N297="snížená",J297,0)</f>
        <v>0</v>
      </c>
      <c r="BG297" s="172">
        <f>IF(N297="zákl. přenesená",J297,0)</f>
        <v>0</v>
      </c>
      <c r="BH297" s="172">
        <f>IF(N297="sníž. přenesená",J297,0)</f>
        <v>0</v>
      </c>
      <c r="BI297" s="172">
        <f>IF(N297="nulová",J297,0)</f>
        <v>0</v>
      </c>
      <c r="BJ297" s="17" t="s">
        <v>149</v>
      </c>
      <c r="BK297" s="172">
        <f>ROUND(I297*H297,0)</f>
        <v>0</v>
      </c>
      <c r="BL297" s="17" t="s">
        <v>148</v>
      </c>
      <c r="BM297" s="17" t="s">
        <v>478</v>
      </c>
    </row>
    <row r="298" spans="2:47" s="1" customFormat="1" ht="28.5" customHeight="1">
      <c r="B298" s="34"/>
      <c r="D298" s="176" t="s">
        <v>151</v>
      </c>
      <c r="F298" s="196" t="s">
        <v>479</v>
      </c>
      <c r="I298" s="134"/>
      <c r="L298" s="34"/>
      <c r="M298" s="63"/>
      <c r="N298" s="35"/>
      <c r="O298" s="35"/>
      <c r="P298" s="35"/>
      <c r="Q298" s="35"/>
      <c r="R298" s="35"/>
      <c r="S298" s="35"/>
      <c r="T298" s="64"/>
      <c r="AT298" s="17" t="s">
        <v>151</v>
      </c>
      <c r="AU298" s="17" t="s">
        <v>149</v>
      </c>
    </row>
    <row r="299" spans="2:65" s="1" customFormat="1" ht="20.25" customHeight="1">
      <c r="B299" s="160"/>
      <c r="C299" s="205" t="s">
        <v>480</v>
      </c>
      <c r="D299" s="205" t="s">
        <v>470</v>
      </c>
      <c r="E299" s="206" t="s">
        <v>481</v>
      </c>
      <c r="F299" s="207" t="s">
        <v>482</v>
      </c>
      <c r="G299" s="208" t="s">
        <v>265</v>
      </c>
      <c r="H299" s="209">
        <v>1</v>
      </c>
      <c r="I299" s="210"/>
      <c r="J299" s="211">
        <f>ROUND(I299*H299,0)</f>
        <v>0</v>
      </c>
      <c r="K299" s="207" t="s">
        <v>147</v>
      </c>
      <c r="L299" s="212"/>
      <c r="M299" s="213" t="s">
        <v>21</v>
      </c>
      <c r="N299" s="214" t="s">
        <v>43</v>
      </c>
      <c r="O299" s="35"/>
      <c r="P299" s="170">
        <f>O299*H299</f>
        <v>0</v>
      </c>
      <c r="Q299" s="170">
        <v>0.0114</v>
      </c>
      <c r="R299" s="170">
        <f>Q299*H299</f>
        <v>0.0114</v>
      </c>
      <c r="S299" s="170">
        <v>0</v>
      </c>
      <c r="T299" s="171">
        <f>S299*H299</f>
        <v>0</v>
      </c>
      <c r="AR299" s="17" t="s">
        <v>191</v>
      </c>
      <c r="AT299" s="17" t="s">
        <v>470</v>
      </c>
      <c r="AU299" s="17" t="s">
        <v>149</v>
      </c>
      <c r="AY299" s="17" t="s">
        <v>141</v>
      </c>
      <c r="BE299" s="172">
        <f>IF(N299="základní",J299,0)</f>
        <v>0</v>
      </c>
      <c r="BF299" s="172">
        <f>IF(N299="snížená",J299,0)</f>
        <v>0</v>
      </c>
      <c r="BG299" s="172">
        <f>IF(N299="zákl. přenesená",J299,0)</f>
        <v>0</v>
      </c>
      <c r="BH299" s="172">
        <f>IF(N299="sníž. přenesená",J299,0)</f>
        <v>0</v>
      </c>
      <c r="BI299" s="172">
        <f>IF(N299="nulová",J299,0)</f>
        <v>0</v>
      </c>
      <c r="BJ299" s="17" t="s">
        <v>149</v>
      </c>
      <c r="BK299" s="172">
        <f>ROUND(I299*H299,0)</f>
        <v>0</v>
      </c>
      <c r="BL299" s="17" t="s">
        <v>148</v>
      </c>
      <c r="BM299" s="17" t="s">
        <v>483</v>
      </c>
    </row>
    <row r="300" spans="2:47" s="1" customFormat="1" ht="20.25" customHeight="1">
      <c r="B300" s="34"/>
      <c r="D300" s="173" t="s">
        <v>151</v>
      </c>
      <c r="F300" s="174" t="s">
        <v>484</v>
      </c>
      <c r="I300" s="134"/>
      <c r="L300" s="34"/>
      <c r="M300" s="63"/>
      <c r="N300" s="35"/>
      <c r="O300" s="35"/>
      <c r="P300" s="35"/>
      <c r="Q300" s="35"/>
      <c r="R300" s="35"/>
      <c r="S300" s="35"/>
      <c r="T300" s="64"/>
      <c r="AT300" s="17" t="s">
        <v>151</v>
      </c>
      <c r="AU300" s="17" t="s">
        <v>149</v>
      </c>
    </row>
    <row r="301" spans="2:63" s="10" customFormat="1" ht="29.25" customHeight="1">
      <c r="B301" s="146"/>
      <c r="D301" s="157" t="s">
        <v>70</v>
      </c>
      <c r="E301" s="158" t="s">
        <v>191</v>
      </c>
      <c r="F301" s="158" t="s">
        <v>485</v>
      </c>
      <c r="I301" s="149"/>
      <c r="J301" s="159">
        <f>BK301</f>
        <v>0</v>
      </c>
      <c r="L301" s="146"/>
      <c r="M301" s="151"/>
      <c r="N301" s="152"/>
      <c r="O301" s="152"/>
      <c r="P301" s="153">
        <f>SUM(P302:P321)</f>
        <v>0</v>
      </c>
      <c r="Q301" s="152"/>
      <c r="R301" s="153">
        <f>SUM(R302:R321)</f>
        <v>0.40900000000000003</v>
      </c>
      <c r="S301" s="152"/>
      <c r="T301" s="154">
        <f>SUM(T302:T321)</f>
        <v>0</v>
      </c>
      <c r="AR301" s="147" t="s">
        <v>8</v>
      </c>
      <c r="AT301" s="155" t="s">
        <v>70</v>
      </c>
      <c r="AU301" s="155" t="s">
        <v>8</v>
      </c>
      <c r="AY301" s="147" t="s">
        <v>141</v>
      </c>
      <c r="BK301" s="156">
        <f>SUM(BK302:BK321)</f>
        <v>0</v>
      </c>
    </row>
    <row r="302" spans="2:65" s="1" customFormat="1" ht="28.5" customHeight="1">
      <c r="B302" s="160"/>
      <c r="C302" s="161" t="s">
        <v>486</v>
      </c>
      <c r="D302" s="161" t="s">
        <v>143</v>
      </c>
      <c r="E302" s="162" t="s">
        <v>487</v>
      </c>
      <c r="F302" s="163" t="s">
        <v>488</v>
      </c>
      <c r="G302" s="164" t="s">
        <v>146</v>
      </c>
      <c r="H302" s="165">
        <v>15</v>
      </c>
      <c r="I302" s="166"/>
      <c r="J302" s="167">
        <f>ROUND(I302*H302,0)</f>
        <v>0</v>
      </c>
      <c r="K302" s="163" t="s">
        <v>147</v>
      </c>
      <c r="L302" s="34"/>
      <c r="M302" s="168" t="s">
        <v>21</v>
      </c>
      <c r="N302" s="169" t="s">
        <v>43</v>
      </c>
      <c r="O302" s="35"/>
      <c r="P302" s="170">
        <f>O302*H302</f>
        <v>0</v>
      </c>
      <c r="Q302" s="170">
        <v>0</v>
      </c>
      <c r="R302" s="170">
        <f>Q302*H302</f>
        <v>0</v>
      </c>
      <c r="S302" s="170">
        <v>0</v>
      </c>
      <c r="T302" s="171">
        <f>S302*H302</f>
        <v>0</v>
      </c>
      <c r="AR302" s="17" t="s">
        <v>148</v>
      </c>
      <c r="AT302" s="17" t="s">
        <v>143</v>
      </c>
      <c r="AU302" s="17" t="s">
        <v>149</v>
      </c>
      <c r="AY302" s="17" t="s">
        <v>141</v>
      </c>
      <c r="BE302" s="172">
        <f>IF(N302="základní",J302,0)</f>
        <v>0</v>
      </c>
      <c r="BF302" s="172">
        <f>IF(N302="snížená",J302,0)</f>
        <v>0</v>
      </c>
      <c r="BG302" s="172">
        <f>IF(N302="zákl. přenesená",J302,0)</f>
        <v>0</v>
      </c>
      <c r="BH302" s="172">
        <f>IF(N302="sníž. přenesená",J302,0)</f>
        <v>0</v>
      </c>
      <c r="BI302" s="172">
        <f>IF(N302="nulová",J302,0)</f>
        <v>0</v>
      </c>
      <c r="BJ302" s="17" t="s">
        <v>149</v>
      </c>
      <c r="BK302" s="172">
        <f>ROUND(I302*H302,0)</f>
        <v>0</v>
      </c>
      <c r="BL302" s="17" t="s">
        <v>148</v>
      </c>
      <c r="BM302" s="17" t="s">
        <v>489</v>
      </c>
    </row>
    <row r="303" spans="2:47" s="1" customFormat="1" ht="28.5" customHeight="1">
      <c r="B303" s="34"/>
      <c r="D303" s="176" t="s">
        <v>151</v>
      </c>
      <c r="F303" s="196" t="s">
        <v>490</v>
      </c>
      <c r="I303" s="134"/>
      <c r="L303" s="34"/>
      <c r="M303" s="63"/>
      <c r="N303" s="35"/>
      <c r="O303" s="35"/>
      <c r="P303" s="35"/>
      <c r="Q303" s="35"/>
      <c r="R303" s="35"/>
      <c r="S303" s="35"/>
      <c r="T303" s="64"/>
      <c r="AT303" s="17" t="s">
        <v>151</v>
      </c>
      <c r="AU303" s="17" t="s">
        <v>149</v>
      </c>
    </row>
    <row r="304" spans="2:65" s="1" customFormat="1" ht="20.25" customHeight="1">
      <c r="B304" s="160"/>
      <c r="C304" s="205" t="s">
        <v>491</v>
      </c>
      <c r="D304" s="205" t="s">
        <v>470</v>
      </c>
      <c r="E304" s="206" t="s">
        <v>492</v>
      </c>
      <c r="F304" s="207" t="s">
        <v>493</v>
      </c>
      <c r="G304" s="208" t="s">
        <v>146</v>
      </c>
      <c r="H304" s="209">
        <v>16.5</v>
      </c>
      <c r="I304" s="210"/>
      <c r="J304" s="211">
        <f>ROUND(I304*H304,0)</f>
        <v>0</v>
      </c>
      <c r="K304" s="207" t="s">
        <v>147</v>
      </c>
      <c r="L304" s="212"/>
      <c r="M304" s="213" t="s">
        <v>21</v>
      </c>
      <c r="N304" s="214" t="s">
        <v>43</v>
      </c>
      <c r="O304" s="35"/>
      <c r="P304" s="170">
        <f>O304*H304</f>
        <v>0</v>
      </c>
      <c r="Q304" s="170">
        <v>0.0014</v>
      </c>
      <c r="R304" s="170">
        <f>Q304*H304</f>
        <v>0.0231</v>
      </c>
      <c r="S304" s="170">
        <v>0</v>
      </c>
      <c r="T304" s="171">
        <f>S304*H304</f>
        <v>0</v>
      </c>
      <c r="AR304" s="17" t="s">
        <v>191</v>
      </c>
      <c r="AT304" s="17" t="s">
        <v>470</v>
      </c>
      <c r="AU304" s="17" t="s">
        <v>149</v>
      </c>
      <c r="AY304" s="17" t="s">
        <v>141</v>
      </c>
      <c r="BE304" s="172">
        <f>IF(N304="základní",J304,0)</f>
        <v>0</v>
      </c>
      <c r="BF304" s="172">
        <f>IF(N304="snížená",J304,0)</f>
        <v>0</v>
      </c>
      <c r="BG304" s="172">
        <f>IF(N304="zákl. přenesená",J304,0)</f>
        <v>0</v>
      </c>
      <c r="BH304" s="172">
        <f>IF(N304="sníž. přenesená",J304,0)</f>
        <v>0</v>
      </c>
      <c r="BI304" s="172">
        <f>IF(N304="nulová",J304,0)</f>
        <v>0</v>
      </c>
      <c r="BJ304" s="17" t="s">
        <v>149</v>
      </c>
      <c r="BK304" s="172">
        <f>ROUND(I304*H304,0)</f>
        <v>0</v>
      </c>
      <c r="BL304" s="17" t="s">
        <v>148</v>
      </c>
      <c r="BM304" s="17" t="s">
        <v>494</v>
      </c>
    </row>
    <row r="305" spans="2:47" s="1" customFormat="1" ht="28.5" customHeight="1">
      <c r="B305" s="34"/>
      <c r="D305" s="173" t="s">
        <v>151</v>
      </c>
      <c r="F305" s="174" t="s">
        <v>495</v>
      </c>
      <c r="I305" s="134"/>
      <c r="L305" s="34"/>
      <c r="M305" s="63"/>
      <c r="N305" s="35"/>
      <c r="O305" s="35"/>
      <c r="P305" s="35"/>
      <c r="Q305" s="35"/>
      <c r="R305" s="35"/>
      <c r="S305" s="35"/>
      <c r="T305" s="64"/>
      <c r="AT305" s="17" t="s">
        <v>151</v>
      </c>
      <c r="AU305" s="17" t="s">
        <v>149</v>
      </c>
    </row>
    <row r="306" spans="2:51" s="11" customFormat="1" ht="20.25" customHeight="1">
      <c r="B306" s="175"/>
      <c r="D306" s="176" t="s">
        <v>153</v>
      </c>
      <c r="E306" s="177" t="s">
        <v>21</v>
      </c>
      <c r="F306" s="178" t="s">
        <v>496</v>
      </c>
      <c r="H306" s="179">
        <v>16.5</v>
      </c>
      <c r="I306" s="180"/>
      <c r="L306" s="175"/>
      <c r="M306" s="181"/>
      <c r="N306" s="182"/>
      <c r="O306" s="182"/>
      <c r="P306" s="182"/>
      <c r="Q306" s="182"/>
      <c r="R306" s="182"/>
      <c r="S306" s="182"/>
      <c r="T306" s="183"/>
      <c r="AT306" s="184" t="s">
        <v>153</v>
      </c>
      <c r="AU306" s="184" t="s">
        <v>149</v>
      </c>
      <c r="AV306" s="11" t="s">
        <v>149</v>
      </c>
      <c r="AW306" s="11" t="s">
        <v>35</v>
      </c>
      <c r="AX306" s="11" t="s">
        <v>8</v>
      </c>
      <c r="AY306" s="184" t="s">
        <v>141</v>
      </c>
    </row>
    <row r="307" spans="2:65" s="1" customFormat="1" ht="20.25" customHeight="1">
      <c r="B307" s="160"/>
      <c r="C307" s="161" t="s">
        <v>497</v>
      </c>
      <c r="D307" s="161" t="s">
        <v>143</v>
      </c>
      <c r="E307" s="162" t="s">
        <v>498</v>
      </c>
      <c r="F307" s="163" t="s">
        <v>499</v>
      </c>
      <c r="G307" s="164" t="s">
        <v>265</v>
      </c>
      <c r="H307" s="165">
        <v>1</v>
      </c>
      <c r="I307" s="166"/>
      <c r="J307" s="167">
        <f>ROUND(I307*H307,0)</f>
        <v>0</v>
      </c>
      <c r="K307" s="163" t="s">
        <v>147</v>
      </c>
      <c r="L307" s="34"/>
      <c r="M307" s="168" t="s">
        <v>21</v>
      </c>
      <c r="N307" s="169" t="s">
        <v>43</v>
      </c>
      <c r="O307" s="35"/>
      <c r="P307" s="170">
        <f>O307*H307</f>
        <v>0</v>
      </c>
      <c r="Q307" s="170">
        <v>0.00034</v>
      </c>
      <c r="R307" s="170">
        <f>Q307*H307</f>
        <v>0.00034</v>
      </c>
      <c r="S307" s="170">
        <v>0</v>
      </c>
      <c r="T307" s="171">
        <f>S307*H307</f>
        <v>0</v>
      </c>
      <c r="AR307" s="17" t="s">
        <v>148</v>
      </c>
      <c r="AT307" s="17" t="s">
        <v>143</v>
      </c>
      <c r="AU307" s="17" t="s">
        <v>149</v>
      </c>
      <c r="AY307" s="17" t="s">
        <v>141</v>
      </c>
      <c r="BE307" s="172">
        <f>IF(N307="základní",J307,0)</f>
        <v>0</v>
      </c>
      <c r="BF307" s="172">
        <f>IF(N307="snížená",J307,0)</f>
        <v>0</v>
      </c>
      <c r="BG307" s="172">
        <f>IF(N307="zákl. přenesená",J307,0)</f>
        <v>0</v>
      </c>
      <c r="BH307" s="172">
        <f>IF(N307="sníž. přenesená",J307,0)</f>
        <v>0</v>
      </c>
      <c r="BI307" s="172">
        <f>IF(N307="nulová",J307,0)</f>
        <v>0</v>
      </c>
      <c r="BJ307" s="17" t="s">
        <v>149</v>
      </c>
      <c r="BK307" s="172">
        <f>ROUND(I307*H307,0)</f>
        <v>0</v>
      </c>
      <c r="BL307" s="17" t="s">
        <v>148</v>
      </c>
      <c r="BM307" s="17" t="s">
        <v>500</v>
      </c>
    </row>
    <row r="308" spans="2:47" s="1" customFormat="1" ht="28.5" customHeight="1">
      <c r="B308" s="34"/>
      <c r="D308" s="176" t="s">
        <v>151</v>
      </c>
      <c r="F308" s="196" t="s">
        <v>501</v>
      </c>
      <c r="I308" s="134"/>
      <c r="L308" s="34"/>
      <c r="M308" s="63"/>
      <c r="N308" s="35"/>
      <c r="O308" s="35"/>
      <c r="P308" s="35"/>
      <c r="Q308" s="35"/>
      <c r="R308" s="35"/>
      <c r="S308" s="35"/>
      <c r="T308" s="64"/>
      <c r="AT308" s="17" t="s">
        <v>151</v>
      </c>
      <c r="AU308" s="17" t="s">
        <v>149</v>
      </c>
    </row>
    <row r="309" spans="2:65" s="1" customFormat="1" ht="20.25" customHeight="1">
      <c r="B309" s="160"/>
      <c r="C309" s="205" t="s">
        <v>502</v>
      </c>
      <c r="D309" s="205" t="s">
        <v>470</v>
      </c>
      <c r="E309" s="206" t="s">
        <v>503</v>
      </c>
      <c r="F309" s="207" t="s">
        <v>504</v>
      </c>
      <c r="G309" s="208" t="s">
        <v>265</v>
      </c>
      <c r="H309" s="209">
        <v>1</v>
      </c>
      <c r="I309" s="210"/>
      <c r="J309" s="211">
        <f>ROUND(I309*H309,0)</f>
        <v>0</v>
      </c>
      <c r="K309" s="207" t="s">
        <v>147</v>
      </c>
      <c r="L309" s="212"/>
      <c r="M309" s="213" t="s">
        <v>21</v>
      </c>
      <c r="N309" s="214" t="s">
        <v>43</v>
      </c>
      <c r="O309" s="35"/>
      <c r="P309" s="170">
        <f>O309*H309</f>
        <v>0</v>
      </c>
      <c r="Q309" s="170">
        <v>0.027</v>
      </c>
      <c r="R309" s="170">
        <f>Q309*H309</f>
        <v>0.027</v>
      </c>
      <c r="S309" s="170">
        <v>0</v>
      </c>
      <c r="T309" s="171">
        <f>S309*H309</f>
        <v>0</v>
      </c>
      <c r="AR309" s="17" t="s">
        <v>191</v>
      </c>
      <c r="AT309" s="17" t="s">
        <v>470</v>
      </c>
      <c r="AU309" s="17" t="s">
        <v>149</v>
      </c>
      <c r="AY309" s="17" t="s">
        <v>141</v>
      </c>
      <c r="BE309" s="172">
        <f>IF(N309="základní",J309,0)</f>
        <v>0</v>
      </c>
      <c r="BF309" s="172">
        <f>IF(N309="snížená",J309,0)</f>
        <v>0</v>
      </c>
      <c r="BG309" s="172">
        <f>IF(N309="zákl. přenesená",J309,0)</f>
        <v>0</v>
      </c>
      <c r="BH309" s="172">
        <f>IF(N309="sníž. přenesená",J309,0)</f>
        <v>0</v>
      </c>
      <c r="BI309" s="172">
        <f>IF(N309="nulová",J309,0)</f>
        <v>0</v>
      </c>
      <c r="BJ309" s="17" t="s">
        <v>149</v>
      </c>
      <c r="BK309" s="172">
        <f>ROUND(I309*H309,0)</f>
        <v>0</v>
      </c>
      <c r="BL309" s="17" t="s">
        <v>148</v>
      </c>
      <c r="BM309" s="17" t="s">
        <v>505</v>
      </c>
    </row>
    <row r="310" spans="2:47" s="1" customFormat="1" ht="39.75" customHeight="1">
      <c r="B310" s="34"/>
      <c r="D310" s="173" t="s">
        <v>151</v>
      </c>
      <c r="F310" s="174" t="s">
        <v>506</v>
      </c>
      <c r="I310" s="134"/>
      <c r="L310" s="34"/>
      <c r="M310" s="63"/>
      <c r="N310" s="35"/>
      <c r="O310" s="35"/>
      <c r="P310" s="35"/>
      <c r="Q310" s="35"/>
      <c r="R310" s="35"/>
      <c r="S310" s="35"/>
      <c r="T310" s="64"/>
      <c r="AT310" s="17" t="s">
        <v>151</v>
      </c>
      <c r="AU310" s="17" t="s">
        <v>149</v>
      </c>
    </row>
    <row r="311" spans="2:47" s="1" customFormat="1" ht="63" customHeight="1">
      <c r="B311" s="34"/>
      <c r="D311" s="176" t="s">
        <v>507</v>
      </c>
      <c r="F311" s="215" t="s">
        <v>508</v>
      </c>
      <c r="I311" s="134"/>
      <c r="L311" s="34"/>
      <c r="M311" s="63"/>
      <c r="N311" s="35"/>
      <c r="O311" s="35"/>
      <c r="P311" s="35"/>
      <c r="Q311" s="35"/>
      <c r="R311" s="35"/>
      <c r="S311" s="35"/>
      <c r="T311" s="64"/>
      <c r="AT311" s="17" t="s">
        <v>507</v>
      </c>
      <c r="AU311" s="17" t="s">
        <v>149</v>
      </c>
    </row>
    <row r="312" spans="2:65" s="1" customFormat="1" ht="20.25" customHeight="1">
      <c r="B312" s="160"/>
      <c r="C312" s="161" t="s">
        <v>509</v>
      </c>
      <c r="D312" s="161" t="s">
        <v>143</v>
      </c>
      <c r="E312" s="162" t="s">
        <v>510</v>
      </c>
      <c r="F312" s="163" t="s">
        <v>511</v>
      </c>
      <c r="G312" s="164" t="s">
        <v>512</v>
      </c>
      <c r="H312" s="165">
        <v>1</v>
      </c>
      <c r="I312" s="166"/>
      <c r="J312" s="167">
        <f>ROUND(I312*H312,0)</f>
        <v>0</v>
      </c>
      <c r="K312" s="163" t="s">
        <v>21</v>
      </c>
      <c r="L312" s="34"/>
      <c r="M312" s="168" t="s">
        <v>21</v>
      </c>
      <c r="N312" s="169" t="s">
        <v>43</v>
      </c>
      <c r="O312" s="35"/>
      <c r="P312" s="170">
        <f>O312*H312</f>
        <v>0</v>
      </c>
      <c r="Q312" s="170">
        <v>0</v>
      </c>
      <c r="R312" s="170">
        <f>Q312*H312</f>
        <v>0</v>
      </c>
      <c r="S312" s="170">
        <v>0</v>
      </c>
      <c r="T312" s="171">
        <f>S312*H312</f>
        <v>0</v>
      </c>
      <c r="AR312" s="17" t="s">
        <v>148</v>
      </c>
      <c r="AT312" s="17" t="s">
        <v>143</v>
      </c>
      <c r="AU312" s="17" t="s">
        <v>149</v>
      </c>
      <c r="AY312" s="17" t="s">
        <v>141</v>
      </c>
      <c r="BE312" s="172">
        <f>IF(N312="základní",J312,0)</f>
        <v>0</v>
      </c>
      <c r="BF312" s="172">
        <f>IF(N312="snížená",J312,0)</f>
        <v>0</v>
      </c>
      <c r="BG312" s="172">
        <f>IF(N312="zákl. přenesená",J312,0)</f>
        <v>0</v>
      </c>
      <c r="BH312" s="172">
        <f>IF(N312="sníž. přenesená",J312,0)</f>
        <v>0</v>
      </c>
      <c r="BI312" s="172">
        <f>IF(N312="nulová",J312,0)</f>
        <v>0</v>
      </c>
      <c r="BJ312" s="17" t="s">
        <v>149</v>
      </c>
      <c r="BK312" s="172">
        <f>ROUND(I312*H312,0)</f>
        <v>0</v>
      </c>
      <c r="BL312" s="17" t="s">
        <v>148</v>
      </c>
      <c r="BM312" s="17" t="s">
        <v>513</v>
      </c>
    </row>
    <row r="313" spans="2:65" s="1" customFormat="1" ht="20.25" customHeight="1">
      <c r="B313" s="160"/>
      <c r="C313" s="161" t="s">
        <v>514</v>
      </c>
      <c r="D313" s="161" t="s">
        <v>143</v>
      </c>
      <c r="E313" s="162" t="s">
        <v>515</v>
      </c>
      <c r="F313" s="163" t="s">
        <v>516</v>
      </c>
      <c r="G313" s="164" t="s">
        <v>512</v>
      </c>
      <c r="H313" s="165">
        <v>1</v>
      </c>
      <c r="I313" s="166"/>
      <c r="J313" s="167">
        <f>ROUND(I313*H313,0)</f>
        <v>0</v>
      </c>
      <c r="K313" s="163" t="s">
        <v>21</v>
      </c>
      <c r="L313" s="34"/>
      <c r="M313" s="168" t="s">
        <v>21</v>
      </c>
      <c r="N313" s="169" t="s">
        <v>43</v>
      </c>
      <c r="O313" s="35"/>
      <c r="P313" s="170">
        <f>O313*H313</f>
        <v>0</v>
      </c>
      <c r="Q313" s="170">
        <v>0</v>
      </c>
      <c r="R313" s="170">
        <f>Q313*H313</f>
        <v>0</v>
      </c>
      <c r="S313" s="170">
        <v>0</v>
      </c>
      <c r="T313" s="171">
        <f>S313*H313</f>
        <v>0</v>
      </c>
      <c r="AR313" s="17" t="s">
        <v>148</v>
      </c>
      <c r="AT313" s="17" t="s">
        <v>143</v>
      </c>
      <c r="AU313" s="17" t="s">
        <v>149</v>
      </c>
      <c r="AY313" s="17" t="s">
        <v>141</v>
      </c>
      <c r="BE313" s="172">
        <f>IF(N313="základní",J313,0)</f>
        <v>0</v>
      </c>
      <c r="BF313" s="172">
        <f>IF(N313="snížená",J313,0)</f>
        <v>0</v>
      </c>
      <c r="BG313" s="172">
        <f>IF(N313="zákl. přenesená",J313,0)</f>
        <v>0</v>
      </c>
      <c r="BH313" s="172">
        <f>IF(N313="sníž. přenesená",J313,0)</f>
        <v>0</v>
      </c>
      <c r="BI313" s="172">
        <f>IF(N313="nulová",J313,0)</f>
        <v>0</v>
      </c>
      <c r="BJ313" s="17" t="s">
        <v>149</v>
      </c>
      <c r="BK313" s="172">
        <f>ROUND(I313*H313,0)</f>
        <v>0</v>
      </c>
      <c r="BL313" s="17" t="s">
        <v>148</v>
      </c>
      <c r="BM313" s="17" t="s">
        <v>517</v>
      </c>
    </row>
    <row r="314" spans="2:65" s="1" customFormat="1" ht="20.25" customHeight="1">
      <c r="B314" s="160"/>
      <c r="C314" s="161" t="s">
        <v>518</v>
      </c>
      <c r="D314" s="161" t="s">
        <v>143</v>
      </c>
      <c r="E314" s="162" t="s">
        <v>519</v>
      </c>
      <c r="F314" s="163" t="s">
        <v>520</v>
      </c>
      <c r="G314" s="164" t="s">
        <v>146</v>
      </c>
      <c r="H314" s="165">
        <v>15</v>
      </c>
      <c r="I314" s="166"/>
      <c r="J314" s="167">
        <f>ROUND(I314*H314,0)</f>
        <v>0</v>
      </c>
      <c r="K314" s="163" t="s">
        <v>147</v>
      </c>
      <c r="L314" s="34"/>
      <c r="M314" s="168" t="s">
        <v>21</v>
      </c>
      <c r="N314" s="169" t="s">
        <v>43</v>
      </c>
      <c r="O314" s="35"/>
      <c r="P314" s="170">
        <f>O314*H314</f>
        <v>0</v>
      </c>
      <c r="Q314" s="170">
        <v>0</v>
      </c>
      <c r="R314" s="170">
        <f>Q314*H314</f>
        <v>0</v>
      </c>
      <c r="S314" s="170">
        <v>0</v>
      </c>
      <c r="T314" s="171">
        <f>S314*H314</f>
        <v>0</v>
      </c>
      <c r="AR314" s="17" t="s">
        <v>148</v>
      </c>
      <c r="AT314" s="17" t="s">
        <v>143</v>
      </c>
      <c r="AU314" s="17" t="s">
        <v>149</v>
      </c>
      <c r="AY314" s="17" t="s">
        <v>141</v>
      </c>
      <c r="BE314" s="172">
        <f>IF(N314="základní",J314,0)</f>
        <v>0</v>
      </c>
      <c r="BF314" s="172">
        <f>IF(N314="snížená",J314,0)</f>
        <v>0</v>
      </c>
      <c r="BG314" s="172">
        <f>IF(N314="zákl. přenesená",J314,0)</f>
        <v>0</v>
      </c>
      <c r="BH314" s="172">
        <f>IF(N314="sníž. přenesená",J314,0)</f>
        <v>0</v>
      </c>
      <c r="BI314" s="172">
        <f>IF(N314="nulová",J314,0)</f>
        <v>0</v>
      </c>
      <c r="BJ314" s="17" t="s">
        <v>149</v>
      </c>
      <c r="BK314" s="172">
        <f>ROUND(I314*H314,0)</f>
        <v>0</v>
      </c>
      <c r="BL314" s="17" t="s">
        <v>148</v>
      </c>
      <c r="BM314" s="17" t="s">
        <v>521</v>
      </c>
    </row>
    <row r="315" spans="2:47" s="1" customFormat="1" ht="20.25" customHeight="1">
      <c r="B315" s="34"/>
      <c r="D315" s="176" t="s">
        <v>151</v>
      </c>
      <c r="F315" s="196" t="s">
        <v>522</v>
      </c>
      <c r="I315" s="134"/>
      <c r="L315" s="34"/>
      <c r="M315" s="63"/>
      <c r="N315" s="35"/>
      <c r="O315" s="35"/>
      <c r="P315" s="35"/>
      <c r="Q315" s="35"/>
      <c r="R315" s="35"/>
      <c r="S315" s="35"/>
      <c r="T315" s="64"/>
      <c r="AT315" s="17" t="s">
        <v>151</v>
      </c>
      <c r="AU315" s="17" t="s">
        <v>149</v>
      </c>
    </row>
    <row r="316" spans="2:65" s="1" customFormat="1" ht="20.25" customHeight="1">
      <c r="B316" s="160"/>
      <c r="C316" s="161" t="s">
        <v>523</v>
      </c>
      <c r="D316" s="161" t="s">
        <v>143</v>
      </c>
      <c r="E316" s="162" t="s">
        <v>524</v>
      </c>
      <c r="F316" s="163" t="s">
        <v>525</v>
      </c>
      <c r="G316" s="164" t="s">
        <v>146</v>
      </c>
      <c r="H316" s="165">
        <v>15</v>
      </c>
      <c r="I316" s="166"/>
      <c r="J316" s="167">
        <f>ROUND(I316*H316,0)</f>
        <v>0</v>
      </c>
      <c r="K316" s="163" t="s">
        <v>147</v>
      </c>
      <c r="L316" s="34"/>
      <c r="M316" s="168" t="s">
        <v>21</v>
      </c>
      <c r="N316" s="169" t="s">
        <v>43</v>
      </c>
      <c r="O316" s="35"/>
      <c r="P316" s="170">
        <f>O316*H316</f>
        <v>0</v>
      </c>
      <c r="Q316" s="170">
        <v>0</v>
      </c>
      <c r="R316" s="170">
        <f>Q316*H316</f>
        <v>0</v>
      </c>
      <c r="S316" s="170">
        <v>0</v>
      </c>
      <c r="T316" s="171">
        <f>S316*H316</f>
        <v>0</v>
      </c>
      <c r="AR316" s="17" t="s">
        <v>148</v>
      </c>
      <c r="AT316" s="17" t="s">
        <v>143</v>
      </c>
      <c r="AU316" s="17" t="s">
        <v>149</v>
      </c>
      <c r="AY316" s="17" t="s">
        <v>141</v>
      </c>
      <c r="BE316" s="172">
        <f>IF(N316="základní",J316,0)</f>
        <v>0</v>
      </c>
      <c r="BF316" s="172">
        <f>IF(N316="snížená",J316,0)</f>
        <v>0</v>
      </c>
      <c r="BG316" s="172">
        <f>IF(N316="zákl. přenesená",J316,0)</f>
        <v>0</v>
      </c>
      <c r="BH316" s="172">
        <f>IF(N316="sníž. přenesená",J316,0)</f>
        <v>0</v>
      </c>
      <c r="BI316" s="172">
        <f>IF(N316="nulová",J316,0)</f>
        <v>0</v>
      </c>
      <c r="BJ316" s="17" t="s">
        <v>149</v>
      </c>
      <c r="BK316" s="172">
        <f>ROUND(I316*H316,0)</f>
        <v>0</v>
      </c>
      <c r="BL316" s="17" t="s">
        <v>148</v>
      </c>
      <c r="BM316" s="17" t="s">
        <v>526</v>
      </c>
    </row>
    <row r="317" spans="2:47" s="1" customFormat="1" ht="20.25" customHeight="1">
      <c r="B317" s="34"/>
      <c r="D317" s="176" t="s">
        <v>151</v>
      </c>
      <c r="F317" s="196" t="s">
        <v>525</v>
      </c>
      <c r="I317" s="134"/>
      <c r="L317" s="34"/>
      <c r="M317" s="63"/>
      <c r="N317" s="35"/>
      <c r="O317" s="35"/>
      <c r="P317" s="35"/>
      <c r="Q317" s="35"/>
      <c r="R317" s="35"/>
      <c r="S317" s="35"/>
      <c r="T317" s="64"/>
      <c r="AT317" s="17" t="s">
        <v>151</v>
      </c>
      <c r="AU317" s="17" t="s">
        <v>149</v>
      </c>
    </row>
    <row r="318" spans="2:65" s="1" customFormat="1" ht="20.25" customHeight="1">
      <c r="B318" s="160"/>
      <c r="C318" s="161" t="s">
        <v>527</v>
      </c>
      <c r="D318" s="161" t="s">
        <v>143</v>
      </c>
      <c r="E318" s="162" t="s">
        <v>528</v>
      </c>
      <c r="F318" s="163" t="s">
        <v>529</v>
      </c>
      <c r="G318" s="164" t="s">
        <v>265</v>
      </c>
      <c r="H318" s="165">
        <v>1</v>
      </c>
      <c r="I318" s="166"/>
      <c r="J318" s="167">
        <f>ROUND(I318*H318,0)</f>
        <v>0</v>
      </c>
      <c r="K318" s="163" t="s">
        <v>147</v>
      </c>
      <c r="L318" s="34"/>
      <c r="M318" s="168" t="s">
        <v>21</v>
      </c>
      <c r="N318" s="169" t="s">
        <v>43</v>
      </c>
      <c r="O318" s="35"/>
      <c r="P318" s="170">
        <f>O318*H318</f>
        <v>0</v>
      </c>
      <c r="Q318" s="170">
        <v>0.32906</v>
      </c>
      <c r="R318" s="170">
        <f>Q318*H318</f>
        <v>0.32906</v>
      </c>
      <c r="S318" s="170">
        <v>0</v>
      </c>
      <c r="T318" s="171">
        <f>S318*H318</f>
        <v>0</v>
      </c>
      <c r="AR318" s="17" t="s">
        <v>148</v>
      </c>
      <c r="AT318" s="17" t="s">
        <v>143</v>
      </c>
      <c r="AU318" s="17" t="s">
        <v>149</v>
      </c>
      <c r="AY318" s="17" t="s">
        <v>141</v>
      </c>
      <c r="BE318" s="172">
        <f>IF(N318="základní",J318,0)</f>
        <v>0</v>
      </c>
      <c r="BF318" s="172">
        <f>IF(N318="snížená",J318,0)</f>
        <v>0</v>
      </c>
      <c r="BG318" s="172">
        <f>IF(N318="zákl. přenesená",J318,0)</f>
        <v>0</v>
      </c>
      <c r="BH318" s="172">
        <f>IF(N318="sníž. přenesená",J318,0)</f>
        <v>0</v>
      </c>
      <c r="BI318" s="172">
        <f>IF(N318="nulová",J318,0)</f>
        <v>0</v>
      </c>
      <c r="BJ318" s="17" t="s">
        <v>149</v>
      </c>
      <c r="BK318" s="172">
        <f>ROUND(I318*H318,0)</f>
        <v>0</v>
      </c>
      <c r="BL318" s="17" t="s">
        <v>148</v>
      </c>
      <c r="BM318" s="17" t="s">
        <v>530</v>
      </c>
    </row>
    <row r="319" spans="2:47" s="1" customFormat="1" ht="20.25" customHeight="1">
      <c r="B319" s="34"/>
      <c r="D319" s="176" t="s">
        <v>151</v>
      </c>
      <c r="F319" s="196" t="s">
        <v>529</v>
      </c>
      <c r="I319" s="134"/>
      <c r="L319" s="34"/>
      <c r="M319" s="63"/>
      <c r="N319" s="35"/>
      <c r="O319" s="35"/>
      <c r="P319" s="35"/>
      <c r="Q319" s="35"/>
      <c r="R319" s="35"/>
      <c r="S319" s="35"/>
      <c r="T319" s="64"/>
      <c r="AT319" s="17" t="s">
        <v>151</v>
      </c>
      <c r="AU319" s="17" t="s">
        <v>149</v>
      </c>
    </row>
    <row r="320" spans="2:65" s="1" customFormat="1" ht="20.25" customHeight="1">
      <c r="B320" s="160"/>
      <c r="C320" s="205" t="s">
        <v>531</v>
      </c>
      <c r="D320" s="205" t="s">
        <v>470</v>
      </c>
      <c r="E320" s="206" t="s">
        <v>532</v>
      </c>
      <c r="F320" s="207" t="s">
        <v>533</v>
      </c>
      <c r="G320" s="208" t="s">
        <v>265</v>
      </c>
      <c r="H320" s="209">
        <v>1</v>
      </c>
      <c r="I320" s="210"/>
      <c r="J320" s="211">
        <f>ROUND(I320*H320,0)</f>
        <v>0</v>
      </c>
      <c r="K320" s="207" t="s">
        <v>147</v>
      </c>
      <c r="L320" s="212"/>
      <c r="M320" s="213" t="s">
        <v>21</v>
      </c>
      <c r="N320" s="214" t="s">
        <v>43</v>
      </c>
      <c r="O320" s="35"/>
      <c r="P320" s="170">
        <f>O320*H320</f>
        <v>0</v>
      </c>
      <c r="Q320" s="170">
        <v>0.0295</v>
      </c>
      <c r="R320" s="170">
        <f>Q320*H320</f>
        <v>0.0295</v>
      </c>
      <c r="S320" s="170">
        <v>0</v>
      </c>
      <c r="T320" s="171">
        <f>S320*H320</f>
        <v>0</v>
      </c>
      <c r="AR320" s="17" t="s">
        <v>191</v>
      </c>
      <c r="AT320" s="17" t="s">
        <v>470</v>
      </c>
      <c r="AU320" s="17" t="s">
        <v>149</v>
      </c>
      <c r="AY320" s="17" t="s">
        <v>141</v>
      </c>
      <c r="BE320" s="172">
        <f>IF(N320="základní",J320,0)</f>
        <v>0</v>
      </c>
      <c r="BF320" s="172">
        <f>IF(N320="snížená",J320,0)</f>
        <v>0</v>
      </c>
      <c r="BG320" s="172">
        <f>IF(N320="zákl. přenesená",J320,0)</f>
        <v>0</v>
      </c>
      <c r="BH320" s="172">
        <f>IF(N320="sníž. přenesená",J320,0)</f>
        <v>0</v>
      </c>
      <c r="BI320" s="172">
        <f>IF(N320="nulová",J320,0)</f>
        <v>0</v>
      </c>
      <c r="BJ320" s="17" t="s">
        <v>149</v>
      </c>
      <c r="BK320" s="172">
        <f>ROUND(I320*H320,0)</f>
        <v>0</v>
      </c>
      <c r="BL320" s="17" t="s">
        <v>148</v>
      </c>
      <c r="BM320" s="17" t="s">
        <v>534</v>
      </c>
    </row>
    <row r="321" spans="2:47" s="1" customFormat="1" ht="28.5" customHeight="1">
      <c r="B321" s="34"/>
      <c r="D321" s="173" t="s">
        <v>151</v>
      </c>
      <c r="F321" s="174" t="s">
        <v>535</v>
      </c>
      <c r="I321" s="134"/>
      <c r="L321" s="34"/>
      <c r="M321" s="63"/>
      <c r="N321" s="35"/>
      <c r="O321" s="35"/>
      <c r="P321" s="35"/>
      <c r="Q321" s="35"/>
      <c r="R321" s="35"/>
      <c r="S321" s="35"/>
      <c r="T321" s="64"/>
      <c r="AT321" s="17" t="s">
        <v>151</v>
      </c>
      <c r="AU321" s="17" t="s">
        <v>149</v>
      </c>
    </row>
    <row r="322" spans="2:63" s="10" customFormat="1" ht="29.25" customHeight="1">
      <c r="B322" s="146"/>
      <c r="D322" s="157" t="s">
        <v>70</v>
      </c>
      <c r="E322" s="158" t="s">
        <v>196</v>
      </c>
      <c r="F322" s="158" t="s">
        <v>536</v>
      </c>
      <c r="I322" s="149"/>
      <c r="J322" s="159">
        <f>BK322</f>
        <v>0</v>
      </c>
      <c r="L322" s="146"/>
      <c r="M322" s="151"/>
      <c r="N322" s="152"/>
      <c r="O322" s="152"/>
      <c r="P322" s="153">
        <f>SUM(P323:P382)</f>
        <v>0</v>
      </c>
      <c r="Q322" s="152"/>
      <c r="R322" s="153">
        <f>SUM(R323:R382)</f>
        <v>0.01344475</v>
      </c>
      <c r="S322" s="152"/>
      <c r="T322" s="154">
        <f>SUM(T323:T382)</f>
        <v>12.619178</v>
      </c>
      <c r="AR322" s="147" t="s">
        <v>8</v>
      </c>
      <c r="AT322" s="155" t="s">
        <v>70</v>
      </c>
      <c r="AU322" s="155" t="s">
        <v>8</v>
      </c>
      <c r="AY322" s="147" t="s">
        <v>141</v>
      </c>
      <c r="BK322" s="156">
        <f>SUM(BK323:BK382)</f>
        <v>0</v>
      </c>
    </row>
    <row r="323" spans="2:65" s="1" customFormat="1" ht="28.5" customHeight="1">
      <c r="B323" s="160"/>
      <c r="C323" s="161" t="s">
        <v>537</v>
      </c>
      <c r="D323" s="161" t="s">
        <v>143</v>
      </c>
      <c r="E323" s="162" t="s">
        <v>538</v>
      </c>
      <c r="F323" s="163" t="s">
        <v>539</v>
      </c>
      <c r="G323" s="164" t="s">
        <v>187</v>
      </c>
      <c r="H323" s="165">
        <v>35.175</v>
      </c>
      <c r="I323" s="166"/>
      <c r="J323" s="167">
        <f>ROUND(I323*H323,0)</f>
        <v>0</v>
      </c>
      <c r="K323" s="163" t="s">
        <v>147</v>
      </c>
      <c r="L323" s="34"/>
      <c r="M323" s="168" t="s">
        <v>21</v>
      </c>
      <c r="N323" s="169" t="s">
        <v>43</v>
      </c>
      <c r="O323" s="35"/>
      <c r="P323" s="170">
        <f>O323*H323</f>
        <v>0</v>
      </c>
      <c r="Q323" s="170">
        <v>0.00021</v>
      </c>
      <c r="R323" s="170">
        <f>Q323*H323</f>
        <v>0.00738675</v>
      </c>
      <c r="S323" s="170">
        <v>0</v>
      </c>
      <c r="T323" s="171">
        <f>S323*H323</f>
        <v>0</v>
      </c>
      <c r="AR323" s="17" t="s">
        <v>148</v>
      </c>
      <c r="AT323" s="17" t="s">
        <v>143</v>
      </c>
      <c r="AU323" s="17" t="s">
        <v>149</v>
      </c>
      <c r="AY323" s="17" t="s">
        <v>141</v>
      </c>
      <c r="BE323" s="172">
        <f>IF(N323="základní",J323,0)</f>
        <v>0</v>
      </c>
      <c r="BF323" s="172">
        <f>IF(N323="snížená",J323,0)</f>
        <v>0</v>
      </c>
      <c r="BG323" s="172">
        <f>IF(N323="zákl. přenesená",J323,0)</f>
        <v>0</v>
      </c>
      <c r="BH323" s="172">
        <f>IF(N323="sníž. přenesená",J323,0)</f>
        <v>0</v>
      </c>
      <c r="BI323" s="172">
        <f>IF(N323="nulová",J323,0)</f>
        <v>0</v>
      </c>
      <c r="BJ323" s="17" t="s">
        <v>149</v>
      </c>
      <c r="BK323" s="172">
        <f>ROUND(I323*H323,0)</f>
        <v>0</v>
      </c>
      <c r="BL323" s="17" t="s">
        <v>148</v>
      </c>
      <c r="BM323" s="17" t="s">
        <v>540</v>
      </c>
    </row>
    <row r="324" spans="2:47" s="1" customFormat="1" ht="28.5" customHeight="1">
      <c r="B324" s="34"/>
      <c r="D324" s="173" t="s">
        <v>151</v>
      </c>
      <c r="F324" s="174" t="s">
        <v>541</v>
      </c>
      <c r="I324" s="134"/>
      <c r="L324" s="34"/>
      <c r="M324" s="63"/>
      <c r="N324" s="35"/>
      <c r="O324" s="35"/>
      <c r="P324" s="35"/>
      <c r="Q324" s="35"/>
      <c r="R324" s="35"/>
      <c r="S324" s="35"/>
      <c r="T324" s="64"/>
      <c r="AT324" s="17" t="s">
        <v>151</v>
      </c>
      <c r="AU324" s="17" t="s">
        <v>149</v>
      </c>
    </row>
    <row r="325" spans="2:51" s="11" customFormat="1" ht="20.25" customHeight="1">
      <c r="B325" s="175"/>
      <c r="D325" s="173" t="s">
        <v>153</v>
      </c>
      <c r="E325" s="184" t="s">
        <v>21</v>
      </c>
      <c r="F325" s="185" t="s">
        <v>542</v>
      </c>
      <c r="H325" s="186">
        <v>56.51</v>
      </c>
      <c r="I325" s="180"/>
      <c r="L325" s="175"/>
      <c r="M325" s="181"/>
      <c r="N325" s="182"/>
      <c r="O325" s="182"/>
      <c r="P325" s="182"/>
      <c r="Q325" s="182"/>
      <c r="R325" s="182"/>
      <c r="S325" s="182"/>
      <c r="T325" s="183"/>
      <c r="AT325" s="184" t="s">
        <v>153</v>
      </c>
      <c r="AU325" s="184" t="s">
        <v>149</v>
      </c>
      <c r="AV325" s="11" t="s">
        <v>149</v>
      </c>
      <c r="AW325" s="11" t="s">
        <v>35</v>
      </c>
      <c r="AX325" s="11" t="s">
        <v>71</v>
      </c>
      <c r="AY325" s="184" t="s">
        <v>141</v>
      </c>
    </row>
    <row r="326" spans="2:51" s="11" customFormat="1" ht="20.25" customHeight="1">
      <c r="B326" s="175"/>
      <c r="D326" s="176" t="s">
        <v>153</v>
      </c>
      <c r="E326" s="177" t="s">
        <v>21</v>
      </c>
      <c r="F326" s="178" t="s">
        <v>543</v>
      </c>
      <c r="H326" s="179">
        <v>35.175</v>
      </c>
      <c r="I326" s="180"/>
      <c r="L326" s="175"/>
      <c r="M326" s="181"/>
      <c r="N326" s="182"/>
      <c r="O326" s="182"/>
      <c r="P326" s="182"/>
      <c r="Q326" s="182"/>
      <c r="R326" s="182"/>
      <c r="S326" s="182"/>
      <c r="T326" s="183"/>
      <c r="AT326" s="184" t="s">
        <v>153</v>
      </c>
      <c r="AU326" s="184" t="s">
        <v>149</v>
      </c>
      <c r="AV326" s="11" t="s">
        <v>149</v>
      </c>
      <c r="AW326" s="11" t="s">
        <v>35</v>
      </c>
      <c r="AX326" s="11" t="s">
        <v>8</v>
      </c>
      <c r="AY326" s="184" t="s">
        <v>141</v>
      </c>
    </row>
    <row r="327" spans="2:65" s="1" customFormat="1" ht="20.25" customHeight="1">
      <c r="B327" s="160"/>
      <c r="C327" s="161" t="s">
        <v>544</v>
      </c>
      <c r="D327" s="161" t="s">
        <v>143</v>
      </c>
      <c r="E327" s="162" t="s">
        <v>545</v>
      </c>
      <c r="F327" s="163" t="s">
        <v>546</v>
      </c>
      <c r="G327" s="164" t="s">
        <v>512</v>
      </c>
      <c r="H327" s="165">
        <v>2</v>
      </c>
      <c r="I327" s="166"/>
      <c r="J327" s="167">
        <f>ROUND(I327*H327,0)</f>
        <v>0</v>
      </c>
      <c r="K327" s="163" t="s">
        <v>21</v>
      </c>
      <c r="L327" s="34"/>
      <c r="M327" s="168" t="s">
        <v>21</v>
      </c>
      <c r="N327" s="169" t="s">
        <v>43</v>
      </c>
      <c r="O327" s="35"/>
      <c r="P327" s="170">
        <f>O327*H327</f>
        <v>0</v>
      </c>
      <c r="Q327" s="170">
        <v>0</v>
      </c>
      <c r="R327" s="170">
        <f>Q327*H327</f>
        <v>0</v>
      </c>
      <c r="S327" s="170">
        <v>0</v>
      </c>
      <c r="T327" s="171">
        <f>S327*H327</f>
        <v>0</v>
      </c>
      <c r="AR327" s="17" t="s">
        <v>148</v>
      </c>
      <c r="AT327" s="17" t="s">
        <v>143</v>
      </c>
      <c r="AU327" s="17" t="s">
        <v>149</v>
      </c>
      <c r="AY327" s="17" t="s">
        <v>141</v>
      </c>
      <c r="BE327" s="172">
        <f>IF(N327="základní",J327,0)</f>
        <v>0</v>
      </c>
      <c r="BF327" s="172">
        <f>IF(N327="snížená",J327,0)</f>
        <v>0</v>
      </c>
      <c r="BG327" s="172">
        <f>IF(N327="zákl. přenesená",J327,0)</f>
        <v>0</v>
      </c>
      <c r="BH327" s="172">
        <f>IF(N327="sníž. přenesená",J327,0)</f>
        <v>0</v>
      </c>
      <c r="BI327" s="172">
        <f>IF(N327="nulová",J327,0)</f>
        <v>0</v>
      </c>
      <c r="BJ327" s="17" t="s">
        <v>149</v>
      </c>
      <c r="BK327" s="172">
        <f>ROUND(I327*H327,0)</f>
        <v>0</v>
      </c>
      <c r="BL327" s="17" t="s">
        <v>148</v>
      </c>
      <c r="BM327" s="17" t="s">
        <v>547</v>
      </c>
    </row>
    <row r="328" spans="2:51" s="11" customFormat="1" ht="20.25" customHeight="1">
      <c r="B328" s="175"/>
      <c r="D328" s="176" t="s">
        <v>153</v>
      </c>
      <c r="E328" s="177" t="s">
        <v>21</v>
      </c>
      <c r="F328" s="178" t="s">
        <v>149</v>
      </c>
      <c r="H328" s="179">
        <v>2</v>
      </c>
      <c r="I328" s="180"/>
      <c r="L328" s="175"/>
      <c r="M328" s="181"/>
      <c r="N328" s="182"/>
      <c r="O328" s="182"/>
      <c r="P328" s="182"/>
      <c r="Q328" s="182"/>
      <c r="R328" s="182"/>
      <c r="S328" s="182"/>
      <c r="T328" s="183"/>
      <c r="AT328" s="184" t="s">
        <v>153</v>
      </c>
      <c r="AU328" s="184" t="s">
        <v>149</v>
      </c>
      <c r="AV328" s="11" t="s">
        <v>149</v>
      </c>
      <c r="AW328" s="11" t="s">
        <v>35</v>
      </c>
      <c r="AX328" s="11" t="s">
        <v>8</v>
      </c>
      <c r="AY328" s="184" t="s">
        <v>141</v>
      </c>
    </row>
    <row r="329" spans="2:65" s="1" customFormat="1" ht="20.25" customHeight="1">
      <c r="B329" s="160"/>
      <c r="C329" s="161" t="s">
        <v>548</v>
      </c>
      <c r="D329" s="161" t="s">
        <v>143</v>
      </c>
      <c r="E329" s="162" t="s">
        <v>549</v>
      </c>
      <c r="F329" s="163" t="s">
        <v>550</v>
      </c>
      <c r="G329" s="164" t="s">
        <v>512</v>
      </c>
      <c r="H329" s="165">
        <v>1</v>
      </c>
      <c r="I329" s="166"/>
      <c r="J329" s="167">
        <f>ROUND(I329*H329,0)</f>
        <v>0</v>
      </c>
      <c r="K329" s="163" t="s">
        <v>21</v>
      </c>
      <c r="L329" s="34"/>
      <c r="M329" s="168" t="s">
        <v>21</v>
      </c>
      <c r="N329" s="169" t="s">
        <v>43</v>
      </c>
      <c r="O329" s="35"/>
      <c r="P329" s="170">
        <f>O329*H329</f>
        <v>0</v>
      </c>
      <c r="Q329" s="170">
        <v>0</v>
      </c>
      <c r="R329" s="170">
        <f>Q329*H329</f>
        <v>0</v>
      </c>
      <c r="S329" s="170">
        <v>0</v>
      </c>
      <c r="T329" s="171">
        <f>S329*H329</f>
        <v>0</v>
      </c>
      <c r="AR329" s="17" t="s">
        <v>148</v>
      </c>
      <c r="AT329" s="17" t="s">
        <v>143</v>
      </c>
      <c r="AU329" s="17" t="s">
        <v>149</v>
      </c>
      <c r="AY329" s="17" t="s">
        <v>141</v>
      </c>
      <c r="BE329" s="172">
        <f>IF(N329="základní",J329,0)</f>
        <v>0</v>
      </c>
      <c r="BF329" s="172">
        <f>IF(N329="snížená",J329,0)</f>
        <v>0</v>
      </c>
      <c r="BG329" s="172">
        <f>IF(N329="zákl. přenesená",J329,0)</f>
        <v>0</v>
      </c>
      <c r="BH329" s="172">
        <f>IF(N329="sníž. přenesená",J329,0)</f>
        <v>0</v>
      </c>
      <c r="BI329" s="172">
        <f>IF(N329="nulová",J329,0)</f>
        <v>0</v>
      </c>
      <c r="BJ329" s="17" t="s">
        <v>149</v>
      </c>
      <c r="BK329" s="172">
        <f>ROUND(I329*H329,0)</f>
        <v>0</v>
      </c>
      <c r="BL329" s="17" t="s">
        <v>148</v>
      </c>
      <c r="BM329" s="17" t="s">
        <v>551</v>
      </c>
    </row>
    <row r="330" spans="2:65" s="1" customFormat="1" ht="20.25" customHeight="1">
      <c r="B330" s="160"/>
      <c r="C330" s="161" t="s">
        <v>552</v>
      </c>
      <c r="D330" s="161" t="s">
        <v>143</v>
      </c>
      <c r="E330" s="162" t="s">
        <v>553</v>
      </c>
      <c r="F330" s="163" t="s">
        <v>554</v>
      </c>
      <c r="G330" s="164" t="s">
        <v>512</v>
      </c>
      <c r="H330" s="165">
        <v>1</v>
      </c>
      <c r="I330" s="166"/>
      <c r="J330" s="167">
        <f>ROUND(I330*H330,0)</f>
        <v>0</v>
      </c>
      <c r="K330" s="163" t="s">
        <v>21</v>
      </c>
      <c r="L330" s="34"/>
      <c r="M330" s="168" t="s">
        <v>21</v>
      </c>
      <c r="N330" s="169" t="s">
        <v>43</v>
      </c>
      <c r="O330" s="35"/>
      <c r="P330" s="170">
        <f>O330*H330</f>
        <v>0</v>
      </c>
      <c r="Q330" s="170">
        <v>0</v>
      </c>
      <c r="R330" s="170">
        <f>Q330*H330</f>
        <v>0</v>
      </c>
      <c r="S330" s="170">
        <v>0</v>
      </c>
      <c r="T330" s="171">
        <f>S330*H330</f>
        <v>0</v>
      </c>
      <c r="AR330" s="17" t="s">
        <v>148</v>
      </c>
      <c r="AT330" s="17" t="s">
        <v>143</v>
      </c>
      <c r="AU330" s="17" t="s">
        <v>149</v>
      </c>
      <c r="AY330" s="17" t="s">
        <v>141</v>
      </c>
      <c r="BE330" s="172">
        <f>IF(N330="základní",J330,0)</f>
        <v>0</v>
      </c>
      <c r="BF330" s="172">
        <f>IF(N330="snížená",J330,0)</f>
        <v>0</v>
      </c>
      <c r="BG330" s="172">
        <f>IF(N330="zákl. přenesená",J330,0)</f>
        <v>0</v>
      </c>
      <c r="BH330" s="172">
        <f>IF(N330="sníž. přenesená",J330,0)</f>
        <v>0</v>
      </c>
      <c r="BI330" s="172">
        <f>IF(N330="nulová",J330,0)</f>
        <v>0</v>
      </c>
      <c r="BJ330" s="17" t="s">
        <v>149</v>
      </c>
      <c r="BK330" s="172">
        <f>ROUND(I330*H330,0)</f>
        <v>0</v>
      </c>
      <c r="BL330" s="17" t="s">
        <v>148</v>
      </c>
      <c r="BM330" s="17" t="s">
        <v>555</v>
      </c>
    </row>
    <row r="331" spans="2:65" s="1" customFormat="1" ht="20.25" customHeight="1">
      <c r="B331" s="160"/>
      <c r="C331" s="161" t="s">
        <v>556</v>
      </c>
      <c r="D331" s="161" t="s">
        <v>143</v>
      </c>
      <c r="E331" s="162" t="s">
        <v>557</v>
      </c>
      <c r="F331" s="163" t="s">
        <v>558</v>
      </c>
      <c r="G331" s="164" t="s">
        <v>187</v>
      </c>
      <c r="H331" s="165">
        <v>8.4</v>
      </c>
      <c r="I331" s="166"/>
      <c r="J331" s="167">
        <f>ROUND(I331*H331,0)</f>
        <v>0</v>
      </c>
      <c r="K331" s="163" t="s">
        <v>21</v>
      </c>
      <c r="L331" s="34"/>
      <c r="M331" s="168" t="s">
        <v>21</v>
      </c>
      <c r="N331" s="169" t="s">
        <v>43</v>
      </c>
      <c r="O331" s="35"/>
      <c r="P331" s="170">
        <f>O331*H331</f>
        <v>0</v>
      </c>
      <c r="Q331" s="170">
        <v>0</v>
      </c>
      <c r="R331" s="170">
        <f>Q331*H331</f>
        <v>0</v>
      </c>
      <c r="S331" s="170">
        <v>0</v>
      </c>
      <c r="T331" s="171">
        <f>S331*H331</f>
        <v>0</v>
      </c>
      <c r="AR331" s="17" t="s">
        <v>148</v>
      </c>
      <c r="AT331" s="17" t="s">
        <v>143</v>
      </c>
      <c r="AU331" s="17" t="s">
        <v>149</v>
      </c>
      <c r="AY331" s="17" t="s">
        <v>141</v>
      </c>
      <c r="BE331" s="172">
        <f>IF(N331="základní",J331,0)</f>
        <v>0</v>
      </c>
      <c r="BF331" s="172">
        <f>IF(N331="snížená",J331,0)</f>
        <v>0</v>
      </c>
      <c r="BG331" s="172">
        <f>IF(N331="zákl. přenesená",J331,0)</f>
        <v>0</v>
      </c>
      <c r="BH331" s="172">
        <f>IF(N331="sníž. přenesená",J331,0)</f>
        <v>0</v>
      </c>
      <c r="BI331" s="172">
        <f>IF(N331="nulová",J331,0)</f>
        <v>0</v>
      </c>
      <c r="BJ331" s="17" t="s">
        <v>149</v>
      </c>
      <c r="BK331" s="172">
        <f>ROUND(I331*H331,0)</f>
        <v>0</v>
      </c>
      <c r="BL331" s="17" t="s">
        <v>148</v>
      </c>
      <c r="BM331" s="17" t="s">
        <v>559</v>
      </c>
    </row>
    <row r="332" spans="2:51" s="11" customFormat="1" ht="20.25" customHeight="1">
      <c r="B332" s="175"/>
      <c r="D332" s="176" t="s">
        <v>153</v>
      </c>
      <c r="E332" s="177" t="s">
        <v>21</v>
      </c>
      <c r="F332" s="178" t="s">
        <v>560</v>
      </c>
      <c r="H332" s="179">
        <v>8.4</v>
      </c>
      <c r="I332" s="180"/>
      <c r="L332" s="175"/>
      <c r="M332" s="181"/>
      <c r="N332" s="182"/>
      <c r="O332" s="182"/>
      <c r="P332" s="182"/>
      <c r="Q332" s="182"/>
      <c r="R332" s="182"/>
      <c r="S332" s="182"/>
      <c r="T332" s="183"/>
      <c r="AT332" s="184" t="s">
        <v>153</v>
      </c>
      <c r="AU332" s="184" t="s">
        <v>149</v>
      </c>
      <c r="AV332" s="11" t="s">
        <v>149</v>
      </c>
      <c r="AW332" s="11" t="s">
        <v>35</v>
      </c>
      <c r="AX332" s="11" t="s">
        <v>8</v>
      </c>
      <c r="AY332" s="184" t="s">
        <v>141</v>
      </c>
    </row>
    <row r="333" spans="2:65" s="1" customFormat="1" ht="20.25" customHeight="1">
      <c r="B333" s="160"/>
      <c r="C333" s="161" t="s">
        <v>561</v>
      </c>
      <c r="D333" s="161" t="s">
        <v>143</v>
      </c>
      <c r="E333" s="162" t="s">
        <v>562</v>
      </c>
      <c r="F333" s="163" t="s">
        <v>563</v>
      </c>
      <c r="G333" s="164" t="s">
        <v>512</v>
      </c>
      <c r="H333" s="165">
        <v>20</v>
      </c>
      <c r="I333" s="166"/>
      <c r="J333" s="167">
        <f>ROUND(I333*H333,0)</f>
        <v>0</v>
      </c>
      <c r="K333" s="163" t="s">
        <v>21</v>
      </c>
      <c r="L333" s="34"/>
      <c r="M333" s="168" t="s">
        <v>21</v>
      </c>
      <c r="N333" s="169" t="s">
        <v>43</v>
      </c>
      <c r="O333" s="35"/>
      <c r="P333" s="170">
        <f>O333*H333</f>
        <v>0</v>
      </c>
      <c r="Q333" s="170">
        <v>0</v>
      </c>
      <c r="R333" s="170">
        <f>Q333*H333</f>
        <v>0</v>
      </c>
      <c r="S333" s="170">
        <v>0</v>
      </c>
      <c r="T333" s="171">
        <f>S333*H333</f>
        <v>0</v>
      </c>
      <c r="AR333" s="17" t="s">
        <v>148</v>
      </c>
      <c r="AT333" s="17" t="s">
        <v>143</v>
      </c>
      <c r="AU333" s="17" t="s">
        <v>149</v>
      </c>
      <c r="AY333" s="17" t="s">
        <v>141</v>
      </c>
      <c r="BE333" s="172">
        <f>IF(N333="základní",J333,0)</f>
        <v>0</v>
      </c>
      <c r="BF333" s="172">
        <f>IF(N333="snížená",J333,0)</f>
        <v>0</v>
      </c>
      <c r="BG333" s="172">
        <f>IF(N333="zákl. přenesená",J333,0)</f>
        <v>0</v>
      </c>
      <c r="BH333" s="172">
        <f>IF(N333="sníž. přenesená",J333,0)</f>
        <v>0</v>
      </c>
      <c r="BI333" s="172">
        <f>IF(N333="nulová",J333,0)</f>
        <v>0</v>
      </c>
      <c r="BJ333" s="17" t="s">
        <v>149</v>
      </c>
      <c r="BK333" s="172">
        <f>ROUND(I333*H333,0)</f>
        <v>0</v>
      </c>
      <c r="BL333" s="17" t="s">
        <v>148</v>
      </c>
      <c r="BM333" s="17" t="s">
        <v>564</v>
      </c>
    </row>
    <row r="334" spans="2:65" s="1" customFormat="1" ht="20.25" customHeight="1">
      <c r="B334" s="160"/>
      <c r="C334" s="161" t="s">
        <v>565</v>
      </c>
      <c r="D334" s="161" t="s">
        <v>143</v>
      </c>
      <c r="E334" s="162" t="s">
        <v>566</v>
      </c>
      <c r="F334" s="163" t="s">
        <v>567</v>
      </c>
      <c r="G334" s="164" t="s">
        <v>512</v>
      </c>
      <c r="H334" s="165">
        <v>5</v>
      </c>
      <c r="I334" s="166"/>
      <c r="J334" s="167">
        <f>ROUND(I334*H334,0)</f>
        <v>0</v>
      </c>
      <c r="K334" s="163" t="s">
        <v>21</v>
      </c>
      <c r="L334" s="34"/>
      <c r="M334" s="168" t="s">
        <v>21</v>
      </c>
      <c r="N334" s="169" t="s">
        <v>43</v>
      </c>
      <c r="O334" s="35"/>
      <c r="P334" s="170">
        <f>O334*H334</f>
        <v>0</v>
      </c>
      <c r="Q334" s="170">
        <v>0</v>
      </c>
      <c r="R334" s="170">
        <f>Q334*H334</f>
        <v>0</v>
      </c>
      <c r="S334" s="170">
        <v>0</v>
      </c>
      <c r="T334" s="171">
        <f>S334*H334</f>
        <v>0</v>
      </c>
      <c r="AR334" s="17" t="s">
        <v>148</v>
      </c>
      <c r="AT334" s="17" t="s">
        <v>143</v>
      </c>
      <c r="AU334" s="17" t="s">
        <v>149</v>
      </c>
      <c r="AY334" s="17" t="s">
        <v>141</v>
      </c>
      <c r="BE334" s="172">
        <f>IF(N334="základní",J334,0)</f>
        <v>0</v>
      </c>
      <c r="BF334" s="172">
        <f>IF(N334="snížená",J334,0)</f>
        <v>0</v>
      </c>
      <c r="BG334" s="172">
        <f>IF(N334="zákl. přenesená",J334,0)</f>
        <v>0</v>
      </c>
      <c r="BH334" s="172">
        <f>IF(N334="sníž. přenesená",J334,0)</f>
        <v>0</v>
      </c>
      <c r="BI334" s="172">
        <f>IF(N334="nulová",J334,0)</f>
        <v>0</v>
      </c>
      <c r="BJ334" s="17" t="s">
        <v>149</v>
      </c>
      <c r="BK334" s="172">
        <f>ROUND(I334*H334,0)</f>
        <v>0</v>
      </c>
      <c r="BL334" s="17" t="s">
        <v>148</v>
      </c>
      <c r="BM334" s="17" t="s">
        <v>568</v>
      </c>
    </row>
    <row r="335" spans="2:65" s="1" customFormat="1" ht="20.25" customHeight="1">
      <c r="B335" s="160"/>
      <c r="C335" s="161" t="s">
        <v>569</v>
      </c>
      <c r="D335" s="161" t="s">
        <v>143</v>
      </c>
      <c r="E335" s="162" t="s">
        <v>570</v>
      </c>
      <c r="F335" s="163" t="s">
        <v>571</v>
      </c>
      <c r="G335" s="164" t="s">
        <v>187</v>
      </c>
      <c r="H335" s="165">
        <v>151.45</v>
      </c>
      <c r="I335" s="166"/>
      <c r="J335" s="167">
        <f>ROUND(I335*H335,0)</f>
        <v>0</v>
      </c>
      <c r="K335" s="163" t="s">
        <v>147</v>
      </c>
      <c r="L335" s="34"/>
      <c r="M335" s="168" t="s">
        <v>21</v>
      </c>
      <c r="N335" s="169" t="s">
        <v>43</v>
      </c>
      <c r="O335" s="35"/>
      <c r="P335" s="170">
        <f>O335*H335</f>
        <v>0</v>
      </c>
      <c r="Q335" s="170">
        <v>4E-05</v>
      </c>
      <c r="R335" s="170">
        <f>Q335*H335</f>
        <v>0.006058</v>
      </c>
      <c r="S335" s="170">
        <v>0</v>
      </c>
      <c r="T335" s="171">
        <f>S335*H335</f>
        <v>0</v>
      </c>
      <c r="AR335" s="17" t="s">
        <v>148</v>
      </c>
      <c r="AT335" s="17" t="s">
        <v>143</v>
      </c>
      <c r="AU335" s="17" t="s">
        <v>149</v>
      </c>
      <c r="AY335" s="17" t="s">
        <v>141</v>
      </c>
      <c r="BE335" s="172">
        <f>IF(N335="základní",J335,0)</f>
        <v>0</v>
      </c>
      <c r="BF335" s="172">
        <f>IF(N335="snížená",J335,0)</f>
        <v>0</v>
      </c>
      <c r="BG335" s="172">
        <f>IF(N335="zákl. přenesená",J335,0)</f>
        <v>0</v>
      </c>
      <c r="BH335" s="172">
        <f>IF(N335="sníž. přenesená",J335,0)</f>
        <v>0</v>
      </c>
      <c r="BI335" s="172">
        <f>IF(N335="nulová",J335,0)</f>
        <v>0</v>
      </c>
      <c r="BJ335" s="17" t="s">
        <v>149</v>
      </c>
      <c r="BK335" s="172">
        <f>ROUND(I335*H335,0)</f>
        <v>0</v>
      </c>
      <c r="BL335" s="17" t="s">
        <v>148</v>
      </c>
      <c r="BM335" s="17" t="s">
        <v>572</v>
      </c>
    </row>
    <row r="336" spans="2:47" s="1" customFormat="1" ht="63" customHeight="1">
      <c r="B336" s="34"/>
      <c r="D336" s="173" t="s">
        <v>151</v>
      </c>
      <c r="F336" s="174" t="s">
        <v>573</v>
      </c>
      <c r="I336" s="134"/>
      <c r="L336" s="34"/>
      <c r="M336" s="63"/>
      <c r="N336" s="35"/>
      <c r="O336" s="35"/>
      <c r="P336" s="35"/>
      <c r="Q336" s="35"/>
      <c r="R336" s="35"/>
      <c r="S336" s="35"/>
      <c r="T336" s="64"/>
      <c r="AT336" s="17" t="s">
        <v>151</v>
      </c>
      <c r="AU336" s="17" t="s">
        <v>149</v>
      </c>
    </row>
    <row r="337" spans="2:51" s="11" customFormat="1" ht="20.25" customHeight="1">
      <c r="B337" s="175"/>
      <c r="D337" s="173" t="s">
        <v>153</v>
      </c>
      <c r="E337" s="184" t="s">
        <v>21</v>
      </c>
      <c r="F337" s="185" t="s">
        <v>574</v>
      </c>
      <c r="H337" s="186">
        <v>126.25</v>
      </c>
      <c r="I337" s="180"/>
      <c r="L337" s="175"/>
      <c r="M337" s="181"/>
      <c r="N337" s="182"/>
      <c r="O337" s="182"/>
      <c r="P337" s="182"/>
      <c r="Q337" s="182"/>
      <c r="R337" s="182"/>
      <c r="S337" s="182"/>
      <c r="T337" s="183"/>
      <c r="AT337" s="184" t="s">
        <v>153</v>
      </c>
      <c r="AU337" s="184" t="s">
        <v>149</v>
      </c>
      <c r="AV337" s="11" t="s">
        <v>149</v>
      </c>
      <c r="AW337" s="11" t="s">
        <v>35</v>
      </c>
      <c r="AX337" s="11" t="s">
        <v>71</v>
      </c>
      <c r="AY337" s="184" t="s">
        <v>141</v>
      </c>
    </row>
    <row r="338" spans="2:51" s="11" customFormat="1" ht="20.25" customHeight="1">
      <c r="B338" s="175"/>
      <c r="D338" s="173" t="s">
        <v>153</v>
      </c>
      <c r="E338" s="184" t="s">
        <v>21</v>
      </c>
      <c r="F338" s="185" t="s">
        <v>575</v>
      </c>
      <c r="H338" s="186">
        <v>25.2</v>
      </c>
      <c r="I338" s="180"/>
      <c r="L338" s="175"/>
      <c r="M338" s="181"/>
      <c r="N338" s="182"/>
      <c r="O338" s="182"/>
      <c r="P338" s="182"/>
      <c r="Q338" s="182"/>
      <c r="R338" s="182"/>
      <c r="S338" s="182"/>
      <c r="T338" s="183"/>
      <c r="AT338" s="184" t="s">
        <v>153</v>
      </c>
      <c r="AU338" s="184" t="s">
        <v>149</v>
      </c>
      <c r="AV338" s="11" t="s">
        <v>149</v>
      </c>
      <c r="AW338" s="11" t="s">
        <v>35</v>
      </c>
      <c r="AX338" s="11" t="s">
        <v>71</v>
      </c>
      <c r="AY338" s="184" t="s">
        <v>141</v>
      </c>
    </row>
    <row r="339" spans="2:51" s="12" customFormat="1" ht="20.25" customHeight="1">
      <c r="B339" s="187"/>
      <c r="D339" s="176" t="s">
        <v>153</v>
      </c>
      <c r="E339" s="188" t="s">
        <v>21</v>
      </c>
      <c r="F339" s="189" t="s">
        <v>168</v>
      </c>
      <c r="H339" s="190">
        <v>151.45</v>
      </c>
      <c r="I339" s="191"/>
      <c r="L339" s="187"/>
      <c r="M339" s="192"/>
      <c r="N339" s="193"/>
      <c r="O339" s="193"/>
      <c r="P339" s="193"/>
      <c r="Q339" s="193"/>
      <c r="R339" s="193"/>
      <c r="S339" s="193"/>
      <c r="T339" s="194"/>
      <c r="AT339" s="195" t="s">
        <v>153</v>
      </c>
      <c r="AU339" s="195" t="s">
        <v>149</v>
      </c>
      <c r="AV339" s="12" t="s">
        <v>148</v>
      </c>
      <c r="AW339" s="12" t="s">
        <v>35</v>
      </c>
      <c r="AX339" s="12" t="s">
        <v>8</v>
      </c>
      <c r="AY339" s="195" t="s">
        <v>141</v>
      </c>
    </row>
    <row r="340" spans="2:65" s="1" customFormat="1" ht="20.25" customHeight="1">
      <c r="B340" s="160"/>
      <c r="C340" s="161" t="s">
        <v>576</v>
      </c>
      <c r="D340" s="161" t="s">
        <v>143</v>
      </c>
      <c r="E340" s="162" t="s">
        <v>577</v>
      </c>
      <c r="F340" s="163" t="s">
        <v>578</v>
      </c>
      <c r="G340" s="164" t="s">
        <v>187</v>
      </c>
      <c r="H340" s="165">
        <v>11.594</v>
      </c>
      <c r="I340" s="166"/>
      <c r="J340" s="167">
        <f>ROUND(I340*H340,0)</f>
        <v>0</v>
      </c>
      <c r="K340" s="163" t="s">
        <v>147</v>
      </c>
      <c r="L340" s="34"/>
      <c r="M340" s="168" t="s">
        <v>21</v>
      </c>
      <c r="N340" s="169" t="s">
        <v>43</v>
      </c>
      <c r="O340" s="35"/>
      <c r="P340" s="170">
        <f>O340*H340</f>
        <v>0</v>
      </c>
      <c r="Q340" s="170">
        <v>0</v>
      </c>
      <c r="R340" s="170">
        <f>Q340*H340</f>
        <v>0</v>
      </c>
      <c r="S340" s="170">
        <v>0.131</v>
      </c>
      <c r="T340" s="171">
        <f>S340*H340</f>
        <v>1.5188139999999999</v>
      </c>
      <c r="AR340" s="17" t="s">
        <v>148</v>
      </c>
      <c r="AT340" s="17" t="s">
        <v>143</v>
      </c>
      <c r="AU340" s="17" t="s">
        <v>149</v>
      </c>
      <c r="AY340" s="17" t="s">
        <v>141</v>
      </c>
      <c r="BE340" s="172">
        <f>IF(N340="základní",J340,0)</f>
        <v>0</v>
      </c>
      <c r="BF340" s="172">
        <f>IF(N340="snížená",J340,0)</f>
        <v>0</v>
      </c>
      <c r="BG340" s="172">
        <f>IF(N340="zákl. přenesená",J340,0)</f>
        <v>0</v>
      </c>
      <c r="BH340" s="172">
        <f>IF(N340="sníž. přenesená",J340,0)</f>
        <v>0</v>
      </c>
      <c r="BI340" s="172">
        <f>IF(N340="nulová",J340,0)</f>
        <v>0</v>
      </c>
      <c r="BJ340" s="17" t="s">
        <v>149</v>
      </c>
      <c r="BK340" s="172">
        <f>ROUND(I340*H340,0)</f>
        <v>0</v>
      </c>
      <c r="BL340" s="17" t="s">
        <v>148</v>
      </c>
      <c r="BM340" s="17" t="s">
        <v>579</v>
      </c>
    </row>
    <row r="341" spans="2:47" s="1" customFormat="1" ht="28.5" customHeight="1">
      <c r="B341" s="34"/>
      <c r="D341" s="173" t="s">
        <v>151</v>
      </c>
      <c r="F341" s="174" t="s">
        <v>580</v>
      </c>
      <c r="I341" s="134"/>
      <c r="L341" s="34"/>
      <c r="M341" s="63"/>
      <c r="N341" s="35"/>
      <c r="O341" s="35"/>
      <c r="P341" s="35"/>
      <c r="Q341" s="35"/>
      <c r="R341" s="35"/>
      <c r="S341" s="35"/>
      <c r="T341" s="64"/>
      <c r="AT341" s="17" t="s">
        <v>151</v>
      </c>
      <c r="AU341" s="17" t="s">
        <v>149</v>
      </c>
    </row>
    <row r="342" spans="2:51" s="11" customFormat="1" ht="20.25" customHeight="1">
      <c r="B342" s="175"/>
      <c r="D342" s="176" t="s">
        <v>153</v>
      </c>
      <c r="E342" s="177" t="s">
        <v>21</v>
      </c>
      <c r="F342" s="178" t="s">
        <v>581</v>
      </c>
      <c r="H342" s="179">
        <v>11.594</v>
      </c>
      <c r="I342" s="180"/>
      <c r="L342" s="175"/>
      <c r="M342" s="181"/>
      <c r="N342" s="182"/>
      <c r="O342" s="182"/>
      <c r="P342" s="182"/>
      <c r="Q342" s="182"/>
      <c r="R342" s="182"/>
      <c r="S342" s="182"/>
      <c r="T342" s="183"/>
      <c r="AT342" s="184" t="s">
        <v>153</v>
      </c>
      <c r="AU342" s="184" t="s">
        <v>149</v>
      </c>
      <c r="AV342" s="11" t="s">
        <v>149</v>
      </c>
      <c r="AW342" s="11" t="s">
        <v>35</v>
      </c>
      <c r="AX342" s="11" t="s">
        <v>8</v>
      </c>
      <c r="AY342" s="184" t="s">
        <v>141</v>
      </c>
    </row>
    <row r="343" spans="2:65" s="1" customFormat="1" ht="20.25" customHeight="1">
      <c r="B343" s="160"/>
      <c r="C343" s="161" t="s">
        <v>582</v>
      </c>
      <c r="D343" s="161" t="s">
        <v>143</v>
      </c>
      <c r="E343" s="162" t="s">
        <v>583</v>
      </c>
      <c r="F343" s="163" t="s">
        <v>584</v>
      </c>
      <c r="G343" s="164" t="s">
        <v>187</v>
      </c>
      <c r="H343" s="165">
        <v>5.256</v>
      </c>
      <c r="I343" s="166"/>
      <c r="J343" s="167">
        <f>ROUND(I343*H343,0)</f>
        <v>0</v>
      </c>
      <c r="K343" s="163" t="s">
        <v>147</v>
      </c>
      <c r="L343" s="34"/>
      <c r="M343" s="168" t="s">
        <v>21</v>
      </c>
      <c r="N343" s="169" t="s">
        <v>43</v>
      </c>
      <c r="O343" s="35"/>
      <c r="P343" s="170">
        <f>O343*H343</f>
        <v>0</v>
      </c>
      <c r="Q343" s="170">
        <v>0</v>
      </c>
      <c r="R343" s="170">
        <f>Q343*H343</f>
        <v>0</v>
      </c>
      <c r="S343" s="170">
        <v>0.261</v>
      </c>
      <c r="T343" s="171">
        <f>S343*H343</f>
        <v>1.3718160000000001</v>
      </c>
      <c r="AR343" s="17" t="s">
        <v>148</v>
      </c>
      <c r="AT343" s="17" t="s">
        <v>143</v>
      </c>
      <c r="AU343" s="17" t="s">
        <v>149</v>
      </c>
      <c r="AY343" s="17" t="s">
        <v>141</v>
      </c>
      <c r="BE343" s="172">
        <f>IF(N343="základní",J343,0)</f>
        <v>0</v>
      </c>
      <c r="BF343" s="172">
        <f>IF(N343="snížená",J343,0)</f>
        <v>0</v>
      </c>
      <c r="BG343" s="172">
        <f>IF(N343="zákl. přenesená",J343,0)</f>
        <v>0</v>
      </c>
      <c r="BH343" s="172">
        <f>IF(N343="sníž. přenesená",J343,0)</f>
        <v>0</v>
      </c>
      <c r="BI343" s="172">
        <f>IF(N343="nulová",J343,0)</f>
        <v>0</v>
      </c>
      <c r="BJ343" s="17" t="s">
        <v>149</v>
      </c>
      <c r="BK343" s="172">
        <f>ROUND(I343*H343,0)</f>
        <v>0</v>
      </c>
      <c r="BL343" s="17" t="s">
        <v>148</v>
      </c>
      <c r="BM343" s="17" t="s">
        <v>585</v>
      </c>
    </row>
    <row r="344" spans="2:47" s="1" customFormat="1" ht="28.5" customHeight="1">
      <c r="B344" s="34"/>
      <c r="D344" s="173" t="s">
        <v>151</v>
      </c>
      <c r="F344" s="174" t="s">
        <v>586</v>
      </c>
      <c r="I344" s="134"/>
      <c r="L344" s="34"/>
      <c r="M344" s="63"/>
      <c r="N344" s="35"/>
      <c r="O344" s="35"/>
      <c r="P344" s="35"/>
      <c r="Q344" s="35"/>
      <c r="R344" s="35"/>
      <c r="S344" s="35"/>
      <c r="T344" s="64"/>
      <c r="AT344" s="17" t="s">
        <v>151</v>
      </c>
      <c r="AU344" s="17" t="s">
        <v>149</v>
      </c>
    </row>
    <row r="345" spans="2:51" s="11" customFormat="1" ht="20.25" customHeight="1">
      <c r="B345" s="175"/>
      <c r="D345" s="176" t="s">
        <v>153</v>
      </c>
      <c r="E345" s="177" t="s">
        <v>21</v>
      </c>
      <c r="F345" s="178" t="s">
        <v>587</v>
      </c>
      <c r="H345" s="179">
        <v>5.256</v>
      </c>
      <c r="I345" s="180"/>
      <c r="L345" s="175"/>
      <c r="M345" s="181"/>
      <c r="N345" s="182"/>
      <c r="O345" s="182"/>
      <c r="P345" s="182"/>
      <c r="Q345" s="182"/>
      <c r="R345" s="182"/>
      <c r="S345" s="182"/>
      <c r="T345" s="183"/>
      <c r="AT345" s="184" t="s">
        <v>153</v>
      </c>
      <c r="AU345" s="184" t="s">
        <v>149</v>
      </c>
      <c r="AV345" s="11" t="s">
        <v>149</v>
      </c>
      <c r="AW345" s="11" t="s">
        <v>35</v>
      </c>
      <c r="AX345" s="11" t="s">
        <v>8</v>
      </c>
      <c r="AY345" s="184" t="s">
        <v>141</v>
      </c>
    </row>
    <row r="346" spans="2:65" s="1" customFormat="1" ht="28.5" customHeight="1">
      <c r="B346" s="160"/>
      <c r="C346" s="161" t="s">
        <v>588</v>
      </c>
      <c r="D346" s="161" t="s">
        <v>143</v>
      </c>
      <c r="E346" s="162" t="s">
        <v>589</v>
      </c>
      <c r="F346" s="163" t="s">
        <v>590</v>
      </c>
      <c r="G346" s="164" t="s">
        <v>157</v>
      </c>
      <c r="H346" s="165">
        <v>0.165</v>
      </c>
      <c r="I346" s="166"/>
      <c r="J346" s="167">
        <f>ROUND(I346*H346,0)</f>
        <v>0</v>
      </c>
      <c r="K346" s="163" t="s">
        <v>147</v>
      </c>
      <c r="L346" s="34"/>
      <c r="M346" s="168" t="s">
        <v>21</v>
      </c>
      <c r="N346" s="169" t="s">
        <v>43</v>
      </c>
      <c r="O346" s="35"/>
      <c r="P346" s="170">
        <f>O346*H346</f>
        <v>0</v>
      </c>
      <c r="Q346" s="170">
        <v>0</v>
      </c>
      <c r="R346" s="170">
        <f>Q346*H346</f>
        <v>0</v>
      </c>
      <c r="S346" s="170">
        <v>2.2</v>
      </c>
      <c r="T346" s="171">
        <f>S346*H346</f>
        <v>0.36300000000000004</v>
      </c>
      <c r="AR346" s="17" t="s">
        <v>148</v>
      </c>
      <c r="AT346" s="17" t="s">
        <v>143</v>
      </c>
      <c r="AU346" s="17" t="s">
        <v>149</v>
      </c>
      <c r="AY346" s="17" t="s">
        <v>141</v>
      </c>
      <c r="BE346" s="172">
        <f>IF(N346="základní",J346,0)</f>
        <v>0</v>
      </c>
      <c r="BF346" s="172">
        <f>IF(N346="snížená",J346,0)</f>
        <v>0</v>
      </c>
      <c r="BG346" s="172">
        <f>IF(N346="zákl. přenesená",J346,0)</f>
        <v>0</v>
      </c>
      <c r="BH346" s="172">
        <f>IF(N346="sníž. přenesená",J346,0)</f>
        <v>0</v>
      </c>
      <c r="BI346" s="172">
        <f>IF(N346="nulová",J346,0)</f>
        <v>0</v>
      </c>
      <c r="BJ346" s="17" t="s">
        <v>149</v>
      </c>
      <c r="BK346" s="172">
        <f>ROUND(I346*H346,0)</f>
        <v>0</v>
      </c>
      <c r="BL346" s="17" t="s">
        <v>148</v>
      </c>
      <c r="BM346" s="17" t="s">
        <v>591</v>
      </c>
    </row>
    <row r="347" spans="2:47" s="1" customFormat="1" ht="28.5" customHeight="1">
      <c r="B347" s="34"/>
      <c r="D347" s="173" t="s">
        <v>151</v>
      </c>
      <c r="F347" s="174" t="s">
        <v>592</v>
      </c>
      <c r="I347" s="134"/>
      <c r="L347" s="34"/>
      <c r="M347" s="63"/>
      <c r="N347" s="35"/>
      <c r="O347" s="35"/>
      <c r="P347" s="35"/>
      <c r="Q347" s="35"/>
      <c r="R347" s="35"/>
      <c r="S347" s="35"/>
      <c r="T347" s="64"/>
      <c r="AT347" s="17" t="s">
        <v>151</v>
      </c>
      <c r="AU347" s="17" t="s">
        <v>149</v>
      </c>
    </row>
    <row r="348" spans="2:51" s="11" customFormat="1" ht="20.25" customHeight="1">
      <c r="B348" s="175"/>
      <c r="D348" s="176" t="s">
        <v>153</v>
      </c>
      <c r="E348" s="177" t="s">
        <v>21</v>
      </c>
      <c r="F348" s="178" t="s">
        <v>593</v>
      </c>
      <c r="H348" s="179">
        <v>0.165</v>
      </c>
      <c r="I348" s="180"/>
      <c r="L348" s="175"/>
      <c r="M348" s="181"/>
      <c r="N348" s="182"/>
      <c r="O348" s="182"/>
      <c r="P348" s="182"/>
      <c r="Q348" s="182"/>
      <c r="R348" s="182"/>
      <c r="S348" s="182"/>
      <c r="T348" s="183"/>
      <c r="AT348" s="184" t="s">
        <v>153</v>
      </c>
      <c r="AU348" s="184" t="s">
        <v>149</v>
      </c>
      <c r="AV348" s="11" t="s">
        <v>149</v>
      </c>
      <c r="AW348" s="11" t="s">
        <v>35</v>
      </c>
      <c r="AX348" s="11" t="s">
        <v>8</v>
      </c>
      <c r="AY348" s="184" t="s">
        <v>141</v>
      </c>
    </row>
    <row r="349" spans="2:65" s="1" customFormat="1" ht="28.5" customHeight="1">
      <c r="B349" s="160"/>
      <c r="C349" s="161" t="s">
        <v>594</v>
      </c>
      <c r="D349" s="161" t="s">
        <v>143</v>
      </c>
      <c r="E349" s="162" t="s">
        <v>595</v>
      </c>
      <c r="F349" s="163" t="s">
        <v>596</v>
      </c>
      <c r="G349" s="164" t="s">
        <v>157</v>
      </c>
      <c r="H349" s="165">
        <v>1.78</v>
      </c>
      <c r="I349" s="166"/>
      <c r="J349" s="167">
        <f>ROUND(I349*H349,0)</f>
        <v>0</v>
      </c>
      <c r="K349" s="163" t="s">
        <v>147</v>
      </c>
      <c r="L349" s="34"/>
      <c r="M349" s="168" t="s">
        <v>21</v>
      </c>
      <c r="N349" s="169" t="s">
        <v>43</v>
      </c>
      <c r="O349" s="35"/>
      <c r="P349" s="170">
        <f>O349*H349</f>
        <v>0</v>
      </c>
      <c r="Q349" s="170">
        <v>0</v>
      </c>
      <c r="R349" s="170">
        <f>Q349*H349</f>
        <v>0</v>
      </c>
      <c r="S349" s="170">
        <v>2.2</v>
      </c>
      <c r="T349" s="171">
        <f>S349*H349</f>
        <v>3.9160000000000004</v>
      </c>
      <c r="AR349" s="17" t="s">
        <v>148</v>
      </c>
      <c r="AT349" s="17" t="s">
        <v>143</v>
      </c>
      <c r="AU349" s="17" t="s">
        <v>149</v>
      </c>
      <c r="AY349" s="17" t="s">
        <v>141</v>
      </c>
      <c r="BE349" s="172">
        <f>IF(N349="základní",J349,0)</f>
        <v>0</v>
      </c>
      <c r="BF349" s="172">
        <f>IF(N349="snížená",J349,0)</f>
        <v>0</v>
      </c>
      <c r="BG349" s="172">
        <f>IF(N349="zákl. přenesená",J349,0)</f>
        <v>0</v>
      </c>
      <c r="BH349" s="172">
        <f>IF(N349="sníž. přenesená",J349,0)</f>
        <v>0</v>
      </c>
      <c r="BI349" s="172">
        <f>IF(N349="nulová",J349,0)</f>
        <v>0</v>
      </c>
      <c r="BJ349" s="17" t="s">
        <v>149</v>
      </c>
      <c r="BK349" s="172">
        <f>ROUND(I349*H349,0)</f>
        <v>0</v>
      </c>
      <c r="BL349" s="17" t="s">
        <v>148</v>
      </c>
      <c r="BM349" s="17" t="s">
        <v>597</v>
      </c>
    </row>
    <row r="350" spans="2:47" s="1" customFormat="1" ht="28.5" customHeight="1">
      <c r="B350" s="34"/>
      <c r="D350" s="173" t="s">
        <v>151</v>
      </c>
      <c r="F350" s="174" t="s">
        <v>598</v>
      </c>
      <c r="I350" s="134"/>
      <c r="L350" s="34"/>
      <c r="M350" s="63"/>
      <c r="N350" s="35"/>
      <c r="O350" s="35"/>
      <c r="P350" s="35"/>
      <c r="Q350" s="35"/>
      <c r="R350" s="35"/>
      <c r="S350" s="35"/>
      <c r="T350" s="64"/>
      <c r="AT350" s="17" t="s">
        <v>151</v>
      </c>
      <c r="AU350" s="17" t="s">
        <v>149</v>
      </c>
    </row>
    <row r="351" spans="2:51" s="11" customFormat="1" ht="20.25" customHeight="1">
      <c r="B351" s="175"/>
      <c r="D351" s="176" t="s">
        <v>153</v>
      </c>
      <c r="E351" s="177" t="s">
        <v>21</v>
      </c>
      <c r="F351" s="178" t="s">
        <v>599</v>
      </c>
      <c r="H351" s="179">
        <v>1.78</v>
      </c>
      <c r="I351" s="180"/>
      <c r="L351" s="175"/>
      <c r="M351" s="181"/>
      <c r="N351" s="182"/>
      <c r="O351" s="182"/>
      <c r="P351" s="182"/>
      <c r="Q351" s="182"/>
      <c r="R351" s="182"/>
      <c r="S351" s="182"/>
      <c r="T351" s="183"/>
      <c r="AT351" s="184" t="s">
        <v>153</v>
      </c>
      <c r="AU351" s="184" t="s">
        <v>149</v>
      </c>
      <c r="AV351" s="11" t="s">
        <v>149</v>
      </c>
      <c r="AW351" s="11" t="s">
        <v>35</v>
      </c>
      <c r="AX351" s="11" t="s">
        <v>8</v>
      </c>
      <c r="AY351" s="184" t="s">
        <v>141</v>
      </c>
    </row>
    <row r="352" spans="2:65" s="1" customFormat="1" ht="28.5" customHeight="1">
      <c r="B352" s="160"/>
      <c r="C352" s="161" t="s">
        <v>600</v>
      </c>
      <c r="D352" s="161" t="s">
        <v>143</v>
      </c>
      <c r="E352" s="162" t="s">
        <v>601</v>
      </c>
      <c r="F352" s="163" t="s">
        <v>602</v>
      </c>
      <c r="G352" s="164" t="s">
        <v>187</v>
      </c>
      <c r="H352" s="165">
        <v>11.7</v>
      </c>
      <c r="I352" s="166"/>
      <c r="J352" s="167">
        <f>ROUND(I352*H352,0)</f>
        <v>0</v>
      </c>
      <c r="K352" s="163" t="s">
        <v>147</v>
      </c>
      <c r="L352" s="34"/>
      <c r="M352" s="168" t="s">
        <v>21</v>
      </c>
      <c r="N352" s="169" t="s">
        <v>43</v>
      </c>
      <c r="O352" s="35"/>
      <c r="P352" s="170">
        <f>O352*H352</f>
        <v>0</v>
      </c>
      <c r="Q352" s="170">
        <v>0</v>
      </c>
      <c r="R352" s="170">
        <f>Q352*H352</f>
        <v>0</v>
      </c>
      <c r="S352" s="170">
        <v>0.035</v>
      </c>
      <c r="T352" s="171">
        <f>S352*H352</f>
        <v>0.40950000000000003</v>
      </c>
      <c r="AR352" s="17" t="s">
        <v>148</v>
      </c>
      <c r="AT352" s="17" t="s">
        <v>143</v>
      </c>
      <c r="AU352" s="17" t="s">
        <v>149</v>
      </c>
      <c r="AY352" s="17" t="s">
        <v>141</v>
      </c>
      <c r="BE352" s="172">
        <f>IF(N352="základní",J352,0)</f>
        <v>0</v>
      </c>
      <c r="BF352" s="172">
        <f>IF(N352="snížená",J352,0)</f>
        <v>0</v>
      </c>
      <c r="BG352" s="172">
        <f>IF(N352="zákl. přenesená",J352,0)</f>
        <v>0</v>
      </c>
      <c r="BH352" s="172">
        <f>IF(N352="sníž. přenesená",J352,0)</f>
        <v>0</v>
      </c>
      <c r="BI352" s="172">
        <f>IF(N352="nulová",J352,0)</f>
        <v>0</v>
      </c>
      <c r="BJ352" s="17" t="s">
        <v>149</v>
      </c>
      <c r="BK352" s="172">
        <f>ROUND(I352*H352,0)</f>
        <v>0</v>
      </c>
      <c r="BL352" s="17" t="s">
        <v>148</v>
      </c>
      <c r="BM352" s="17" t="s">
        <v>603</v>
      </c>
    </row>
    <row r="353" spans="2:47" s="1" customFormat="1" ht="39.75" customHeight="1">
      <c r="B353" s="34"/>
      <c r="D353" s="173" t="s">
        <v>151</v>
      </c>
      <c r="F353" s="174" t="s">
        <v>604</v>
      </c>
      <c r="I353" s="134"/>
      <c r="L353" s="34"/>
      <c r="M353" s="63"/>
      <c r="N353" s="35"/>
      <c r="O353" s="35"/>
      <c r="P353" s="35"/>
      <c r="Q353" s="35"/>
      <c r="R353" s="35"/>
      <c r="S353" s="35"/>
      <c r="T353" s="64"/>
      <c r="AT353" s="17" t="s">
        <v>151</v>
      </c>
      <c r="AU353" s="17" t="s">
        <v>149</v>
      </c>
    </row>
    <row r="354" spans="2:51" s="11" customFormat="1" ht="20.25" customHeight="1">
      <c r="B354" s="175"/>
      <c r="D354" s="176" t="s">
        <v>153</v>
      </c>
      <c r="E354" s="177" t="s">
        <v>21</v>
      </c>
      <c r="F354" s="178" t="s">
        <v>605</v>
      </c>
      <c r="H354" s="179">
        <v>11.7</v>
      </c>
      <c r="I354" s="180"/>
      <c r="L354" s="175"/>
      <c r="M354" s="181"/>
      <c r="N354" s="182"/>
      <c r="O354" s="182"/>
      <c r="P354" s="182"/>
      <c r="Q354" s="182"/>
      <c r="R354" s="182"/>
      <c r="S354" s="182"/>
      <c r="T354" s="183"/>
      <c r="AT354" s="184" t="s">
        <v>153</v>
      </c>
      <c r="AU354" s="184" t="s">
        <v>149</v>
      </c>
      <c r="AV354" s="11" t="s">
        <v>149</v>
      </c>
      <c r="AW354" s="11" t="s">
        <v>35</v>
      </c>
      <c r="AX354" s="11" t="s">
        <v>8</v>
      </c>
      <c r="AY354" s="184" t="s">
        <v>141</v>
      </c>
    </row>
    <row r="355" spans="2:65" s="1" customFormat="1" ht="28.5" customHeight="1">
      <c r="B355" s="160"/>
      <c r="C355" s="161" t="s">
        <v>606</v>
      </c>
      <c r="D355" s="161" t="s">
        <v>143</v>
      </c>
      <c r="E355" s="162" t="s">
        <v>607</v>
      </c>
      <c r="F355" s="163" t="s">
        <v>608</v>
      </c>
      <c r="G355" s="164" t="s">
        <v>187</v>
      </c>
      <c r="H355" s="165">
        <v>8.9</v>
      </c>
      <c r="I355" s="166"/>
      <c r="J355" s="167">
        <f>ROUND(I355*H355,0)</f>
        <v>0</v>
      </c>
      <c r="K355" s="163" t="s">
        <v>147</v>
      </c>
      <c r="L355" s="34"/>
      <c r="M355" s="168" t="s">
        <v>21</v>
      </c>
      <c r="N355" s="169" t="s">
        <v>43</v>
      </c>
      <c r="O355" s="35"/>
      <c r="P355" s="170">
        <f>O355*H355</f>
        <v>0</v>
      </c>
      <c r="Q355" s="170">
        <v>0</v>
      </c>
      <c r="R355" s="170">
        <f>Q355*H355</f>
        <v>0</v>
      </c>
      <c r="S355" s="170">
        <v>0.059</v>
      </c>
      <c r="T355" s="171">
        <f>S355*H355</f>
        <v>0.5251</v>
      </c>
      <c r="AR355" s="17" t="s">
        <v>148</v>
      </c>
      <c r="AT355" s="17" t="s">
        <v>143</v>
      </c>
      <c r="AU355" s="17" t="s">
        <v>149</v>
      </c>
      <c r="AY355" s="17" t="s">
        <v>141</v>
      </c>
      <c r="BE355" s="172">
        <f>IF(N355="základní",J355,0)</f>
        <v>0</v>
      </c>
      <c r="BF355" s="172">
        <f>IF(N355="snížená",J355,0)</f>
        <v>0</v>
      </c>
      <c r="BG355" s="172">
        <f>IF(N355="zákl. přenesená",J355,0)</f>
        <v>0</v>
      </c>
      <c r="BH355" s="172">
        <f>IF(N355="sníž. přenesená",J355,0)</f>
        <v>0</v>
      </c>
      <c r="BI355" s="172">
        <f>IF(N355="nulová",J355,0)</f>
        <v>0</v>
      </c>
      <c r="BJ355" s="17" t="s">
        <v>149</v>
      </c>
      <c r="BK355" s="172">
        <f>ROUND(I355*H355,0)</f>
        <v>0</v>
      </c>
      <c r="BL355" s="17" t="s">
        <v>148</v>
      </c>
      <c r="BM355" s="17" t="s">
        <v>609</v>
      </c>
    </row>
    <row r="356" spans="2:47" s="1" customFormat="1" ht="39.75" customHeight="1">
      <c r="B356" s="34"/>
      <c r="D356" s="173" t="s">
        <v>151</v>
      </c>
      <c r="F356" s="174" t="s">
        <v>610</v>
      </c>
      <c r="I356" s="134"/>
      <c r="L356" s="34"/>
      <c r="M356" s="63"/>
      <c r="N356" s="35"/>
      <c r="O356" s="35"/>
      <c r="P356" s="35"/>
      <c r="Q356" s="35"/>
      <c r="R356" s="35"/>
      <c r="S356" s="35"/>
      <c r="T356" s="64"/>
      <c r="AT356" s="17" t="s">
        <v>151</v>
      </c>
      <c r="AU356" s="17" t="s">
        <v>149</v>
      </c>
    </row>
    <row r="357" spans="2:51" s="11" customFormat="1" ht="20.25" customHeight="1">
      <c r="B357" s="175"/>
      <c r="D357" s="176" t="s">
        <v>153</v>
      </c>
      <c r="E357" s="177" t="s">
        <v>21</v>
      </c>
      <c r="F357" s="178" t="s">
        <v>611</v>
      </c>
      <c r="H357" s="179">
        <v>8.9</v>
      </c>
      <c r="I357" s="180"/>
      <c r="L357" s="175"/>
      <c r="M357" s="181"/>
      <c r="N357" s="182"/>
      <c r="O357" s="182"/>
      <c r="P357" s="182"/>
      <c r="Q357" s="182"/>
      <c r="R357" s="182"/>
      <c r="S357" s="182"/>
      <c r="T357" s="183"/>
      <c r="AT357" s="184" t="s">
        <v>153</v>
      </c>
      <c r="AU357" s="184" t="s">
        <v>149</v>
      </c>
      <c r="AV357" s="11" t="s">
        <v>149</v>
      </c>
      <c r="AW357" s="11" t="s">
        <v>35</v>
      </c>
      <c r="AX357" s="11" t="s">
        <v>8</v>
      </c>
      <c r="AY357" s="184" t="s">
        <v>141</v>
      </c>
    </row>
    <row r="358" spans="2:65" s="1" customFormat="1" ht="20.25" customHeight="1">
      <c r="B358" s="160"/>
      <c r="C358" s="161" t="s">
        <v>612</v>
      </c>
      <c r="D358" s="161" t="s">
        <v>143</v>
      </c>
      <c r="E358" s="162" t="s">
        <v>613</v>
      </c>
      <c r="F358" s="163" t="s">
        <v>614</v>
      </c>
      <c r="G358" s="164" t="s">
        <v>187</v>
      </c>
      <c r="H358" s="165">
        <v>2.52</v>
      </c>
      <c r="I358" s="166"/>
      <c r="J358" s="167">
        <f>ROUND(I358*H358,0)</f>
        <v>0</v>
      </c>
      <c r="K358" s="163" t="s">
        <v>147</v>
      </c>
      <c r="L358" s="34"/>
      <c r="M358" s="168" t="s">
        <v>21</v>
      </c>
      <c r="N358" s="169" t="s">
        <v>43</v>
      </c>
      <c r="O358" s="35"/>
      <c r="P358" s="170">
        <f>O358*H358</f>
        <v>0</v>
      </c>
      <c r="Q358" s="170">
        <v>0</v>
      </c>
      <c r="R358" s="170">
        <f>Q358*H358</f>
        <v>0</v>
      </c>
      <c r="S358" s="170">
        <v>0.055</v>
      </c>
      <c r="T358" s="171">
        <f>S358*H358</f>
        <v>0.1386</v>
      </c>
      <c r="AR358" s="17" t="s">
        <v>148</v>
      </c>
      <c r="AT358" s="17" t="s">
        <v>143</v>
      </c>
      <c r="AU358" s="17" t="s">
        <v>149</v>
      </c>
      <c r="AY358" s="17" t="s">
        <v>141</v>
      </c>
      <c r="BE358" s="172">
        <f>IF(N358="základní",J358,0)</f>
        <v>0</v>
      </c>
      <c r="BF358" s="172">
        <f>IF(N358="snížená",J358,0)</f>
        <v>0</v>
      </c>
      <c r="BG358" s="172">
        <f>IF(N358="zákl. přenesená",J358,0)</f>
        <v>0</v>
      </c>
      <c r="BH358" s="172">
        <f>IF(N358="sníž. přenesená",J358,0)</f>
        <v>0</v>
      </c>
      <c r="BI358" s="172">
        <f>IF(N358="nulová",J358,0)</f>
        <v>0</v>
      </c>
      <c r="BJ358" s="17" t="s">
        <v>149</v>
      </c>
      <c r="BK358" s="172">
        <f>ROUND(I358*H358,0)</f>
        <v>0</v>
      </c>
      <c r="BL358" s="17" t="s">
        <v>148</v>
      </c>
      <c r="BM358" s="17" t="s">
        <v>615</v>
      </c>
    </row>
    <row r="359" spans="2:47" s="1" customFormat="1" ht="39.75" customHeight="1">
      <c r="B359" s="34"/>
      <c r="D359" s="173" t="s">
        <v>151</v>
      </c>
      <c r="F359" s="174" t="s">
        <v>616</v>
      </c>
      <c r="I359" s="134"/>
      <c r="L359" s="34"/>
      <c r="M359" s="63"/>
      <c r="N359" s="35"/>
      <c r="O359" s="35"/>
      <c r="P359" s="35"/>
      <c r="Q359" s="35"/>
      <c r="R359" s="35"/>
      <c r="S359" s="35"/>
      <c r="T359" s="64"/>
      <c r="AT359" s="17" t="s">
        <v>151</v>
      </c>
      <c r="AU359" s="17" t="s">
        <v>149</v>
      </c>
    </row>
    <row r="360" spans="2:51" s="11" customFormat="1" ht="20.25" customHeight="1">
      <c r="B360" s="175"/>
      <c r="D360" s="173" t="s">
        <v>153</v>
      </c>
      <c r="E360" s="184" t="s">
        <v>21</v>
      </c>
      <c r="F360" s="185" t="s">
        <v>617</v>
      </c>
      <c r="H360" s="186">
        <v>5.04</v>
      </c>
      <c r="I360" s="180"/>
      <c r="L360" s="175"/>
      <c r="M360" s="181"/>
      <c r="N360" s="182"/>
      <c r="O360" s="182"/>
      <c r="P360" s="182"/>
      <c r="Q360" s="182"/>
      <c r="R360" s="182"/>
      <c r="S360" s="182"/>
      <c r="T360" s="183"/>
      <c r="AT360" s="184" t="s">
        <v>153</v>
      </c>
      <c r="AU360" s="184" t="s">
        <v>149</v>
      </c>
      <c r="AV360" s="11" t="s">
        <v>149</v>
      </c>
      <c r="AW360" s="11" t="s">
        <v>35</v>
      </c>
      <c r="AX360" s="11" t="s">
        <v>71</v>
      </c>
      <c r="AY360" s="184" t="s">
        <v>141</v>
      </c>
    </row>
    <row r="361" spans="2:51" s="11" customFormat="1" ht="20.25" customHeight="1">
      <c r="B361" s="175"/>
      <c r="D361" s="176" t="s">
        <v>153</v>
      </c>
      <c r="E361" s="177" t="s">
        <v>21</v>
      </c>
      <c r="F361" s="178" t="s">
        <v>618</v>
      </c>
      <c r="H361" s="179">
        <v>2.52</v>
      </c>
      <c r="I361" s="180"/>
      <c r="L361" s="175"/>
      <c r="M361" s="181"/>
      <c r="N361" s="182"/>
      <c r="O361" s="182"/>
      <c r="P361" s="182"/>
      <c r="Q361" s="182"/>
      <c r="R361" s="182"/>
      <c r="S361" s="182"/>
      <c r="T361" s="183"/>
      <c r="AT361" s="184" t="s">
        <v>153</v>
      </c>
      <c r="AU361" s="184" t="s">
        <v>149</v>
      </c>
      <c r="AV361" s="11" t="s">
        <v>149</v>
      </c>
      <c r="AW361" s="11" t="s">
        <v>35</v>
      </c>
      <c r="AX361" s="11" t="s">
        <v>8</v>
      </c>
      <c r="AY361" s="184" t="s">
        <v>141</v>
      </c>
    </row>
    <row r="362" spans="2:65" s="1" customFormat="1" ht="20.25" customHeight="1">
      <c r="B362" s="160"/>
      <c r="C362" s="161" t="s">
        <v>619</v>
      </c>
      <c r="D362" s="161" t="s">
        <v>143</v>
      </c>
      <c r="E362" s="162" t="s">
        <v>620</v>
      </c>
      <c r="F362" s="163" t="s">
        <v>621</v>
      </c>
      <c r="G362" s="164" t="s">
        <v>187</v>
      </c>
      <c r="H362" s="165">
        <v>5.2</v>
      </c>
      <c r="I362" s="166"/>
      <c r="J362" s="167">
        <f>ROUND(I362*H362,0)</f>
        <v>0</v>
      </c>
      <c r="K362" s="163" t="s">
        <v>147</v>
      </c>
      <c r="L362" s="34"/>
      <c r="M362" s="168" t="s">
        <v>21</v>
      </c>
      <c r="N362" s="169" t="s">
        <v>43</v>
      </c>
      <c r="O362" s="35"/>
      <c r="P362" s="170">
        <f>O362*H362</f>
        <v>0</v>
      </c>
      <c r="Q362" s="170">
        <v>0</v>
      </c>
      <c r="R362" s="170">
        <f>Q362*H362</f>
        <v>0</v>
      </c>
      <c r="S362" s="170">
        <v>0.034</v>
      </c>
      <c r="T362" s="171">
        <f>S362*H362</f>
        <v>0.1768</v>
      </c>
      <c r="AR362" s="17" t="s">
        <v>148</v>
      </c>
      <c r="AT362" s="17" t="s">
        <v>143</v>
      </c>
      <c r="AU362" s="17" t="s">
        <v>149</v>
      </c>
      <c r="AY362" s="17" t="s">
        <v>141</v>
      </c>
      <c r="BE362" s="172">
        <f>IF(N362="základní",J362,0)</f>
        <v>0</v>
      </c>
      <c r="BF362" s="172">
        <f>IF(N362="snížená",J362,0)</f>
        <v>0</v>
      </c>
      <c r="BG362" s="172">
        <f>IF(N362="zákl. přenesená",J362,0)</f>
        <v>0</v>
      </c>
      <c r="BH362" s="172">
        <f>IF(N362="sníž. přenesená",J362,0)</f>
        <v>0</v>
      </c>
      <c r="BI362" s="172">
        <f>IF(N362="nulová",J362,0)</f>
        <v>0</v>
      </c>
      <c r="BJ362" s="17" t="s">
        <v>149</v>
      </c>
      <c r="BK362" s="172">
        <f>ROUND(I362*H362,0)</f>
        <v>0</v>
      </c>
      <c r="BL362" s="17" t="s">
        <v>148</v>
      </c>
      <c r="BM362" s="17" t="s">
        <v>622</v>
      </c>
    </row>
    <row r="363" spans="2:47" s="1" customFormat="1" ht="28.5" customHeight="1">
      <c r="B363" s="34"/>
      <c r="D363" s="173" t="s">
        <v>151</v>
      </c>
      <c r="F363" s="174" t="s">
        <v>623</v>
      </c>
      <c r="I363" s="134"/>
      <c r="L363" s="34"/>
      <c r="M363" s="63"/>
      <c r="N363" s="35"/>
      <c r="O363" s="35"/>
      <c r="P363" s="35"/>
      <c r="Q363" s="35"/>
      <c r="R363" s="35"/>
      <c r="S363" s="35"/>
      <c r="T363" s="64"/>
      <c r="AT363" s="17" t="s">
        <v>151</v>
      </c>
      <c r="AU363" s="17" t="s">
        <v>149</v>
      </c>
    </row>
    <row r="364" spans="2:51" s="11" customFormat="1" ht="20.25" customHeight="1">
      <c r="B364" s="175"/>
      <c r="D364" s="173" t="s">
        <v>153</v>
      </c>
      <c r="E364" s="184" t="s">
        <v>21</v>
      </c>
      <c r="F364" s="185" t="s">
        <v>624</v>
      </c>
      <c r="H364" s="186">
        <v>4.65</v>
      </c>
      <c r="I364" s="180"/>
      <c r="L364" s="175"/>
      <c r="M364" s="181"/>
      <c r="N364" s="182"/>
      <c r="O364" s="182"/>
      <c r="P364" s="182"/>
      <c r="Q364" s="182"/>
      <c r="R364" s="182"/>
      <c r="S364" s="182"/>
      <c r="T364" s="183"/>
      <c r="AT364" s="184" t="s">
        <v>153</v>
      </c>
      <c r="AU364" s="184" t="s">
        <v>149</v>
      </c>
      <c r="AV364" s="11" t="s">
        <v>149</v>
      </c>
      <c r="AW364" s="11" t="s">
        <v>35</v>
      </c>
      <c r="AX364" s="11" t="s">
        <v>71</v>
      </c>
      <c r="AY364" s="184" t="s">
        <v>141</v>
      </c>
    </row>
    <row r="365" spans="2:51" s="11" customFormat="1" ht="20.25" customHeight="1">
      <c r="B365" s="175"/>
      <c r="D365" s="173" t="s">
        <v>153</v>
      </c>
      <c r="E365" s="184" t="s">
        <v>21</v>
      </c>
      <c r="F365" s="185" t="s">
        <v>625</v>
      </c>
      <c r="H365" s="186">
        <v>0.55</v>
      </c>
      <c r="I365" s="180"/>
      <c r="L365" s="175"/>
      <c r="M365" s="181"/>
      <c r="N365" s="182"/>
      <c r="O365" s="182"/>
      <c r="P365" s="182"/>
      <c r="Q365" s="182"/>
      <c r="R365" s="182"/>
      <c r="S365" s="182"/>
      <c r="T365" s="183"/>
      <c r="AT365" s="184" t="s">
        <v>153</v>
      </c>
      <c r="AU365" s="184" t="s">
        <v>149</v>
      </c>
      <c r="AV365" s="11" t="s">
        <v>149</v>
      </c>
      <c r="AW365" s="11" t="s">
        <v>35</v>
      </c>
      <c r="AX365" s="11" t="s">
        <v>71</v>
      </c>
      <c r="AY365" s="184" t="s">
        <v>141</v>
      </c>
    </row>
    <row r="366" spans="2:51" s="12" customFormat="1" ht="20.25" customHeight="1">
      <c r="B366" s="187"/>
      <c r="D366" s="176" t="s">
        <v>153</v>
      </c>
      <c r="E366" s="188" t="s">
        <v>21</v>
      </c>
      <c r="F366" s="189" t="s">
        <v>168</v>
      </c>
      <c r="H366" s="190">
        <v>5.2</v>
      </c>
      <c r="I366" s="191"/>
      <c r="L366" s="187"/>
      <c r="M366" s="192"/>
      <c r="N366" s="193"/>
      <c r="O366" s="193"/>
      <c r="P366" s="193"/>
      <c r="Q366" s="193"/>
      <c r="R366" s="193"/>
      <c r="S366" s="193"/>
      <c r="T366" s="194"/>
      <c r="AT366" s="195" t="s">
        <v>153</v>
      </c>
      <c r="AU366" s="195" t="s">
        <v>149</v>
      </c>
      <c r="AV366" s="12" t="s">
        <v>148</v>
      </c>
      <c r="AW366" s="12" t="s">
        <v>35</v>
      </c>
      <c r="AX366" s="12" t="s">
        <v>8</v>
      </c>
      <c r="AY366" s="195" t="s">
        <v>141</v>
      </c>
    </row>
    <row r="367" spans="2:65" s="1" customFormat="1" ht="20.25" customHeight="1">
      <c r="B367" s="160"/>
      <c r="C367" s="161" t="s">
        <v>626</v>
      </c>
      <c r="D367" s="161" t="s">
        <v>143</v>
      </c>
      <c r="E367" s="162" t="s">
        <v>627</v>
      </c>
      <c r="F367" s="163" t="s">
        <v>628</v>
      </c>
      <c r="G367" s="164" t="s">
        <v>187</v>
      </c>
      <c r="H367" s="165">
        <v>4</v>
      </c>
      <c r="I367" s="166"/>
      <c r="J367" s="167">
        <f>ROUND(I367*H367,0)</f>
        <v>0</v>
      </c>
      <c r="K367" s="163" t="s">
        <v>147</v>
      </c>
      <c r="L367" s="34"/>
      <c r="M367" s="168" t="s">
        <v>21</v>
      </c>
      <c r="N367" s="169" t="s">
        <v>43</v>
      </c>
      <c r="O367" s="35"/>
      <c r="P367" s="170">
        <f>O367*H367</f>
        <v>0</v>
      </c>
      <c r="Q367" s="170">
        <v>0</v>
      </c>
      <c r="R367" s="170">
        <f>Q367*H367</f>
        <v>0</v>
      </c>
      <c r="S367" s="170">
        <v>0.067</v>
      </c>
      <c r="T367" s="171">
        <f>S367*H367</f>
        <v>0.268</v>
      </c>
      <c r="AR367" s="17" t="s">
        <v>148</v>
      </c>
      <c r="AT367" s="17" t="s">
        <v>143</v>
      </c>
      <c r="AU367" s="17" t="s">
        <v>149</v>
      </c>
      <c r="AY367" s="17" t="s">
        <v>141</v>
      </c>
      <c r="BE367" s="172">
        <f>IF(N367="základní",J367,0)</f>
        <v>0</v>
      </c>
      <c r="BF367" s="172">
        <f>IF(N367="snížená",J367,0)</f>
        <v>0</v>
      </c>
      <c r="BG367" s="172">
        <f>IF(N367="zákl. přenesená",J367,0)</f>
        <v>0</v>
      </c>
      <c r="BH367" s="172">
        <f>IF(N367="sníž. přenesená",J367,0)</f>
        <v>0</v>
      </c>
      <c r="BI367" s="172">
        <f>IF(N367="nulová",J367,0)</f>
        <v>0</v>
      </c>
      <c r="BJ367" s="17" t="s">
        <v>149</v>
      </c>
      <c r="BK367" s="172">
        <f>ROUND(I367*H367,0)</f>
        <v>0</v>
      </c>
      <c r="BL367" s="17" t="s">
        <v>148</v>
      </c>
      <c r="BM367" s="17" t="s">
        <v>629</v>
      </c>
    </row>
    <row r="368" spans="2:47" s="1" customFormat="1" ht="28.5" customHeight="1">
      <c r="B368" s="34"/>
      <c r="D368" s="173" t="s">
        <v>151</v>
      </c>
      <c r="F368" s="174" t="s">
        <v>630</v>
      </c>
      <c r="I368" s="134"/>
      <c r="L368" s="34"/>
      <c r="M368" s="63"/>
      <c r="N368" s="35"/>
      <c r="O368" s="35"/>
      <c r="P368" s="35"/>
      <c r="Q368" s="35"/>
      <c r="R368" s="35"/>
      <c r="S368" s="35"/>
      <c r="T368" s="64"/>
      <c r="AT368" s="17" t="s">
        <v>151</v>
      </c>
      <c r="AU368" s="17" t="s">
        <v>149</v>
      </c>
    </row>
    <row r="369" spans="2:51" s="11" customFormat="1" ht="20.25" customHeight="1">
      <c r="B369" s="175"/>
      <c r="D369" s="176" t="s">
        <v>153</v>
      </c>
      <c r="E369" s="177" t="s">
        <v>21</v>
      </c>
      <c r="F369" s="178" t="s">
        <v>631</v>
      </c>
      <c r="H369" s="179">
        <v>4</v>
      </c>
      <c r="I369" s="180"/>
      <c r="L369" s="175"/>
      <c r="M369" s="181"/>
      <c r="N369" s="182"/>
      <c r="O369" s="182"/>
      <c r="P369" s="182"/>
      <c r="Q369" s="182"/>
      <c r="R369" s="182"/>
      <c r="S369" s="182"/>
      <c r="T369" s="183"/>
      <c r="AT369" s="184" t="s">
        <v>153</v>
      </c>
      <c r="AU369" s="184" t="s">
        <v>149</v>
      </c>
      <c r="AV369" s="11" t="s">
        <v>149</v>
      </c>
      <c r="AW369" s="11" t="s">
        <v>35</v>
      </c>
      <c r="AX369" s="11" t="s">
        <v>8</v>
      </c>
      <c r="AY369" s="184" t="s">
        <v>141</v>
      </c>
    </row>
    <row r="370" spans="2:65" s="1" customFormat="1" ht="20.25" customHeight="1">
      <c r="B370" s="160"/>
      <c r="C370" s="161" t="s">
        <v>632</v>
      </c>
      <c r="D370" s="161" t="s">
        <v>143</v>
      </c>
      <c r="E370" s="162" t="s">
        <v>633</v>
      </c>
      <c r="F370" s="163" t="s">
        <v>634</v>
      </c>
      <c r="G370" s="164" t="s">
        <v>187</v>
      </c>
      <c r="H370" s="165">
        <v>1.773</v>
      </c>
      <c r="I370" s="166"/>
      <c r="J370" s="167">
        <f>ROUND(I370*H370,0)</f>
        <v>0</v>
      </c>
      <c r="K370" s="163" t="s">
        <v>147</v>
      </c>
      <c r="L370" s="34"/>
      <c r="M370" s="168" t="s">
        <v>21</v>
      </c>
      <c r="N370" s="169" t="s">
        <v>43</v>
      </c>
      <c r="O370" s="35"/>
      <c r="P370" s="170">
        <f>O370*H370</f>
        <v>0</v>
      </c>
      <c r="Q370" s="170">
        <v>0</v>
      </c>
      <c r="R370" s="170">
        <f>Q370*H370</f>
        <v>0</v>
      </c>
      <c r="S370" s="170">
        <v>0.076</v>
      </c>
      <c r="T370" s="171">
        <f>S370*H370</f>
        <v>0.13474799999999998</v>
      </c>
      <c r="AR370" s="17" t="s">
        <v>148</v>
      </c>
      <c r="AT370" s="17" t="s">
        <v>143</v>
      </c>
      <c r="AU370" s="17" t="s">
        <v>149</v>
      </c>
      <c r="AY370" s="17" t="s">
        <v>141</v>
      </c>
      <c r="BE370" s="172">
        <f>IF(N370="základní",J370,0)</f>
        <v>0</v>
      </c>
      <c r="BF370" s="172">
        <f>IF(N370="snížená",J370,0)</f>
        <v>0</v>
      </c>
      <c r="BG370" s="172">
        <f>IF(N370="zákl. přenesená",J370,0)</f>
        <v>0</v>
      </c>
      <c r="BH370" s="172">
        <f>IF(N370="sníž. přenesená",J370,0)</f>
        <v>0</v>
      </c>
      <c r="BI370" s="172">
        <f>IF(N370="nulová",J370,0)</f>
        <v>0</v>
      </c>
      <c r="BJ370" s="17" t="s">
        <v>149</v>
      </c>
      <c r="BK370" s="172">
        <f>ROUND(I370*H370,0)</f>
        <v>0</v>
      </c>
      <c r="BL370" s="17" t="s">
        <v>148</v>
      </c>
      <c r="BM370" s="17" t="s">
        <v>635</v>
      </c>
    </row>
    <row r="371" spans="2:47" s="1" customFormat="1" ht="28.5" customHeight="1">
      <c r="B371" s="34"/>
      <c r="D371" s="173" t="s">
        <v>151</v>
      </c>
      <c r="F371" s="174" t="s">
        <v>636</v>
      </c>
      <c r="I371" s="134"/>
      <c r="L371" s="34"/>
      <c r="M371" s="63"/>
      <c r="N371" s="35"/>
      <c r="O371" s="35"/>
      <c r="P371" s="35"/>
      <c r="Q371" s="35"/>
      <c r="R371" s="35"/>
      <c r="S371" s="35"/>
      <c r="T371" s="64"/>
      <c r="AT371" s="17" t="s">
        <v>151</v>
      </c>
      <c r="AU371" s="17" t="s">
        <v>149</v>
      </c>
    </row>
    <row r="372" spans="2:51" s="11" customFormat="1" ht="20.25" customHeight="1">
      <c r="B372" s="175"/>
      <c r="D372" s="176" t="s">
        <v>153</v>
      </c>
      <c r="E372" s="177" t="s">
        <v>21</v>
      </c>
      <c r="F372" s="178" t="s">
        <v>637</v>
      </c>
      <c r="H372" s="179">
        <v>1.773</v>
      </c>
      <c r="I372" s="180"/>
      <c r="L372" s="175"/>
      <c r="M372" s="181"/>
      <c r="N372" s="182"/>
      <c r="O372" s="182"/>
      <c r="P372" s="182"/>
      <c r="Q372" s="182"/>
      <c r="R372" s="182"/>
      <c r="S372" s="182"/>
      <c r="T372" s="183"/>
      <c r="AT372" s="184" t="s">
        <v>153</v>
      </c>
      <c r="AU372" s="184" t="s">
        <v>149</v>
      </c>
      <c r="AV372" s="11" t="s">
        <v>149</v>
      </c>
      <c r="AW372" s="11" t="s">
        <v>35</v>
      </c>
      <c r="AX372" s="11" t="s">
        <v>8</v>
      </c>
      <c r="AY372" s="184" t="s">
        <v>141</v>
      </c>
    </row>
    <row r="373" spans="2:65" s="1" customFormat="1" ht="28.5" customHeight="1">
      <c r="B373" s="160"/>
      <c r="C373" s="161" t="s">
        <v>638</v>
      </c>
      <c r="D373" s="161" t="s">
        <v>143</v>
      </c>
      <c r="E373" s="162" t="s">
        <v>639</v>
      </c>
      <c r="F373" s="163" t="s">
        <v>640</v>
      </c>
      <c r="G373" s="164" t="s">
        <v>157</v>
      </c>
      <c r="H373" s="165">
        <v>1.071</v>
      </c>
      <c r="I373" s="166"/>
      <c r="J373" s="167">
        <f>ROUND(I373*H373,0)</f>
        <v>0</v>
      </c>
      <c r="K373" s="163" t="s">
        <v>147</v>
      </c>
      <c r="L373" s="34"/>
      <c r="M373" s="168" t="s">
        <v>21</v>
      </c>
      <c r="N373" s="169" t="s">
        <v>43</v>
      </c>
      <c r="O373" s="35"/>
      <c r="P373" s="170">
        <f>O373*H373</f>
        <v>0</v>
      </c>
      <c r="Q373" s="170">
        <v>0</v>
      </c>
      <c r="R373" s="170">
        <f>Q373*H373</f>
        <v>0</v>
      </c>
      <c r="S373" s="170">
        <v>1.8</v>
      </c>
      <c r="T373" s="171">
        <f>S373*H373</f>
        <v>1.9278</v>
      </c>
      <c r="AR373" s="17" t="s">
        <v>148</v>
      </c>
      <c r="AT373" s="17" t="s">
        <v>143</v>
      </c>
      <c r="AU373" s="17" t="s">
        <v>149</v>
      </c>
      <c r="AY373" s="17" t="s">
        <v>141</v>
      </c>
      <c r="BE373" s="172">
        <f>IF(N373="základní",J373,0)</f>
        <v>0</v>
      </c>
      <c r="BF373" s="172">
        <f>IF(N373="snížená",J373,0)</f>
        <v>0</v>
      </c>
      <c r="BG373" s="172">
        <f>IF(N373="zákl. přenesená",J373,0)</f>
        <v>0</v>
      </c>
      <c r="BH373" s="172">
        <f>IF(N373="sníž. přenesená",J373,0)</f>
        <v>0</v>
      </c>
      <c r="BI373" s="172">
        <f>IF(N373="nulová",J373,0)</f>
        <v>0</v>
      </c>
      <c r="BJ373" s="17" t="s">
        <v>149</v>
      </c>
      <c r="BK373" s="172">
        <f>ROUND(I373*H373,0)</f>
        <v>0</v>
      </c>
      <c r="BL373" s="17" t="s">
        <v>148</v>
      </c>
      <c r="BM373" s="17" t="s">
        <v>641</v>
      </c>
    </row>
    <row r="374" spans="2:47" s="1" customFormat="1" ht="39.75" customHeight="1">
      <c r="B374" s="34"/>
      <c r="D374" s="173" t="s">
        <v>151</v>
      </c>
      <c r="F374" s="174" t="s">
        <v>642</v>
      </c>
      <c r="I374" s="134"/>
      <c r="L374" s="34"/>
      <c r="M374" s="63"/>
      <c r="N374" s="35"/>
      <c r="O374" s="35"/>
      <c r="P374" s="35"/>
      <c r="Q374" s="35"/>
      <c r="R374" s="35"/>
      <c r="S374" s="35"/>
      <c r="T374" s="64"/>
      <c r="AT374" s="17" t="s">
        <v>151</v>
      </c>
      <c r="AU374" s="17" t="s">
        <v>149</v>
      </c>
    </row>
    <row r="375" spans="2:51" s="11" customFormat="1" ht="20.25" customHeight="1">
      <c r="B375" s="175"/>
      <c r="D375" s="173" t="s">
        <v>153</v>
      </c>
      <c r="E375" s="184" t="s">
        <v>21</v>
      </c>
      <c r="F375" s="185" t="s">
        <v>643</v>
      </c>
      <c r="H375" s="186">
        <v>2.023</v>
      </c>
      <c r="I375" s="180"/>
      <c r="L375" s="175"/>
      <c r="M375" s="181"/>
      <c r="N375" s="182"/>
      <c r="O375" s="182"/>
      <c r="P375" s="182"/>
      <c r="Q375" s="182"/>
      <c r="R375" s="182"/>
      <c r="S375" s="182"/>
      <c r="T375" s="183"/>
      <c r="AT375" s="184" t="s">
        <v>153</v>
      </c>
      <c r="AU375" s="184" t="s">
        <v>149</v>
      </c>
      <c r="AV375" s="11" t="s">
        <v>149</v>
      </c>
      <c r="AW375" s="11" t="s">
        <v>35</v>
      </c>
      <c r="AX375" s="11" t="s">
        <v>71</v>
      </c>
      <c r="AY375" s="184" t="s">
        <v>141</v>
      </c>
    </row>
    <row r="376" spans="2:51" s="11" customFormat="1" ht="20.25" customHeight="1">
      <c r="B376" s="175"/>
      <c r="D376" s="176" t="s">
        <v>153</v>
      </c>
      <c r="E376" s="177" t="s">
        <v>21</v>
      </c>
      <c r="F376" s="178" t="s">
        <v>644</v>
      </c>
      <c r="H376" s="179">
        <v>1.071</v>
      </c>
      <c r="I376" s="180"/>
      <c r="L376" s="175"/>
      <c r="M376" s="181"/>
      <c r="N376" s="182"/>
      <c r="O376" s="182"/>
      <c r="P376" s="182"/>
      <c r="Q376" s="182"/>
      <c r="R376" s="182"/>
      <c r="S376" s="182"/>
      <c r="T376" s="183"/>
      <c r="AT376" s="184" t="s">
        <v>153</v>
      </c>
      <c r="AU376" s="184" t="s">
        <v>149</v>
      </c>
      <c r="AV376" s="11" t="s">
        <v>149</v>
      </c>
      <c r="AW376" s="11" t="s">
        <v>35</v>
      </c>
      <c r="AX376" s="11" t="s">
        <v>8</v>
      </c>
      <c r="AY376" s="184" t="s">
        <v>141</v>
      </c>
    </row>
    <row r="377" spans="2:65" s="1" customFormat="1" ht="28.5" customHeight="1">
      <c r="B377" s="160"/>
      <c r="C377" s="161" t="s">
        <v>645</v>
      </c>
      <c r="D377" s="161" t="s">
        <v>143</v>
      </c>
      <c r="E377" s="162" t="s">
        <v>646</v>
      </c>
      <c r="F377" s="163" t="s">
        <v>647</v>
      </c>
      <c r="G377" s="164" t="s">
        <v>265</v>
      </c>
      <c r="H377" s="165">
        <v>33</v>
      </c>
      <c r="I377" s="166"/>
      <c r="J377" s="167">
        <f>ROUND(I377*H377,0)</f>
        <v>0</v>
      </c>
      <c r="K377" s="163" t="s">
        <v>147</v>
      </c>
      <c r="L377" s="34"/>
      <c r="M377" s="168" t="s">
        <v>21</v>
      </c>
      <c r="N377" s="169" t="s">
        <v>43</v>
      </c>
      <c r="O377" s="35"/>
      <c r="P377" s="170">
        <f>O377*H377</f>
        <v>0</v>
      </c>
      <c r="Q377" s="170">
        <v>0</v>
      </c>
      <c r="R377" s="170">
        <f>Q377*H377</f>
        <v>0</v>
      </c>
      <c r="S377" s="170">
        <v>0.049</v>
      </c>
      <c r="T377" s="171">
        <f>S377*H377</f>
        <v>1.617</v>
      </c>
      <c r="AR377" s="17" t="s">
        <v>148</v>
      </c>
      <c r="AT377" s="17" t="s">
        <v>143</v>
      </c>
      <c r="AU377" s="17" t="s">
        <v>149</v>
      </c>
      <c r="AY377" s="17" t="s">
        <v>141</v>
      </c>
      <c r="BE377" s="172">
        <f>IF(N377="základní",J377,0)</f>
        <v>0</v>
      </c>
      <c r="BF377" s="172">
        <f>IF(N377="snížená",J377,0)</f>
        <v>0</v>
      </c>
      <c r="BG377" s="172">
        <f>IF(N377="zákl. přenesená",J377,0)</f>
        <v>0</v>
      </c>
      <c r="BH377" s="172">
        <f>IF(N377="sníž. přenesená",J377,0)</f>
        <v>0</v>
      </c>
      <c r="BI377" s="172">
        <f>IF(N377="nulová",J377,0)</f>
        <v>0</v>
      </c>
      <c r="BJ377" s="17" t="s">
        <v>149</v>
      </c>
      <c r="BK377" s="172">
        <f>ROUND(I377*H377,0)</f>
        <v>0</v>
      </c>
      <c r="BL377" s="17" t="s">
        <v>148</v>
      </c>
      <c r="BM377" s="17" t="s">
        <v>648</v>
      </c>
    </row>
    <row r="378" spans="2:47" s="1" customFormat="1" ht="28.5" customHeight="1">
      <c r="B378" s="34"/>
      <c r="D378" s="173" t="s">
        <v>151</v>
      </c>
      <c r="F378" s="174" t="s">
        <v>649</v>
      </c>
      <c r="I378" s="134"/>
      <c r="L378" s="34"/>
      <c r="M378" s="63"/>
      <c r="N378" s="35"/>
      <c r="O378" s="35"/>
      <c r="P378" s="35"/>
      <c r="Q378" s="35"/>
      <c r="R378" s="35"/>
      <c r="S378" s="35"/>
      <c r="T378" s="64"/>
      <c r="AT378" s="17" t="s">
        <v>151</v>
      </c>
      <c r="AU378" s="17" t="s">
        <v>149</v>
      </c>
    </row>
    <row r="379" spans="2:51" s="11" customFormat="1" ht="20.25" customHeight="1">
      <c r="B379" s="175"/>
      <c r="D379" s="176" t="s">
        <v>153</v>
      </c>
      <c r="E379" s="177" t="s">
        <v>21</v>
      </c>
      <c r="F379" s="178" t="s">
        <v>650</v>
      </c>
      <c r="H379" s="179">
        <v>33</v>
      </c>
      <c r="I379" s="180"/>
      <c r="L379" s="175"/>
      <c r="M379" s="181"/>
      <c r="N379" s="182"/>
      <c r="O379" s="182"/>
      <c r="P379" s="182"/>
      <c r="Q379" s="182"/>
      <c r="R379" s="182"/>
      <c r="S379" s="182"/>
      <c r="T379" s="183"/>
      <c r="AT379" s="184" t="s">
        <v>153</v>
      </c>
      <c r="AU379" s="184" t="s">
        <v>149</v>
      </c>
      <c r="AV379" s="11" t="s">
        <v>149</v>
      </c>
      <c r="AW379" s="11" t="s">
        <v>35</v>
      </c>
      <c r="AX379" s="11" t="s">
        <v>8</v>
      </c>
      <c r="AY379" s="184" t="s">
        <v>141</v>
      </c>
    </row>
    <row r="380" spans="2:65" s="1" customFormat="1" ht="28.5" customHeight="1">
      <c r="B380" s="160"/>
      <c r="C380" s="161" t="s">
        <v>651</v>
      </c>
      <c r="D380" s="161" t="s">
        <v>143</v>
      </c>
      <c r="E380" s="162" t="s">
        <v>652</v>
      </c>
      <c r="F380" s="163" t="s">
        <v>653</v>
      </c>
      <c r="G380" s="164" t="s">
        <v>146</v>
      </c>
      <c r="H380" s="165">
        <v>6</v>
      </c>
      <c r="I380" s="166"/>
      <c r="J380" s="167">
        <f>ROUND(I380*H380,0)</f>
        <v>0</v>
      </c>
      <c r="K380" s="163" t="s">
        <v>147</v>
      </c>
      <c r="L380" s="34"/>
      <c r="M380" s="168" t="s">
        <v>21</v>
      </c>
      <c r="N380" s="169" t="s">
        <v>43</v>
      </c>
      <c r="O380" s="35"/>
      <c r="P380" s="170">
        <f>O380*H380</f>
        <v>0</v>
      </c>
      <c r="Q380" s="170">
        <v>0</v>
      </c>
      <c r="R380" s="170">
        <f>Q380*H380</f>
        <v>0</v>
      </c>
      <c r="S380" s="170">
        <v>0.042</v>
      </c>
      <c r="T380" s="171">
        <f>S380*H380</f>
        <v>0.252</v>
      </c>
      <c r="AR380" s="17" t="s">
        <v>148</v>
      </c>
      <c r="AT380" s="17" t="s">
        <v>143</v>
      </c>
      <c r="AU380" s="17" t="s">
        <v>149</v>
      </c>
      <c r="AY380" s="17" t="s">
        <v>141</v>
      </c>
      <c r="BE380" s="172">
        <f>IF(N380="základní",J380,0)</f>
        <v>0</v>
      </c>
      <c r="BF380" s="172">
        <f>IF(N380="snížená",J380,0)</f>
        <v>0</v>
      </c>
      <c r="BG380" s="172">
        <f>IF(N380="zákl. přenesená",J380,0)</f>
        <v>0</v>
      </c>
      <c r="BH380" s="172">
        <f>IF(N380="sníž. přenesená",J380,0)</f>
        <v>0</v>
      </c>
      <c r="BI380" s="172">
        <f>IF(N380="nulová",J380,0)</f>
        <v>0</v>
      </c>
      <c r="BJ380" s="17" t="s">
        <v>149</v>
      </c>
      <c r="BK380" s="172">
        <f>ROUND(I380*H380,0)</f>
        <v>0</v>
      </c>
      <c r="BL380" s="17" t="s">
        <v>148</v>
      </c>
      <c r="BM380" s="17" t="s">
        <v>654</v>
      </c>
    </row>
    <row r="381" spans="2:47" s="1" customFormat="1" ht="39.75" customHeight="1">
      <c r="B381" s="34"/>
      <c r="D381" s="173" t="s">
        <v>151</v>
      </c>
      <c r="F381" s="174" t="s">
        <v>655</v>
      </c>
      <c r="I381" s="134"/>
      <c r="L381" s="34"/>
      <c r="M381" s="63"/>
      <c r="N381" s="35"/>
      <c r="O381" s="35"/>
      <c r="P381" s="35"/>
      <c r="Q381" s="35"/>
      <c r="R381" s="35"/>
      <c r="S381" s="35"/>
      <c r="T381" s="64"/>
      <c r="AT381" s="17" t="s">
        <v>151</v>
      </c>
      <c r="AU381" s="17" t="s">
        <v>149</v>
      </c>
    </row>
    <row r="382" spans="2:51" s="11" customFormat="1" ht="20.25" customHeight="1">
      <c r="B382" s="175"/>
      <c r="D382" s="173" t="s">
        <v>153</v>
      </c>
      <c r="E382" s="184" t="s">
        <v>21</v>
      </c>
      <c r="F382" s="185" t="s">
        <v>656</v>
      </c>
      <c r="H382" s="186">
        <v>6</v>
      </c>
      <c r="I382" s="180"/>
      <c r="L382" s="175"/>
      <c r="M382" s="181"/>
      <c r="N382" s="182"/>
      <c r="O382" s="182"/>
      <c r="P382" s="182"/>
      <c r="Q382" s="182"/>
      <c r="R382" s="182"/>
      <c r="S382" s="182"/>
      <c r="T382" s="183"/>
      <c r="AT382" s="184" t="s">
        <v>153</v>
      </c>
      <c r="AU382" s="184" t="s">
        <v>149</v>
      </c>
      <c r="AV382" s="11" t="s">
        <v>149</v>
      </c>
      <c r="AW382" s="11" t="s">
        <v>35</v>
      </c>
      <c r="AX382" s="11" t="s">
        <v>8</v>
      </c>
      <c r="AY382" s="184" t="s">
        <v>141</v>
      </c>
    </row>
    <row r="383" spans="2:63" s="10" customFormat="1" ht="29.25" customHeight="1">
      <c r="B383" s="146"/>
      <c r="D383" s="157" t="s">
        <v>70</v>
      </c>
      <c r="E383" s="158" t="s">
        <v>657</v>
      </c>
      <c r="F383" s="158" t="s">
        <v>658</v>
      </c>
      <c r="I383" s="149"/>
      <c r="J383" s="159">
        <f>BK383</f>
        <v>0</v>
      </c>
      <c r="L383" s="146"/>
      <c r="M383" s="151"/>
      <c r="N383" s="152"/>
      <c r="O383" s="152"/>
      <c r="P383" s="153">
        <f>SUM(P384:P396)</f>
        <v>0</v>
      </c>
      <c r="Q383" s="152"/>
      <c r="R383" s="153">
        <f>SUM(R384:R396)</f>
        <v>0</v>
      </c>
      <c r="S383" s="152"/>
      <c r="T383" s="154">
        <f>SUM(T384:T396)</f>
        <v>0</v>
      </c>
      <c r="AR383" s="147" t="s">
        <v>8</v>
      </c>
      <c r="AT383" s="155" t="s">
        <v>70</v>
      </c>
      <c r="AU383" s="155" t="s">
        <v>8</v>
      </c>
      <c r="AY383" s="147" t="s">
        <v>141</v>
      </c>
      <c r="BK383" s="156">
        <f>SUM(BK384:BK396)</f>
        <v>0</v>
      </c>
    </row>
    <row r="384" spans="2:65" s="1" customFormat="1" ht="28.5" customHeight="1">
      <c r="B384" s="160"/>
      <c r="C384" s="161" t="s">
        <v>659</v>
      </c>
      <c r="D384" s="161" t="s">
        <v>143</v>
      </c>
      <c r="E384" s="162" t="s">
        <v>660</v>
      </c>
      <c r="F384" s="163" t="s">
        <v>661</v>
      </c>
      <c r="G384" s="164" t="s">
        <v>242</v>
      </c>
      <c r="H384" s="165">
        <v>13.284</v>
      </c>
      <c r="I384" s="166"/>
      <c r="J384" s="167">
        <f>ROUND(I384*H384,0)</f>
        <v>0</v>
      </c>
      <c r="K384" s="163" t="s">
        <v>147</v>
      </c>
      <c r="L384" s="34"/>
      <c r="M384" s="168" t="s">
        <v>21</v>
      </c>
      <c r="N384" s="169" t="s">
        <v>43</v>
      </c>
      <c r="O384" s="35"/>
      <c r="P384" s="170">
        <f>O384*H384</f>
        <v>0</v>
      </c>
      <c r="Q384" s="170">
        <v>0</v>
      </c>
      <c r="R384" s="170">
        <f>Q384*H384</f>
        <v>0</v>
      </c>
      <c r="S384" s="170">
        <v>0</v>
      </c>
      <c r="T384" s="171">
        <f>S384*H384</f>
        <v>0</v>
      </c>
      <c r="AR384" s="17" t="s">
        <v>148</v>
      </c>
      <c r="AT384" s="17" t="s">
        <v>143</v>
      </c>
      <c r="AU384" s="17" t="s">
        <v>149</v>
      </c>
      <c r="AY384" s="17" t="s">
        <v>141</v>
      </c>
      <c r="BE384" s="172">
        <f>IF(N384="základní",J384,0)</f>
        <v>0</v>
      </c>
      <c r="BF384" s="172">
        <f>IF(N384="snížená",J384,0)</f>
        <v>0</v>
      </c>
      <c r="BG384" s="172">
        <f>IF(N384="zákl. přenesená",J384,0)</f>
        <v>0</v>
      </c>
      <c r="BH384" s="172">
        <f>IF(N384="sníž. přenesená",J384,0)</f>
        <v>0</v>
      </c>
      <c r="BI384" s="172">
        <f>IF(N384="nulová",J384,0)</f>
        <v>0</v>
      </c>
      <c r="BJ384" s="17" t="s">
        <v>149</v>
      </c>
      <c r="BK384" s="172">
        <f>ROUND(I384*H384,0)</f>
        <v>0</v>
      </c>
      <c r="BL384" s="17" t="s">
        <v>148</v>
      </c>
      <c r="BM384" s="17" t="s">
        <v>662</v>
      </c>
    </row>
    <row r="385" spans="2:47" s="1" customFormat="1" ht="28.5" customHeight="1">
      <c r="B385" s="34"/>
      <c r="D385" s="176" t="s">
        <v>151</v>
      </c>
      <c r="F385" s="196" t="s">
        <v>663</v>
      </c>
      <c r="I385" s="134"/>
      <c r="L385" s="34"/>
      <c r="M385" s="63"/>
      <c r="N385" s="35"/>
      <c r="O385" s="35"/>
      <c r="P385" s="35"/>
      <c r="Q385" s="35"/>
      <c r="R385" s="35"/>
      <c r="S385" s="35"/>
      <c r="T385" s="64"/>
      <c r="AT385" s="17" t="s">
        <v>151</v>
      </c>
      <c r="AU385" s="17" t="s">
        <v>149</v>
      </c>
    </row>
    <row r="386" spans="2:65" s="1" customFormat="1" ht="28.5" customHeight="1">
      <c r="B386" s="160"/>
      <c r="C386" s="161" t="s">
        <v>664</v>
      </c>
      <c r="D386" s="161" t="s">
        <v>143</v>
      </c>
      <c r="E386" s="162" t="s">
        <v>665</v>
      </c>
      <c r="F386" s="163" t="s">
        <v>666</v>
      </c>
      <c r="G386" s="164" t="s">
        <v>242</v>
      </c>
      <c r="H386" s="165">
        <v>13.284</v>
      </c>
      <c r="I386" s="166"/>
      <c r="J386" s="167">
        <f>ROUND(I386*H386,0)</f>
        <v>0</v>
      </c>
      <c r="K386" s="163" t="s">
        <v>147</v>
      </c>
      <c r="L386" s="34"/>
      <c r="M386" s="168" t="s">
        <v>21</v>
      </c>
      <c r="N386" s="169" t="s">
        <v>43</v>
      </c>
      <c r="O386" s="35"/>
      <c r="P386" s="170">
        <f>O386*H386</f>
        <v>0</v>
      </c>
      <c r="Q386" s="170">
        <v>0</v>
      </c>
      <c r="R386" s="170">
        <f>Q386*H386</f>
        <v>0</v>
      </c>
      <c r="S386" s="170">
        <v>0</v>
      </c>
      <c r="T386" s="171">
        <f>S386*H386</f>
        <v>0</v>
      </c>
      <c r="AR386" s="17" t="s">
        <v>148</v>
      </c>
      <c r="AT386" s="17" t="s">
        <v>143</v>
      </c>
      <c r="AU386" s="17" t="s">
        <v>149</v>
      </c>
      <c r="AY386" s="17" t="s">
        <v>141</v>
      </c>
      <c r="BE386" s="172">
        <f>IF(N386="základní",J386,0)</f>
        <v>0</v>
      </c>
      <c r="BF386" s="172">
        <f>IF(N386="snížená",J386,0)</f>
        <v>0</v>
      </c>
      <c r="BG386" s="172">
        <f>IF(N386="zákl. přenesená",J386,0)</f>
        <v>0</v>
      </c>
      <c r="BH386" s="172">
        <f>IF(N386="sníž. přenesená",J386,0)</f>
        <v>0</v>
      </c>
      <c r="BI386" s="172">
        <f>IF(N386="nulová",J386,0)</f>
        <v>0</v>
      </c>
      <c r="BJ386" s="17" t="s">
        <v>149</v>
      </c>
      <c r="BK386" s="172">
        <f>ROUND(I386*H386,0)</f>
        <v>0</v>
      </c>
      <c r="BL386" s="17" t="s">
        <v>148</v>
      </c>
      <c r="BM386" s="17" t="s">
        <v>667</v>
      </c>
    </row>
    <row r="387" spans="2:47" s="1" customFormat="1" ht="28.5" customHeight="1">
      <c r="B387" s="34"/>
      <c r="D387" s="176" t="s">
        <v>151</v>
      </c>
      <c r="F387" s="196" t="s">
        <v>668</v>
      </c>
      <c r="I387" s="134"/>
      <c r="L387" s="34"/>
      <c r="M387" s="63"/>
      <c r="N387" s="35"/>
      <c r="O387" s="35"/>
      <c r="P387" s="35"/>
      <c r="Q387" s="35"/>
      <c r="R387" s="35"/>
      <c r="S387" s="35"/>
      <c r="T387" s="64"/>
      <c r="AT387" s="17" t="s">
        <v>151</v>
      </c>
      <c r="AU387" s="17" t="s">
        <v>149</v>
      </c>
    </row>
    <row r="388" spans="2:65" s="1" customFormat="1" ht="20.25" customHeight="1">
      <c r="B388" s="160"/>
      <c r="C388" s="161" t="s">
        <v>669</v>
      </c>
      <c r="D388" s="161" t="s">
        <v>143</v>
      </c>
      <c r="E388" s="162" t="s">
        <v>670</v>
      </c>
      <c r="F388" s="163" t="s">
        <v>671</v>
      </c>
      <c r="G388" s="164" t="s">
        <v>242</v>
      </c>
      <c r="H388" s="165">
        <v>292.248</v>
      </c>
      <c r="I388" s="166"/>
      <c r="J388" s="167">
        <f>ROUND(I388*H388,0)</f>
        <v>0</v>
      </c>
      <c r="K388" s="163" t="s">
        <v>147</v>
      </c>
      <c r="L388" s="34"/>
      <c r="M388" s="168" t="s">
        <v>21</v>
      </c>
      <c r="N388" s="169" t="s">
        <v>43</v>
      </c>
      <c r="O388" s="35"/>
      <c r="P388" s="170">
        <f>O388*H388</f>
        <v>0</v>
      </c>
      <c r="Q388" s="170">
        <v>0</v>
      </c>
      <c r="R388" s="170">
        <f>Q388*H388</f>
        <v>0</v>
      </c>
      <c r="S388" s="170">
        <v>0</v>
      </c>
      <c r="T388" s="171">
        <f>S388*H388</f>
        <v>0</v>
      </c>
      <c r="AR388" s="17" t="s">
        <v>148</v>
      </c>
      <c r="AT388" s="17" t="s">
        <v>143</v>
      </c>
      <c r="AU388" s="17" t="s">
        <v>149</v>
      </c>
      <c r="AY388" s="17" t="s">
        <v>141</v>
      </c>
      <c r="BE388" s="172">
        <f>IF(N388="základní",J388,0)</f>
        <v>0</v>
      </c>
      <c r="BF388" s="172">
        <f>IF(N388="snížená",J388,0)</f>
        <v>0</v>
      </c>
      <c r="BG388" s="172">
        <f>IF(N388="zákl. přenesená",J388,0)</f>
        <v>0</v>
      </c>
      <c r="BH388" s="172">
        <f>IF(N388="sníž. přenesená",J388,0)</f>
        <v>0</v>
      </c>
      <c r="BI388" s="172">
        <f>IF(N388="nulová",J388,0)</f>
        <v>0</v>
      </c>
      <c r="BJ388" s="17" t="s">
        <v>149</v>
      </c>
      <c r="BK388" s="172">
        <f>ROUND(I388*H388,0)</f>
        <v>0</v>
      </c>
      <c r="BL388" s="17" t="s">
        <v>148</v>
      </c>
      <c r="BM388" s="17" t="s">
        <v>672</v>
      </c>
    </row>
    <row r="389" spans="2:47" s="1" customFormat="1" ht="28.5" customHeight="1">
      <c r="B389" s="34"/>
      <c r="D389" s="173" t="s">
        <v>151</v>
      </c>
      <c r="F389" s="174" t="s">
        <v>673</v>
      </c>
      <c r="I389" s="134"/>
      <c r="L389" s="34"/>
      <c r="M389" s="63"/>
      <c r="N389" s="35"/>
      <c r="O389" s="35"/>
      <c r="P389" s="35"/>
      <c r="Q389" s="35"/>
      <c r="R389" s="35"/>
      <c r="S389" s="35"/>
      <c r="T389" s="64"/>
      <c r="AT389" s="17" t="s">
        <v>151</v>
      </c>
      <c r="AU389" s="17" t="s">
        <v>149</v>
      </c>
    </row>
    <row r="390" spans="2:51" s="11" customFormat="1" ht="20.25" customHeight="1">
      <c r="B390" s="175"/>
      <c r="D390" s="176" t="s">
        <v>153</v>
      </c>
      <c r="E390" s="177" t="s">
        <v>21</v>
      </c>
      <c r="F390" s="178" t="s">
        <v>674</v>
      </c>
      <c r="H390" s="179">
        <v>292.248</v>
      </c>
      <c r="I390" s="180"/>
      <c r="L390" s="175"/>
      <c r="M390" s="181"/>
      <c r="N390" s="182"/>
      <c r="O390" s="182"/>
      <c r="P390" s="182"/>
      <c r="Q390" s="182"/>
      <c r="R390" s="182"/>
      <c r="S390" s="182"/>
      <c r="T390" s="183"/>
      <c r="AT390" s="184" t="s">
        <v>153</v>
      </c>
      <c r="AU390" s="184" t="s">
        <v>149</v>
      </c>
      <c r="AV390" s="11" t="s">
        <v>149</v>
      </c>
      <c r="AW390" s="11" t="s">
        <v>35</v>
      </c>
      <c r="AX390" s="11" t="s">
        <v>8</v>
      </c>
      <c r="AY390" s="184" t="s">
        <v>141</v>
      </c>
    </row>
    <row r="391" spans="2:65" s="1" customFormat="1" ht="20.25" customHeight="1">
      <c r="B391" s="160"/>
      <c r="C391" s="161" t="s">
        <v>675</v>
      </c>
      <c r="D391" s="161" t="s">
        <v>143</v>
      </c>
      <c r="E391" s="162" t="s">
        <v>676</v>
      </c>
      <c r="F391" s="163" t="s">
        <v>677</v>
      </c>
      <c r="G391" s="164" t="s">
        <v>242</v>
      </c>
      <c r="H391" s="165">
        <v>3.916</v>
      </c>
      <c r="I391" s="166"/>
      <c r="J391" s="167">
        <f>ROUND(I391*H391,0)</f>
        <v>0</v>
      </c>
      <c r="K391" s="163" t="s">
        <v>147</v>
      </c>
      <c r="L391" s="34"/>
      <c r="M391" s="168" t="s">
        <v>21</v>
      </c>
      <c r="N391" s="169" t="s">
        <v>43</v>
      </c>
      <c r="O391" s="35"/>
      <c r="P391" s="170">
        <f>O391*H391</f>
        <v>0</v>
      </c>
      <c r="Q391" s="170">
        <v>0</v>
      </c>
      <c r="R391" s="170">
        <f>Q391*H391</f>
        <v>0</v>
      </c>
      <c r="S391" s="170">
        <v>0</v>
      </c>
      <c r="T391" s="171">
        <f>S391*H391</f>
        <v>0</v>
      </c>
      <c r="AR391" s="17" t="s">
        <v>148</v>
      </c>
      <c r="AT391" s="17" t="s">
        <v>143</v>
      </c>
      <c r="AU391" s="17" t="s">
        <v>149</v>
      </c>
      <c r="AY391" s="17" t="s">
        <v>141</v>
      </c>
      <c r="BE391" s="172">
        <f>IF(N391="základní",J391,0)</f>
        <v>0</v>
      </c>
      <c r="BF391" s="172">
        <f>IF(N391="snížená",J391,0)</f>
        <v>0</v>
      </c>
      <c r="BG391" s="172">
        <f>IF(N391="zákl. přenesená",J391,0)</f>
        <v>0</v>
      </c>
      <c r="BH391" s="172">
        <f>IF(N391="sníž. přenesená",J391,0)</f>
        <v>0</v>
      </c>
      <c r="BI391" s="172">
        <f>IF(N391="nulová",J391,0)</f>
        <v>0</v>
      </c>
      <c r="BJ391" s="17" t="s">
        <v>149</v>
      </c>
      <c r="BK391" s="172">
        <f>ROUND(I391*H391,0)</f>
        <v>0</v>
      </c>
      <c r="BL391" s="17" t="s">
        <v>148</v>
      </c>
      <c r="BM391" s="17" t="s">
        <v>678</v>
      </c>
    </row>
    <row r="392" spans="2:47" s="1" customFormat="1" ht="20.25" customHeight="1">
      <c r="B392" s="34"/>
      <c r="D392" s="176" t="s">
        <v>151</v>
      </c>
      <c r="F392" s="196" t="s">
        <v>679</v>
      </c>
      <c r="I392" s="134"/>
      <c r="L392" s="34"/>
      <c r="M392" s="63"/>
      <c r="N392" s="35"/>
      <c r="O392" s="35"/>
      <c r="P392" s="35"/>
      <c r="Q392" s="35"/>
      <c r="R392" s="35"/>
      <c r="S392" s="35"/>
      <c r="T392" s="64"/>
      <c r="AT392" s="17" t="s">
        <v>151</v>
      </c>
      <c r="AU392" s="17" t="s">
        <v>149</v>
      </c>
    </row>
    <row r="393" spans="2:65" s="1" customFormat="1" ht="28.5" customHeight="1">
      <c r="B393" s="160"/>
      <c r="C393" s="161" t="s">
        <v>680</v>
      </c>
      <c r="D393" s="161" t="s">
        <v>143</v>
      </c>
      <c r="E393" s="162" t="s">
        <v>681</v>
      </c>
      <c r="F393" s="163" t="s">
        <v>682</v>
      </c>
      <c r="G393" s="164" t="s">
        <v>242</v>
      </c>
      <c r="H393" s="165">
        <v>6.73</v>
      </c>
      <c r="I393" s="166"/>
      <c r="J393" s="167">
        <f>ROUND(I393*H393,0)</f>
        <v>0</v>
      </c>
      <c r="K393" s="163" t="s">
        <v>147</v>
      </c>
      <c r="L393" s="34"/>
      <c r="M393" s="168" t="s">
        <v>21</v>
      </c>
      <c r="N393" s="169" t="s">
        <v>43</v>
      </c>
      <c r="O393" s="35"/>
      <c r="P393" s="170">
        <f>O393*H393</f>
        <v>0</v>
      </c>
      <c r="Q393" s="170">
        <v>0</v>
      </c>
      <c r="R393" s="170">
        <f>Q393*H393</f>
        <v>0</v>
      </c>
      <c r="S393" s="170">
        <v>0</v>
      </c>
      <c r="T393" s="171">
        <f>S393*H393</f>
        <v>0</v>
      </c>
      <c r="AR393" s="17" t="s">
        <v>148</v>
      </c>
      <c r="AT393" s="17" t="s">
        <v>143</v>
      </c>
      <c r="AU393" s="17" t="s">
        <v>149</v>
      </c>
      <c r="AY393" s="17" t="s">
        <v>141</v>
      </c>
      <c r="BE393" s="172">
        <f>IF(N393="základní",J393,0)</f>
        <v>0</v>
      </c>
      <c r="BF393" s="172">
        <f>IF(N393="snížená",J393,0)</f>
        <v>0</v>
      </c>
      <c r="BG393" s="172">
        <f>IF(N393="zákl. přenesená",J393,0)</f>
        <v>0</v>
      </c>
      <c r="BH393" s="172">
        <f>IF(N393="sníž. přenesená",J393,0)</f>
        <v>0</v>
      </c>
      <c r="BI393" s="172">
        <f>IF(N393="nulová",J393,0)</f>
        <v>0</v>
      </c>
      <c r="BJ393" s="17" t="s">
        <v>149</v>
      </c>
      <c r="BK393" s="172">
        <f>ROUND(I393*H393,0)</f>
        <v>0</v>
      </c>
      <c r="BL393" s="17" t="s">
        <v>148</v>
      </c>
      <c r="BM393" s="17" t="s">
        <v>683</v>
      </c>
    </row>
    <row r="394" spans="2:47" s="1" customFormat="1" ht="28.5" customHeight="1">
      <c r="B394" s="34"/>
      <c r="D394" s="176" t="s">
        <v>151</v>
      </c>
      <c r="F394" s="196" t="s">
        <v>684</v>
      </c>
      <c r="I394" s="134"/>
      <c r="L394" s="34"/>
      <c r="M394" s="63"/>
      <c r="N394" s="35"/>
      <c r="O394" s="35"/>
      <c r="P394" s="35"/>
      <c r="Q394" s="35"/>
      <c r="R394" s="35"/>
      <c r="S394" s="35"/>
      <c r="T394" s="64"/>
      <c r="AT394" s="17" t="s">
        <v>151</v>
      </c>
      <c r="AU394" s="17" t="s">
        <v>149</v>
      </c>
    </row>
    <row r="395" spans="2:65" s="1" customFormat="1" ht="20.25" customHeight="1">
      <c r="B395" s="160"/>
      <c r="C395" s="161" t="s">
        <v>685</v>
      </c>
      <c r="D395" s="161" t="s">
        <v>143</v>
      </c>
      <c r="E395" s="162" t="s">
        <v>686</v>
      </c>
      <c r="F395" s="163" t="s">
        <v>687</v>
      </c>
      <c r="G395" s="164" t="s">
        <v>242</v>
      </c>
      <c r="H395" s="165">
        <v>2.638</v>
      </c>
      <c r="I395" s="166"/>
      <c r="J395" s="167">
        <f>ROUND(I395*H395,0)</f>
        <v>0</v>
      </c>
      <c r="K395" s="163" t="s">
        <v>147</v>
      </c>
      <c r="L395" s="34"/>
      <c r="M395" s="168" t="s">
        <v>21</v>
      </c>
      <c r="N395" s="169" t="s">
        <v>43</v>
      </c>
      <c r="O395" s="35"/>
      <c r="P395" s="170">
        <f>O395*H395</f>
        <v>0</v>
      </c>
      <c r="Q395" s="170">
        <v>0</v>
      </c>
      <c r="R395" s="170">
        <f>Q395*H395</f>
        <v>0</v>
      </c>
      <c r="S395" s="170">
        <v>0</v>
      </c>
      <c r="T395" s="171">
        <f>S395*H395</f>
        <v>0</v>
      </c>
      <c r="AR395" s="17" t="s">
        <v>148</v>
      </c>
      <c r="AT395" s="17" t="s">
        <v>143</v>
      </c>
      <c r="AU395" s="17" t="s">
        <v>149</v>
      </c>
      <c r="AY395" s="17" t="s">
        <v>141</v>
      </c>
      <c r="BE395" s="172">
        <f>IF(N395="základní",J395,0)</f>
        <v>0</v>
      </c>
      <c r="BF395" s="172">
        <f>IF(N395="snížená",J395,0)</f>
        <v>0</v>
      </c>
      <c r="BG395" s="172">
        <f>IF(N395="zákl. přenesená",J395,0)</f>
        <v>0</v>
      </c>
      <c r="BH395" s="172">
        <f>IF(N395="sníž. přenesená",J395,0)</f>
        <v>0</v>
      </c>
      <c r="BI395" s="172">
        <f>IF(N395="nulová",J395,0)</f>
        <v>0</v>
      </c>
      <c r="BJ395" s="17" t="s">
        <v>149</v>
      </c>
      <c r="BK395" s="172">
        <f>ROUND(I395*H395,0)</f>
        <v>0</v>
      </c>
      <c r="BL395" s="17" t="s">
        <v>148</v>
      </c>
      <c r="BM395" s="17" t="s">
        <v>688</v>
      </c>
    </row>
    <row r="396" spans="2:47" s="1" customFormat="1" ht="20.25" customHeight="1">
      <c r="B396" s="34"/>
      <c r="D396" s="173" t="s">
        <v>151</v>
      </c>
      <c r="F396" s="174" t="s">
        <v>689</v>
      </c>
      <c r="I396" s="134"/>
      <c r="L396" s="34"/>
      <c r="M396" s="63"/>
      <c r="N396" s="35"/>
      <c r="O396" s="35"/>
      <c r="P396" s="35"/>
      <c r="Q396" s="35"/>
      <c r="R396" s="35"/>
      <c r="S396" s="35"/>
      <c r="T396" s="64"/>
      <c r="AT396" s="17" t="s">
        <v>151</v>
      </c>
      <c r="AU396" s="17" t="s">
        <v>149</v>
      </c>
    </row>
    <row r="397" spans="2:63" s="10" customFormat="1" ht="29.25" customHeight="1">
      <c r="B397" s="146"/>
      <c r="D397" s="157" t="s">
        <v>70</v>
      </c>
      <c r="E397" s="158" t="s">
        <v>690</v>
      </c>
      <c r="F397" s="158" t="s">
        <v>691</v>
      </c>
      <c r="I397" s="149"/>
      <c r="J397" s="159">
        <f>BK397</f>
        <v>0</v>
      </c>
      <c r="L397" s="146"/>
      <c r="M397" s="151"/>
      <c r="N397" s="152"/>
      <c r="O397" s="152"/>
      <c r="P397" s="153">
        <f>SUM(P398:P399)</f>
        <v>0</v>
      </c>
      <c r="Q397" s="152"/>
      <c r="R397" s="153">
        <f>SUM(R398:R399)</f>
        <v>0</v>
      </c>
      <c r="S397" s="152"/>
      <c r="T397" s="154">
        <f>SUM(T398:T399)</f>
        <v>0</v>
      </c>
      <c r="AR397" s="147" t="s">
        <v>8</v>
      </c>
      <c r="AT397" s="155" t="s">
        <v>70</v>
      </c>
      <c r="AU397" s="155" t="s">
        <v>8</v>
      </c>
      <c r="AY397" s="147" t="s">
        <v>141</v>
      </c>
      <c r="BK397" s="156">
        <f>SUM(BK398:BK399)</f>
        <v>0</v>
      </c>
    </row>
    <row r="398" spans="2:65" s="1" customFormat="1" ht="20.25" customHeight="1">
      <c r="B398" s="160"/>
      <c r="C398" s="161" t="s">
        <v>692</v>
      </c>
      <c r="D398" s="161" t="s">
        <v>143</v>
      </c>
      <c r="E398" s="162" t="s">
        <v>693</v>
      </c>
      <c r="F398" s="163" t="s">
        <v>694</v>
      </c>
      <c r="G398" s="164" t="s">
        <v>242</v>
      </c>
      <c r="H398" s="165">
        <v>166.5</v>
      </c>
      <c r="I398" s="166"/>
      <c r="J398" s="167">
        <f>ROUND(I398*H398,0)</f>
        <v>0</v>
      </c>
      <c r="K398" s="163" t="s">
        <v>147</v>
      </c>
      <c r="L398" s="34"/>
      <c r="M398" s="168" t="s">
        <v>21</v>
      </c>
      <c r="N398" s="169" t="s">
        <v>43</v>
      </c>
      <c r="O398" s="35"/>
      <c r="P398" s="170">
        <f>O398*H398</f>
        <v>0</v>
      </c>
      <c r="Q398" s="170">
        <v>0</v>
      </c>
      <c r="R398" s="170">
        <f>Q398*H398</f>
        <v>0</v>
      </c>
      <c r="S398" s="170">
        <v>0</v>
      </c>
      <c r="T398" s="171">
        <f>S398*H398</f>
        <v>0</v>
      </c>
      <c r="AR398" s="17" t="s">
        <v>148</v>
      </c>
      <c r="AT398" s="17" t="s">
        <v>143</v>
      </c>
      <c r="AU398" s="17" t="s">
        <v>149</v>
      </c>
      <c r="AY398" s="17" t="s">
        <v>141</v>
      </c>
      <c r="BE398" s="172">
        <f>IF(N398="základní",J398,0)</f>
        <v>0</v>
      </c>
      <c r="BF398" s="172">
        <f>IF(N398="snížená",J398,0)</f>
        <v>0</v>
      </c>
      <c r="BG398" s="172">
        <f>IF(N398="zákl. přenesená",J398,0)</f>
        <v>0</v>
      </c>
      <c r="BH398" s="172">
        <f>IF(N398="sníž. přenesená",J398,0)</f>
        <v>0</v>
      </c>
      <c r="BI398" s="172">
        <f>IF(N398="nulová",J398,0)</f>
        <v>0</v>
      </c>
      <c r="BJ398" s="17" t="s">
        <v>149</v>
      </c>
      <c r="BK398" s="172">
        <f>ROUND(I398*H398,0)</f>
        <v>0</v>
      </c>
      <c r="BL398" s="17" t="s">
        <v>148</v>
      </c>
      <c r="BM398" s="17" t="s">
        <v>695</v>
      </c>
    </row>
    <row r="399" spans="2:47" s="1" customFormat="1" ht="39.75" customHeight="1">
      <c r="B399" s="34"/>
      <c r="D399" s="173" t="s">
        <v>151</v>
      </c>
      <c r="F399" s="174" t="s">
        <v>696</v>
      </c>
      <c r="I399" s="134"/>
      <c r="L399" s="34"/>
      <c r="M399" s="63"/>
      <c r="N399" s="35"/>
      <c r="O399" s="35"/>
      <c r="P399" s="35"/>
      <c r="Q399" s="35"/>
      <c r="R399" s="35"/>
      <c r="S399" s="35"/>
      <c r="T399" s="64"/>
      <c r="AT399" s="17" t="s">
        <v>151</v>
      </c>
      <c r="AU399" s="17" t="s">
        <v>149</v>
      </c>
    </row>
    <row r="400" spans="2:63" s="10" customFormat="1" ht="36.75" customHeight="1">
      <c r="B400" s="146"/>
      <c r="D400" s="147" t="s">
        <v>70</v>
      </c>
      <c r="E400" s="148" t="s">
        <v>697</v>
      </c>
      <c r="F400" s="148" t="s">
        <v>698</v>
      </c>
      <c r="I400" s="149"/>
      <c r="J400" s="150">
        <f>BK400</f>
        <v>0</v>
      </c>
      <c r="L400" s="146"/>
      <c r="M400" s="151"/>
      <c r="N400" s="152"/>
      <c r="O400" s="152"/>
      <c r="P400" s="153">
        <f>P401+P435+P478+P528+P551+P570+P586+P589+P646+P689+P698+P716+P758+P783+P810+P832+P848</f>
        <v>0</v>
      </c>
      <c r="Q400" s="152"/>
      <c r="R400" s="153">
        <f>R401+R435+R478+R528+R551+R570+R586+R589+R646+R689+R698+R716+R758+R783+R810+R832+R848</f>
        <v>11.91434684</v>
      </c>
      <c r="S400" s="152"/>
      <c r="T400" s="154">
        <f>T401+T435+T478+T528+T551+T570+T586+T589+T646+T689+T698+T716+T758+T783+T810+T832+T848</f>
        <v>0.28471</v>
      </c>
      <c r="AR400" s="147" t="s">
        <v>149</v>
      </c>
      <c r="AT400" s="155" t="s">
        <v>70</v>
      </c>
      <c r="AU400" s="155" t="s">
        <v>71</v>
      </c>
      <c r="AY400" s="147" t="s">
        <v>141</v>
      </c>
      <c r="BK400" s="156">
        <f>BK401+BK435+BK478+BK528+BK551+BK570+BK586+BK589+BK646+BK689+BK698+BK716+BK758+BK783+BK810+BK832+BK848</f>
        <v>0</v>
      </c>
    </row>
    <row r="401" spans="2:63" s="10" customFormat="1" ht="19.5" customHeight="1">
      <c r="B401" s="146"/>
      <c r="D401" s="157" t="s">
        <v>70</v>
      </c>
      <c r="E401" s="158" t="s">
        <v>699</v>
      </c>
      <c r="F401" s="158" t="s">
        <v>700</v>
      </c>
      <c r="I401" s="149"/>
      <c r="J401" s="159">
        <f>BK401</f>
        <v>0</v>
      </c>
      <c r="L401" s="146"/>
      <c r="M401" s="151"/>
      <c r="N401" s="152"/>
      <c r="O401" s="152"/>
      <c r="P401" s="153">
        <f>SUM(P402:P434)</f>
        <v>0</v>
      </c>
      <c r="Q401" s="152"/>
      <c r="R401" s="153">
        <f>SUM(R402:R434)</f>
        <v>0.89009016</v>
      </c>
      <c r="S401" s="152"/>
      <c r="T401" s="154">
        <f>SUM(T402:T434)</f>
        <v>0</v>
      </c>
      <c r="AR401" s="147" t="s">
        <v>149</v>
      </c>
      <c r="AT401" s="155" t="s">
        <v>70</v>
      </c>
      <c r="AU401" s="155" t="s">
        <v>8</v>
      </c>
      <c r="AY401" s="147" t="s">
        <v>141</v>
      </c>
      <c r="BK401" s="156">
        <f>SUM(BK402:BK434)</f>
        <v>0</v>
      </c>
    </row>
    <row r="402" spans="2:65" s="1" customFormat="1" ht="28.5" customHeight="1">
      <c r="B402" s="160"/>
      <c r="C402" s="161" t="s">
        <v>701</v>
      </c>
      <c r="D402" s="161" t="s">
        <v>143</v>
      </c>
      <c r="E402" s="162" t="s">
        <v>702</v>
      </c>
      <c r="F402" s="163" t="s">
        <v>703</v>
      </c>
      <c r="G402" s="164" t="s">
        <v>187</v>
      </c>
      <c r="H402" s="165">
        <v>211.209</v>
      </c>
      <c r="I402" s="166"/>
      <c r="J402" s="167">
        <f>ROUND(I402*H402,0)</f>
        <v>0</v>
      </c>
      <c r="K402" s="163" t="s">
        <v>147</v>
      </c>
      <c r="L402" s="34"/>
      <c r="M402" s="168" t="s">
        <v>21</v>
      </c>
      <c r="N402" s="169" t="s">
        <v>43</v>
      </c>
      <c r="O402" s="35"/>
      <c r="P402" s="170">
        <f>O402*H402</f>
        <v>0</v>
      </c>
      <c r="Q402" s="170">
        <v>0</v>
      </c>
      <c r="R402" s="170">
        <f>Q402*H402</f>
        <v>0</v>
      </c>
      <c r="S402" s="170">
        <v>0</v>
      </c>
      <c r="T402" s="171">
        <f>S402*H402</f>
        <v>0</v>
      </c>
      <c r="AR402" s="17" t="s">
        <v>239</v>
      </c>
      <c r="AT402" s="17" t="s">
        <v>143</v>
      </c>
      <c r="AU402" s="17" t="s">
        <v>149</v>
      </c>
      <c r="AY402" s="17" t="s">
        <v>141</v>
      </c>
      <c r="BE402" s="172">
        <f>IF(N402="základní",J402,0)</f>
        <v>0</v>
      </c>
      <c r="BF402" s="172">
        <f>IF(N402="snížená",J402,0)</f>
        <v>0</v>
      </c>
      <c r="BG402" s="172">
        <f>IF(N402="zákl. přenesená",J402,0)</f>
        <v>0</v>
      </c>
      <c r="BH402" s="172">
        <f>IF(N402="sníž. přenesená",J402,0)</f>
        <v>0</v>
      </c>
      <c r="BI402" s="172">
        <f>IF(N402="nulová",J402,0)</f>
        <v>0</v>
      </c>
      <c r="BJ402" s="17" t="s">
        <v>149</v>
      </c>
      <c r="BK402" s="172">
        <f>ROUND(I402*H402,0)</f>
        <v>0</v>
      </c>
      <c r="BL402" s="17" t="s">
        <v>239</v>
      </c>
      <c r="BM402" s="17" t="s">
        <v>704</v>
      </c>
    </row>
    <row r="403" spans="2:47" s="1" customFormat="1" ht="28.5" customHeight="1">
      <c r="B403" s="34"/>
      <c r="D403" s="173" t="s">
        <v>151</v>
      </c>
      <c r="F403" s="174" t="s">
        <v>705</v>
      </c>
      <c r="I403" s="134"/>
      <c r="L403" s="34"/>
      <c r="M403" s="63"/>
      <c r="N403" s="35"/>
      <c r="O403" s="35"/>
      <c r="P403" s="35"/>
      <c r="Q403" s="35"/>
      <c r="R403" s="35"/>
      <c r="S403" s="35"/>
      <c r="T403" s="64"/>
      <c r="AT403" s="17" t="s">
        <v>151</v>
      </c>
      <c r="AU403" s="17" t="s">
        <v>149</v>
      </c>
    </row>
    <row r="404" spans="2:51" s="13" customFormat="1" ht="20.25" customHeight="1">
      <c r="B404" s="197"/>
      <c r="D404" s="173" t="s">
        <v>153</v>
      </c>
      <c r="E404" s="198" t="s">
        <v>21</v>
      </c>
      <c r="F404" s="199" t="s">
        <v>258</v>
      </c>
      <c r="H404" s="200" t="s">
        <v>21</v>
      </c>
      <c r="I404" s="201"/>
      <c r="L404" s="197"/>
      <c r="M404" s="202"/>
      <c r="N404" s="203"/>
      <c r="O404" s="203"/>
      <c r="P404" s="203"/>
      <c r="Q404" s="203"/>
      <c r="R404" s="203"/>
      <c r="S404" s="203"/>
      <c r="T404" s="204"/>
      <c r="AT404" s="200" t="s">
        <v>153</v>
      </c>
      <c r="AU404" s="200" t="s">
        <v>149</v>
      </c>
      <c r="AV404" s="13" t="s">
        <v>8</v>
      </c>
      <c r="AW404" s="13" t="s">
        <v>35</v>
      </c>
      <c r="AX404" s="13" t="s">
        <v>71</v>
      </c>
      <c r="AY404" s="200" t="s">
        <v>141</v>
      </c>
    </row>
    <row r="405" spans="2:51" s="11" customFormat="1" ht="20.25" customHeight="1">
      <c r="B405" s="175"/>
      <c r="D405" s="173" t="s">
        <v>153</v>
      </c>
      <c r="E405" s="184" t="s">
        <v>21</v>
      </c>
      <c r="F405" s="185" t="s">
        <v>706</v>
      </c>
      <c r="H405" s="186">
        <v>70.403</v>
      </c>
      <c r="I405" s="180"/>
      <c r="L405" s="175"/>
      <c r="M405" s="181"/>
      <c r="N405" s="182"/>
      <c r="O405" s="182"/>
      <c r="P405" s="182"/>
      <c r="Q405" s="182"/>
      <c r="R405" s="182"/>
      <c r="S405" s="182"/>
      <c r="T405" s="183"/>
      <c r="AT405" s="184" t="s">
        <v>153</v>
      </c>
      <c r="AU405" s="184" t="s">
        <v>149</v>
      </c>
      <c r="AV405" s="11" t="s">
        <v>149</v>
      </c>
      <c r="AW405" s="11" t="s">
        <v>35</v>
      </c>
      <c r="AX405" s="11" t="s">
        <v>71</v>
      </c>
      <c r="AY405" s="184" t="s">
        <v>141</v>
      </c>
    </row>
    <row r="406" spans="2:51" s="11" customFormat="1" ht="20.25" customHeight="1">
      <c r="B406" s="175"/>
      <c r="D406" s="173" t="s">
        <v>153</v>
      </c>
      <c r="E406" s="184" t="s">
        <v>21</v>
      </c>
      <c r="F406" s="185" t="s">
        <v>707</v>
      </c>
      <c r="H406" s="186">
        <v>140.806</v>
      </c>
      <c r="I406" s="180"/>
      <c r="L406" s="175"/>
      <c r="M406" s="181"/>
      <c r="N406" s="182"/>
      <c r="O406" s="182"/>
      <c r="P406" s="182"/>
      <c r="Q406" s="182"/>
      <c r="R406" s="182"/>
      <c r="S406" s="182"/>
      <c r="T406" s="183"/>
      <c r="AT406" s="184" t="s">
        <v>153</v>
      </c>
      <c r="AU406" s="184" t="s">
        <v>149</v>
      </c>
      <c r="AV406" s="11" t="s">
        <v>149</v>
      </c>
      <c r="AW406" s="11" t="s">
        <v>35</v>
      </c>
      <c r="AX406" s="11" t="s">
        <v>71</v>
      </c>
      <c r="AY406" s="184" t="s">
        <v>141</v>
      </c>
    </row>
    <row r="407" spans="2:51" s="12" customFormat="1" ht="20.25" customHeight="1">
      <c r="B407" s="187"/>
      <c r="D407" s="176" t="s">
        <v>153</v>
      </c>
      <c r="E407" s="188" t="s">
        <v>21</v>
      </c>
      <c r="F407" s="189" t="s">
        <v>168</v>
      </c>
      <c r="H407" s="190">
        <v>211.209</v>
      </c>
      <c r="I407" s="191"/>
      <c r="L407" s="187"/>
      <c r="M407" s="192"/>
      <c r="N407" s="193"/>
      <c r="O407" s="193"/>
      <c r="P407" s="193"/>
      <c r="Q407" s="193"/>
      <c r="R407" s="193"/>
      <c r="S407" s="193"/>
      <c r="T407" s="194"/>
      <c r="AT407" s="195" t="s">
        <v>153</v>
      </c>
      <c r="AU407" s="195" t="s">
        <v>149</v>
      </c>
      <c r="AV407" s="12" t="s">
        <v>148</v>
      </c>
      <c r="AW407" s="12" t="s">
        <v>35</v>
      </c>
      <c r="AX407" s="12" t="s">
        <v>8</v>
      </c>
      <c r="AY407" s="195" t="s">
        <v>141</v>
      </c>
    </row>
    <row r="408" spans="2:65" s="1" customFormat="1" ht="20.25" customHeight="1">
      <c r="B408" s="160"/>
      <c r="C408" s="205" t="s">
        <v>708</v>
      </c>
      <c r="D408" s="205" t="s">
        <v>470</v>
      </c>
      <c r="E408" s="206" t="s">
        <v>709</v>
      </c>
      <c r="F408" s="207" t="s">
        <v>710</v>
      </c>
      <c r="G408" s="208" t="s">
        <v>242</v>
      </c>
      <c r="H408" s="209">
        <v>0.063</v>
      </c>
      <c r="I408" s="210"/>
      <c r="J408" s="211">
        <f>ROUND(I408*H408,0)</f>
        <v>0</v>
      </c>
      <c r="K408" s="207" t="s">
        <v>147</v>
      </c>
      <c r="L408" s="212"/>
      <c r="M408" s="213" t="s">
        <v>21</v>
      </c>
      <c r="N408" s="214" t="s">
        <v>43</v>
      </c>
      <c r="O408" s="35"/>
      <c r="P408" s="170">
        <f>O408*H408</f>
        <v>0</v>
      </c>
      <c r="Q408" s="170">
        <v>1</v>
      </c>
      <c r="R408" s="170">
        <f>Q408*H408</f>
        <v>0.063</v>
      </c>
      <c r="S408" s="170">
        <v>0</v>
      </c>
      <c r="T408" s="171">
        <f>S408*H408</f>
        <v>0</v>
      </c>
      <c r="AR408" s="17" t="s">
        <v>341</v>
      </c>
      <c r="AT408" s="17" t="s">
        <v>470</v>
      </c>
      <c r="AU408" s="17" t="s">
        <v>149</v>
      </c>
      <c r="AY408" s="17" t="s">
        <v>141</v>
      </c>
      <c r="BE408" s="172">
        <f>IF(N408="základní",J408,0)</f>
        <v>0</v>
      </c>
      <c r="BF408" s="172">
        <f>IF(N408="snížená",J408,0)</f>
        <v>0</v>
      </c>
      <c r="BG408" s="172">
        <f>IF(N408="zákl. přenesená",J408,0)</f>
        <v>0</v>
      </c>
      <c r="BH408" s="172">
        <f>IF(N408="sníž. přenesená",J408,0)</f>
        <v>0</v>
      </c>
      <c r="BI408" s="172">
        <f>IF(N408="nulová",J408,0)</f>
        <v>0</v>
      </c>
      <c r="BJ408" s="17" t="s">
        <v>149</v>
      </c>
      <c r="BK408" s="172">
        <f>ROUND(I408*H408,0)</f>
        <v>0</v>
      </c>
      <c r="BL408" s="17" t="s">
        <v>239</v>
      </c>
      <c r="BM408" s="17" t="s">
        <v>711</v>
      </c>
    </row>
    <row r="409" spans="2:47" s="1" customFormat="1" ht="39.75" customHeight="1">
      <c r="B409" s="34"/>
      <c r="D409" s="173" t="s">
        <v>151</v>
      </c>
      <c r="F409" s="174" t="s">
        <v>712</v>
      </c>
      <c r="I409" s="134"/>
      <c r="L409" s="34"/>
      <c r="M409" s="63"/>
      <c r="N409" s="35"/>
      <c r="O409" s="35"/>
      <c r="P409" s="35"/>
      <c r="Q409" s="35"/>
      <c r="R409" s="35"/>
      <c r="S409" s="35"/>
      <c r="T409" s="64"/>
      <c r="AT409" s="17" t="s">
        <v>151</v>
      </c>
      <c r="AU409" s="17" t="s">
        <v>149</v>
      </c>
    </row>
    <row r="410" spans="2:47" s="1" customFormat="1" ht="28.5" customHeight="1">
      <c r="B410" s="34"/>
      <c r="D410" s="173" t="s">
        <v>507</v>
      </c>
      <c r="F410" s="216" t="s">
        <v>713</v>
      </c>
      <c r="I410" s="134"/>
      <c r="L410" s="34"/>
      <c r="M410" s="63"/>
      <c r="N410" s="35"/>
      <c r="O410" s="35"/>
      <c r="P410" s="35"/>
      <c r="Q410" s="35"/>
      <c r="R410" s="35"/>
      <c r="S410" s="35"/>
      <c r="T410" s="64"/>
      <c r="AT410" s="17" t="s">
        <v>507</v>
      </c>
      <c r="AU410" s="17" t="s">
        <v>149</v>
      </c>
    </row>
    <row r="411" spans="2:51" s="11" customFormat="1" ht="20.25" customHeight="1">
      <c r="B411" s="175"/>
      <c r="D411" s="176" t="s">
        <v>153</v>
      </c>
      <c r="F411" s="178" t="s">
        <v>714</v>
      </c>
      <c r="H411" s="179">
        <v>0.063</v>
      </c>
      <c r="I411" s="180"/>
      <c r="L411" s="175"/>
      <c r="M411" s="181"/>
      <c r="N411" s="182"/>
      <c r="O411" s="182"/>
      <c r="P411" s="182"/>
      <c r="Q411" s="182"/>
      <c r="R411" s="182"/>
      <c r="S411" s="182"/>
      <c r="T411" s="183"/>
      <c r="AT411" s="184" t="s">
        <v>153</v>
      </c>
      <c r="AU411" s="184" t="s">
        <v>149</v>
      </c>
      <c r="AV411" s="11" t="s">
        <v>149</v>
      </c>
      <c r="AW411" s="11" t="s">
        <v>4</v>
      </c>
      <c r="AX411" s="11" t="s">
        <v>8</v>
      </c>
      <c r="AY411" s="184" t="s">
        <v>141</v>
      </c>
    </row>
    <row r="412" spans="2:65" s="1" customFormat="1" ht="28.5" customHeight="1">
      <c r="B412" s="160"/>
      <c r="C412" s="161" t="s">
        <v>715</v>
      </c>
      <c r="D412" s="161" t="s">
        <v>143</v>
      </c>
      <c r="E412" s="162" t="s">
        <v>716</v>
      </c>
      <c r="F412" s="163" t="s">
        <v>717</v>
      </c>
      <c r="G412" s="164" t="s">
        <v>187</v>
      </c>
      <c r="H412" s="165">
        <v>70.403</v>
      </c>
      <c r="I412" s="166"/>
      <c r="J412" s="167">
        <f>ROUND(I412*H412,0)</f>
        <v>0</v>
      </c>
      <c r="K412" s="163" t="s">
        <v>147</v>
      </c>
      <c r="L412" s="34"/>
      <c r="M412" s="168" t="s">
        <v>21</v>
      </c>
      <c r="N412" s="169" t="s">
        <v>43</v>
      </c>
      <c r="O412" s="35"/>
      <c r="P412" s="170">
        <f>O412*H412</f>
        <v>0</v>
      </c>
      <c r="Q412" s="170">
        <v>0</v>
      </c>
      <c r="R412" s="170">
        <f>Q412*H412</f>
        <v>0</v>
      </c>
      <c r="S412" s="170">
        <v>0</v>
      </c>
      <c r="T412" s="171">
        <f>S412*H412</f>
        <v>0</v>
      </c>
      <c r="AR412" s="17" t="s">
        <v>239</v>
      </c>
      <c r="AT412" s="17" t="s">
        <v>143</v>
      </c>
      <c r="AU412" s="17" t="s">
        <v>149</v>
      </c>
      <c r="AY412" s="17" t="s">
        <v>141</v>
      </c>
      <c r="BE412" s="172">
        <f>IF(N412="základní",J412,0)</f>
        <v>0</v>
      </c>
      <c r="BF412" s="172">
        <f>IF(N412="snížená",J412,0)</f>
        <v>0</v>
      </c>
      <c r="BG412" s="172">
        <f>IF(N412="zákl. přenesená",J412,0)</f>
        <v>0</v>
      </c>
      <c r="BH412" s="172">
        <f>IF(N412="sníž. přenesená",J412,0)</f>
        <v>0</v>
      </c>
      <c r="BI412" s="172">
        <f>IF(N412="nulová",J412,0)</f>
        <v>0</v>
      </c>
      <c r="BJ412" s="17" t="s">
        <v>149</v>
      </c>
      <c r="BK412" s="172">
        <f>ROUND(I412*H412,0)</f>
        <v>0</v>
      </c>
      <c r="BL412" s="17" t="s">
        <v>239</v>
      </c>
      <c r="BM412" s="17" t="s">
        <v>718</v>
      </c>
    </row>
    <row r="413" spans="2:47" s="1" customFormat="1" ht="28.5" customHeight="1">
      <c r="B413" s="34"/>
      <c r="D413" s="173" t="s">
        <v>151</v>
      </c>
      <c r="F413" s="174" t="s">
        <v>719</v>
      </c>
      <c r="I413" s="134"/>
      <c r="L413" s="34"/>
      <c r="M413" s="63"/>
      <c r="N413" s="35"/>
      <c r="O413" s="35"/>
      <c r="P413" s="35"/>
      <c r="Q413" s="35"/>
      <c r="R413" s="35"/>
      <c r="S413" s="35"/>
      <c r="T413" s="64"/>
      <c r="AT413" s="17" t="s">
        <v>151</v>
      </c>
      <c r="AU413" s="17" t="s">
        <v>149</v>
      </c>
    </row>
    <row r="414" spans="2:51" s="13" customFormat="1" ht="20.25" customHeight="1">
      <c r="B414" s="197"/>
      <c r="D414" s="173" t="s">
        <v>153</v>
      </c>
      <c r="E414" s="198" t="s">
        <v>21</v>
      </c>
      <c r="F414" s="199" t="s">
        <v>258</v>
      </c>
      <c r="H414" s="200" t="s">
        <v>21</v>
      </c>
      <c r="I414" s="201"/>
      <c r="L414" s="197"/>
      <c r="M414" s="202"/>
      <c r="N414" s="203"/>
      <c r="O414" s="203"/>
      <c r="P414" s="203"/>
      <c r="Q414" s="203"/>
      <c r="R414" s="203"/>
      <c r="S414" s="203"/>
      <c r="T414" s="204"/>
      <c r="AT414" s="200" t="s">
        <v>153</v>
      </c>
      <c r="AU414" s="200" t="s">
        <v>149</v>
      </c>
      <c r="AV414" s="13" t="s">
        <v>8</v>
      </c>
      <c r="AW414" s="13" t="s">
        <v>35</v>
      </c>
      <c r="AX414" s="13" t="s">
        <v>71</v>
      </c>
      <c r="AY414" s="200" t="s">
        <v>141</v>
      </c>
    </row>
    <row r="415" spans="2:51" s="11" customFormat="1" ht="20.25" customHeight="1">
      <c r="B415" s="175"/>
      <c r="D415" s="176" t="s">
        <v>153</v>
      </c>
      <c r="E415" s="177" t="s">
        <v>21</v>
      </c>
      <c r="F415" s="178" t="s">
        <v>706</v>
      </c>
      <c r="H415" s="179">
        <v>70.403</v>
      </c>
      <c r="I415" s="180"/>
      <c r="L415" s="175"/>
      <c r="M415" s="181"/>
      <c r="N415" s="182"/>
      <c r="O415" s="182"/>
      <c r="P415" s="182"/>
      <c r="Q415" s="182"/>
      <c r="R415" s="182"/>
      <c r="S415" s="182"/>
      <c r="T415" s="183"/>
      <c r="AT415" s="184" t="s">
        <v>153</v>
      </c>
      <c r="AU415" s="184" t="s">
        <v>149</v>
      </c>
      <c r="AV415" s="11" t="s">
        <v>149</v>
      </c>
      <c r="AW415" s="11" t="s">
        <v>35</v>
      </c>
      <c r="AX415" s="11" t="s">
        <v>8</v>
      </c>
      <c r="AY415" s="184" t="s">
        <v>141</v>
      </c>
    </row>
    <row r="416" spans="2:65" s="1" customFormat="1" ht="20.25" customHeight="1">
      <c r="B416" s="160"/>
      <c r="C416" s="205" t="s">
        <v>720</v>
      </c>
      <c r="D416" s="205" t="s">
        <v>470</v>
      </c>
      <c r="E416" s="206" t="s">
        <v>721</v>
      </c>
      <c r="F416" s="207" t="s">
        <v>722</v>
      </c>
      <c r="G416" s="208" t="s">
        <v>187</v>
      </c>
      <c r="H416" s="209">
        <v>80.963</v>
      </c>
      <c r="I416" s="210"/>
      <c r="J416" s="211">
        <f>ROUND(I416*H416,0)</f>
        <v>0</v>
      </c>
      <c r="K416" s="207" t="s">
        <v>147</v>
      </c>
      <c r="L416" s="212"/>
      <c r="M416" s="213" t="s">
        <v>21</v>
      </c>
      <c r="N416" s="214" t="s">
        <v>43</v>
      </c>
      <c r="O416" s="35"/>
      <c r="P416" s="170">
        <f>O416*H416</f>
        <v>0</v>
      </c>
      <c r="Q416" s="170">
        <v>0.00064</v>
      </c>
      <c r="R416" s="170">
        <f>Q416*H416</f>
        <v>0.05181632</v>
      </c>
      <c r="S416" s="170">
        <v>0</v>
      </c>
      <c r="T416" s="171">
        <f>S416*H416</f>
        <v>0</v>
      </c>
      <c r="AR416" s="17" t="s">
        <v>341</v>
      </c>
      <c r="AT416" s="17" t="s">
        <v>470</v>
      </c>
      <c r="AU416" s="17" t="s">
        <v>149</v>
      </c>
      <c r="AY416" s="17" t="s">
        <v>141</v>
      </c>
      <c r="BE416" s="172">
        <f>IF(N416="základní",J416,0)</f>
        <v>0</v>
      </c>
      <c r="BF416" s="172">
        <f>IF(N416="snížená",J416,0)</f>
        <v>0</v>
      </c>
      <c r="BG416" s="172">
        <f>IF(N416="zákl. přenesená",J416,0)</f>
        <v>0</v>
      </c>
      <c r="BH416" s="172">
        <f>IF(N416="sníž. přenesená",J416,0)</f>
        <v>0</v>
      </c>
      <c r="BI416" s="172">
        <f>IF(N416="nulová",J416,0)</f>
        <v>0</v>
      </c>
      <c r="BJ416" s="17" t="s">
        <v>149</v>
      </c>
      <c r="BK416" s="172">
        <f>ROUND(I416*H416,0)</f>
        <v>0</v>
      </c>
      <c r="BL416" s="17" t="s">
        <v>239</v>
      </c>
      <c r="BM416" s="17" t="s">
        <v>723</v>
      </c>
    </row>
    <row r="417" spans="2:47" s="1" customFormat="1" ht="20.25" customHeight="1">
      <c r="B417" s="34"/>
      <c r="D417" s="173" t="s">
        <v>151</v>
      </c>
      <c r="F417" s="174" t="s">
        <v>724</v>
      </c>
      <c r="I417" s="134"/>
      <c r="L417" s="34"/>
      <c r="M417" s="63"/>
      <c r="N417" s="35"/>
      <c r="O417" s="35"/>
      <c r="P417" s="35"/>
      <c r="Q417" s="35"/>
      <c r="R417" s="35"/>
      <c r="S417" s="35"/>
      <c r="T417" s="64"/>
      <c r="AT417" s="17" t="s">
        <v>151</v>
      </c>
      <c r="AU417" s="17" t="s">
        <v>149</v>
      </c>
    </row>
    <row r="418" spans="2:51" s="11" customFormat="1" ht="20.25" customHeight="1">
      <c r="B418" s="175"/>
      <c r="D418" s="173" t="s">
        <v>153</v>
      </c>
      <c r="E418" s="184" t="s">
        <v>21</v>
      </c>
      <c r="F418" s="185" t="s">
        <v>725</v>
      </c>
      <c r="H418" s="186">
        <v>70.403</v>
      </c>
      <c r="I418" s="180"/>
      <c r="L418" s="175"/>
      <c r="M418" s="181"/>
      <c r="N418" s="182"/>
      <c r="O418" s="182"/>
      <c r="P418" s="182"/>
      <c r="Q418" s="182"/>
      <c r="R418" s="182"/>
      <c r="S418" s="182"/>
      <c r="T418" s="183"/>
      <c r="AT418" s="184" t="s">
        <v>153</v>
      </c>
      <c r="AU418" s="184" t="s">
        <v>149</v>
      </c>
      <c r="AV418" s="11" t="s">
        <v>149</v>
      </c>
      <c r="AW418" s="11" t="s">
        <v>35</v>
      </c>
      <c r="AX418" s="11" t="s">
        <v>8</v>
      </c>
      <c r="AY418" s="184" t="s">
        <v>141</v>
      </c>
    </row>
    <row r="419" spans="2:51" s="11" customFormat="1" ht="20.25" customHeight="1">
      <c r="B419" s="175"/>
      <c r="D419" s="176" t="s">
        <v>153</v>
      </c>
      <c r="F419" s="178" t="s">
        <v>726</v>
      </c>
      <c r="H419" s="179">
        <v>80.963</v>
      </c>
      <c r="I419" s="180"/>
      <c r="L419" s="175"/>
      <c r="M419" s="181"/>
      <c r="N419" s="182"/>
      <c r="O419" s="182"/>
      <c r="P419" s="182"/>
      <c r="Q419" s="182"/>
      <c r="R419" s="182"/>
      <c r="S419" s="182"/>
      <c r="T419" s="183"/>
      <c r="AT419" s="184" t="s">
        <v>153</v>
      </c>
      <c r="AU419" s="184" t="s">
        <v>149</v>
      </c>
      <c r="AV419" s="11" t="s">
        <v>149</v>
      </c>
      <c r="AW419" s="11" t="s">
        <v>4</v>
      </c>
      <c r="AX419" s="11" t="s">
        <v>8</v>
      </c>
      <c r="AY419" s="184" t="s">
        <v>141</v>
      </c>
    </row>
    <row r="420" spans="2:65" s="1" customFormat="1" ht="20.25" customHeight="1">
      <c r="B420" s="160"/>
      <c r="C420" s="161" t="s">
        <v>727</v>
      </c>
      <c r="D420" s="161" t="s">
        <v>143</v>
      </c>
      <c r="E420" s="162" t="s">
        <v>728</v>
      </c>
      <c r="F420" s="163" t="s">
        <v>729</v>
      </c>
      <c r="G420" s="164" t="s">
        <v>187</v>
      </c>
      <c r="H420" s="165">
        <v>140.806</v>
      </c>
      <c r="I420" s="166"/>
      <c r="J420" s="167">
        <f>ROUND(I420*H420,0)</f>
        <v>0</v>
      </c>
      <c r="K420" s="163" t="s">
        <v>147</v>
      </c>
      <c r="L420" s="34"/>
      <c r="M420" s="168" t="s">
        <v>21</v>
      </c>
      <c r="N420" s="169" t="s">
        <v>43</v>
      </c>
      <c r="O420" s="35"/>
      <c r="P420" s="170">
        <f>O420*H420</f>
        <v>0</v>
      </c>
      <c r="Q420" s="170">
        <v>0.0004</v>
      </c>
      <c r="R420" s="170">
        <f>Q420*H420</f>
        <v>0.05632240000000001</v>
      </c>
      <c r="S420" s="170">
        <v>0</v>
      </c>
      <c r="T420" s="171">
        <f>S420*H420</f>
        <v>0</v>
      </c>
      <c r="AR420" s="17" t="s">
        <v>239</v>
      </c>
      <c r="AT420" s="17" t="s">
        <v>143</v>
      </c>
      <c r="AU420" s="17" t="s">
        <v>149</v>
      </c>
      <c r="AY420" s="17" t="s">
        <v>141</v>
      </c>
      <c r="BE420" s="172">
        <f>IF(N420="základní",J420,0)</f>
        <v>0</v>
      </c>
      <c r="BF420" s="172">
        <f>IF(N420="snížená",J420,0)</f>
        <v>0</v>
      </c>
      <c r="BG420" s="172">
        <f>IF(N420="zákl. přenesená",J420,0)</f>
        <v>0</v>
      </c>
      <c r="BH420" s="172">
        <f>IF(N420="sníž. přenesená",J420,0)</f>
        <v>0</v>
      </c>
      <c r="BI420" s="172">
        <f>IF(N420="nulová",J420,0)</f>
        <v>0</v>
      </c>
      <c r="BJ420" s="17" t="s">
        <v>149</v>
      </c>
      <c r="BK420" s="172">
        <f>ROUND(I420*H420,0)</f>
        <v>0</v>
      </c>
      <c r="BL420" s="17" t="s">
        <v>239</v>
      </c>
      <c r="BM420" s="17" t="s">
        <v>730</v>
      </c>
    </row>
    <row r="421" spans="2:47" s="1" customFormat="1" ht="28.5" customHeight="1">
      <c r="B421" s="34"/>
      <c r="D421" s="173" t="s">
        <v>151</v>
      </c>
      <c r="F421" s="174" t="s">
        <v>731</v>
      </c>
      <c r="I421" s="134"/>
      <c r="L421" s="34"/>
      <c r="M421" s="63"/>
      <c r="N421" s="35"/>
      <c r="O421" s="35"/>
      <c r="P421" s="35"/>
      <c r="Q421" s="35"/>
      <c r="R421" s="35"/>
      <c r="S421" s="35"/>
      <c r="T421" s="64"/>
      <c r="AT421" s="17" t="s">
        <v>151</v>
      </c>
      <c r="AU421" s="17" t="s">
        <v>149</v>
      </c>
    </row>
    <row r="422" spans="2:51" s="13" customFormat="1" ht="20.25" customHeight="1">
      <c r="B422" s="197"/>
      <c r="D422" s="173" t="s">
        <v>153</v>
      </c>
      <c r="E422" s="198" t="s">
        <v>21</v>
      </c>
      <c r="F422" s="199" t="s">
        <v>258</v>
      </c>
      <c r="H422" s="200" t="s">
        <v>21</v>
      </c>
      <c r="I422" s="201"/>
      <c r="L422" s="197"/>
      <c r="M422" s="202"/>
      <c r="N422" s="203"/>
      <c r="O422" s="203"/>
      <c r="P422" s="203"/>
      <c r="Q422" s="203"/>
      <c r="R422" s="203"/>
      <c r="S422" s="203"/>
      <c r="T422" s="204"/>
      <c r="AT422" s="200" t="s">
        <v>153</v>
      </c>
      <c r="AU422" s="200" t="s">
        <v>149</v>
      </c>
      <c r="AV422" s="13" t="s">
        <v>8</v>
      </c>
      <c r="AW422" s="13" t="s">
        <v>35</v>
      </c>
      <c r="AX422" s="13" t="s">
        <v>71</v>
      </c>
      <c r="AY422" s="200" t="s">
        <v>141</v>
      </c>
    </row>
    <row r="423" spans="2:51" s="11" customFormat="1" ht="20.25" customHeight="1">
      <c r="B423" s="175"/>
      <c r="D423" s="173" t="s">
        <v>153</v>
      </c>
      <c r="E423" s="184" t="s">
        <v>21</v>
      </c>
      <c r="F423" s="185" t="s">
        <v>706</v>
      </c>
      <c r="H423" s="186">
        <v>70.403</v>
      </c>
      <c r="I423" s="180"/>
      <c r="L423" s="175"/>
      <c r="M423" s="181"/>
      <c r="N423" s="182"/>
      <c r="O423" s="182"/>
      <c r="P423" s="182"/>
      <c r="Q423" s="182"/>
      <c r="R423" s="182"/>
      <c r="S423" s="182"/>
      <c r="T423" s="183"/>
      <c r="AT423" s="184" t="s">
        <v>153</v>
      </c>
      <c r="AU423" s="184" t="s">
        <v>149</v>
      </c>
      <c r="AV423" s="11" t="s">
        <v>149</v>
      </c>
      <c r="AW423" s="11" t="s">
        <v>35</v>
      </c>
      <c r="AX423" s="11" t="s">
        <v>71</v>
      </c>
      <c r="AY423" s="184" t="s">
        <v>141</v>
      </c>
    </row>
    <row r="424" spans="2:51" s="11" customFormat="1" ht="20.25" customHeight="1">
      <c r="B424" s="175"/>
      <c r="D424" s="173" t="s">
        <v>153</v>
      </c>
      <c r="E424" s="184" t="s">
        <v>21</v>
      </c>
      <c r="F424" s="185" t="s">
        <v>725</v>
      </c>
      <c r="H424" s="186">
        <v>70.403</v>
      </c>
      <c r="I424" s="180"/>
      <c r="L424" s="175"/>
      <c r="M424" s="181"/>
      <c r="N424" s="182"/>
      <c r="O424" s="182"/>
      <c r="P424" s="182"/>
      <c r="Q424" s="182"/>
      <c r="R424" s="182"/>
      <c r="S424" s="182"/>
      <c r="T424" s="183"/>
      <c r="AT424" s="184" t="s">
        <v>153</v>
      </c>
      <c r="AU424" s="184" t="s">
        <v>149</v>
      </c>
      <c r="AV424" s="11" t="s">
        <v>149</v>
      </c>
      <c r="AW424" s="11" t="s">
        <v>35</v>
      </c>
      <c r="AX424" s="11" t="s">
        <v>71</v>
      </c>
      <c r="AY424" s="184" t="s">
        <v>141</v>
      </c>
    </row>
    <row r="425" spans="2:51" s="12" customFormat="1" ht="20.25" customHeight="1">
      <c r="B425" s="187"/>
      <c r="D425" s="176" t="s">
        <v>153</v>
      </c>
      <c r="E425" s="188" t="s">
        <v>21</v>
      </c>
      <c r="F425" s="189" t="s">
        <v>168</v>
      </c>
      <c r="H425" s="190">
        <v>140.806</v>
      </c>
      <c r="I425" s="191"/>
      <c r="L425" s="187"/>
      <c r="M425" s="192"/>
      <c r="N425" s="193"/>
      <c r="O425" s="193"/>
      <c r="P425" s="193"/>
      <c r="Q425" s="193"/>
      <c r="R425" s="193"/>
      <c r="S425" s="193"/>
      <c r="T425" s="194"/>
      <c r="AT425" s="195" t="s">
        <v>153</v>
      </c>
      <c r="AU425" s="195" t="s">
        <v>149</v>
      </c>
      <c r="AV425" s="12" t="s">
        <v>148</v>
      </c>
      <c r="AW425" s="12" t="s">
        <v>35</v>
      </c>
      <c r="AX425" s="12" t="s">
        <v>8</v>
      </c>
      <c r="AY425" s="195" t="s">
        <v>141</v>
      </c>
    </row>
    <row r="426" spans="2:65" s="1" customFormat="1" ht="20.25" customHeight="1">
      <c r="B426" s="160"/>
      <c r="C426" s="205" t="s">
        <v>732</v>
      </c>
      <c r="D426" s="205" t="s">
        <v>470</v>
      </c>
      <c r="E426" s="206" t="s">
        <v>733</v>
      </c>
      <c r="F426" s="207" t="s">
        <v>734</v>
      </c>
      <c r="G426" s="208" t="s">
        <v>187</v>
      </c>
      <c r="H426" s="209">
        <v>80.963</v>
      </c>
      <c r="I426" s="210"/>
      <c r="J426" s="211">
        <f>ROUND(I426*H426,0)</f>
        <v>0</v>
      </c>
      <c r="K426" s="207" t="s">
        <v>21</v>
      </c>
      <c r="L426" s="212"/>
      <c r="M426" s="213" t="s">
        <v>21</v>
      </c>
      <c r="N426" s="214" t="s">
        <v>43</v>
      </c>
      <c r="O426" s="35"/>
      <c r="P426" s="170">
        <f>O426*H426</f>
        <v>0</v>
      </c>
      <c r="Q426" s="170">
        <v>0.00388</v>
      </c>
      <c r="R426" s="170">
        <f>Q426*H426</f>
        <v>0.31413644</v>
      </c>
      <c r="S426" s="170">
        <v>0</v>
      </c>
      <c r="T426" s="171">
        <f>S426*H426</f>
        <v>0</v>
      </c>
      <c r="AR426" s="17" t="s">
        <v>341</v>
      </c>
      <c r="AT426" s="17" t="s">
        <v>470</v>
      </c>
      <c r="AU426" s="17" t="s">
        <v>149</v>
      </c>
      <c r="AY426" s="17" t="s">
        <v>141</v>
      </c>
      <c r="BE426" s="172">
        <f>IF(N426="základní",J426,0)</f>
        <v>0</v>
      </c>
      <c r="BF426" s="172">
        <f>IF(N426="snížená",J426,0)</f>
        <v>0</v>
      </c>
      <c r="BG426" s="172">
        <f>IF(N426="zákl. přenesená",J426,0)</f>
        <v>0</v>
      </c>
      <c r="BH426" s="172">
        <f>IF(N426="sníž. přenesená",J426,0)</f>
        <v>0</v>
      </c>
      <c r="BI426" s="172">
        <f>IF(N426="nulová",J426,0)</f>
        <v>0</v>
      </c>
      <c r="BJ426" s="17" t="s">
        <v>149</v>
      </c>
      <c r="BK426" s="172">
        <f>ROUND(I426*H426,0)</f>
        <v>0</v>
      </c>
      <c r="BL426" s="17" t="s">
        <v>239</v>
      </c>
      <c r="BM426" s="17" t="s">
        <v>735</v>
      </c>
    </row>
    <row r="427" spans="2:47" s="1" customFormat="1" ht="20.25" customHeight="1">
      <c r="B427" s="34"/>
      <c r="D427" s="173" t="s">
        <v>151</v>
      </c>
      <c r="F427" s="174" t="s">
        <v>736</v>
      </c>
      <c r="I427" s="134"/>
      <c r="L427" s="34"/>
      <c r="M427" s="63"/>
      <c r="N427" s="35"/>
      <c r="O427" s="35"/>
      <c r="P427" s="35"/>
      <c r="Q427" s="35"/>
      <c r="R427" s="35"/>
      <c r="S427" s="35"/>
      <c r="T427" s="64"/>
      <c r="AT427" s="17" t="s">
        <v>151</v>
      </c>
      <c r="AU427" s="17" t="s">
        <v>149</v>
      </c>
    </row>
    <row r="428" spans="2:51" s="11" customFormat="1" ht="20.25" customHeight="1">
      <c r="B428" s="175"/>
      <c r="D428" s="173" t="s">
        <v>153</v>
      </c>
      <c r="E428" s="184" t="s">
        <v>21</v>
      </c>
      <c r="F428" s="185" t="s">
        <v>725</v>
      </c>
      <c r="H428" s="186">
        <v>70.403</v>
      </c>
      <c r="I428" s="180"/>
      <c r="L428" s="175"/>
      <c r="M428" s="181"/>
      <c r="N428" s="182"/>
      <c r="O428" s="182"/>
      <c r="P428" s="182"/>
      <c r="Q428" s="182"/>
      <c r="R428" s="182"/>
      <c r="S428" s="182"/>
      <c r="T428" s="183"/>
      <c r="AT428" s="184" t="s">
        <v>153</v>
      </c>
      <c r="AU428" s="184" t="s">
        <v>149</v>
      </c>
      <c r="AV428" s="11" t="s">
        <v>149</v>
      </c>
      <c r="AW428" s="11" t="s">
        <v>35</v>
      </c>
      <c r="AX428" s="11" t="s">
        <v>8</v>
      </c>
      <c r="AY428" s="184" t="s">
        <v>141</v>
      </c>
    </row>
    <row r="429" spans="2:51" s="11" customFormat="1" ht="20.25" customHeight="1">
      <c r="B429" s="175"/>
      <c r="D429" s="176" t="s">
        <v>153</v>
      </c>
      <c r="F429" s="178" t="s">
        <v>726</v>
      </c>
      <c r="H429" s="179">
        <v>80.963</v>
      </c>
      <c r="I429" s="180"/>
      <c r="L429" s="175"/>
      <c r="M429" s="181"/>
      <c r="N429" s="182"/>
      <c r="O429" s="182"/>
      <c r="P429" s="182"/>
      <c r="Q429" s="182"/>
      <c r="R429" s="182"/>
      <c r="S429" s="182"/>
      <c r="T429" s="183"/>
      <c r="AT429" s="184" t="s">
        <v>153</v>
      </c>
      <c r="AU429" s="184" t="s">
        <v>149</v>
      </c>
      <c r="AV429" s="11" t="s">
        <v>149</v>
      </c>
      <c r="AW429" s="11" t="s">
        <v>4</v>
      </c>
      <c r="AX429" s="11" t="s">
        <v>8</v>
      </c>
      <c r="AY429" s="184" t="s">
        <v>141</v>
      </c>
    </row>
    <row r="430" spans="2:65" s="1" customFormat="1" ht="20.25" customHeight="1">
      <c r="B430" s="160"/>
      <c r="C430" s="205" t="s">
        <v>737</v>
      </c>
      <c r="D430" s="205" t="s">
        <v>470</v>
      </c>
      <c r="E430" s="206" t="s">
        <v>738</v>
      </c>
      <c r="F430" s="207" t="s">
        <v>739</v>
      </c>
      <c r="G430" s="208" t="s">
        <v>187</v>
      </c>
      <c r="H430" s="209">
        <v>80.963</v>
      </c>
      <c r="I430" s="210"/>
      <c r="J430" s="211">
        <f>ROUND(I430*H430,0)</f>
        <v>0</v>
      </c>
      <c r="K430" s="207" t="s">
        <v>147</v>
      </c>
      <c r="L430" s="212"/>
      <c r="M430" s="213" t="s">
        <v>21</v>
      </c>
      <c r="N430" s="214" t="s">
        <v>43</v>
      </c>
      <c r="O430" s="35"/>
      <c r="P430" s="170">
        <f>O430*H430</f>
        <v>0</v>
      </c>
      <c r="Q430" s="170">
        <v>0.005</v>
      </c>
      <c r="R430" s="170">
        <f>Q430*H430</f>
        <v>0.404815</v>
      </c>
      <c r="S430" s="170">
        <v>0</v>
      </c>
      <c r="T430" s="171">
        <f>S430*H430</f>
        <v>0</v>
      </c>
      <c r="AR430" s="17" t="s">
        <v>341</v>
      </c>
      <c r="AT430" s="17" t="s">
        <v>470</v>
      </c>
      <c r="AU430" s="17" t="s">
        <v>149</v>
      </c>
      <c r="AY430" s="17" t="s">
        <v>141</v>
      </c>
      <c r="BE430" s="172">
        <f>IF(N430="základní",J430,0)</f>
        <v>0</v>
      </c>
      <c r="BF430" s="172">
        <f>IF(N430="snížená",J430,0)</f>
        <v>0</v>
      </c>
      <c r="BG430" s="172">
        <f>IF(N430="zákl. přenesená",J430,0)</f>
        <v>0</v>
      </c>
      <c r="BH430" s="172">
        <f>IF(N430="sníž. přenesená",J430,0)</f>
        <v>0</v>
      </c>
      <c r="BI430" s="172">
        <f>IF(N430="nulová",J430,0)</f>
        <v>0</v>
      </c>
      <c r="BJ430" s="17" t="s">
        <v>149</v>
      </c>
      <c r="BK430" s="172">
        <f>ROUND(I430*H430,0)</f>
        <v>0</v>
      </c>
      <c r="BL430" s="17" t="s">
        <v>239</v>
      </c>
      <c r="BM430" s="17" t="s">
        <v>740</v>
      </c>
    </row>
    <row r="431" spans="2:47" s="1" customFormat="1" ht="28.5" customHeight="1">
      <c r="B431" s="34"/>
      <c r="D431" s="173" t="s">
        <v>151</v>
      </c>
      <c r="F431" s="174" t="s">
        <v>741</v>
      </c>
      <c r="I431" s="134"/>
      <c r="L431" s="34"/>
      <c r="M431" s="63"/>
      <c r="N431" s="35"/>
      <c r="O431" s="35"/>
      <c r="P431" s="35"/>
      <c r="Q431" s="35"/>
      <c r="R431" s="35"/>
      <c r="S431" s="35"/>
      <c r="T431" s="64"/>
      <c r="AT431" s="17" t="s">
        <v>151</v>
      </c>
      <c r="AU431" s="17" t="s">
        <v>149</v>
      </c>
    </row>
    <row r="432" spans="2:51" s="11" customFormat="1" ht="20.25" customHeight="1">
      <c r="B432" s="175"/>
      <c r="D432" s="176" t="s">
        <v>153</v>
      </c>
      <c r="F432" s="178" t="s">
        <v>742</v>
      </c>
      <c r="H432" s="179">
        <v>80.963</v>
      </c>
      <c r="I432" s="180"/>
      <c r="L432" s="175"/>
      <c r="M432" s="181"/>
      <c r="N432" s="182"/>
      <c r="O432" s="182"/>
      <c r="P432" s="182"/>
      <c r="Q432" s="182"/>
      <c r="R432" s="182"/>
      <c r="S432" s="182"/>
      <c r="T432" s="183"/>
      <c r="AT432" s="184" t="s">
        <v>153</v>
      </c>
      <c r="AU432" s="184" t="s">
        <v>149</v>
      </c>
      <c r="AV432" s="11" t="s">
        <v>149</v>
      </c>
      <c r="AW432" s="11" t="s">
        <v>4</v>
      </c>
      <c r="AX432" s="11" t="s">
        <v>8</v>
      </c>
      <c r="AY432" s="184" t="s">
        <v>141</v>
      </c>
    </row>
    <row r="433" spans="2:65" s="1" customFormat="1" ht="28.5" customHeight="1">
      <c r="B433" s="160"/>
      <c r="C433" s="161" t="s">
        <v>28</v>
      </c>
      <c r="D433" s="161" t="s">
        <v>143</v>
      </c>
      <c r="E433" s="162" t="s">
        <v>743</v>
      </c>
      <c r="F433" s="163" t="s">
        <v>744</v>
      </c>
      <c r="G433" s="164" t="s">
        <v>745</v>
      </c>
      <c r="H433" s="217"/>
      <c r="I433" s="166"/>
      <c r="J433" s="167">
        <f>ROUND(I433*H433,0)</f>
        <v>0</v>
      </c>
      <c r="K433" s="163" t="s">
        <v>147</v>
      </c>
      <c r="L433" s="34"/>
      <c r="M433" s="168" t="s">
        <v>21</v>
      </c>
      <c r="N433" s="169" t="s">
        <v>43</v>
      </c>
      <c r="O433" s="35"/>
      <c r="P433" s="170">
        <f>O433*H433</f>
        <v>0</v>
      </c>
      <c r="Q433" s="170">
        <v>0</v>
      </c>
      <c r="R433" s="170">
        <f>Q433*H433</f>
        <v>0</v>
      </c>
      <c r="S433" s="170">
        <v>0</v>
      </c>
      <c r="T433" s="171">
        <f>S433*H433</f>
        <v>0</v>
      </c>
      <c r="AR433" s="17" t="s">
        <v>239</v>
      </c>
      <c r="AT433" s="17" t="s">
        <v>143</v>
      </c>
      <c r="AU433" s="17" t="s">
        <v>149</v>
      </c>
      <c r="AY433" s="17" t="s">
        <v>141</v>
      </c>
      <c r="BE433" s="172">
        <f>IF(N433="základní",J433,0)</f>
        <v>0</v>
      </c>
      <c r="BF433" s="172">
        <f>IF(N433="snížená",J433,0)</f>
        <v>0</v>
      </c>
      <c r="BG433" s="172">
        <f>IF(N433="zákl. přenesená",J433,0)</f>
        <v>0</v>
      </c>
      <c r="BH433" s="172">
        <f>IF(N433="sníž. přenesená",J433,0)</f>
        <v>0</v>
      </c>
      <c r="BI433" s="172">
        <f>IF(N433="nulová",J433,0)</f>
        <v>0</v>
      </c>
      <c r="BJ433" s="17" t="s">
        <v>149</v>
      </c>
      <c r="BK433" s="172">
        <f>ROUND(I433*H433,0)</f>
        <v>0</v>
      </c>
      <c r="BL433" s="17" t="s">
        <v>239</v>
      </c>
      <c r="BM433" s="17" t="s">
        <v>746</v>
      </c>
    </row>
    <row r="434" spans="2:47" s="1" customFormat="1" ht="28.5" customHeight="1">
      <c r="B434" s="34"/>
      <c r="D434" s="173" t="s">
        <v>151</v>
      </c>
      <c r="F434" s="174" t="s">
        <v>747</v>
      </c>
      <c r="I434" s="134"/>
      <c r="L434" s="34"/>
      <c r="M434" s="63"/>
      <c r="N434" s="35"/>
      <c r="O434" s="35"/>
      <c r="P434" s="35"/>
      <c r="Q434" s="35"/>
      <c r="R434" s="35"/>
      <c r="S434" s="35"/>
      <c r="T434" s="64"/>
      <c r="AT434" s="17" t="s">
        <v>151</v>
      </c>
      <c r="AU434" s="17" t="s">
        <v>149</v>
      </c>
    </row>
    <row r="435" spans="2:63" s="10" customFormat="1" ht="29.25" customHeight="1">
      <c r="B435" s="146"/>
      <c r="D435" s="157" t="s">
        <v>70</v>
      </c>
      <c r="E435" s="158" t="s">
        <v>748</v>
      </c>
      <c r="F435" s="158" t="s">
        <v>749</v>
      </c>
      <c r="I435" s="149"/>
      <c r="J435" s="159">
        <f>BK435</f>
        <v>0</v>
      </c>
      <c r="L435" s="146"/>
      <c r="M435" s="151"/>
      <c r="N435" s="152"/>
      <c r="O435" s="152"/>
      <c r="P435" s="153">
        <f>SUM(P436:P477)</f>
        <v>0</v>
      </c>
      <c r="Q435" s="152"/>
      <c r="R435" s="153">
        <f>SUM(R436:R477)</f>
        <v>1.4668062800000001</v>
      </c>
      <c r="S435" s="152"/>
      <c r="T435" s="154">
        <f>SUM(T436:T477)</f>
        <v>0</v>
      </c>
      <c r="AR435" s="147" t="s">
        <v>149</v>
      </c>
      <c r="AT435" s="155" t="s">
        <v>70</v>
      </c>
      <c r="AU435" s="155" t="s">
        <v>8</v>
      </c>
      <c r="AY435" s="147" t="s">
        <v>141</v>
      </c>
      <c r="BK435" s="156">
        <f>SUM(BK436:BK477)</f>
        <v>0</v>
      </c>
    </row>
    <row r="436" spans="2:65" s="1" customFormat="1" ht="28.5" customHeight="1">
      <c r="B436" s="160"/>
      <c r="C436" s="161" t="s">
        <v>750</v>
      </c>
      <c r="D436" s="161" t="s">
        <v>143</v>
      </c>
      <c r="E436" s="162" t="s">
        <v>751</v>
      </c>
      <c r="F436" s="163" t="s">
        <v>752</v>
      </c>
      <c r="G436" s="164" t="s">
        <v>187</v>
      </c>
      <c r="H436" s="165">
        <v>89.013</v>
      </c>
      <c r="I436" s="166"/>
      <c r="J436" s="167">
        <f>ROUND(I436*H436,0)</f>
        <v>0</v>
      </c>
      <c r="K436" s="163" t="s">
        <v>147</v>
      </c>
      <c r="L436" s="34"/>
      <c r="M436" s="168" t="s">
        <v>21</v>
      </c>
      <c r="N436" s="169" t="s">
        <v>43</v>
      </c>
      <c r="O436" s="35"/>
      <c r="P436" s="170">
        <f>O436*H436</f>
        <v>0</v>
      </c>
      <c r="Q436" s="170">
        <v>0</v>
      </c>
      <c r="R436" s="170">
        <f>Q436*H436</f>
        <v>0</v>
      </c>
      <c r="S436" s="170">
        <v>0</v>
      </c>
      <c r="T436" s="171">
        <f>S436*H436</f>
        <v>0</v>
      </c>
      <c r="AR436" s="17" t="s">
        <v>239</v>
      </c>
      <c r="AT436" s="17" t="s">
        <v>143</v>
      </c>
      <c r="AU436" s="17" t="s">
        <v>149</v>
      </c>
      <c r="AY436" s="17" t="s">
        <v>141</v>
      </c>
      <c r="BE436" s="172">
        <f>IF(N436="základní",J436,0)</f>
        <v>0</v>
      </c>
      <c r="BF436" s="172">
        <f>IF(N436="snížená",J436,0)</f>
        <v>0</v>
      </c>
      <c r="BG436" s="172">
        <f>IF(N436="zákl. přenesená",J436,0)</f>
        <v>0</v>
      </c>
      <c r="BH436" s="172">
        <f>IF(N436="sníž. přenesená",J436,0)</f>
        <v>0</v>
      </c>
      <c r="BI436" s="172">
        <f>IF(N436="nulová",J436,0)</f>
        <v>0</v>
      </c>
      <c r="BJ436" s="17" t="s">
        <v>149</v>
      </c>
      <c r="BK436" s="172">
        <f>ROUND(I436*H436,0)</f>
        <v>0</v>
      </c>
      <c r="BL436" s="17" t="s">
        <v>239</v>
      </c>
      <c r="BM436" s="17" t="s">
        <v>753</v>
      </c>
    </row>
    <row r="437" spans="2:47" s="1" customFormat="1" ht="28.5" customHeight="1">
      <c r="B437" s="34"/>
      <c r="D437" s="173" t="s">
        <v>151</v>
      </c>
      <c r="F437" s="174" t="s">
        <v>754</v>
      </c>
      <c r="I437" s="134"/>
      <c r="L437" s="34"/>
      <c r="M437" s="63"/>
      <c r="N437" s="35"/>
      <c r="O437" s="35"/>
      <c r="P437" s="35"/>
      <c r="Q437" s="35"/>
      <c r="R437" s="35"/>
      <c r="S437" s="35"/>
      <c r="T437" s="64"/>
      <c r="AT437" s="17" t="s">
        <v>151</v>
      </c>
      <c r="AU437" s="17" t="s">
        <v>149</v>
      </c>
    </row>
    <row r="438" spans="2:51" s="11" customFormat="1" ht="20.25" customHeight="1">
      <c r="B438" s="175"/>
      <c r="D438" s="176" t="s">
        <v>153</v>
      </c>
      <c r="E438" s="177" t="s">
        <v>21</v>
      </c>
      <c r="F438" s="178" t="s">
        <v>755</v>
      </c>
      <c r="H438" s="179">
        <v>89.013</v>
      </c>
      <c r="I438" s="180"/>
      <c r="L438" s="175"/>
      <c r="M438" s="181"/>
      <c r="N438" s="182"/>
      <c r="O438" s="182"/>
      <c r="P438" s="182"/>
      <c r="Q438" s="182"/>
      <c r="R438" s="182"/>
      <c r="S438" s="182"/>
      <c r="T438" s="183"/>
      <c r="AT438" s="184" t="s">
        <v>153</v>
      </c>
      <c r="AU438" s="184" t="s">
        <v>149</v>
      </c>
      <c r="AV438" s="11" t="s">
        <v>149</v>
      </c>
      <c r="AW438" s="11" t="s">
        <v>35</v>
      </c>
      <c r="AX438" s="11" t="s">
        <v>8</v>
      </c>
      <c r="AY438" s="184" t="s">
        <v>141</v>
      </c>
    </row>
    <row r="439" spans="2:65" s="1" customFormat="1" ht="20.25" customHeight="1">
      <c r="B439" s="160"/>
      <c r="C439" s="205" t="s">
        <v>756</v>
      </c>
      <c r="D439" s="205" t="s">
        <v>470</v>
      </c>
      <c r="E439" s="206" t="s">
        <v>709</v>
      </c>
      <c r="F439" s="207" t="s">
        <v>710</v>
      </c>
      <c r="G439" s="208" t="s">
        <v>242</v>
      </c>
      <c r="H439" s="209">
        <v>0.027</v>
      </c>
      <c r="I439" s="210"/>
      <c r="J439" s="211">
        <f>ROUND(I439*H439,0)</f>
        <v>0</v>
      </c>
      <c r="K439" s="207" t="s">
        <v>147</v>
      </c>
      <c r="L439" s="212"/>
      <c r="M439" s="213" t="s">
        <v>21</v>
      </c>
      <c r="N439" s="214" t="s">
        <v>43</v>
      </c>
      <c r="O439" s="35"/>
      <c r="P439" s="170">
        <f>O439*H439</f>
        <v>0</v>
      </c>
      <c r="Q439" s="170">
        <v>1</v>
      </c>
      <c r="R439" s="170">
        <f>Q439*H439</f>
        <v>0.027</v>
      </c>
      <c r="S439" s="170">
        <v>0</v>
      </c>
      <c r="T439" s="171">
        <f>S439*H439</f>
        <v>0</v>
      </c>
      <c r="AR439" s="17" t="s">
        <v>341</v>
      </c>
      <c r="AT439" s="17" t="s">
        <v>470</v>
      </c>
      <c r="AU439" s="17" t="s">
        <v>149</v>
      </c>
      <c r="AY439" s="17" t="s">
        <v>141</v>
      </c>
      <c r="BE439" s="172">
        <f>IF(N439="základní",J439,0)</f>
        <v>0</v>
      </c>
      <c r="BF439" s="172">
        <f>IF(N439="snížená",J439,0)</f>
        <v>0</v>
      </c>
      <c r="BG439" s="172">
        <f>IF(N439="zákl. přenesená",J439,0)</f>
        <v>0</v>
      </c>
      <c r="BH439" s="172">
        <f>IF(N439="sníž. přenesená",J439,0)</f>
        <v>0</v>
      </c>
      <c r="BI439" s="172">
        <f>IF(N439="nulová",J439,0)</f>
        <v>0</v>
      </c>
      <c r="BJ439" s="17" t="s">
        <v>149</v>
      </c>
      <c r="BK439" s="172">
        <f>ROUND(I439*H439,0)</f>
        <v>0</v>
      </c>
      <c r="BL439" s="17" t="s">
        <v>239</v>
      </c>
      <c r="BM439" s="17" t="s">
        <v>757</v>
      </c>
    </row>
    <row r="440" spans="2:47" s="1" customFormat="1" ht="39.75" customHeight="1">
      <c r="B440" s="34"/>
      <c r="D440" s="173" t="s">
        <v>151</v>
      </c>
      <c r="F440" s="174" t="s">
        <v>712</v>
      </c>
      <c r="I440" s="134"/>
      <c r="L440" s="34"/>
      <c r="M440" s="63"/>
      <c r="N440" s="35"/>
      <c r="O440" s="35"/>
      <c r="P440" s="35"/>
      <c r="Q440" s="35"/>
      <c r="R440" s="35"/>
      <c r="S440" s="35"/>
      <c r="T440" s="64"/>
      <c r="AT440" s="17" t="s">
        <v>151</v>
      </c>
      <c r="AU440" s="17" t="s">
        <v>149</v>
      </c>
    </row>
    <row r="441" spans="2:47" s="1" customFormat="1" ht="28.5" customHeight="1">
      <c r="B441" s="34"/>
      <c r="D441" s="173" t="s">
        <v>507</v>
      </c>
      <c r="F441" s="216" t="s">
        <v>713</v>
      </c>
      <c r="I441" s="134"/>
      <c r="L441" s="34"/>
      <c r="M441" s="63"/>
      <c r="N441" s="35"/>
      <c r="O441" s="35"/>
      <c r="P441" s="35"/>
      <c r="Q441" s="35"/>
      <c r="R441" s="35"/>
      <c r="S441" s="35"/>
      <c r="T441" s="64"/>
      <c r="AT441" s="17" t="s">
        <v>507</v>
      </c>
      <c r="AU441" s="17" t="s">
        <v>149</v>
      </c>
    </row>
    <row r="442" spans="2:51" s="11" customFormat="1" ht="20.25" customHeight="1">
      <c r="B442" s="175"/>
      <c r="D442" s="176" t="s">
        <v>153</v>
      </c>
      <c r="F442" s="178" t="s">
        <v>758</v>
      </c>
      <c r="H442" s="179">
        <v>0.027</v>
      </c>
      <c r="I442" s="180"/>
      <c r="L442" s="175"/>
      <c r="M442" s="181"/>
      <c r="N442" s="182"/>
      <c r="O442" s="182"/>
      <c r="P442" s="182"/>
      <c r="Q442" s="182"/>
      <c r="R442" s="182"/>
      <c r="S442" s="182"/>
      <c r="T442" s="183"/>
      <c r="AT442" s="184" t="s">
        <v>153</v>
      </c>
      <c r="AU442" s="184" t="s">
        <v>149</v>
      </c>
      <c r="AV442" s="11" t="s">
        <v>149</v>
      </c>
      <c r="AW442" s="11" t="s">
        <v>4</v>
      </c>
      <c r="AX442" s="11" t="s">
        <v>8</v>
      </c>
      <c r="AY442" s="184" t="s">
        <v>141</v>
      </c>
    </row>
    <row r="443" spans="2:65" s="1" customFormat="1" ht="20.25" customHeight="1">
      <c r="B443" s="160"/>
      <c r="C443" s="161" t="s">
        <v>759</v>
      </c>
      <c r="D443" s="161" t="s">
        <v>143</v>
      </c>
      <c r="E443" s="162" t="s">
        <v>760</v>
      </c>
      <c r="F443" s="163" t="s">
        <v>761</v>
      </c>
      <c r="G443" s="164" t="s">
        <v>187</v>
      </c>
      <c r="H443" s="165">
        <v>178.026</v>
      </c>
      <c r="I443" s="166"/>
      <c r="J443" s="167">
        <f>ROUND(I443*H443,0)</f>
        <v>0</v>
      </c>
      <c r="K443" s="163" t="s">
        <v>147</v>
      </c>
      <c r="L443" s="34"/>
      <c r="M443" s="168" t="s">
        <v>21</v>
      </c>
      <c r="N443" s="169" t="s">
        <v>43</v>
      </c>
      <c r="O443" s="35"/>
      <c r="P443" s="170">
        <f>O443*H443</f>
        <v>0</v>
      </c>
      <c r="Q443" s="170">
        <v>3E-05</v>
      </c>
      <c r="R443" s="170">
        <f>Q443*H443</f>
        <v>0.005340780000000001</v>
      </c>
      <c r="S443" s="170">
        <v>0</v>
      </c>
      <c r="T443" s="171">
        <f>S443*H443</f>
        <v>0</v>
      </c>
      <c r="AR443" s="17" t="s">
        <v>239</v>
      </c>
      <c r="AT443" s="17" t="s">
        <v>143</v>
      </c>
      <c r="AU443" s="17" t="s">
        <v>149</v>
      </c>
      <c r="AY443" s="17" t="s">
        <v>141</v>
      </c>
      <c r="BE443" s="172">
        <f>IF(N443="základní",J443,0)</f>
        <v>0</v>
      </c>
      <c r="BF443" s="172">
        <f>IF(N443="snížená",J443,0)</f>
        <v>0</v>
      </c>
      <c r="BG443" s="172">
        <f>IF(N443="zákl. přenesená",J443,0)</f>
        <v>0</v>
      </c>
      <c r="BH443" s="172">
        <f>IF(N443="sníž. přenesená",J443,0)</f>
        <v>0</v>
      </c>
      <c r="BI443" s="172">
        <f>IF(N443="nulová",J443,0)</f>
        <v>0</v>
      </c>
      <c r="BJ443" s="17" t="s">
        <v>149</v>
      </c>
      <c r="BK443" s="172">
        <f>ROUND(I443*H443,0)</f>
        <v>0</v>
      </c>
      <c r="BL443" s="17" t="s">
        <v>239</v>
      </c>
      <c r="BM443" s="17" t="s">
        <v>762</v>
      </c>
    </row>
    <row r="444" spans="2:47" s="1" customFormat="1" ht="28.5" customHeight="1">
      <c r="B444" s="34"/>
      <c r="D444" s="173" t="s">
        <v>151</v>
      </c>
      <c r="F444" s="174" t="s">
        <v>763</v>
      </c>
      <c r="I444" s="134"/>
      <c r="L444" s="34"/>
      <c r="M444" s="63"/>
      <c r="N444" s="35"/>
      <c r="O444" s="35"/>
      <c r="P444" s="35"/>
      <c r="Q444" s="35"/>
      <c r="R444" s="35"/>
      <c r="S444" s="35"/>
      <c r="T444" s="64"/>
      <c r="AT444" s="17" t="s">
        <v>151</v>
      </c>
      <c r="AU444" s="17" t="s">
        <v>149</v>
      </c>
    </row>
    <row r="445" spans="2:51" s="11" customFormat="1" ht="20.25" customHeight="1">
      <c r="B445" s="175"/>
      <c r="D445" s="173" t="s">
        <v>153</v>
      </c>
      <c r="E445" s="184" t="s">
        <v>21</v>
      </c>
      <c r="F445" s="185" t="s">
        <v>755</v>
      </c>
      <c r="H445" s="186">
        <v>89.013</v>
      </c>
      <c r="I445" s="180"/>
      <c r="L445" s="175"/>
      <c r="M445" s="181"/>
      <c r="N445" s="182"/>
      <c r="O445" s="182"/>
      <c r="P445" s="182"/>
      <c r="Q445" s="182"/>
      <c r="R445" s="182"/>
      <c r="S445" s="182"/>
      <c r="T445" s="183"/>
      <c r="AT445" s="184" t="s">
        <v>153</v>
      </c>
      <c r="AU445" s="184" t="s">
        <v>149</v>
      </c>
      <c r="AV445" s="11" t="s">
        <v>149</v>
      </c>
      <c r="AW445" s="11" t="s">
        <v>35</v>
      </c>
      <c r="AX445" s="11" t="s">
        <v>71</v>
      </c>
      <c r="AY445" s="184" t="s">
        <v>141</v>
      </c>
    </row>
    <row r="446" spans="2:51" s="11" customFormat="1" ht="20.25" customHeight="1">
      <c r="B446" s="175"/>
      <c r="D446" s="173" t="s">
        <v>153</v>
      </c>
      <c r="E446" s="184" t="s">
        <v>21</v>
      </c>
      <c r="F446" s="185" t="s">
        <v>764</v>
      </c>
      <c r="H446" s="186">
        <v>89.013</v>
      </c>
      <c r="I446" s="180"/>
      <c r="L446" s="175"/>
      <c r="M446" s="181"/>
      <c r="N446" s="182"/>
      <c r="O446" s="182"/>
      <c r="P446" s="182"/>
      <c r="Q446" s="182"/>
      <c r="R446" s="182"/>
      <c r="S446" s="182"/>
      <c r="T446" s="183"/>
      <c r="AT446" s="184" t="s">
        <v>153</v>
      </c>
      <c r="AU446" s="184" t="s">
        <v>149</v>
      </c>
      <c r="AV446" s="11" t="s">
        <v>149</v>
      </c>
      <c r="AW446" s="11" t="s">
        <v>35</v>
      </c>
      <c r="AX446" s="11" t="s">
        <v>71</v>
      </c>
      <c r="AY446" s="184" t="s">
        <v>141</v>
      </c>
    </row>
    <row r="447" spans="2:51" s="12" customFormat="1" ht="20.25" customHeight="1">
      <c r="B447" s="187"/>
      <c r="D447" s="176" t="s">
        <v>153</v>
      </c>
      <c r="E447" s="188" t="s">
        <v>21</v>
      </c>
      <c r="F447" s="189" t="s">
        <v>168</v>
      </c>
      <c r="H447" s="190">
        <v>178.026</v>
      </c>
      <c r="I447" s="191"/>
      <c r="L447" s="187"/>
      <c r="M447" s="192"/>
      <c r="N447" s="193"/>
      <c r="O447" s="193"/>
      <c r="P447" s="193"/>
      <c r="Q447" s="193"/>
      <c r="R447" s="193"/>
      <c r="S447" s="193"/>
      <c r="T447" s="194"/>
      <c r="AT447" s="195" t="s">
        <v>153</v>
      </c>
      <c r="AU447" s="195" t="s">
        <v>149</v>
      </c>
      <c r="AV447" s="12" t="s">
        <v>148</v>
      </c>
      <c r="AW447" s="12" t="s">
        <v>35</v>
      </c>
      <c r="AX447" s="12" t="s">
        <v>8</v>
      </c>
      <c r="AY447" s="195" t="s">
        <v>141</v>
      </c>
    </row>
    <row r="448" spans="2:65" s="1" customFormat="1" ht="20.25" customHeight="1">
      <c r="B448" s="160"/>
      <c r="C448" s="205" t="s">
        <v>765</v>
      </c>
      <c r="D448" s="205" t="s">
        <v>470</v>
      </c>
      <c r="E448" s="206" t="s">
        <v>766</v>
      </c>
      <c r="F448" s="207" t="s">
        <v>767</v>
      </c>
      <c r="G448" s="208" t="s">
        <v>242</v>
      </c>
      <c r="H448" s="209">
        <v>0.518</v>
      </c>
      <c r="I448" s="210"/>
      <c r="J448" s="211">
        <f>ROUND(I448*H448,0)</f>
        <v>0</v>
      </c>
      <c r="K448" s="207" t="s">
        <v>147</v>
      </c>
      <c r="L448" s="212"/>
      <c r="M448" s="213" t="s">
        <v>21</v>
      </c>
      <c r="N448" s="214" t="s">
        <v>43</v>
      </c>
      <c r="O448" s="35"/>
      <c r="P448" s="170">
        <f>O448*H448</f>
        <v>0</v>
      </c>
      <c r="Q448" s="170">
        <v>1</v>
      </c>
      <c r="R448" s="170">
        <f>Q448*H448</f>
        <v>0.518</v>
      </c>
      <c r="S448" s="170">
        <v>0</v>
      </c>
      <c r="T448" s="171">
        <f>S448*H448</f>
        <v>0</v>
      </c>
      <c r="AR448" s="17" t="s">
        <v>341</v>
      </c>
      <c r="AT448" s="17" t="s">
        <v>470</v>
      </c>
      <c r="AU448" s="17" t="s">
        <v>149</v>
      </c>
      <c r="AY448" s="17" t="s">
        <v>141</v>
      </c>
      <c r="BE448" s="172">
        <f>IF(N448="základní",J448,0)</f>
        <v>0</v>
      </c>
      <c r="BF448" s="172">
        <f>IF(N448="snížená",J448,0)</f>
        <v>0</v>
      </c>
      <c r="BG448" s="172">
        <f>IF(N448="zákl. přenesená",J448,0)</f>
        <v>0</v>
      </c>
      <c r="BH448" s="172">
        <f>IF(N448="sníž. přenesená",J448,0)</f>
        <v>0</v>
      </c>
      <c r="BI448" s="172">
        <f>IF(N448="nulová",J448,0)</f>
        <v>0</v>
      </c>
      <c r="BJ448" s="17" t="s">
        <v>149</v>
      </c>
      <c r="BK448" s="172">
        <f>ROUND(I448*H448,0)</f>
        <v>0</v>
      </c>
      <c r="BL448" s="17" t="s">
        <v>239</v>
      </c>
      <c r="BM448" s="17" t="s">
        <v>768</v>
      </c>
    </row>
    <row r="449" spans="2:47" s="1" customFormat="1" ht="39.75" customHeight="1">
      <c r="B449" s="34"/>
      <c r="D449" s="173" t="s">
        <v>151</v>
      </c>
      <c r="F449" s="174" t="s">
        <v>769</v>
      </c>
      <c r="I449" s="134"/>
      <c r="L449" s="34"/>
      <c r="M449" s="63"/>
      <c r="N449" s="35"/>
      <c r="O449" s="35"/>
      <c r="P449" s="35"/>
      <c r="Q449" s="35"/>
      <c r="R449" s="35"/>
      <c r="S449" s="35"/>
      <c r="T449" s="64"/>
      <c r="AT449" s="17" t="s">
        <v>151</v>
      </c>
      <c r="AU449" s="17" t="s">
        <v>149</v>
      </c>
    </row>
    <row r="450" spans="2:51" s="11" customFormat="1" ht="20.25" customHeight="1">
      <c r="B450" s="175"/>
      <c r="D450" s="176" t="s">
        <v>153</v>
      </c>
      <c r="E450" s="177" t="s">
        <v>21</v>
      </c>
      <c r="F450" s="178" t="s">
        <v>770</v>
      </c>
      <c r="H450" s="179">
        <v>0.518</v>
      </c>
      <c r="I450" s="180"/>
      <c r="L450" s="175"/>
      <c r="M450" s="181"/>
      <c r="N450" s="182"/>
      <c r="O450" s="182"/>
      <c r="P450" s="182"/>
      <c r="Q450" s="182"/>
      <c r="R450" s="182"/>
      <c r="S450" s="182"/>
      <c r="T450" s="183"/>
      <c r="AT450" s="184" t="s">
        <v>153</v>
      </c>
      <c r="AU450" s="184" t="s">
        <v>149</v>
      </c>
      <c r="AV450" s="11" t="s">
        <v>149</v>
      </c>
      <c r="AW450" s="11" t="s">
        <v>35</v>
      </c>
      <c r="AX450" s="11" t="s">
        <v>8</v>
      </c>
      <c r="AY450" s="184" t="s">
        <v>141</v>
      </c>
    </row>
    <row r="451" spans="2:65" s="1" customFormat="1" ht="28.5" customHeight="1">
      <c r="B451" s="160"/>
      <c r="C451" s="161" t="s">
        <v>771</v>
      </c>
      <c r="D451" s="161" t="s">
        <v>143</v>
      </c>
      <c r="E451" s="162" t="s">
        <v>772</v>
      </c>
      <c r="F451" s="163" t="s">
        <v>773</v>
      </c>
      <c r="G451" s="164" t="s">
        <v>187</v>
      </c>
      <c r="H451" s="165">
        <v>89.013</v>
      </c>
      <c r="I451" s="166"/>
      <c r="J451" s="167">
        <f>ROUND(I451*H451,0)</f>
        <v>0</v>
      </c>
      <c r="K451" s="163" t="s">
        <v>147</v>
      </c>
      <c r="L451" s="34"/>
      <c r="M451" s="168" t="s">
        <v>21</v>
      </c>
      <c r="N451" s="169" t="s">
        <v>43</v>
      </c>
      <c r="O451" s="35"/>
      <c r="P451" s="170">
        <f>O451*H451</f>
        <v>0</v>
      </c>
      <c r="Q451" s="170">
        <v>0.00088</v>
      </c>
      <c r="R451" s="170">
        <f>Q451*H451</f>
        <v>0.07833144</v>
      </c>
      <c r="S451" s="170">
        <v>0</v>
      </c>
      <c r="T451" s="171">
        <f>S451*H451</f>
        <v>0</v>
      </c>
      <c r="AR451" s="17" t="s">
        <v>239</v>
      </c>
      <c r="AT451" s="17" t="s">
        <v>143</v>
      </c>
      <c r="AU451" s="17" t="s">
        <v>149</v>
      </c>
      <c r="AY451" s="17" t="s">
        <v>141</v>
      </c>
      <c r="BE451" s="172">
        <f>IF(N451="základní",J451,0)</f>
        <v>0</v>
      </c>
      <c r="BF451" s="172">
        <f>IF(N451="snížená",J451,0)</f>
        <v>0</v>
      </c>
      <c r="BG451" s="172">
        <f>IF(N451="zákl. přenesená",J451,0)</f>
        <v>0</v>
      </c>
      <c r="BH451" s="172">
        <f>IF(N451="sníž. přenesená",J451,0)</f>
        <v>0</v>
      </c>
      <c r="BI451" s="172">
        <f>IF(N451="nulová",J451,0)</f>
        <v>0</v>
      </c>
      <c r="BJ451" s="17" t="s">
        <v>149</v>
      </c>
      <c r="BK451" s="172">
        <f>ROUND(I451*H451,0)</f>
        <v>0</v>
      </c>
      <c r="BL451" s="17" t="s">
        <v>239</v>
      </c>
      <c r="BM451" s="17" t="s">
        <v>774</v>
      </c>
    </row>
    <row r="452" spans="2:47" s="1" customFormat="1" ht="28.5" customHeight="1">
      <c r="B452" s="34"/>
      <c r="D452" s="173" t="s">
        <v>151</v>
      </c>
      <c r="F452" s="174" t="s">
        <v>775</v>
      </c>
      <c r="I452" s="134"/>
      <c r="L452" s="34"/>
      <c r="M452" s="63"/>
      <c r="N452" s="35"/>
      <c r="O452" s="35"/>
      <c r="P452" s="35"/>
      <c r="Q452" s="35"/>
      <c r="R452" s="35"/>
      <c r="S452" s="35"/>
      <c r="T452" s="64"/>
      <c r="AT452" s="17" t="s">
        <v>151</v>
      </c>
      <c r="AU452" s="17" t="s">
        <v>149</v>
      </c>
    </row>
    <row r="453" spans="2:51" s="11" customFormat="1" ht="20.25" customHeight="1">
      <c r="B453" s="175"/>
      <c r="D453" s="176" t="s">
        <v>153</v>
      </c>
      <c r="E453" s="177" t="s">
        <v>21</v>
      </c>
      <c r="F453" s="178" t="s">
        <v>755</v>
      </c>
      <c r="H453" s="179">
        <v>89.013</v>
      </c>
      <c r="I453" s="180"/>
      <c r="L453" s="175"/>
      <c r="M453" s="181"/>
      <c r="N453" s="182"/>
      <c r="O453" s="182"/>
      <c r="P453" s="182"/>
      <c r="Q453" s="182"/>
      <c r="R453" s="182"/>
      <c r="S453" s="182"/>
      <c r="T453" s="183"/>
      <c r="AT453" s="184" t="s">
        <v>153</v>
      </c>
      <c r="AU453" s="184" t="s">
        <v>149</v>
      </c>
      <c r="AV453" s="11" t="s">
        <v>149</v>
      </c>
      <c r="AW453" s="11" t="s">
        <v>35</v>
      </c>
      <c r="AX453" s="11" t="s">
        <v>8</v>
      </c>
      <c r="AY453" s="184" t="s">
        <v>141</v>
      </c>
    </row>
    <row r="454" spans="2:65" s="1" customFormat="1" ht="20.25" customHeight="1">
      <c r="B454" s="160"/>
      <c r="C454" s="205" t="s">
        <v>776</v>
      </c>
      <c r="D454" s="205" t="s">
        <v>470</v>
      </c>
      <c r="E454" s="206" t="s">
        <v>777</v>
      </c>
      <c r="F454" s="207" t="s">
        <v>778</v>
      </c>
      <c r="G454" s="208" t="s">
        <v>187</v>
      </c>
      <c r="H454" s="209">
        <v>102.365</v>
      </c>
      <c r="I454" s="210"/>
      <c r="J454" s="211">
        <f>ROUND(I454*H454,0)</f>
        <v>0</v>
      </c>
      <c r="K454" s="207" t="s">
        <v>147</v>
      </c>
      <c r="L454" s="212"/>
      <c r="M454" s="213" t="s">
        <v>21</v>
      </c>
      <c r="N454" s="214" t="s">
        <v>43</v>
      </c>
      <c r="O454" s="35"/>
      <c r="P454" s="170">
        <f>O454*H454</f>
        <v>0</v>
      </c>
      <c r="Q454" s="170">
        <v>0.0039</v>
      </c>
      <c r="R454" s="170">
        <f>Q454*H454</f>
        <v>0.39922349999999995</v>
      </c>
      <c r="S454" s="170">
        <v>0</v>
      </c>
      <c r="T454" s="171">
        <f>S454*H454</f>
        <v>0</v>
      </c>
      <c r="AR454" s="17" t="s">
        <v>341</v>
      </c>
      <c r="AT454" s="17" t="s">
        <v>470</v>
      </c>
      <c r="AU454" s="17" t="s">
        <v>149</v>
      </c>
      <c r="AY454" s="17" t="s">
        <v>141</v>
      </c>
      <c r="BE454" s="172">
        <f>IF(N454="základní",J454,0)</f>
        <v>0</v>
      </c>
      <c r="BF454" s="172">
        <f>IF(N454="snížená",J454,0)</f>
        <v>0</v>
      </c>
      <c r="BG454" s="172">
        <f>IF(N454="zákl. přenesená",J454,0)</f>
        <v>0</v>
      </c>
      <c r="BH454" s="172">
        <f>IF(N454="sníž. přenesená",J454,0)</f>
        <v>0</v>
      </c>
      <c r="BI454" s="172">
        <f>IF(N454="nulová",J454,0)</f>
        <v>0</v>
      </c>
      <c r="BJ454" s="17" t="s">
        <v>149</v>
      </c>
      <c r="BK454" s="172">
        <f>ROUND(I454*H454,0)</f>
        <v>0</v>
      </c>
      <c r="BL454" s="17" t="s">
        <v>239</v>
      </c>
      <c r="BM454" s="17" t="s">
        <v>779</v>
      </c>
    </row>
    <row r="455" spans="2:47" s="1" customFormat="1" ht="28.5" customHeight="1">
      <c r="B455" s="34"/>
      <c r="D455" s="173" t="s">
        <v>151</v>
      </c>
      <c r="F455" s="174" t="s">
        <v>780</v>
      </c>
      <c r="I455" s="134"/>
      <c r="L455" s="34"/>
      <c r="M455" s="63"/>
      <c r="N455" s="35"/>
      <c r="O455" s="35"/>
      <c r="P455" s="35"/>
      <c r="Q455" s="35"/>
      <c r="R455" s="35"/>
      <c r="S455" s="35"/>
      <c r="T455" s="64"/>
      <c r="AT455" s="17" t="s">
        <v>151</v>
      </c>
      <c r="AU455" s="17" t="s">
        <v>149</v>
      </c>
    </row>
    <row r="456" spans="2:51" s="11" customFormat="1" ht="20.25" customHeight="1">
      <c r="B456" s="175"/>
      <c r="D456" s="173" t="s">
        <v>153</v>
      </c>
      <c r="E456" s="184" t="s">
        <v>21</v>
      </c>
      <c r="F456" s="185" t="s">
        <v>764</v>
      </c>
      <c r="H456" s="186">
        <v>89.013</v>
      </c>
      <c r="I456" s="180"/>
      <c r="L456" s="175"/>
      <c r="M456" s="181"/>
      <c r="N456" s="182"/>
      <c r="O456" s="182"/>
      <c r="P456" s="182"/>
      <c r="Q456" s="182"/>
      <c r="R456" s="182"/>
      <c r="S456" s="182"/>
      <c r="T456" s="183"/>
      <c r="AT456" s="184" t="s">
        <v>153</v>
      </c>
      <c r="AU456" s="184" t="s">
        <v>149</v>
      </c>
      <c r="AV456" s="11" t="s">
        <v>149</v>
      </c>
      <c r="AW456" s="11" t="s">
        <v>35</v>
      </c>
      <c r="AX456" s="11" t="s">
        <v>8</v>
      </c>
      <c r="AY456" s="184" t="s">
        <v>141</v>
      </c>
    </row>
    <row r="457" spans="2:51" s="11" customFormat="1" ht="20.25" customHeight="1">
      <c r="B457" s="175"/>
      <c r="D457" s="176" t="s">
        <v>153</v>
      </c>
      <c r="F457" s="178" t="s">
        <v>781</v>
      </c>
      <c r="H457" s="179">
        <v>102.365</v>
      </c>
      <c r="I457" s="180"/>
      <c r="L457" s="175"/>
      <c r="M457" s="181"/>
      <c r="N457" s="182"/>
      <c r="O457" s="182"/>
      <c r="P457" s="182"/>
      <c r="Q457" s="182"/>
      <c r="R457" s="182"/>
      <c r="S457" s="182"/>
      <c r="T457" s="183"/>
      <c r="AT457" s="184" t="s">
        <v>153</v>
      </c>
      <c r="AU457" s="184" t="s">
        <v>149</v>
      </c>
      <c r="AV457" s="11" t="s">
        <v>149</v>
      </c>
      <c r="AW457" s="11" t="s">
        <v>4</v>
      </c>
      <c r="AX457" s="11" t="s">
        <v>8</v>
      </c>
      <c r="AY457" s="184" t="s">
        <v>141</v>
      </c>
    </row>
    <row r="458" spans="2:65" s="1" customFormat="1" ht="20.25" customHeight="1">
      <c r="B458" s="160"/>
      <c r="C458" s="161" t="s">
        <v>782</v>
      </c>
      <c r="D458" s="161" t="s">
        <v>143</v>
      </c>
      <c r="E458" s="162" t="s">
        <v>783</v>
      </c>
      <c r="F458" s="163" t="s">
        <v>784</v>
      </c>
      <c r="G458" s="164" t="s">
        <v>187</v>
      </c>
      <c r="H458" s="165">
        <v>110.113</v>
      </c>
      <c r="I458" s="166"/>
      <c r="J458" s="167">
        <f>ROUND(I458*H458,0)</f>
        <v>0</v>
      </c>
      <c r="K458" s="163" t="s">
        <v>147</v>
      </c>
      <c r="L458" s="34"/>
      <c r="M458" s="168" t="s">
        <v>21</v>
      </c>
      <c r="N458" s="169" t="s">
        <v>43</v>
      </c>
      <c r="O458" s="35"/>
      <c r="P458" s="170">
        <f>O458*H458</f>
        <v>0</v>
      </c>
      <c r="Q458" s="170">
        <v>0.00072</v>
      </c>
      <c r="R458" s="170">
        <f>Q458*H458</f>
        <v>0.07928136000000001</v>
      </c>
      <c r="S458" s="170">
        <v>0</v>
      </c>
      <c r="T458" s="171">
        <f>S458*H458</f>
        <v>0</v>
      </c>
      <c r="AR458" s="17" t="s">
        <v>239</v>
      </c>
      <c r="AT458" s="17" t="s">
        <v>143</v>
      </c>
      <c r="AU458" s="17" t="s">
        <v>149</v>
      </c>
      <c r="AY458" s="17" t="s">
        <v>141</v>
      </c>
      <c r="BE458" s="172">
        <f>IF(N458="základní",J458,0)</f>
        <v>0</v>
      </c>
      <c r="BF458" s="172">
        <f>IF(N458="snížená",J458,0)</f>
        <v>0</v>
      </c>
      <c r="BG458" s="172">
        <f>IF(N458="zákl. přenesená",J458,0)</f>
        <v>0</v>
      </c>
      <c r="BH458" s="172">
        <f>IF(N458="sníž. přenesená",J458,0)</f>
        <v>0</v>
      </c>
      <c r="BI458" s="172">
        <f>IF(N458="nulová",J458,0)</f>
        <v>0</v>
      </c>
      <c r="BJ458" s="17" t="s">
        <v>149</v>
      </c>
      <c r="BK458" s="172">
        <f>ROUND(I458*H458,0)</f>
        <v>0</v>
      </c>
      <c r="BL458" s="17" t="s">
        <v>239</v>
      </c>
      <c r="BM458" s="17" t="s">
        <v>785</v>
      </c>
    </row>
    <row r="459" spans="2:47" s="1" customFormat="1" ht="28.5" customHeight="1">
      <c r="B459" s="34"/>
      <c r="D459" s="173" t="s">
        <v>151</v>
      </c>
      <c r="F459" s="174" t="s">
        <v>786</v>
      </c>
      <c r="I459" s="134"/>
      <c r="L459" s="34"/>
      <c r="M459" s="63"/>
      <c r="N459" s="35"/>
      <c r="O459" s="35"/>
      <c r="P459" s="35"/>
      <c r="Q459" s="35"/>
      <c r="R459" s="35"/>
      <c r="S459" s="35"/>
      <c r="T459" s="64"/>
      <c r="AT459" s="17" t="s">
        <v>151</v>
      </c>
      <c r="AU459" s="17" t="s">
        <v>149</v>
      </c>
    </row>
    <row r="460" spans="2:51" s="11" customFormat="1" ht="20.25" customHeight="1">
      <c r="B460" s="175"/>
      <c r="D460" s="173" t="s">
        <v>153</v>
      </c>
      <c r="E460" s="184" t="s">
        <v>21</v>
      </c>
      <c r="F460" s="185" t="s">
        <v>755</v>
      </c>
      <c r="H460" s="186">
        <v>89.013</v>
      </c>
      <c r="I460" s="180"/>
      <c r="L460" s="175"/>
      <c r="M460" s="181"/>
      <c r="N460" s="182"/>
      <c r="O460" s="182"/>
      <c r="P460" s="182"/>
      <c r="Q460" s="182"/>
      <c r="R460" s="182"/>
      <c r="S460" s="182"/>
      <c r="T460" s="183"/>
      <c r="AT460" s="184" t="s">
        <v>153</v>
      </c>
      <c r="AU460" s="184" t="s">
        <v>149</v>
      </c>
      <c r="AV460" s="11" t="s">
        <v>149</v>
      </c>
      <c r="AW460" s="11" t="s">
        <v>35</v>
      </c>
      <c r="AX460" s="11" t="s">
        <v>71</v>
      </c>
      <c r="AY460" s="184" t="s">
        <v>141</v>
      </c>
    </row>
    <row r="461" spans="2:51" s="11" customFormat="1" ht="20.25" customHeight="1">
      <c r="B461" s="175"/>
      <c r="D461" s="173" t="s">
        <v>153</v>
      </c>
      <c r="E461" s="184" t="s">
        <v>21</v>
      </c>
      <c r="F461" s="185" t="s">
        <v>787</v>
      </c>
      <c r="H461" s="186">
        <v>21.1</v>
      </c>
      <c r="I461" s="180"/>
      <c r="L461" s="175"/>
      <c r="M461" s="181"/>
      <c r="N461" s="182"/>
      <c r="O461" s="182"/>
      <c r="P461" s="182"/>
      <c r="Q461" s="182"/>
      <c r="R461" s="182"/>
      <c r="S461" s="182"/>
      <c r="T461" s="183"/>
      <c r="AT461" s="184" t="s">
        <v>153</v>
      </c>
      <c r="AU461" s="184" t="s">
        <v>149</v>
      </c>
      <c r="AV461" s="11" t="s">
        <v>149</v>
      </c>
      <c r="AW461" s="11" t="s">
        <v>35</v>
      </c>
      <c r="AX461" s="11" t="s">
        <v>71</v>
      </c>
      <c r="AY461" s="184" t="s">
        <v>141</v>
      </c>
    </row>
    <row r="462" spans="2:51" s="12" customFormat="1" ht="20.25" customHeight="1">
      <c r="B462" s="187"/>
      <c r="D462" s="176" t="s">
        <v>153</v>
      </c>
      <c r="E462" s="188" t="s">
        <v>21</v>
      </c>
      <c r="F462" s="189" t="s">
        <v>168</v>
      </c>
      <c r="H462" s="190">
        <v>110.113</v>
      </c>
      <c r="I462" s="191"/>
      <c r="L462" s="187"/>
      <c r="M462" s="192"/>
      <c r="N462" s="193"/>
      <c r="O462" s="193"/>
      <c r="P462" s="193"/>
      <c r="Q462" s="193"/>
      <c r="R462" s="193"/>
      <c r="S462" s="193"/>
      <c r="T462" s="194"/>
      <c r="AT462" s="195" t="s">
        <v>153</v>
      </c>
      <c r="AU462" s="195" t="s">
        <v>149</v>
      </c>
      <c r="AV462" s="12" t="s">
        <v>148</v>
      </c>
      <c r="AW462" s="12" t="s">
        <v>35</v>
      </c>
      <c r="AX462" s="12" t="s">
        <v>8</v>
      </c>
      <c r="AY462" s="195" t="s">
        <v>141</v>
      </c>
    </row>
    <row r="463" spans="2:65" s="1" customFormat="1" ht="20.25" customHeight="1">
      <c r="B463" s="160"/>
      <c r="C463" s="205" t="s">
        <v>788</v>
      </c>
      <c r="D463" s="205" t="s">
        <v>470</v>
      </c>
      <c r="E463" s="206" t="s">
        <v>789</v>
      </c>
      <c r="F463" s="207" t="s">
        <v>790</v>
      </c>
      <c r="G463" s="208" t="s">
        <v>187</v>
      </c>
      <c r="H463" s="209">
        <v>126.63</v>
      </c>
      <c r="I463" s="210"/>
      <c r="J463" s="211">
        <f>ROUND(I463*H463,0)</f>
        <v>0</v>
      </c>
      <c r="K463" s="207" t="s">
        <v>147</v>
      </c>
      <c r="L463" s="212"/>
      <c r="M463" s="213" t="s">
        <v>21</v>
      </c>
      <c r="N463" s="214" t="s">
        <v>43</v>
      </c>
      <c r="O463" s="35"/>
      <c r="P463" s="170">
        <f>O463*H463</f>
        <v>0</v>
      </c>
      <c r="Q463" s="170">
        <v>0.00254</v>
      </c>
      <c r="R463" s="170">
        <f>Q463*H463</f>
        <v>0.3216402</v>
      </c>
      <c r="S463" s="170">
        <v>0</v>
      </c>
      <c r="T463" s="171">
        <f>S463*H463</f>
        <v>0</v>
      </c>
      <c r="AR463" s="17" t="s">
        <v>341</v>
      </c>
      <c r="AT463" s="17" t="s">
        <v>470</v>
      </c>
      <c r="AU463" s="17" t="s">
        <v>149</v>
      </c>
      <c r="AY463" s="17" t="s">
        <v>141</v>
      </c>
      <c r="BE463" s="172">
        <f>IF(N463="základní",J463,0)</f>
        <v>0</v>
      </c>
      <c r="BF463" s="172">
        <f>IF(N463="snížená",J463,0)</f>
        <v>0</v>
      </c>
      <c r="BG463" s="172">
        <f>IF(N463="zákl. přenesená",J463,0)</f>
        <v>0</v>
      </c>
      <c r="BH463" s="172">
        <f>IF(N463="sníž. přenesená",J463,0)</f>
        <v>0</v>
      </c>
      <c r="BI463" s="172">
        <f>IF(N463="nulová",J463,0)</f>
        <v>0</v>
      </c>
      <c r="BJ463" s="17" t="s">
        <v>149</v>
      </c>
      <c r="BK463" s="172">
        <f>ROUND(I463*H463,0)</f>
        <v>0</v>
      </c>
      <c r="BL463" s="17" t="s">
        <v>239</v>
      </c>
      <c r="BM463" s="17" t="s">
        <v>791</v>
      </c>
    </row>
    <row r="464" spans="2:47" s="1" customFormat="1" ht="28.5" customHeight="1">
      <c r="B464" s="34"/>
      <c r="D464" s="173" t="s">
        <v>151</v>
      </c>
      <c r="F464" s="174" t="s">
        <v>792</v>
      </c>
      <c r="I464" s="134"/>
      <c r="L464" s="34"/>
      <c r="M464" s="63"/>
      <c r="N464" s="35"/>
      <c r="O464" s="35"/>
      <c r="P464" s="35"/>
      <c r="Q464" s="35"/>
      <c r="R464" s="35"/>
      <c r="S464" s="35"/>
      <c r="T464" s="64"/>
      <c r="AT464" s="17" t="s">
        <v>151</v>
      </c>
      <c r="AU464" s="17" t="s">
        <v>149</v>
      </c>
    </row>
    <row r="465" spans="2:51" s="11" customFormat="1" ht="20.25" customHeight="1">
      <c r="B465" s="175"/>
      <c r="D465" s="173" t="s">
        <v>153</v>
      </c>
      <c r="E465" s="184" t="s">
        <v>21</v>
      </c>
      <c r="F465" s="185" t="s">
        <v>793</v>
      </c>
      <c r="H465" s="186">
        <v>110.113</v>
      </c>
      <c r="I465" s="180"/>
      <c r="L465" s="175"/>
      <c r="M465" s="181"/>
      <c r="N465" s="182"/>
      <c r="O465" s="182"/>
      <c r="P465" s="182"/>
      <c r="Q465" s="182"/>
      <c r="R465" s="182"/>
      <c r="S465" s="182"/>
      <c r="T465" s="183"/>
      <c r="AT465" s="184" t="s">
        <v>153</v>
      </c>
      <c r="AU465" s="184" t="s">
        <v>149</v>
      </c>
      <c r="AV465" s="11" t="s">
        <v>149</v>
      </c>
      <c r="AW465" s="11" t="s">
        <v>35</v>
      </c>
      <c r="AX465" s="11" t="s">
        <v>8</v>
      </c>
      <c r="AY465" s="184" t="s">
        <v>141</v>
      </c>
    </row>
    <row r="466" spans="2:51" s="11" customFormat="1" ht="20.25" customHeight="1">
      <c r="B466" s="175"/>
      <c r="D466" s="176" t="s">
        <v>153</v>
      </c>
      <c r="F466" s="178" t="s">
        <v>794</v>
      </c>
      <c r="H466" s="179">
        <v>126.63</v>
      </c>
      <c r="I466" s="180"/>
      <c r="L466" s="175"/>
      <c r="M466" s="181"/>
      <c r="N466" s="182"/>
      <c r="O466" s="182"/>
      <c r="P466" s="182"/>
      <c r="Q466" s="182"/>
      <c r="R466" s="182"/>
      <c r="S466" s="182"/>
      <c r="T466" s="183"/>
      <c r="AT466" s="184" t="s">
        <v>153</v>
      </c>
      <c r="AU466" s="184" t="s">
        <v>149</v>
      </c>
      <c r="AV466" s="11" t="s">
        <v>149</v>
      </c>
      <c r="AW466" s="11" t="s">
        <v>4</v>
      </c>
      <c r="AX466" s="11" t="s">
        <v>8</v>
      </c>
      <c r="AY466" s="184" t="s">
        <v>141</v>
      </c>
    </row>
    <row r="467" spans="2:65" s="1" customFormat="1" ht="20.25" customHeight="1">
      <c r="B467" s="160"/>
      <c r="C467" s="161" t="s">
        <v>795</v>
      </c>
      <c r="D467" s="161" t="s">
        <v>143</v>
      </c>
      <c r="E467" s="162" t="s">
        <v>796</v>
      </c>
      <c r="F467" s="163" t="s">
        <v>797</v>
      </c>
      <c r="G467" s="164" t="s">
        <v>187</v>
      </c>
      <c r="H467" s="165">
        <v>110.113</v>
      </c>
      <c r="I467" s="166"/>
      <c r="J467" s="167">
        <f>ROUND(I467*H467,0)</f>
        <v>0</v>
      </c>
      <c r="K467" s="163" t="s">
        <v>147</v>
      </c>
      <c r="L467" s="34"/>
      <c r="M467" s="168" t="s">
        <v>21</v>
      </c>
      <c r="N467" s="169" t="s">
        <v>43</v>
      </c>
      <c r="O467" s="35"/>
      <c r="P467" s="170">
        <f>O467*H467</f>
        <v>0</v>
      </c>
      <c r="Q467" s="170">
        <v>0</v>
      </c>
      <c r="R467" s="170">
        <f>Q467*H467</f>
        <v>0</v>
      </c>
      <c r="S467" s="170">
        <v>0</v>
      </c>
      <c r="T467" s="171">
        <f>S467*H467</f>
        <v>0</v>
      </c>
      <c r="AR467" s="17" t="s">
        <v>239</v>
      </c>
      <c r="AT467" s="17" t="s">
        <v>143</v>
      </c>
      <c r="AU467" s="17" t="s">
        <v>149</v>
      </c>
      <c r="AY467" s="17" t="s">
        <v>141</v>
      </c>
      <c r="BE467" s="172">
        <f>IF(N467="základní",J467,0)</f>
        <v>0</v>
      </c>
      <c r="BF467" s="172">
        <f>IF(N467="snížená",J467,0)</f>
        <v>0</v>
      </c>
      <c r="BG467" s="172">
        <f>IF(N467="zákl. přenesená",J467,0)</f>
        <v>0</v>
      </c>
      <c r="BH467" s="172">
        <f>IF(N467="sníž. přenesená",J467,0)</f>
        <v>0</v>
      </c>
      <c r="BI467" s="172">
        <f>IF(N467="nulová",J467,0)</f>
        <v>0</v>
      </c>
      <c r="BJ467" s="17" t="s">
        <v>149</v>
      </c>
      <c r="BK467" s="172">
        <f>ROUND(I467*H467,0)</f>
        <v>0</v>
      </c>
      <c r="BL467" s="17" t="s">
        <v>239</v>
      </c>
      <c r="BM467" s="17" t="s">
        <v>798</v>
      </c>
    </row>
    <row r="468" spans="2:47" s="1" customFormat="1" ht="28.5" customHeight="1">
      <c r="B468" s="34"/>
      <c r="D468" s="173" t="s">
        <v>151</v>
      </c>
      <c r="F468" s="174" t="s">
        <v>799</v>
      </c>
      <c r="I468" s="134"/>
      <c r="L468" s="34"/>
      <c r="M468" s="63"/>
      <c r="N468" s="35"/>
      <c r="O468" s="35"/>
      <c r="P468" s="35"/>
      <c r="Q468" s="35"/>
      <c r="R468" s="35"/>
      <c r="S468" s="35"/>
      <c r="T468" s="64"/>
      <c r="AT468" s="17" t="s">
        <v>151</v>
      </c>
      <c r="AU468" s="17" t="s">
        <v>149</v>
      </c>
    </row>
    <row r="469" spans="2:51" s="11" customFormat="1" ht="20.25" customHeight="1">
      <c r="B469" s="175"/>
      <c r="D469" s="173" t="s">
        <v>153</v>
      </c>
      <c r="E469" s="184" t="s">
        <v>21</v>
      </c>
      <c r="F469" s="185" t="s">
        <v>755</v>
      </c>
      <c r="H469" s="186">
        <v>89.013</v>
      </c>
      <c r="I469" s="180"/>
      <c r="L469" s="175"/>
      <c r="M469" s="181"/>
      <c r="N469" s="182"/>
      <c r="O469" s="182"/>
      <c r="P469" s="182"/>
      <c r="Q469" s="182"/>
      <c r="R469" s="182"/>
      <c r="S469" s="182"/>
      <c r="T469" s="183"/>
      <c r="AT469" s="184" t="s">
        <v>153</v>
      </c>
      <c r="AU469" s="184" t="s">
        <v>149</v>
      </c>
      <c r="AV469" s="11" t="s">
        <v>149</v>
      </c>
      <c r="AW469" s="11" t="s">
        <v>35</v>
      </c>
      <c r="AX469" s="11" t="s">
        <v>71</v>
      </c>
      <c r="AY469" s="184" t="s">
        <v>141</v>
      </c>
    </row>
    <row r="470" spans="2:51" s="11" customFormat="1" ht="20.25" customHeight="1">
      <c r="B470" s="175"/>
      <c r="D470" s="173" t="s">
        <v>153</v>
      </c>
      <c r="E470" s="184" t="s">
        <v>21</v>
      </c>
      <c r="F470" s="185" t="s">
        <v>787</v>
      </c>
      <c r="H470" s="186">
        <v>21.1</v>
      </c>
      <c r="I470" s="180"/>
      <c r="L470" s="175"/>
      <c r="M470" s="181"/>
      <c r="N470" s="182"/>
      <c r="O470" s="182"/>
      <c r="P470" s="182"/>
      <c r="Q470" s="182"/>
      <c r="R470" s="182"/>
      <c r="S470" s="182"/>
      <c r="T470" s="183"/>
      <c r="AT470" s="184" t="s">
        <v>153</v>
      </c>
      <c r="AU470" s="184" t="s">
        <v>149</v>
      </c>
      <c r="AV470" s="11" t="s">
        <v>149</v>
      </c>
      <c r="AW470" s="11" t="s">
        <v>35</v>
      </c>
      <c r="AX470" s="11" t="s">
        <v>71</v>
      </c>
      <c r="AY470" s="184" t="s">
        <v>141</v>
      </c>
    </row>
    <row r="471" spans="2:51" s="12" customFormat="1" ht="20.25" customHeight="1">
      <c r="B471" s="187"/>
      <c r="D471" s="176" t="s">
        <v>153</v>
      </c>
      <c r="E471" s="188" t="s">
        <v>21</v>
      </c>
      <c r="F471" s="189" t="s">
        <v>168</v>
      </c>
      <c r="H471" s="190">
        <v>110.113</v>
      </c>
      <c r="I471" s="191"/>
      <c r="L471" s="187"/>
      <c r="M471" s="192"/>
      <c r="N471" s="193"/>
      <c r="O471" s="193"/>
      <c r="P471" s="193"/>
      <c r="Q471" s="193"/>
      <c r="R471" s="193"/>
      <c r="S471" s="193"/>
      <c r="T471" s="194"/>
      <c r="AT471" s="195" t="s">
        <v>153</v>
      </c>
      <c r="AU471" s="195" t="s">
        <v>149</v>
      </c>
      <c r="AV471" s="12" t="s">
        <v>148</v>
      </c>
      <c r="AW471" s="12" t="s">
        <v>35</v>
      </c>
      <c r="AX471" s="12" t="s">
        <v>8</v>
      </c>
      <c r="AY471" s="195" t="s">
        <v>141</v>
      </c>
    </row>
    <row r="472" spans="2:65" s="1" customFormat="1" ht="20.25" customHeight="1">
      <c r="B472" s="160"/>
      <c r="C472" s="205" t="s">
        <v>800</v>
      </c>
      <c r="D472" s="205" t="s">
        <v>470</v>
      </c>
      <c r="E472" s="206" t="s">
        <v>801</v>
      </c>
      <c r="F472" s="207" t="s">
        <v>802</v>
      </c>
      <c r="G472" s="208" t="s">
        <v>187</v>
      </c>
      <c r="H472" s="209">
        <v>126.63</v>
      </c>
      <c r="I472" s="210"/>
      <c r="J472" s="211">
        <f>ROUND(I472*H472,0)</f>
        <v>0</v>
      </c>
      <c r="K472" s="207" t="s">
        <v>147</v>
      </c>
      <c r="L472" s="212"/>
      <c r="M472" s="213" t="s">
        <v>21</v>
      </c>
      <c r="N472" s="214" t="s">
        <v>43</v>
      </c>
      <c r="O472" s="35"/>
      <c r="P472" s="170">
        <f>O472*H472</f>
        <v>0</v>
      </c>
      <c r="Q472" s="170">
        <v>0.0003</v>
      </c>
      <c r="R472" s="170">
        <f>Q472*H472</f>
        <v>0.037988999999999995</v>
      </c>
      <c r="S472" s="170">
        <v>0</v>
      </c>
      <c r="T472" s="171">
        <f>S472*H472</f>
        <v>0</v>
      </c>
      <c r="AR472" s="17" t="s">
        <v>341</v>
      </c>
      <c r="AT472" s="17" t="s">
        <v>470</v>
      </c>
      <c r="AU472" s="17" t="s">
        <v>149</v>
      </c>
      <c r="AY472" s="17" t="s">
        <v>141</v>
      </c>
      <c r="BE472" s="172">
        <f>IF(N472="základní",J472,0)</f>
        <v>0</v>
      </c>
      <c r="BF472" s="172">
        <f>IF(N472="snížená",J472,0)</f>
        <v>0</v>
      </c>
      <c r="BG472" s="172">
        <f>IF(N472="zákl. přenesená",J472,0)</f>
        <v>0</v>
      </c>
      <c r="BH472" s="172">
        <f>IF(N472="sníž. přenesená",J472,0)</f>
        <v>0</v>
      </c>
      <c r="BI472" s="172">
        <f>IF(N472="nulová",J472,0)</f>
        <v>0</v>
      </c>
      <c r="BJ472" s="17" t="s">
        <v>149</v>
      </c>
      <c r="BK472" s="172">
        <f>ROUND(I472*H472,0)</f>
        <v>0</v>
      </c>
      <c r="BL472" s="17" t="s">
        <v>239</v>
      </c>
      <c r="BM472" s="17" t="s">
        <v>803</v>
      </c>
    </row>
    <row r="473" spans="2:47" s="1" customFormat="1" ht="39.75" customHeight="1">
      <c r="B473" s="34"/>
      <c r="D473" s="173" t="s">
        <v>151</v>
      </c>
      <c r="F473" s="174" t="s">
        <v>804</v>
      </c>
      <c r="I473" s="134"/>
      <c r="L473" s="34"/>
      <c r="M473" s="63"/>
      <c r="N473" s="35"/>
      <c r="O473" s="35"/>
      <c r="P473" s="35"/>
      <c r="Q473" s="35"/>
      <c r="R473" s="35"/>
      <c r="S473" s="35"/>
      <c r="T473" s="64"/>
      <c r="AT473" s="17" t="s">
        <v>151</v>
      </c>
      <c r="AU473" s="17" t="s">
        <v>149</v>
      </c>
    </row>
    <row r="474" spans="2:51" s="11" customFormat="1" ht="20.25" customHeight="1">
      <c r="B474" s="175"/>
      <c r="D474" s="173" t="s">
        <v>153</v>
      </c>
      <c r="E474" s="184" t="s">
        <v>21</v>
      </c>
      <c r="F474" s="185" t="s">
        <v>793</v>
      </c>
      <c r="H474" s="186">
        <v>110.113</v>
      </c>
      <c r="I474" s="180"/>
      <c r="L474" s="175"/>
      <c r="M474" s="181"/>
      <c r="N474" s="182"/>
      <c r="O474" s="182"/>
      <c r="P474" s="182"/>
      <c r="Q474" s="182"/>
      <c r="R474" s="182"/>
      <c r="S474" s="182"/>
      <c r="T474" s="183"/>
      <c r="AT474" s="184" t="s">
        <v>153</v>
      </c>
      <c r="AU474" s="184" t="s">
        <v>149</v>
      </c>
      <c r="AV474" s="11" t="s">
        <v>149</v>
      </c>
      <c r="AW474" s="11" t="s">
        <v>35</v>
      </c>
      <c r="AX474" s="11" t="s">
        <v>8</v>
      </c>
      <c r="AY474" s="184" t="s">
        <v>141</v>
      </c>
    </row>
    <row r="475" spans="2:51" s="11" customFormat="1" ht="20.25" customHeight="1">
      <c r="B475" s="175"/>
      <c r="D475" s="176" t="s">
        <v>153</v>
      </c>
      <c r="F475" s="178" t="s">
        <v>794</v>
      </c>
      <c r="H475" s="179">
        <v>126.63</v>
      </c>
      <c r="I475" s="180"/>
      <c r="L475" s="175"/>
      <c r="M475" s="181"/>
      <c r="N475" s="182"/>
      <c r="O475" s="182"/>
      <c r="P475" s="182"/>
      <c r="Q475" s="182"/>
      <c r="R475" s="182"/>
      <c r="S475" s="182"/>
      <c r="T475" s="183"/>
      <c r="AT475" s="184" t="s">
        <v>153</v>
      </c>
      <c r="AU475" s="184" t="s">
        <v>149</v>
      </c>
      <c r="AV475" s="11" t="s">
        <v>149</v>
      </c>
      <c r="AW475" s="11" t="s">
        <v>4</v>
      </c>
      <c r="AX475" s="11" t="s">
        <v>8</v>
      </c>
      <c r="AY475" s="184" t="s">
        <v>141</v>
      </c>
    </row>
    <row r="476" spans="2:65" s="1" customFormat="1" ht="20.25" customHeight="1">
      <c r="B476" s="160"/>
      <c r="C476" s="161" t="s">
        <v>805</v>
      </c>
      <c r="D476" s="161" t="s">
        <v>143</v>
      </c>
      <c r="E476" s="162" t="s">
        <v>806</v>
      </c>
      <c r="F476" s="163" t="s">
        <v>807</v>
      </c>
      <c r="G476" s="164" t="s">
        <v>745</v>
      </c>
      <c r="H476" s="217"/>
      <c r="I476" s="166"/>
      <c r="J476" s="167">
        <f>ROUND(I476*H476,0)</f>
        <v>0</v>
      </c>
      <c r="K476" s="163" t="s">
        <v>147</v>
      </c>
      <c r="L476" s="34"/>
      <c r="M476" s="168" t="s">
        <v>21</v>
      </c>
      <c r="N476" s="169" t="s">
        <v>43</v>
      </c>
      <c r="O476" s="35"/>
      <c r="P476" s="170">
        <f>O476*H476</f>
        <v>0</v>
      </c>
      <c r="Q476" s="170">
        <v>0</v>
      </c>
      <c r="R476" s="170">
        <f>Q476*H476</f>
        <v>0</v>
      </c>
      <c r="S476" s="170">
        <v>0</v>
      </c>
      <c r="T476" s="171">
        <f>S476*H476</f>
        <v>0</v>
      </c>
      <c r="AR476" s="17" t="s">
        <v>239</v>
      </c>
      <c r="AT476" s="17" t="s">
        <v>143</v>
      </c>
      <c r="AU476" s="17" t="s">
        <v>149</v>
      </c>
      <c r="AY476" s="17" t="s">
        <v>141</v>
      </c>
      <c r="BE476" s="172">
        <f>IF(N476="základní",J476,0)</f>
        <v>0</v>
      </c>
      <c r="BF476" s="172">
        <f>IF(N476="snížená",J476,0)</f>
        <v>0</v>
      </c>
      <c r="BG476" s="172">
        <f>IF(N476="zákl. přenesená",J476,0)</f>
        <v>0</v>
      </c>
      <c r="BH476" s="172">
        <f>IF(N476="sníž. přenesená",J476,0)</f>
        <v>0</v>
      </c>
      <c r="BI476" s="172">
        <f>IF(N476="nulová",J476,0)</f>
        <v>0</v>
      </c>
      <c r="BJ476" s="17" t="s">
        <v>149</v>
      </c>
      <c r="BK476" s="172">
        <f>ROUND(I476*H476,0)</f>
        <v>0</v>
      </c>
      <c r="BL476" s="17" t="s">
        <v>239</v>
      </c>
      <c r="BM476" s="17" t="s">
        <v>808</v>
      </c>
    </row>
    <row r="477" spans="2:47" s="1" customFormat="1" ht="28.5" customHeight="1">
      <c r="B477" s="34"/>
      <c r="D477" s="173" t="s">
        <v>151</v>
      </c>
      <c r="F477" s="174" t="s">
        <v>809</v>
      </c>
      <c r="I477" s="134"/>
      <c r="L477" s="34"/>
      <c r="M477" s="63"/>
      <c r="N477" s="35"/>
      <c r="O477" s="35"/>
      <c r="P477" s="35"/>
      <c r="Q477" s="35"/>
      <c r="R477" s="35"/>
      <c r="S477" s="35"/>
      <c r="T477" s="64"/>
      <c r="AT477" s="17" t="s">
        <v>151</v>
      </c>
      <c r="AU477" s="17" t="s">
        <v>149</v>
      </c>
    </row>
    <row r="478" spans="2:63" s="10" customFormat="1" ht="29.25" customHeight="1">
      <c r="B478" s="146"/>
      <c r="D478" s="157" t="s">
        <v>70</v>
      </c>
      <c r="E478" s="158" t="s">
        <v>810</v>
      </c>
      <c r="F478" s="158" t="s">
        <v>811</v>
      </c>
      <c r="I478" s="149"/>
      <c r="J478" s="159">
        <f>BK478</f>
        <v>0</v>
      </c>
      <c r="L478" s="146"/>
      <c r="M478" s="151"/>
      <c r="N478" s="152"/>
      <c r="O478" s="152"/>
      <c r="P478" s="153">
        <f>SUM(P479:P527)</f>
        <v>0</v>
      </c>
      <c r="Q478" s="152"/>
      <c r="R478" s="153">
        <f>SUM(R479:R527)</f>
        <v>2.1726662300000004</v>
      </c>
      <c r="S478" s="152"/>
      <c r="T478" s="154">
        <f>SUM(T479:T527)</f>
        <v>0</v>
      </c>
      <c r="AR478" s="147" t="s">
        <v>149</v>
      </c>
      <c r="AT478" s="155" t="s">
        <v>70</v>
      </c>
      <c r="AU478" s="155" t="s">
        <v>8</v>
      </c>
      <c r="AY478" s="147" t="s">
        <v>141</v>
      </c>
      <c r="BK478" s="156">
        <f>SUM(BK479:BK527)</f>
        <v>0</v>
      </c>
    </row>
    <row r="479" spans="2:65" s="1" customFormat="1" ht="20.25" customHeight="1">
      <c r="B479" s="160"/>
      <c r="C479" s="161" t="s">
        <v>812</v>
      </c>
      <c r="D479" s="161" t="s">
        <v>143</v>
      </c>
      <c r="E479" s="162" t="s">
        <v>813</v>
      </c>
      <c r="F479" s="163" t="s">
        <v>814</v>
      </c>
      <c r="G479" s="164" t="s">
        <v>146</v>
      </c>
      <c r="H479" s="165">
        <v>24</v>
      </c>
      <c r="I479" s="166"/>
      <c r="J479" s="167">
        <f>ROUND(I479*H479,0)</f>
        <v>0</v>
      </c>
      <c r="K479" s="163" t="s">
        <v>21</v>
      </c>
      <c r="L479" s="34"/>
      <c r="M479" s="168" t="s">
        <v>21</v>
      </c>
      <c r="N479" s="169" t="s">
        <v>43</v>
      </c>
      <c r="O479" s="35"/>
      <c r="P479" s="170">
        <f>O479*H479</f>
        <v>0</v>
      </c>
      <c r="Q479" s="170">
        <v>0</v>
      </c>
      <c r="R479" s="170">
        <f>Q479*H479</f>
        <v>0</v>
      </c>
      <c r="S479" s="170">
        <v>0</v>
      </c>
      <c r="T479" s="171">
        <f>S479*H479</f>
        <v>0</v>
      </c>
      <c r="AR479" s="17" t="s">
        <v>239</v>
      </c>
      <c r="AT479" s="17" t="s">
        <v>143</v>
      </c>
      <c r="AU479" s="17" t="s">
        <v>149</v>
      </c>
      <c r="AY479" s="17" t="s">
        <v>141</v>
      </c>
      <c r="BE479" s="172">
        <f>IF(N479="základní",J479,0)</f>
        <v>0</v>
      </c>
      <c r="BF479" s="172">
        <f>IF(N479="snížená",J479,0)</f>
        <v>0</v>
      </c>
      <c r="BG479" s="172">
        <f>IF(N479="zákl. přenesená",J479,0)</f>
        <v>0</v>
      </c>
      <c r="BH479" s="172">
        <f>IF(N479="sníž. přenesená",J479,0)</f>
        <v>0</v>
      </c>
      <c r="BI479" s="172">
        <f>IF(N479="nulová",J479,0)</f>
        <v>0</v>
      </c>
      <c r="BJ479" s="17" t="s">
        <v>149</v>
      </c>
      <c r="BK479" s="172">
        <f>ROUND(I479*H479,0)</f>
        <v>0</v>
      </c>
      <c r="BL479" s="17" t="s">
        <v>239</v>
      </c>
      <c r="BM479" s="17" t="s">
        <v>815</v>
      </c>
    </row>
    <row r="480" spans="2:51" s="11" customFormat="1" ht="20.25" customHeight="1">
      <c r="B480" s="175"/>
      <c r="D480" s="176" t="s">
        <v>153</v>
      </c>
      <c r="E480" s="177" t="s">
        <v>21</v>
      </c>
      <c r="F480" s="178" t="s">
        <v>816</v>
      </c>
      <c r="H480" s="179">
        <v>24</v>
      </c>
      <c r="I480" s="180"/>
      <c r="L480" s="175"/>
      <c r="M480" s="181"/>
      <c r="N480" s="182"/>
      <c r="O480" s="182"/>
      <c r="P480" s="182"/>
      <c r="Q480" s="182"/>
      <c r="R480" s="182"/>
      <c r="S480" s="182"/>
      <c r="T480" s="183"/>
      <c r="AT480" s="184" t="s">
        <v>153</v>
      </c>
      <c r="AU480" s="184" t="s">
        <v>149</v>
      </c>
      <c r="AV480" s="11" t="s">
        <v>149</v>
      </c>
      <c r="AW480" s="11" t="s">
        <v>35</v>
      </c>
      <c r="AX480" s="11" t="s">
        <v>8</v>
      </c>
      <c r="AY480" s="184" t="s">
        <v>141</v>
      </c>
    </row>
    <row r="481" spans="2:65" s="1" customFormat="1" ht="20.25" customHeight="1">
      <c r="B481" s="160"/>
      <c r="C481" s="161" t="s">
        <v>817</v>
      </c>
      <c r="D481" s="161" t="s">
        <v>143</v>
      </c>
      <c r="E481" s="162" t="s">
        <v>818</v>
      </c>
      <c r="F481" s="163" t="s">
        <v>819</v>
      </c>
      <c r="G481" s="164" t="s">
        <v>146</v>
      </c>
      <c r="H481" s="165">
        <v>14.6</v>
      </c>
      <c r="I481" s="166"/>
      <c r="J481" s="167">
        <f>ROUND(I481*H481,0)</f>
        <v>0</v>
      </c>
      <c r="K481" s="163" t="s">
        <v>21</v>
      </c>
      <c r="L481" s="34"/>
      <c r="M481" s="168" t="s">
        <v>21</v>
      </c>
      <c r="N481" s="169" t="s">
        <v>43</v>
      </c>
      <c r="O481" s="35"/>
      <c r="P481" s="170">
        <f>O481*H481</f>
        <v>0</v>
      </c>
      <c r="Q481" s="170">
        <v>0</v>
      </c>
      <c r="R481" s="170">
        <f>Q481*H481</f>
        <v>0</v>
      </c>
      <c r="S481" s="170">
        <v>0</v>
      </c>
      <c r="T481" s="171">
        <f>S481*H481</f>
        <v>0</v>
      </c>
      <c r="AR481" s="17" t="s">
        <v>239</v>
      </c>
      <c r="AT481" s="17" t="s">
        <v>143</v>
      </c>
      <c r="AU481" s="17" t="s">
        <v>149</v>
      </c>
      <c r="AY481" s="17" t="s">
        <v>141</v>
      </c>
      <c r="BE481" s="172">
        <f>IF(N481="základní",J481,0)</f>
        <v>0</v>
      </c>
      <c r="BF481" s="172">
        <f>IF(N481="snížená",J481,0)</f>
        <v>0</v>
      </c>
      <c r="BG481" s="172">
        <f>IF(N481="zákl. přenesená",J481,0)</f>
        <v>0</v>
      </c>
      <c r="BH481" s="172">
        <f>IF(N481="sníž. přenesená",J481,0)</f>
        <v>0</v>
      </c>
      <c r="BI481" s="172">
        <f>IF(N481="nulová",J481,0)</f>
        <v>0</v>
      </c>
      <c r="BJ481" s="17" t="s">
        <v>149</v>
      </c>
      <c r="BK481" s="172">
        <f>ROUND(I481*H481,0)</f>
        <v>0</v>
      </c>
      <c r="BL481" s="17" t="s">
        <v>239</v>
      </c>
      <c r="BM481" s="17" t="s">
        <v>820</v>
      </c>
    </row>
    <row r="482" spans="2:51" s="11" customFormat="1" ht="20.25" customHeight="1">
      <c r="B482" s="175"/>
      <c r="D482" s="176" t="s">
        <v>153</v>
      </c>
      <c r="E482" s="177" t="s">
        <v>21</v>
      </c>
      <c r="F482" s="178" t="s">
        <v>821</v>
      </c>
      <c r="H482" s="179">
        <v>14.6</v>
      </c>
      <c r="I482" s="180"/>
      <c r="L482" s="175"/>
      <c r="M482" s="181"/>
      <c r="N482" s="182"/>
      <c r="O482" s="182"/>
      <c r="P482" s="182"/>
      <c r="Q482" s="182"/>
      <c r="R482" s="182"/>
      <c r="S482" s="182"/>
      <c r="T482" s="183"/>
      <c r="AT482" s="184" t="s">
        <v>153</v>
      </c>
      <c r="AU482" s="184" t="s">
        <v>149</v>
      </c>
      <c r="AV482" s="11" t="s">
        <v>149</v>
      </c>
      <c r="AW482" s="11" t="s">
        <v>35</v>
      </c>
      <c r="AX482" s="11" t="s">
        <v>8</v>
      </c>
      <c r="AY482" s="184" t="s">
        <v>141</v>
      </c>
    </row>
    <row r="483" spans="2:65" s="1" customFormat="1" ht="20.25" customHeight="1">
      <c r="B483" s="160"/>
      <c r="C483" s="161" t="s">
        <v>822</v>
      </c>
      <c r="D483" s="161" t="s">
        <v>143</v>
      </c>
      <c r="E483" s="162" t="s">
        <v>823</v>
      </c>
      <c r="F483" s="163" t="s">
        <v>824</v>
      </c>
      <c r="G483" s="164" t="s">
        <v>512</v>
      </c>
      <c r="H483" s="165">
        <v>8</v>
      </c>
      <c r="I483" s="166"/>
      <c r="J483" s="167">
        <f>ROUND(I483*H483,0)</f>
        <v>0</v>
      </c>
      <c r="K483" s="163" t="s">
        <v>21</v>
      </c>
      <c r="L483" s="34"/>
      <c r="M483" s="168" t="s">
        <v>21</v>
      </c>
      <c r="N483" s="169" t="s">
        <v>43</v>
      </c>
      <c r="O483" s="35"/>
      <c r="P483" s="170">
        <f>O483*H483</f>
        <v>0</v>
      </c>
      <c r="Q483" s="170">
        <v>0</v>
      </c>
      <c r="R483" s="170">
        <f>Q483*H483</f>
        <v>0</v>
      </c>
      <c r="S483" s="170">
        <v>0</v>
      </c>
      <c r="T483" s="171">
        <f>S483*H483</f>
        <v>0</v>
      </c>
      <c r="AR483" s="17" t="s">
        <v>239</v>
      </c>
      <c r="AT483" s="17" t="s">
        <v>143</v>
      </c>
      <c r="AU483" s="17" t="s">
        <v>149</v>
      </c>
      <c r="AY483" s="17" t="s">
        <v>141</v>
      </c>
      <c r="BE483" s="172">
        <f>IF(N483="základní",J483,0)</f>
        <v>0</v>
      </c>
      <c r="BF483" s="172">
        <f>IF(N483="snížená",J483,0)</f>
        <v>0</v>
      </c>
      <c r="BG483" s="172">
        <f>IF(N483="zákl. přenesená",J483,0)</f>
        <v>0</v>
      </c>
      <c r="BH483" s="172">
        <f>IF(N483="sníž. přenesená",J483,0)</f>
        <v>0</v>
      </c>
      <c r="BI483" s="172">
        <f>IF(N483="nulová",J483,0)</f>
        <v>0</v>
      </c>
      <c r="BJ483" s="17" t="s">
        <v>149</v>
      </c>
      <c r="BK483" s="172">
        <f>ROUND(I483*H483,0)</f>
        <v>0</v>
      </c>
      <c r="BL483" s="17" t="s">
        <v>239</v>
      </c>
      <c r="BM483" s="17" t="s">
        <v>825</v>
      </c>
    </row>
    <row r="484" spans="2:65" s="1" customFormat="1" ht="28.5" customHeight="1">
      <c r="B484" s="160"/>
      <c r="C484" s="161" t="s">
        <v>826</v>
      </c>
      <c r="D484" s="161" t="s">
        <v>143</v>
      </c>
      <c r="E484" s="162" t="s">
        <v>827</v>
      </c>
      <c r="F484" s="163" t="s">
        <v>828</v>
      </c>
      <c r="G484" s="164" t="s">
        <v>187</v>
      </c>
      <c r="H484" s="165">
        <v>65.41</v>
      </c>
      <c r="I484" s="166"/>
      <c r="J484" s="167">
        <f>ROUND(I484*H484,0)</f>
        <v>0</v>
      </c>
      <c r="K484" s="163" t="s">
        <v>147</v>
      </c>
      <c r="L484" s="34"/>
      <c r="M484" s="168" t="s">
        <v>21</v>
      </c>
      <c r="N484" s="169" t="s">
        <v>43</v>
      </c>
      <c r="O484" s="35"/>
      <c r="P484" s="170">
        <f>O484*H484</f>
        <v>0</v>
      </c>
      <c r="Q484" s="170">
        <v>0</v>
      </c>
      <c r="R484" s="170">
        <f>Q484*H484</f>
        <v>0</v>
      </c>
      <c r="S484" s="170">
        <v>0</v>
      </c>
      <c r="T484" s="171">
        <f>S484*H484</f>
        <v>0</v>
      </c>
      <c r="AR484" s="17" t="s">
        <v>239</v>
      </c>
      <c r="AT484" s="17" t="s">
        <v>143</v>
      </c>
      <c r="AU484" s="17" t="s">
        <v>149</v>
      </c>
      <c r="AY484" s="17" t="s">
        <v>141</v>
      </c>
      <c r="BE484" s="172">
        <f>IF(N484="základní",J484,0)</f>
        <v>0</v>
      </c>
      <c r="BF484" s="172">
        <f>IF(N484="snížená",J484,0)</f>
        <v>0</v>
      </c>
      <c r="BG484" s="172">
        <f>IF(N484="zákl. přenesená",J484,0)</f>
        <v>0</v>
      </c>
      <c r="BH484" s="172">
        <f>IF(N484="sníž. přenesená",J484,0)</f>
        <v>0</v>
      </c>
      <c r="BI484" s="172">
        <f>IF(N484="nulová",J484,0)</f>
        <v>0</v>
      </c>
      <c r="BJ484" s="17" t="s">
        <v>149</v>
      </c>
      <c r="BK484" s="172">
        <f>ROUND(I484*H484,0)</f>
        <v>0</v>
      </c>
      <c r="BL484" s="17" t="s">
        <v>239</v>
      </c>
      <c r="BM484" s="17" t="s">
        <v>829</v>
      </c>
    </row>
    <row r="485" spans="2:47" s="1" customFormat="1" ht="28.5" customHeight="1">
      <c r="B485" s="34"/>
      <c r="D485" s="173" t="s">
        <v>151</v>
      </c>
      <c r="F485" s="174" t="s">
        <v>830</v>
      </c>
      <c r="I485" s="134"/>
      <c r="L485" s="34"/>
      <c r="M485" s="63"/>
      <c r="N485" s="35"/>
      <c r="O485" s="35"/>
      <c r="P485" s="35"/>
      <c r="Q485" s="35"/>
      <c r="R485" s="35"/>
      <c r="S485" s="35"/>
      <c r="T485" s="64"/>
      <c r="AT485" s="17" t="s">
        <v>151</v>
      </c>
      <c r="AU485" s="17" t="s">
        <v>149</v>
      </c>
    </row>
    <row r="486" spans="2:51" s="11" customFormat="1" ht="20.25" customHeight="1">
      <c r="B486" s="175"/>
      <c r="D486" s="176" t="s">
        <v>153</v>
      </c>
      <c r="E486" s="177" t="s">
        <v>21</v>
      </c>
      <c r="F486" s="178" t="s">
        <v>831</v>
      </c>
      <c r="H486" s="179">
        <v>65.41</v>
      </c>
      <c r="I486" s="180"/>
      <c r="L486" s="175"/>
      <c r="M486" s="181"/>
      <c r="N486" s="182"/>
      <c r="O486" s="182"/>
      <c r="P486" s="182"/>
      <c r="Q486" s="182"/>
      <c r="R486" s="182"/>
      <c r="S486" s="182"/>
      <c r="T486" s="183"/>
      <c r="AT486" s="184" t="s">
        <v>153</v>
      </c>
      <c r="AU486" s="184" t="s">
        <v>149</v>
      </c>
      <c r="AV486" s="11" t="s">
        <v>149</v>
      </c>
      <c r="AW486" s="11" t="s">
        <v>35</v>
      </c>
      <c r="AX486" s="11" t="s">
        <v>8</v>
      </c>
      <c r="AY486" s="184" t="s">
        <v>141</v>
      </c>
    </row>
    <row r="487" spans="2:65" s="1" customFormat="1" ht="20.25" customHeight="1">
      <c r="B487" s="160"/>
      <c r="C487" s="205" t="s">
        <v>832</v>
      </c>
      <c r="D487" s="205" t="s">
        <v>470</v>
      </c>
      <c r="E487" s="206" t="s">
        <v>833</v>
      </c>
      <c r="F487" s="207" t="s">
        <v>834</v>
      </c>
      <c r="G487" s="208" t="s">
        <v>187</v>
      </c>
      <c r="H487" s="209">
        <v>66.718</v>
      </c>
      <c r="I487" s="210"/>
      <c r="J487" s="211">
        <f>ROUND(I487*H487,0)</f>
        <v>0</v>
      </c>
      <c r="K487" s="207" t="s">
        <v>147</v>
      </c>
      <c r="L487" s="212"/>
      <c r="M487" s="213" t="s">
        <v>21</v>
      </c>
      <c r="N487" s="214" t="s">
        <v>43</v>
      </c>
      <c r="O487" s="35"/>
      <c r="P487" s="170">
        <f>O487*H487</f>
        <v>0</v>
      </c>
      <c r="Q487" s="170">
        <v>0.003</v>
      </c>
      <c r="R487" s="170">
        <f>Q487*H487</f>
        <v>0.20015400000000003</v>
      </c>
      <c r="S487" s="170">
        <v>0</v>
      </c>
      <c r="T487" s="171">
        <f>S487*H487</f>
        <v>0</v>
      </c>
      <c r="AR487" s="17" t="s">
        <v>341</v>
      </c>
      <c r="AT487" s="17" t="s">
        <v>470</v>
      </c>
      <c r="AU487" s="17" t="s">
        <v>149</v>
      </c>
      <c r="AY487" s="17" t="s">
        <v>141</v>
      </c>
      <c r="BE487" s="172">
        <f>IF(N487="základní",J487,0)</f>
        <v>0</v>
      </c>
      <c r="BF487" s="172">
        <f>IF(N487="snížená",J487,0)</f>
        <v>0</v>
      </c>
      <c r="BG487" s="172">
        <f>IF(N487="zákl. přenesená",J487,0)</f>
        <v>0</v>
      </c>
      <c r="BH487" s="172">
        <f>IF(N487="sníž. přenesená",J487,0)</f>
        <v>0</v>
      </c>
      <c r="BI487" s="172">
        <f>IF(N487="nulová",J487,0)</f>
        <v>0</v>
      </c>
      <c r="BJ487" s="17" t="s">
        <v>149</v>
      </c>
      <c r="BK487" s="172">
        <f>ROUND(I487*H487,0)</f>
        <v>0</v>
      </c>
      <c r="BL487" s="17" t="s">
        <v>239</v>
      </c>
      <c r="BM487" s="17" t="s">
        <v>835</v>
      </c>
    </row>
    <row r="488" spans="2:47" s="1" customFormat="1" ht="51" customHeight="1">
      <c r="B488" s="34"/>
      <c r="D488" s="173" t="s">
        <v>151</v>
      </c>
      <c r="F488" s="174" t="s">
        <v>836</v>
      </c>
      <c r="I488" s="134"/>
      <c r="L488" s="34"/>
      <c r="M488" s="63"/>
      <c r="N488" s="35"/>
      <c r="O488" s="35"/>
      <c r="P488" s="35"/>
      <c r="Q488" s="35"/>
      <c r="R488" s="35"/>
      <c r="S488" s="35"/>
      <c r="T488" s="64"/>
      <c r="AT488" s="17" t="s">
        <v>151</v>
      </c>
      <c r="AU488" s="17" t="s">
        <v>149</v>
      </c>
    </row>
    <row r="489" spans="2:47" s="1" customFormat="1" ht="28.5" customHeight="1">
      <c r="B489" s="34"/>
      <c r="D489" s="173" t="s">
        <v>507</v>
      </c>
      <c r="F489" s="216" t="s">
        <v>837</v>
      </c>
      <c r="I489" s="134"/>
      <c r="L489" s="34"/>
      <c r="M489" s="63"/>
      <c r="N489" s="35"/>
      <c r="O489" s="35"/>
      <c r="P489" s="35"/>
      <c r="Q489" s="35"/>
      <c r="R489" s="35"/>
      <c r="S489" s="35"/>
      <c r="T489" s="64"/>
      <c r="AT489" s="17" t="s">
        <v>507</v>
      </c>
      <c r="AU489" s="17" t="s">
        <v>149</v>
      </c>
    </row>
    <row r="490" spans="2:51" s="11" customFormat="1" ht="20.25" customHeight="1">
      <c r="B490" s="175"/>
      <c r="D490" s="173" t="s">
        <v>153</v>
      </c>
      <c r="E490" s="184" t="s">
        <v>21</v>
      </c>
      <c r="F490" s="185" t="s">
        <v>838</v>
      </c>
      <c r="H490" s="186">
        <v>65.41</v>
      </c>
      <c r="I490" s="180"/>
      <c r="L490" s="175"/>
      <c r="M490" s="181"/>
      <c r="N490" s="182"/>
      <c r="O490" s="182"/>
      <c r="P490" s="182"/>
      <c r="Q490" s="182"/>
      <c r="R490" s="182"/>
      <c r="S490" s="182"/>
      <c r="T490" s="183"/>
      <c r="AT490" s="184" t="s">
        <v>153</v>
      </c>
      <c r="AU490" s="184" t="s">
        <v>149</v>
      </c>
      <c r="AV490" s="11" t="s">
        <v>149</v>
      </c>
      <c r="AW490" s="11" t="s">
        <v>35</v>
      </c>
      <c r="AX490" s="11" t="s">
        <v>8</v>
      </c>
      <c r="AY490" s="184" t="s">
        <v>141</v>
      </c>
    </row>
    <row r="491" spans="2:51" s="11" customFormat="1" ht="20.25" customHeight="1">
      <c r="B491" s="175"/>
      <c r="D491" s="176" t="s">
        <v>153</v>
      </c>
      <c r="F491" s="178" t="s">
        <v>839</v>
      </c>
      <c r="H491" s="179">
        <v>66.718</v>
      </c>
      <c r="I491" s="180"/>
      <c r="L491" s="175"/>
      <c r="M491" s="181"/>
      <c r="N491" s="182"/>
      <c r="O491" s="182"/>
      <c r="P491" s="182"/>
      <c r="Q491" s="182"/>
      <c r="R491" s="182"/>
      <c r="S491" s="182"/>
      <c r="T491" s="183"/>
      <c r="AT491" s="184" t="s">
        <v>153</v>
      </c>
      <c r="AU491" s="184" t="s">
        <v>149</v>
      </c>
      <c r="AV491" s="11" t="s">
        <v>149</v>
      </c>
      <c r="AW491" s="11" t="s">
        <v>4</v>
      </c>
      <c r="AX491" s="11" t="s">
        <v>8</v>
      </c>
      <c r="AY491" s="184" t="s">
        <v>141</v>
      </c>
    </row>
    <row r="492" spans="2:65" s="1" customFormat="1" ht="28.5" customHeight="1">
      <c r="B492" s="160"/>
      <c r="C492" s="161" t="s">
        <v>840</v>
      </c>
      <c r="D492" s="161" t="s">
        <v>143</v>
      </c>
      <c r="E492" s="162" t="s">
        <v>841</v>
      </c>
      <c r="F492" s="163" t="s">
        <v>842</v>
      </c>
      <c r="G492" s="164" t="s">
        <v>187</v>
      </c>
      <c r="H492" s="165">
        <v>30.79</v>
      </c>
      <c r="I492" s="166"/>
      <c r="J492" s="167">
        <f>ROUND(I492*H492,0)</f>
        <v>0</v>
      </c>
      <c r="K492" s="163" t="s">
        <v>147</v>
      </c>
      <c r="L492" s="34"/>
      <c r="M492" s="168" t="s">
        <v>21</v>
      </c>
      <c r="N492" s="169" t="s">
        <v>43</v>
      </c>
      <c r="O492" s="35"/>
      <c r="P492" s="170">
        <f>O492*H492</f>
        <v>0</v>
      </c>
      <c r="Q492" s="170">
        <v>0.006</v>
      </c>
      <c r="R492" s="170">
        <f>Q492*H492</f>
        <v>0.18474</v>
      </c>
      <c r="S492" s="170">
        <v>0</v>
      </c>
      <c r="T492" s="171">
        <f>S492*H492</f>
        <v>0</v>
      </c>
      <c r="AR492" s="17" t="s">
        <v>239</v>
      </c>
      <c r="AT492" s="17" t="s">
        <v>143</v>
      </c>
      <c r="AU492" s="17" t="s">
        <v>149</v>
      </c>
      <c r="AY492" s="17" t="s">
        <v>141</v>
      </c>
      <c r="BE492" s="172">
        <f>IF(N492="základní",J492,0)</f>
        <v>0</v>
      </c>
      <c r="BF492" s="172">
        <f>IF(N492="snížená",J492,0)</f>
        <v>0</v>
      </c>
      <c r="BG492" s="172">
        <f>IF(N492="zákl. přenesená",J492,0)</f>
        <v>0</v>
      </c>
      <c r="BH492" s="172">
        <f>IF(N492="sníž. přenesená",J492,0)</f>
        <v>0</v>
      </c>
      <c r="BI492" s="172">
        <f>IF(N492="nulová",J492,0)</f>
        <v>0</v>
      </c>
      <c r="BJ492" s="17" t="s">
        <v>149</v>
      </c>
      <c r="BK492" s="172">
        <f>ROUND(I492*H492,0)</f>
        <v>0</v>
      </c>
      <c r="BL492" s="17" t="s">
        <v>239</v>
      </c>
      <c r="BM492" s="17" t="s">
        <v>843</v>
      </c>
    </row>
    <row r="493" spans="2:47" s="1" customFormat="1" ht="28.5" customHeight="1">
      <c r="B493" s="34"/>
      <c r="D493" s="173" t="s">
        <v>151</v>
      </c>
      <c r="F493" s="174" t="s">
        <v>844</v>
      </c>
      <c r="I493" s="134"/>
      <c r="L493" s="34"/>
      <c r="M493" s="63"/>
      <c r="N493" s="35"/>
      <c r="O493" s="35"/>
      <c r="P493" s="35"/>
      <c r="Q493" s="35"/>
      <c r="R493" s="35"/>
      <c r="S493" s="35"/>
      <c r="T493" s="64"/>
      <c r="AT493" s="17" t="s">
        <v>151</v>
      </c>
      <c r="AU493" s="17" t="s">
        <v>149</v>
      </c>
    </row>
    <row r="494" spans="2:51" s="13" customFormat="1" ht="20.25" customHeight="1">
      <c r="B494" s="197"/>
      <c r="D494" s="173" t="s">
        <v>153</v>
      </c>
      <c r="E494" s="198" t="s">
        <v>21</v>
      </c>
      <c r="F494" s="199" t="s">
        <v>845</v>
      </c>
      <c r="H494" s="200" t="s">
        <v>21</v>
      </c>
      <c r="I494" s="201"/>
      <c r="L494" s="197"/>
      <c r="M494" s="202"/>
      <c r="N494" s="203"/>
      <c r="O494" s="203"/>
      <c r="P494" s="203"/>
      <c r="Q494" s="203"/>
      <c r="R494" s="203"/>
      <c r="S494" s="203"/>
      <c r="T494" s="204"/>
      <c r="AT494" s="200" t="s">
        <v>153</v>
      </c>
      <c r="AU494" s="200" t="s">
        <v>149</v>
      </c>
      <c r="AV494" s="13" t="s">
        <v>8</v>
      </c>
      <c r="AW494" s="13" t="s">
        <v>35</v>
      </c>
      <c r="AX494" s="13" t="s">
        <v>71</v>
      </c>
      <c r="AY494" s="200" t="s">
        <v>141</v>
      </c>
    </row>
    <row r="495" spans="2:51" s="11" customFormat="1" ht="20.25" customHeight="1">
      <c r="B495" s="175"/>
      <c r="D495" s="173" t="s">
        <v>153</v>
      </c>
      <c r="E495" s="184" t="s">
        <v>21</v>
      </c>
      <c r="F495" s="185" t="s">
        <v>846</v>
      </c>
      <c r="H495" s="186">
        <v>23.95</v>
      </c>
      <c r="I495" s="180"/>
      <c r="L495" s="175"/>
      <c r="M495" s="181"/>
      <c r="N495" s="182"/>
      <c r="O495" s="182"/>
      <c r="P495" s="182"/>
      <c r="Q495" s="182"/>
      <c r="R495" s="182"/>
      <c r="S495" s="182"/>
      <c r="T495" s="183"/>
      <c r="AT495" s="184" t="s">
        <v>153</v>
      </c>
      <c r="AU495" s="184" t="s">
        <v>149</v>
      </c>
      <c r="AV495" s="11" t="s">
        <v>149</v>
      </c>
      <c r="AW495" s="11" t="s">
        <v>35</v>
      </c>
      <c r="AX495" s="11" t="s">
        <v>71</v>
      </c>
      <c r="AY495" s="184" t="s">
        <v>141</v>
      </c>
    </row>
    <row r="496" spans="2:51" s="11" customFormat="1" ht="20.25" customHeight="1">
      <c r="B496" s="175"/>
      <c r="D496" s="173" t="s">
        <v>153</v>
      </c>
      <c r="E496" s="184" t="s">
        <v>21</v>
      </c>
      <c r="F496" s="185" t="s">
        <v>398</v>
      </c>
      <c r="H496" s="186">
        <v>6.84</v>
      </c>
      <c r="I496" s="180"/>
      <c r="L496" s="175"/>
      <c r="M496" s="181"/>
      <c r="N496" s="182"/>
      <c r="O496" s="182"/>
      <c r="P496" s="182"/>
      <c r="Q496" s="182"/>
      <c r="R496" s="182"/>
      <c r="S496" s="182"/>
      <c r="T496" s="183"/>
      <c r="AT496" s="184" t="s">
        <v>153</v>
      </c>
      <c r="AU496" s="184" t="s">
        <v>149</v>
      </c>
      <c r="AV496" s="11" t="s">
        <v>149</v>
      </c>
      <c r="AW496" s="11" t="s">
        <v>35</v>
      </c>
      <c r="AX496" s="11" t="s">
        <v>71</v>
      </c>
      <c r="AY496" s="184" t="s">
        <v>141</v>
      </c>
    </row>
    <row r="497" spans="2:51" s="12" customFormat="1" ht="20.25" customHeight="1">
      <c r="B497" s="187"/>
      <c r="D497" s="176" t="s">
        <v>153</v>
      </c>
      <c r="E497" s="188" t="s">
        <v>21</v>
      </c>
      <c r="F497" s="189" t="s">
        <v>168</v>
      </c>
      <c r="H497" s="190">
        <v>30.79</v>
      </c>
      <c r="I497" s="191"/>
      <c r="L497" s="187"/>
      <c r="M497" s="192"/>
      <c r="N497" s="193"/>
      <c r="O497" s="193"/>
      <c r="P497" s="193"/>
      <c r="Q497" s="193"/>
      <c r="R497" s="193"/>
      <c r="S497" s="193"/>
      <c r="T497" s="194"/>
      <c r="AT497" s="195" t="s">
        <v>153</v>
      </c>
      <c r="AU497" s="195" t="s">
        <v>149</v>
      </c>
      <c r="AV497" s="12" t="s">
        <v>148</v>
      </c>
      <c r="AW497" s="12" t="s">
        <v>35</v>
      </c>
      <c r="AX497" s="12" t="s">
        <v>8</v>
      </c>
      <c r="AY497" s="195" t="s">
        <v>141</v>
      </c>
    </row>
    <row r="498" spans="2:65" s="1" customFormat="1" ht="20.25" customHeight="1">
      <c r="B498" s="160"/>
      <c r="C498" s="205" t="s">
        <v>847</v>
      </c>
      <c r="D498" s="205" t="s">
        <v>470</v>
      </c>
      <c r="E498" s="206" t="s">
        <v>848</v>
      </c>
      <c r="F498" s="207" t="s">
        <v>849</v>
      </c>
      <c r="G498" s="208" t="s">
        <v>187</v>
      </c>
      <c r="H498" s="209">
        <v>31.406</v>
      </c>
      <c r="I498" s="210"/>
      <c r="J498" s="211">
        <f>ROUND(I498*H498,0)</f>
        <v>0</v>
      </c>
      <c r="K498" s="207" t="s">
        <v>147</v>
      </c>
      <c r="L498" s="212"/>
      <c r="M498" s="213" t="s">
        <v>21</v>
      </c>
      <c r="N498" s="214" t="s">
        <v>43</v>
      </c>
      <c r="O498" s="35"/>
      <c r="P498" s="170">
        <f>O498*H498</f>
        <v>0</v>
      </c>
      <c r="Q498" s="170">
        <v>0.0035</v>
      </c>
      <c r="R498" s="170">
        <f>Q498*H498</f>
        <v>0.109921</v>
      </c>
      <c r="S498" s="170">
        <v>0</v>
      </c>
      <c r="T498" s="171">
        <f>S498*H498</f>
        <v>0</v>
      </c>
      <c r="AR498" s="17" t="s">
        <v>341</v>
      </c>
      <c r="AT498" s="17" t="s">
        <v>470</v>
      </c>
      <c r="AU498" s="17" t="s">
        <v>149</v>
      </c>
      <c r="AY498" s="17" t="s">
        <v>141</v>
      </c>
      <c r="BE498" s="172">
        <f>IF(N498="základní",J498,0)</f>
        <v>0</v>
      </c>
      <c r="BF498" s="172">
        <f>IF(N498="snížená",J498,0)</f>
        <v>0</v>
      </c>
      <c r="BG498" s="172">
        <f>IF(N498="zákl. přenesená",J498,0)</f>
        <v>0</v>
      </c>
      <c r="BH498" s="172">
        <f>IF(N498="sníž. přenesená",J498,0)</f>
        <v>0</v>
      </c>
      <c r="BI498" s="172">
        <f>IF(N498="nulová",J498,0)</f>
        <v>0</v>
      </c>
      <c r="BJ498" s="17" t="s">
        <v>149</v>
      </c>
      <c r="BK498" s="172">
        <f>ROUND(I498*H498,0)</f>
        <v>0</v>
      </c>
      <c r="BL498" s="17" t="s">
        <v>239</v>
      </c>
      <c r="BM498" s="17" t="s">
        <v>850</v>
      </c>
    </row>
    <row r="499" spans="2:47" s="1" customFormat="1" ht="28.5" customHeight="1">
      <c r="B499" s="34"/>
      <c r="D499" s="173" t="s">
        <v>151</v>
      </c>
      <c r="F499" s="174" t="s">
        <v>851</v>
      </c>
      <c r="I499" s="134"/>
      <c r="L499" s="34"/>
      <c r="M499" s="63"/>
      <c r="N499" s="35"/>
      <c r="O499" s="35"/>
      <c r="P499" s="35"/>
      <c r="Q499" s="35"/>
      <c r="R499" s="35"/>
      <c r="S499" s="35"/>
      <c r="T499" s="64"/>
      <c r="AT499" s="17" t="s">
        <v>151</v>
      </c>
      <c r="AU499" s="17" t="s">
        <v>149</v>
      </c>
    </row>
    <row r="500" spans="2:47" s="1" customFormat="1" ht="28.5" customHeight="1">
      <c r="B500" s="34"/>
      <c r="D500" s="173" t="s">
        <v>507</v>
      </c>
      <c r="F500" s="216" t="s">
        <v>852</v>
      </c>
      <c r="I500" s="134"/>
      <c r="L500" s="34"/>
      <c r="M500" s="63"/>
      <c r="N500" s="35"/>
      <c r="O500" s="35"/>
      <c r="P500" s="35"/>
      <c r="Q500" s="35"/>
      <c r="R500" s="35"/>
      <c r="S500" s="35"/>
      <c r="T500" s="64"/>
      <c r="AT500" s="17" t="s">
        <v>507</v>
      </c>
      <c r="AU500" s="17" t="s">
        <v>149</v>
      </c>
    </row>
    <row r="501" spans="2:51" s="13" customFormat="1" ht="20.25" customHeight="1">
      <c r="B501" s="197"/>
      <c r="D501" s="173" t="s">
        <v>153</v>
      </c>
      <c r="E501" s="198" t="s">
        <v>21</v>
      </c>
      <c r="F501" s="199" t="s">
        <v>845</v>
      </c>
      <c r="H501" s="200" t="s">
        <v>21</v>
      </c>
      <c r="I501" s="201"/>
      <c r="L501" s="197"/>
      <c r="M501" s="202"/>
      <c r="N501" s="203"/>
      <c r="O501" s="203"/>
      <c r="P501" s="203"/>
      <c r="Q501" s="203"/>
      <c r="R501" s="203"/>
      <c r="S501" s="203"/>
      <c r="T501" s="204"/>
      <c r="AT501" s="200" t="s">
        <v>153</v>
      </c>
      <c r="AU501" s="200" t="s">
        <v>149</v>
      </c>
      <c r="AV501" s="13" t="s">
        <v>8</v>
      </c>
      <c r="AW501" s="13" t="s">
        <v>35</v>
      </c>
      <c r="AX501" s="13" t="s">
        <v>71</v>
      </c>
      <c r="AY501" s="200" t="s">
        <v>141</v>
      </c>
    </row>
    <row r="502" spans="2:51" s="11" customFormat="1" ht="20.25" customHeight="1">
      <c r="B502" s="175"/>
      <c r="D502" s="173" t="s">
        <v>153</v>
      </c>
      <c r="E502" s="184" t="s">
        <v>21</v>
      </c>
      <c r="F502" s="185" t="s">
        <v>846</v>
      </c>
      <c r="H502" s="186">
        <v>23.95</v>
      </c>
      <c r="I502" s="180"/>
      <c r="L502" s="175"/>
      <c r="M502" s="181"/>
      <c r="N502" s="182"/>
      <c r="O502" s="182"/>
      <c r="P502" s="182"/>
      <c r="Q502" s="182"/>
      <c r="R502" s="182"/>
      <c r="S502" s="182"/>
      <c r="T502" s="183"/>
      <c r="AT502" s="184" t="s">
        <v>153</v>
      </c>
      <c r="AU502" s="184" t="s">
        <v>149</v>
      </c>
      <c r="AV502" s="11" t="s">
        <v>149</v>
      </c>
      <c r="AW502" s="11" t="s">
        <v>35</v>
      </c>
      <c r="AX502" s="11" t="s">
        <v>71</v>
      </c>
      <c r="AY502" s="184" t="s">
        <v>141</v>
      </c>
    </row>
    <row r="503" spans="2:51" s="11" customFormat="1" ht="20.25" customHeight="1">
      <c r="B503" s="175"/>
      <c r="D503" s="173" t="s">
        <v>153</v>
      </c>
      <c r="E503" s="184" t="s">
        <v>21</v>
      </c>
      <c r="F503" s="185" t="s">
        <v>398</v>
      </c>
      <c r="H503" s="186">
        <v>6.84</v>
      </c>
      <c r="I503" s="180"/>
      <c r="L503" s="175"/>
      <c r="M503" s="181"/>
      <c r="N503" s="182"/>
      <c r="O503" s="182"/>
      <c r="P503" s="182"/>
      <c r="Q503" s="182"/>
      <c r="R503" s="182"/>
      <c r="S503" s="182"/>
      <c r="T503" s="183"/>
      <c r="AT503" s="184" t="s">
        <v>153</v>
      </c>
      <c r="AU503" s="184" t="s">
        <v>149</v>
      </c>
      <c r="AV503" s="11" t="s">
        <v>149</v>
      </c>
      <c r="AW503" s="11" t="s">
        <v>35</v>
      </c>
      <c r="AX503" s="11" t="s">
        <v>71</v>
      </c>
      <c r="AY503" s="184" t="s">
        <v>141</v>
      </c>
    </row>
    <row r="504" spans="2:51" s="12" customFormat="1" ht="20.25" customHeight="1">
      <c r="B504" s="187"/>
      <c r="D504" s="173" t="s">
        <v>153</v>
      </c>
      <c r="E504" s="218" t="s">
        <v>21</v>
      </c>
      <c r="F504" s="219" t="s">
        <v>168</v>
      </c>
      <c r="H504" s="220">
        <v>30.79</v>
      </c>
      <c r="I504" s="191"/>
      <c r="L504" s="187"/>
      <c r="M504" s="192"/>
      <c r="N504" s="193"/>
      <c r="O504" s="193"/>
      <c r="P504" s="193"/>
      <c r="Q504" s="193"/>
      <c r="R504" s="193"/>
      <c r="S504" s="193"/>
      <c r="T504" s="194"/>
      <c r="AT504" s="195" t="s">
        <v>153</v>
      </c>
      <c r="AU504" s="195" t="s">
        <v>149</v>
      </c>
      <c r="AV504" s="12" t="s">
        <v>148</v>
      </c>
      <c r="AW504" s="12" t="s">
        <v>35</v>
      </c>
      <c r="AX504" s="12" t="s">
        <v>8</v>
      </c>
      <c r="AY504" s="195" t="s">
        <v>141</v>
      </c>
    </row>
    <row r="505" spans="2:51" s="11" customFormat="1" ht="20.25" customHeight="1">
      <c r="B505" s="175"/>
      <c r="D505" s="176" t="s">
        <v>153</v>
      </c>
      <c r="F505" s="178" t="s">
        <v>853</v>
      </c>
      <c r="H505" s="179">
        <v>31.406</v>
      </c>
      <c r="I505" s="180"/>
      <c r="L505" s="175"/>
      <c r="M505" s="181"/>
      <c r="N505" s="182"/>
      <c r="O505" s="182"/>
      <c r="P505" s="182"/>
      <c r="Q505" s="182"/>
      <c r="R505" s="182"/>
      <c r="S505" s="182"/>
      <c r="T505" s="183"/>
      <c r="AT505" s="184" t="s">
        <v>153</v>
      </c>
      <c r="AU505" s="184" t="s">
        <v>149</v>
      </c>
      <c r="AV505" s="11" t="s">
        <v>149</v>
      </c>
      <c r="AW505" s="11" t="s">
        <v>4</v>
      </c>
      <c r="AX505" s="11" t="s">
        <v>8</v>
      </c>
      <c r="AY505" s="184" t="s">
        <v>141</v>
      </c>
    </row>
    <row r="506" spans="2:65" s="1" customFormat="1" ht="20.25" customHeight="1">
      <c r="B506" s="160"/>
      <c r="C506" s="161" t="s">
        <v>854</v>
      </c>
      <c r="D506" s="161" t="s">
        <v>143</v>
      </c>
      <c r="E506" s="162" t="s">
        <v>855</v>
      </c>
      <c r="F506" s="163" t="s">
        <v>856</v>
      </c>
      <c r="G506" s="164" t="s">
        <v>157</v>
      </c>
      <c r="H506" s="165">
        <v>0.251</v>
      </c>
      <c r="I506" s="166"/>
      <c r="J506" s="167">
        <f>ROUND(I506*H506,0)</f>
        <v>0</v>
      </c>
      <c r="K506" s="163" t="s">
        <v>147</v>
      </c>
      <c r="L506" s="34"/>
      <c r="M506" s="168" t="s">
        <v>21</v>
      </c>
      <c r="N506" s="169" t="s">
        <v>43</v>
      </c>
      <c r="O506" s="35"/>
      <c r="P506" s="170">
        <f>O506*H506</f>
        <v>0</v>
      </c>
      <c r="Q506" s="170">
        <v>0.01</v>
      </c>
      <c r="R506" s="170">
        <f>Q506*H506</f>
        <v>0.00251</v>
      </c>
      <c r="S506" s="170">
        <v>0</v>
      </c>
      <c r="T506" s="171">
        <f>S506*H506</f>
        <v>0</v>
      </c>
      <c r="AR506" s="17" t="s">
        <v>239</v>
      </c>
      <c r="AT506" s="17" t="s">
        <v>143</v>
      </c>
      <c r="AU506" s="17" t="s">
        <v>149</v>
      </c>
      <c r="AY506" s="17" t="s">
        <v>141</v>
      </c>
      <c r="BE506" s="172">
        <f>IF(N506="základní",J506,0)</f>
        <v>0</v>
      </c>
      <c r="BF506" s="172">
        <f>IF(N506="snížená",J506,0)</f>
        <v>0</v>
      </c>
      <c r="BG506" s="172">
        <f>IF(N506="zákl. přenesená",J506,0)</f>
        <v>0</v>
      </c>
      <c r="BH506" s="172">
        <f>IF(N506="sníž. přenesená",J506,0)</f>
        <v>0</v>
      </c>
      <c r="BI506" s="172">
        <f>IF(N506="nulová",J506,0)</f>
        <v>0</v>
      </c>
      <c r="BJ506" s="17" t="s">
        <v>149</v>
      </c>
      <c r="BK506" s="172">
        <f>ROUND(I506*H506,0)</f>
        <v>0</v>
      </c>
      <c r="BL506" s="17" t="s">
        <v>239</v>
      </c>
      <c r="BM506" s="17" t="s">
        <v>857</v>
      </c>
    </row>
    <row r="507" spans="2:47" s="1" customFormat="1" ht="28.5" customHeight="1">
      <c r="B507" s="34"/>
      <c r="D507" s="173" t="s">
        <v>151</v>
      </c>
      <c r="F507" s="174" t="s">
        <v>858</v>
      </c>
      <c r="I507" s="134"/>
      <c r="L507" s="34"/>
      <c r="M507" s="63"/>
      <c r="N507" s="35"/>
      <c r="O507" s="35"/>
      <c r="P507" s="35"/>
      <c r="Q507" s="35"/>
      <c r="R507" s="35"/>
      <c r="S507" s="35"/>
      <c r="T507" s="64"/>
      <c r="AT507" s="17" t="s">
        <v>151</v>
      </c>
      <c r="AU507" s="17" t="s">
        <v>149</v>
      </c>
    </row>
    <row r="508" spans="2:51" s="13" customFormat="1" ht="20.25" customHeight="1">
      <c r="B508" s="197"/>
      <c r="D508" s="173" t="s">
        <v>153</v>
      </c>
      <c r="E508" s="198" t="s">
        <v>21</v>
      </c>
      <c r="F508" s="199" t="s">
        <v>859</v>
      </c>
      <c r="H508" s="200" t="s">
        <v>21</v>
      </c>
      <c r="I508" s="201"/>
      <c r="L508" s="197"/>
      <c r="M508" s="202"/>
      <c r="N508" s="203"/>
      <c r="O508" s="203"/>
      <c r="P508" s="203"/>
      <c r="Q508" s="203"/>
      <c r="R508" s="203"/>
      <c r="S508" s="203"/>
      <c r="T508" s="204"/>
      <c r="AT508" s="200" t="s">
        <v>153</v>
      </c>
      <c r="AU508" s="200" t="s">
        <v>149</v>
      </c>
      <c r="AV508" s="13" t="s">
        <v>8</v>
      </c>
      <c r="AW508" s="13" t="s">
        <v>35</v>
      </c>
      <c r="AX508" s="13" t="s">
        <v>71</v>
      </c>
      <c r="AY508" s="200" t="s">
        <v>141</v>
      </c>
    </row>
    <row r="509" spans="2:51" s="11" customFormat="1" ht="20.25" customHeight="1">
      <c r="B509" s="175"/>
      <c r="D509" s="176" t="s">
        <v>153</v>
      </c>
      <c r="E509" s="177" t="s">
        <v>21</v>
      </c>
      <c r="F509" s="178" t="s">
        <v>860</v>
      </c>
      <c r="H509" s="179">
        <v>0.251</v>
      </c>
      <c r="I509" s="180"/>
      <c r="L509" s="175"/>
      <c r="M509" s="181"/>
      <c r="N509" s="182"/>
      <c r="O509" s="182"/>
      <c r="P509" s="182"/>
      <c r="Q509" s="182"/>
      <c r="R509" s="182"/>
      <c r="S509" s="182"/>
      <c r="T509" s="183"/>
      <c r="AT509" s="184" t="s">
        <v>153</v>
      </c>
      <c r="AU509" s="184" t="s">
        <v>149</v>
      </c>
      <c r="AV509" s="11" t="s">
        <v>149</v>
      </c>
      <c r="AW509" s="11" t="s">
        <v>35</v>
      </c>
      <c r="AX509" s="11" t="s">
        <v>8</v>
      </c>
      <c r="AY509" s="184" t="s">
        <v>141</v>
      </c>
    </row>
    <row r="510" spans="2:65" s="1" customFormat="1" ht="28.5" customHeight="1">
      <c r="B510" s="160"/>
      <c r="C510" s="161" t="s">
        <v>861</v>
      </c>
      <c r="D510" s="161" t="s">
        <v>143</v>
      </c>
      <c r="E510" s="162" t="s">
        <v>862</v>
      </c>
      <c r="F510" s="163" t="s">
        <v>863</v>
      </c>
      <c r="G510" s="164" t="s">
        <v>187</v>
      </c>
      <c r="H510" s="165">
        <v>81.013</v>
      </c>
      <c r="I510" s="166"/>
      <c r="J510" s="167">
        <f>ROUND(I510*H510,0)</f>
        <v>0</v>
      </c>
      <c r="K510" s="163" t="s">
        <v>147</v>
      </c>
      <c r="L510" s="34"/>
      <c r="M510" s="168" t="s">
        <v>21</v>
      </c>
      <c r="N510" s="169" t="s">
        <v>43</v>
      </c>
      <c r="O510" s="35"/>
      <c r="P510" s="170">
        <f>O510*H510</f>
        <v>0</v>
      </c>
      <c r="Q510" s="170">
        <v>0.00204</v>
      </c>
      <c r="R510" s="170">
        <f>Q510*H510</f>
        <v>0.16526652000000003</v>
      </c>
      <c r="S510" s="170">
        <v>0</v>
      </c>
      <c r="T510" s="171">
        <f>S510*H510</f>
        <v>0</v>
      </c>
      <c r="AR510" s="17" t="s">
        <v>239</v>
      </c>
      <c r="AT510" s="17" t="s">
        <v>143</v>
      </c>
      <c r="AU510" s="17" t="s">
        <v>149</v>
      </c>
      <c r="AY510" s="17" t="s">
        <v>141</v>
      </c>
      <c r="BE510" s="172">
        <f>IF(N510="základní",J510,0)</f>
        <v>0</v>
      </c>
      <c r="BF510" s="172">
        <f>IF(N510="snížená",J510,0)</f>
        <v>0</v>
      </c>
      <c r="BG510" s="172">
        <f>IF(N510="zákl. přenesená",J510,0)</f>
        <v>0</v>
      </c>
      <c r="BH510" s="172">
        <f>IF(N510="sníž. přenesená",J510,0)</f>
        <v>0</v>
      </c>
      <c r="BI510" s="172">
        <f>IF(N510="nulová",J510,0)</f>
        <v>0</v>
      </c>
      <c r="BJ510" s="17" t="s">
        <v>149</v>
      </c>
      <c r="BK510" s="172">
        <f>ROUND(I510*H510,0)</f>
        <v>0</v>
      </c>
      <c r="BL510" s="17" t="s">
        <v>239</v>
      </c>
      <c r="BM510" s="17" t="s">
        <v>864</v>
      </c>
    </row>
    <row r="511" spans="2:47" s="1" customFormat="1" ht="39.75" customHeight="1">
      <c r="B511" s="34"/>
      <c r="D511" s="173" t="s">
        <v>151</v>
      </c>
      <c r="F511" s="174" t="s">
        <v>865</v>
      </c>
      <c r="I511" s="134"/>
      <c r="L511" s="34"/>
      <c r="M511" s="63"/>
      <c r="N511" s="35"/>
      <c r="O511" s="35"/>
      <c r="P511" s="35"/>
      <c r="Q511" s="35"/>
      <c r="R511" s="35"/>
      <c r="S511" s="35"/>
      <c r="T511" s="64"/>
      <c r="AT511" s="17" t="s">
        <v>151</v>
      </c>
      <c r="AU511" s="17" t="s">
        <v>149</v>
      </c>
    </row>
    <row r="512" spans="2:51" s="11" customFormat="1" ht="20.25" customHeight="1">
      <c r="B512" s="175"/>
      <c r="D512" s="176" t="s">
        <v>153</v>
      </c>
      <c r="E512" s="177" t="s">
        <v>21</v>
      </c>
      <c r="F512" s="178" t="s">
        <v>423</v>
      </c>
      <c r="H512" s="179">
        <v>81.013</v>
      </c>
      <c r="I512" s="180"/>
      <c r="L512" s="175"/>
      <c r="M512" s="181"/>
      <c r="N512" s="182"/>
      <c r="O512" s="182"/>
      <c r="P512" s="182"/>
      <c r="Q512" s="182"/>
      <c r="R512" s="182"/>
      <c r="S512" s="182"/>
      <c r="T512" s="183"/>
      <c r="AT512" s="184" t="s">
        <v>153</v>
      </c>
      <c r="AU512" s="184" t="s">
        <v>149</v>
      </c>
      <c r="AV512" s="11" t="s">
        <v>149</v>
      </c>
      <c r="AW512" s="11" t="s">
        <v>35</v>
      </c>
      <c r="AX512" s="11" t="s">
        <v>8</v>
      </c>
      <c r="AY512" s="184" t="s">
        <v>141</v>
      </c>
    </row>
    <row r="513" spans="2:65" s="1" customFormat="1" ht="20.25" customHeight="1">
      <c r="B513" s="160"/>
      <c r="C513" s="205" t="s">
        <v>866</v>
      </c>
      <c r="D513" s="205" t="s">
        <v>470</v>
      </c>
      <c r="E513" s="206" t="s">
        <v>867</v>
      </c>
      <c r="F513" s="207" t="s">
        <v>868</v>
      </c>
      <c r="G513" s="208" t="s">
        <v>187</v>
      </c>
      <c r="H513" s="209">
        <v>82.633</v>
      </c>
      <c r="I513" s="210"/>
      <c r="J513" s="211">
        <f>ROUND(I513*H513,0)</f>
        <v>0</v>
      </c>
      <c r="K513" s="207" t="s">
        <v>147</v>
      </c>
      <c r="L513" s="212"/>
      <c r="M513" s="213" t="s">
        <v>21</v>
      </c>
      <c r="N513" s="214" t="s">
        <v>43</v>
      </c>
      <c r="O513" s="35"/>
      <c r="P513" s="170">
        <f>O513*H513</f>
        <v>0</v>
      </c>
      <c r="Q513" s="170">
        <v>0.018</v>
      </c>
      <c r="R513" s="170">
        <f>Q513*H513</f>
        <v>1.4873939999999999</v>
      </c>
      <c r="S513" s="170">
        <v>0</v>
      </c>
      <c r="T513" s="171">
        <f>S513*H513</f>
        <v>0</v>
      </c>
      <c r="AR513" s="17" t="s">
        <v>341</v>
      </c>
      <c r="AT513" s="17" t="s">
        <v>470</v>
      </c>
      <c r="AU513" s="17" t="s">
        <v>149</v>
      </c>
      <c r="AY513" s="17" t="s">
        <v>141</v>
      </c>
      <c r="BE513" s="172">
        <f>IF(N513="základní",J513,0)</f>
        <v>0</v>
      </c>
      <c r="BF513" s="172">
        <f>IF(N513="snížená",J513,0)</f>
        <v>0</v>
      </c>
      <c r="BG513" s="172">
        <f>IF(N513="zákl. přenesená",J513,0)</f>
        <v>0</v>
      </c>
      <c r="BH513" s="172">
        <f>IF(N513="sníž. přenesená",J513,0)</f>
        <v>0</v>
      </c>
      <c r="BI513" s="172">
        <f>IF(N513="nulová",J513,0)</f>
        <v>0</v>
      </c>
      <c r="BJ513" s="17" t="s">
        <v>149</v>
      </c>
      <c r="BK513" s="172">
        <f>ROUND(I513*H513,0)</f>
        <v>0</v>
      </c>
      <c r="BL513" s="17" t="s">
        <v>239</v>
      </c>
      <c r="BM513" s="17" t="s">
        <v>869</v>
      </c>
    </row>
    <row r="514" spans="2:47" s="1" customFormat="1" ht="28.5" customHeight="1">
      <c r="B514" s="34"/>
      <c r="D514" s="173" t="s">
        <v>151</v>
      </c>
      <c r="F514" s="174" t="s">
        <v>870</v>
      </c>
      <c r="I514" s="134"/>
      <c r="L514" s="34"/>
      <c r="M514" s="63"/>
      <c r="N514" s="35"/>
      <c r="O514" s="35"/>
      <c r="P514" s="35"/>
      <c r="Q514" s="35"/>
      <c r="R514" s="35"/>
      <c r="S514" s="35"/>
      <c r="T514" s="64"/>
      <c r="AT514" s="17" t="s">
        <v>151</v>
      </c>
      <c r="AU514" s="17" t="s">
        <v>149</v>
      </c>
    </row>
    <row r="515" spans="2:51" s="11" customFormat="1" ht="20.25" customHeight="1">
      <c r="B515" s="175"/>
      <c r="D515" s="176" t="s">
        <v>153</v>
      </c>
      <c r="F515" s="178" t="s">
        <v>871</v>
      </c>
      <c r="H515" s="179">
        <v>82.633</v>
      </c>
      <c r="I515" s="180"/>
      <c r="L515" s="175"/>
      <c r="M515" s="181"/>
      <c r="N515" s="182"/>
      <c r="O515" s="182"/>
      <c r="P515" s="182"/>
      <c r="Q515" s="182"/>
      <c r="R515" s="182"/>
      <c r="S515" s="182"/>
      <c r="T515" s="183"/>
      <c r="AT515" s="184" t="s">
        <v>153</v>
      </c>
      <c r="AU515" s="184" t="s">
        <v>149</v>
      </c>
      <c r="AV515" s="11" t="s">
        <v>149</v>
      </c>
      <c r="AW515" s="11" t="s">
        <v>4</v>
      </c>
      <c r="AX515" s="11" t="s">
        <v>8</v>
      </c>
      <c r="AY515" s="184" t="s">
        <v>141</v>
      </c>
    </row>
    <row r="516" spans="2:65" s="1" customFormat="1" ht="20.25" customHeight="1">
      <c r="B516" s="160"/>
      <c r="C516" s="161" t="s">
        <v>872</v>
      </c>
      <c r="D516" s="161" t="s">
        <v>143</v>
      </c>
      <c r="E516" s="162" t="s">
        <v>873</v>
      </c>
      <c r="F516" s="163" t="s">
        <v>874</v>
      </c>
      <c r="G516" s="164" t="s">
        <v>157</v>
      </c>
      <c r="H516" s="165">
        <v>1.548</v>
      </c>
      <c r="I516" s="166"/>
      <c r="J516" s="167">
        <f>ROUND(I516*H516,0)</f>
        <v>0</v>
      </c>
      <c r="K516" s="163" t="s">
        <v>147</v>
      </c>
      <c r="L516" s="34"/>
      <c r="M516" s="168" t="s">
        <v>21</v>
      </c>
      <c r="N516" s="169" t="s">
        <v>43</v>
      </c>
      <c r="O516" s="35"/>
      <c r="P516" s="170">
        <f>O516*H516</f>
        <v>0</v>
      </c>
      <c r="Q516" s="170">
        <v>0.01</v>
      </c>
      <c r="R516" s="170">
        <f>Q516*H516</f>
        <v>0.01548</v>
      </c>
      <c r="S516" s="170">
        <v>0</v>
      </c>
      <c r="T516" s="171">
        <f>S516*H516</f>
        <v>0</v>
      </c>
      <c r="AR516" s="17" t="s">
        <v>239</v>
      </c>
      <c r="AT516" s="17" t="s">
        <v>143</v>
      </c>
      <c r="AU516" s="17" t="s">
        <v>149</v>
      </c>
      <c r="AY516" s="17" t="s">
        <v>141</v>
      </c>
      <c r="BE516" s="172">
        <f>IF(N516="základní",J516,0)</f>
        <v>0</v>
      </c>
      <c r="BF516" s="172">
        <f>IF(N516="snížená",J516,0)</f>
        <v>0</v>
      </c>
      <c r="BG516" s="172">
        <f>IF(N516="zákl. přenesená",J516,0)</f>
        <v>0</v>
      </c>
      <c r="BH516" s="172">
        <f>IF(N516="sníž. přenesená",J516,0)</f>
        <v>0</v>
      </c>
      <c r="BI516" s="172">
        <f>IF(N516="nulová",J516,0)</f>
        <v>0</v>
      </c>
      <c r="BJ516" s="17" t="s">
        <v>149</v>
      </c>
      <c r="BK516" s="172">
        <f>ROUND(I516*H516,0)</f>
        <v>0</v>
      </c>
      <c r="BL516" s="17" t="s">
        <v>239</v>
      </c>
      <c r="BM516" s="17" t="s">
        <v>875</v>
      </c>
    </row>
    <row r="517" spans="2:47" s="1" customFormat="1" ht="28.5" customHeight="1">
      <c r="B517" s="34"/>
      <c r="D517" s="173" t="s">
        <v>151</v>
      </c>
      <c r="F517" s="174" t="s">
        <v>876</v>
      </c>
      <c r="I517" s="134"/>
      <c r="L517" s="34"/>
      <c r="M517" s="63"/>
      <c r="N517" s="35"/>
      <c r="O517" s="35"/>
      <c r="P517" s="35"/>
      <c r="Q517" s="35"/>
      <c r="R517" s="35"/>
      <c r="S517" s="35"/>
      <c r="T517" s="64"/>
      <c r="AT517" s="17" t="s">
        <v>151</v>
      </c>
      <c r="AU517" s="17" t="s">
        <v>149</v>
      </c>
    </row>
    <row r="518" spans="2:51" s="13" customFormat="1" ht="20.25" customHeight="1">
      <c r="B518" s="197"/>
      <c r="D518" s="173" t="s">
        <v>153</v>
      </c>
      <c r="E518" s="198" t="s">
        <v>21</v>
      </c>
      <c r="F518" s="199" t="s">
        <v>877</v>
      </c>
      <c r="H518" s="200" t="s">
        <v>21</v>
      </c>
      <c r="I518" s="201"/>
      <c r="L518" s="197"/>
      <c r="M518" s="202"/>
      <c r="N518" s="203"/>
      <c r="O518" s="203"/>
      <c r="P518" s="203"/>
      <c r="Q518" s="203"/>
      <c r="R518" s="203"/>
      <c r="S518" s="203"/>
      <c r="T518" s="204"/>
      <c r="AT518" s="200" t="s">
        <v>153</v>
      </c>
      <c r="AU518" s="200" t="s">
        <v>149</v>
      </c>
      <c r="AV518" s="13" t="s">
        <v>8</v>
      </c>
      <c r="AW518" s="13" t="s">
        <v>35</v>
      </c>
      <c r="AX518" s="13" t="s">
        <v>71</v>
      </c>
      <c r="AY518" s="200" t="s">
        <v>141</v>
      </c>
    </row>
    <row r="519" spans="2:51" s="11" customFormat="1" ht="20.25" customHeight="1">
      <c r="B519" s="175"/>
      <c r="D519" s="176" t="s">
        <v>153</v>
      </c>
      <c r="E519" s="177" t="s">
        <v>21</v>
      </c>
      <c r="F519" s="178" t="s">
        <v>878</v>
      </c>
      <c r="H519" s="179">
        <v>1.548</v>
      </c>
      <c r="I519" s="180"/>
      <c r="L519" s="175"/>
      <c r="M519" s="181"/>
      <c r="N519" s="182"/>
      <c r="O519" s="182"/>
      <c r="P519" s="182"/>
      <c r="Q519" s="182"/>
      <c r="R519" s="182"/>
      <c r="S519" s="182"/>
      <c r="T519" s="183"/>
      <c r="AT519" s="184" t="s">
        <v>153</v>
      </c>
      <c r="AU519" s="184" t="s">
        <v>149</v>
      </c>
      <c r="AV519" s="11" t="s">
        <v>149</v>
      </c>
      <c r="AW519" s="11" t="s">
        <v>35</v>
      </c>
      <c r="AX519" s="11" t="s">
        <v>8</v>
      </c>
      <c r="AY519" s="184" t="s">
        <v>141</v>
      </c>
    </row>
    <row r="520" spans="2:65" s="1" customFormat="1" ht="28.5" customHeight="1">
      <c r="B520" s="160"/>
      <c r="C520" s="161" t="s">
        <v>879</v>
      </c>
      <c r="D520" s="161" t="s">
        <v>143</v>
      </c>
      <c r="E520" s="162" t="s">
        <v>880</v>
      </c>
      <c r="F520" s="163" t="s">
        <v>881</v>
      </c>
      <c r="G520" s="164" t="s">
        <v>187</v>
      </c>
      <c r="H520" s="165">
        <v>59.51</v>
      </c>
      <c r="I520" s="166"/>
      <c r="J520" s="167">
        <f>ROUND(I520*H520,0)</f>
        <v>0</v>
      </c>
      <c r="K520" s="163" t="s">
        <v>147</v>
      </c>
      <c r="L520" s="34"/>
      <c r="M520" s="168" t="s">
        <v>21</v>
      </c>
      <c r="N520" s="169" t="s">
        <v>43</v>
      </c>
      <c r="O520" s="35"/>
      <c r="P520" s="170">
        <f>O520*H520</f>
        <v>0</v>
      </c>
      <c r="Q520" s="170">
        <v>0</v>
      </c>
      <c r="R520" s="170">
        <f>Q520*H520</f>
        <v>0</v>
      </c>
      <c r="S520" s="170">
        <v>0</v>
      </c>
      <c r="T520" s="171">
        <f>S520*H520</f>
        <v>0</v>
      </c>
      <c r="AR520" s="17" t="s">
        <v>239</v>
      </c>
      <c r="AT520" s="17" t="s">
        <v>143</v>
      </c>
      <c r="AU520" s="17" t="s">
        <v>149</v>
      </c>
      <c r="AY520" s="17" t="s">
        <v>141</v>
      </c>
      <c r="BE520" s="172">
        <f>IF(N520="základní",J520,0)</f>
        <v>0</v>
      </c>
      <c r="BF520" s="172">
        <f>IF(N520="snížená",J520,0)</f>
        <v>0</v>
      </c>
      <c r="BG520" s="172">
        <f>IF(N520="zákl. přenesená",J520,0)</f>
        <v>0</v>
      </c>
      <c r="BH520" s="172">
        <f>IF(N520="sníž. přenesená",J520,0)</f>
        <v>0</v>
      </c>
      <c r="BI520" s="172">
        <f>IF(N520="nulová",J520,0)</f>
        <v>0</v>
      </c>
      <c r="BJ520" s="17" t="s">
        <v>149</v>
      </c>
      <c r="BK520" s="172">
        <f>ROUND(I520*H520,0)</f>
        <v>0</v>
      </c>
      <c r="BL520" s="17" t="s">
        <v>239</v>
      </c>
      <c r="BM520" s="17" t="s">
        <v>882</v>
      </c>
    </row>
    <row r="521" spans="2:47" s="1" customFormat="1" ht="28.5" customHeight="1">
      <c r="B521" s="34"/>
      <c r="D521" s="173" t="s">
        <v>151</v>
      </c>
      <c r="F521" s="174" t="s">
        <v>883</v>
      </c>
      <c r="I521" s="134"/>
      <c r="L521" s="34"/>
      <c r="M521" s="63"/>
      <c r="N521" s="35"/>
      <c r="O521" s="35"/>
      <c r="P521" s="35"/>
      <c r="Q521" s="35"/>
      <c r="R521" s="35"/>
      <c r="S521" s="35"/>
      <c r="T521" s="64"/>
      <c r="AT521" s="17" t="s">
        <v>151</v>
      </c>
      <c r="AU521" s="17" t="s">
        <v>149</v>
      </c>
    </row>
    <row r="522" spans="2:51" s="11" customFormat="1" ht="20.25" customHeight="1">
      <c r="B522" s="175"/>
      <c r="D522" s="176" t="s">
        <v>153</v>
      </c>
      <c r="E522" s="177" t="s">
        <v>21</v>
      </c>
      <c r="F522" s="178" t="s">
        <v>424</v>
      </c>
      <c r="H522" s="179">
        <v>59.51</v>
      </c>
      <c r="I522" s="180"/>
      <c r="L522" s="175"/>
      <c r="M522" s="181"/>
      <c r="N522" s="182"/>
      <c r="O522" s="182"/>
      <c r="P522" s="182"/>
      <c r="Q522" s="182"/>
      <c r="R522" s="182"/>
      <c r="S522" s="182"/>
      <c r="T522" s="183"/>
      <c r="AT522" s="184" t="s">
        <v>153</v>
      </c>
      <c r="AU522" s="184" t="s">
        <v>149</v>
      </c>
      <c r="AV522" s="11" t="s">
        <v>149</v>
      </c>
      <c r="AW522" s="11" t="s">
        <v>35</v>
      </c>
      <c r="AX522" s="11" t="s">
        <v>8</v>
      </c>
      <c r="AY522" s="184" t="s">
        <v>141</v>
      </c>
    </row>
    <row r="523" spans="2:65" s="1" customFormat="1" ht="20.25" customHeight="1">
      <c r="B523" s="160"/>
      <c r="C523" s="205" t="s">
        <v>884</v>
      </c>
      <c r="D523" s="205" t="s">
        <v>470</v>
      </c>
      <c r="E523" s="206" t="s">
        <v>885</v>
      </c>
      <c r="F523" s="207" t="s">
        <v>886</v>
      </c>
      <c r="G523" s="208" t="s">
        <v>187</v>
      </c>
      <c r="H523" s="209">
        <v>65.461</v>
      </c>
      <c r="I523" s="210"/>
      <c r="J523" s="211">
        <f>ROUND(I523*H523,0)</f>
        <v>0</v>
      </c>
      <c r="K523" s="207" t="s">
        <v>147</v>
      </c>
      <c r="L523" s="212"/>
      <c r="M523" s="213" t="s">
        <v>21</v>
      </c>
      <c r="N523" s="214" t="s">
        <v>43</v>
      </c>
      <c r="O523" s="35"/>
      <c r="P523" s="170">
        <f>O523*H523</f>
        <v>0</v>
      </c>
      <c r="Q523" s="170">
        <v>0.00011</v>
      </c>
      <c r="R523" s="170">
        <f>Q523*H523</f>
        <v>0.00720071</v>
      </c>
      <c r="S523" s="170">
        <v>0</v>
      </c>
      <c r="T523" s="171">
        <f>S523*H523</f>
        <v>0</v>
      </c>
      <c r="AR523" s="17" t="s">
        <v>341</v>
      </c>
      <c r="AT523" s="17" t="s">
        <v>470</v>
      </c>
      <c r="AU523" s="17" t="s">
        <v>149</v>
      </c>
      <c r="AY523" s="17" t="s">
        <v>141</v>
      </c>
      <c r="BE523" s="172">
        <f>IF(N523="základní",J523,0)</f>
        <v>0</v>
      </c>
      <c r="BF523" s="172">
        <f>IF(N523="snížená",J523,0)</f>
        <v>0</v>
      </c>
      <c r="BG523" s="172">
        <f>IF(N523="zákl. přenesená",J523,0)</f>
        <v>0</v>
      </c>
      <c r="BH523" s="172">
        <f>IF(N523="sníž. přenesená",J523,0)</f>
        <v>0</v>
      </c>
      <c r="BI523" s="172">
        <f>IF(N523="nulová",J523,0)</f>
        <v>0</v>
      </c>
      <c r="BJ523" s="17" t="s">
        <v>149</v>
      </c>
      <c r="BK523" s="172">
        <f>ROUND(I523*H523,0)</f>
        <v>0</v>
      </c>
      <c r="BL523" s="17" t="s">
        <v>239</v>
      </c>
      <c r="BM523" s="17" t="s">
        <v>887</v>
      </c>
    </row>
    <row r="524" spans="2:47" s="1" customFormat="1" ht="28.5" customHeight="1">
      <c r="B524" s="34"/>
      <c r="D524" s="173" t="s">
        <v>507</v>
      </c>
      <c r="F524" s="216" t="s">
        <v>888</v>
      </c>
      <c r="I524" s="134"/>
      <c r="L524" s="34"/>
      <c r="M524" s="63"/>
      <c r="N524" s="35"/>
      <c r="O524" s="35"/>
      <c r="P524" s="35"/>
      <c r="Q524" s="35"/>
      <c r="R524" s="35"/>
      <c r="S524" s="35"/>
      <c r="T524" s="64"/>
      <c r="AT524" s="17" t="s">
        <v>507</v>
      </c>
      <c r="AU524" s="17" t="s">
        <v>149</v>
      </c>
    </row>
    <row r="525" spans="2:51" s="11" customFormat="1" ht="20.25" customHeight="1">
      <c r="B525" s="175"/>
      <c r="D525" s="176" t="s">
        <v>153</v>
      </c>
      <c r="F525" s="178" t="s">
        <v>889</v>
      </c>
      <c r="H525" s="179">
        <v>65.461</v>
      </c>
      <c r="I525" s="180"/>
      <c r="L525" s="175"/>
      <c r="M525" s="181"/>
      <c r="N525" s="182"/>
      <c r="O525" s="182"/>
      <c r="P525" s="182"/>
      <c r="Q525" s="182"/>
      <c r="R525" s="182"/>
      <c r="S525" s="182"/>
      <c r="T525" s="183"/>
      <c r="AT525" s="184" t="s">
        <v>153</v>
      </c>
      <c r="AU525" s="184" t="s">
        <v>149</v>
      </c>
      <c r="AV525" s="11" t="s">
        <v>149</v>
      </c>
      <c r="AW525" s="11" t="s">
        <v>4</v>
      </c>
      <c r="AX525" s="11" t="s">
        <v>8</v>
      </c>
      <c r="AY525" s="184" t="s">
        <v>141</v>
      </c>
    </row>
    <row r="526" spans="2:65" s="1" customFormat="1" ht="20.25" customHeight="1">
      <c r="B526" s="160"/>
      <c r="C526" s="161" t="s">
        <v>890</v>
      </c>
      <c r="D526" s="161" t="s">
        <v>143</v>
      </c>
      <c r="E526" s="162" t="s">
        <v>891</v>
      </c>
      <c r="F526" s="163" t="s">
        <v>892</v>
      </c>
      <c r="G526" s="164" t="s">
        <v>745</v>
      </c>
      <c r="H526" s="217"/>
      <c r="I526" s="166"/>
      <c r="J526" s="167">
        <f>ROUND(I526*H526,0)</f>
        <v>0</v>
      </c>
      <c r="K526" s="163" t="s">
        <v>147</v>
      </c>
      <c r="L526" s="34"/>
      <c r="M526" s="168" t="s">
        <v>21</v>
      </c>
      <c r="N526" s="169" t="s">
        <v>43</v>
      </c>
      <c r="O526" s="35"/>
      <c r="P526" s="170">
        <f>O526*H526</f>
        <v>0</v>
      </c>
      <c r="Q526" s="170">
        <v>0</v>
      </c>
      <c r="R526" s="170">
        <f>Q526*H526</f>
        <v>0</v>
      </c>
      <c r="S526" s="170">
        <v>0</v>
      </c>
      <c r="T526" s="171">
        <f>S526*H526</f>
        <v>0</v>
      </c>
      <c r="AR526" s="17" t="s">
        <v>239</v>
      </c>
      <c r="AT526" s="17" t="s">
        <v>143</v>
      </c>
      <c r="AU526" s="17" t="s">
        <v>149</v>
      </c>
      <c r="AY526" s="17" t="s">
        <v>141</v>
      </c>
      <c r="BE526" s="172">
        <f>IF(N526="základní",J526,0)</f>
        <v>0</v>
      </c>
      <c r="BF526" s="172">
        <f>IF(N526="snížená",J526,0)</f>
        <v>0</v>
      </c>
      <c r="BG526" s="172">
        <f>IF(N526="zákl. přenesená",J526,0)</f>
        <v>0</v>
      </c>
      <c r="BH526" s="172">
        <f>IF(N526="sníž. přenesená",J526,0)</f>
        <v>0</v>
      </c>
      <c r="BI526" s="172">
        <f>IF(N526="nulová",J526,0)</f>
        <v>0</v>
      </c>
      <c r="BJ526" s="17" t="s">
        <v>149</v>
      </c>
      <c r="BK526" s="172">
        <f>ROUND(I526*H526,0)</f>
        <v>0</v>
      </c>
      <c r="BL526" s="17" t="s">
        <v>239</v>
      </c>
      <c r="BM526" s="17" t="s">
        <v>893</v>
      </c>
    </row>
    <row r="527" spans="2:47" s="1" customFormat="1" ht="28.5" customHeight="1">
      <c r="B527" s="34"/>
      <c r="D527" s="173" t="s">
        <v>151</v>
      </c>
      <c r="F527" s="174" t="s">
        <v>894</v>
      </c>
      <c r="I527" s="134"/>
      <c r="L527" s="34"/>
      <c r="M527" s="63"/>
      <c r="N527" s="35"/>
      <c r="O527" s="35"/>
      <c r="P527" s="35"/>
      <c r="Q527" s="35"/>
      <c r="R527" s="35"/>
      <c r="S527" s="35"/>
      <c r="T527" s="64"/>
      <c r="AT527" s="17" t="s">
        <v>151</v>
      </c>
      <c r="AU527" s="17" t="s">
        <v>149</v>
      </c>
    </row>
    <row r="528" spans="2:63" s="10" customFormat="1" ht="29.25" customHeight="1">
      <c r="B528" s="146"/>
      <c r="D528" s="157" t="s">
        <v>70</v>
      </c>
      <c r="E528" s="158" t="s">
        <v>895</v>
      </c>
      <c r="F528" s="158" t="s">
        <v>896</v>
      </c>
      <c r="I528" s="149"/>
      <c r="J528" s="159">
        <f>BK528</f>
        <v>0</v>
      </c>
      <c r="L528" s="146"/>
      <c r="M528" s="151"/>
      <c r="N528" s="152"/>
      <c r="O528" s="152"/>
      <c r="P528" s="153">
        <f>SUM(P529:P550)</f>
        <v>0</v>
      </c>
      <c r="Q528" s="152"/>
      <c r="R528" s="153">
        <f>SUM(R529:R550)</f>
        <v>0.07435</v>
      </c>
      <c r="S528" s="152"/>
      <c r="T528" s="154">
        <f>SUM(T529:T550)</f>
        <v>0</v>
      </c>
      <c r="AR528" s="147" t="s">
        <v>149</v>
      </c>
      <c r="AT528" s="155" t="s">
        <v>70</v>
      </c>
      <c r="AU528" s="155" t="s">
        <v>8</v>
      </c>
      <c r="AY528" s="147" t="s">
        <v>141</v>
      </c>
      <c r="BK528" s="156">
        <f>SUM(BK529:BK550)</f>
        <v>0</v>
      </c>
    </row>
    <row r="529" spans="2:65" s="1" customFormat="1" ht="20.25" customHeight="1">
      <c r="B529" s="160"/>
      <c r="C529" s="161" t="s">
        <v>897</v>
      </c>
      <c r="D529" s="161" t="s">
        <v>143</v>
      </c>
      <c r="E529" s="162" t="s">
        <v>898</v>
      </c>
      <c r="F529" s="163" t="s">
        <v>899</v>
      </c>
      <c r="G529" s="164" t="s">
        <v>265</v>
      </c>
      <c r="H529" s="165">
        <v>1</v>
      </c>
      <c r="I529" s="166"/>
      <c r="J529" s="167">
        <f>ROUND(I529*H529,0)</f>
        <v>0</v>
      </c>
      <c r="K529" s="163" t="s">
        <v>147</v>
      </c>
      <c r="L529" s="34"/>
      <c r="M529" s="168" t="s">
        <v>21</v>
      </c>
      <c r="N529" s="169" t="s">
        <v>43</v>
      </c>
      <c r="O529" s="35"/>
      <c r="P529" s="170">
        <f>O529*H529</f>
        <v>0</v>
      </c>
      <c r="Q529" s="170">
        <v>0.01502</v>
      </c>
      <c r="R529" s="170">
        <f>Q529*H529</f>
        <v>0.01502</v>
      </c>
      <c r="S529" s="170">
        <v>0</v>
      </c>
      <c r="T529" s="171">
        <f>S529*H529</f>
        <v>0</v>
      </c>
      <c r="AR529" s="17" t="s">
        <v>239</v>
      </c>
      <c r="AT529" s="17" t="s">
        <v>143</v>
      </c>
      <c r="AU529" s="17" t="s">
        <v>149</v>
      </c>
      <c r="AY529" s="17" t="s">
        <v>141</v>
      </c>
      <c r="BE529" s="172">
        <f>IF(N529="základní",J529,0)</f>
        <v>0</v>
      </c>
      <c r="BF529" s="172">
        <f>IF(N529="snížená",J529,0)</f>
        <v>0</v>
      </c>
      <c r="BG529" s="172">
        <f>IF(N529="zákl. přenesená",J529,0)</f>
        <v>0</v>
      </c>
      <c r="BH529" s="172">
        <f>IF(N529="sníž. přenesená",J529,0)</f>
        <v>0</v>
      </c>
      <c r="BI529" s="172">
        <f>IF(N529="nulová",J529,0)</f>
        <v>0</v>
      </c>
      <c r="BJ529" s="17" t="s">
        <v>149</v>
      </c>
      <c r="BK529" s="172">
        <f>ROUND(I529*H529,0)</f>
        <v>0</v>
      </c>
      <c r="BL529" s="17" t="s">
        <v>239</v>
      </c>
      <c r="BM529" s="17" t="s">
        <v>900</v>
      </c>
    </row>
    <row r="530" spans="2:47" s="1" customFormat="1" ht="20.25" customHeight="1">
      <c r="B530" s="34"/>
      <c r="D530" s="176" t="s">
        <v>151</v>
      </c>
      <c r="F530" s="196" t="s">
        <v>901</v>
      </c>
      <c r="I530" s="134"/>
      <c r="L530" s="34"/>
      <c r="M530" s="63"/>
      <c r="N530" s="35"/>
      <c r="O530" s="35"/>
      <c r="P530" s="35"/>
      <c r="Q530" s="35"/>
      <c r="R530" s="35"/>
      <c r="S530" s="35"/>
      <c r="T530" s="64"/>
      <c r="AT530" s="17" t="s">
        <v>151</v>
      </c>
      <c r="AU530" s="17" t="s">
        <v>149</v>
      </c>
    </row>
    <row r="531" spans="2:65" s="1" customFormat="1" ht="20.25" customHeight="1">
      <c r="B531" s="160"/>
      <c r="C531" s="161" t="s">
        <v>902</v>
      </c>
      <c r="D531" s="161" t="s">
        <v>143</v>
      </c>
      <c r="E531" s="162" t="s">
        <v>903</v>
      </c>
      <c r="F531" s="163" t="s">
        <v>904</v>
      </c>
      <c r="G531" s="164" t="s">
        <v>265</v>
      </c>
      <c r="H531" s="165">
        <v>3</v>
      </c>
      <c r="I531" s="166"/>
      <c r="J531" s="167">
        <f>ROUND(I531*H531,0)</f>
        <v>0</v>
      </c>
      <c r="K531" s="163" t="s">
        <v>147</v>
      </c>
      <c r="L531" s="34"/>
      <c r="M531" s="168" t="s">
        <v>21</v>
      </c>
      <c r="N531" s="169" t="s">
        <v>43</v>
      </c>
      <c r="O531" s="35"/>
      <c r="P531" s="170">
        <f>O531*H531</f>
        <v>0</v>
      </c>
      <c r="Q531" s="170">
        <v>0.0018</v>
      </c>
      <c r="R531" s="170">
        <f>Q531*H531</f>
        <v>0.0054</v>
      </c>
      <c r="S531" s="170">
        <v>0</v>
      </c>
      <c r="T531" s="171">
        <f>S531*H531</f>
        <v>0</v>
      </c>
      <c r="AR531" s="17" t="s">
        <v>239</v>
      </c>
      <c r="AT531" s="17" t="s">
        <v>143</v>
      </c>
      <c r="AU531" s="17" t="s">
        <v>149</v>
      </c>
      <c r="AY531" s="17" t="s">
        <v>141</v>
      </c>
      <c r="BE531" s="172">
        <f>IF(N531="základní",J531,0)</f>
        <v>0</v>
      </c>
      <c r="BF531" s="172">
        <f>IF(N531="snížená",J531,0)</f>
        <v>0</v>
      </c>
      <c r="BG531" s="172">
        <f>IF(N531="zákl. přenesená",J531,0)</f>
        <v>0</v>
      </c>
      <c r="BH531" s="172">
        <f>IF(N531="sníž. přenesená",J531,0)</f>
        <v>0</v>
      </c>
      <c r="BI531" s="172">
        <f>IF(N531="nulová",J531,0)</f>
        <v>0</v>
      </c>
      <c r="BJ531" s="17" t="s">
        <v>149</v>
      </c>
      <c r="BK531" s="172">
        <f>ROUND(I531*H531,0)</f>
        <v>0</v>
      </c>
      <c r="BL531" s="17" t="s">
        <v>239</v>
      </c>
      <c r="BM531" s="17" t="s">
        <v>905</v>
      </c>
    </row>
    <row r="532" spans="2:47" s="1" customFormat="1" ht="20.25" customHeight="1">
      <c r="B532" s="34"/>
      <c r="D532" s="176" t="s">
        <v>151</v>
      </c>
      <c r="F532" s="196" t="s">
        <v>906</v>
      </c>
      <c r="I532" s="134"/>
      <c r="L532" s="34"/>
      <c r="M532" s="63"/>
      <c r="N532" s="35"/>
      <c r="O532" s="35"/>
      <c r="P532" s="35"/>
      <c r="Q532" s="35"/>
      <c r="R532" s="35"/>
      <c r="S532" s="35"/>
      <c r="T532" s="64"/>
      <c r="AT532" s="17" t="s">
        <v>151</v>
      </c>
      <c r="AU532" s="17" t="s">
        <v>149</v>
      </c>
    </row>
    <row r="533" spans="2:65" s="1" customFormat="1" ht="20.25" customHeight="1">
      <c r="B533" s="160"/>
      <c r="C533" s="161" t="s">
        <v>907</v>
      </c>
      <c r="D533" s="161" t="s">
        <v>143</v>
      </c>
      <c r="E533" s="162" t="s">
        <v>908</v>
      </c>
      <c r="F533" s="163" t="s">
        <v>909</v>
      </c>
      <c r="G533" s="164" t="s">
        <v>146</v>
      </c>
      <c r="H533" s="165">
        <v>6</v>
      </c>
      <c r="I533" s="166"/>
      <c r="J533" s="167">
        <f>ROUND(I533*H533,0)</f>
        <v>0</v>
      </c>
      <c r="K533" s="163" t="s">
        <v>147</v>
      </c>
      <c r="L533" s="34"/>
      <c r="M533" s="168" t="s">
        <v>21</v>
      </c>
      <c r="N533" s="169" t="s">
        <v>43</v>
      </c>
      <c r="O533" s="35"/>
      <c r="P533" s="170">
        <f>O533*H533</f>
        <v>0</v>
      </c>
      <c r="Q533" s="170">
        <v>0.00177</v>
      </c>
      <c r="R533" s="170">
        <f>Q533*H533</f>
        <v>0.010620000000000001</v>
      </c>
      <c r="S533" s="170">
        <v>0</v>
      </c>
      <c r="T533" s="171">
        <f>S533*H533</f>
        <v>0</v>
      </c>
      <c r="AR533" s="17" t="s">
        <v>239</v>
      </c>
      <c r="AT533" s="17" t="s">
        <v>143</v>
      </c>
      <c r="AU533" s="17" t="s">
        <v>149</v>
      </c>
      <c r="AY533" s="17" t="s">
        <v>141</v>
      </c>
      <c r="BE533" s="172">
        <f>IF(N533="základní",J533,0)</f>
        <v>0</v>
      </c>
      <c r="BF533" s="172">
        <f>IF(N533="snížená",J533,0)</f>
        <v>0</v>
      </c>
      <c r="BG533" s="172">
        <f>IF(N533="zákl. přenesená",J533,0)</f>
        <v>0</v>
      </c>
      <c r="BH533" s="172">
        <f>IF(N533="sníž. přenesená",J533,0)</f>
        <v>0</v>
      </c>
      <c r="BI533" s="172">
        <f>IF(N533="nulová",J533,0)</f>
        <v>0</v>
      </c>
      <c r="BJ533" s="17" t="s">
        <v>149</v>
      </c>
      <c r="BK533" s="172">
        <f>ROUND(I533*H533,0)</f>
        <v>0</v>
      </c>
      <c r="BL533" s="17" t="s">
        <v>239</v>
      </c>
      <c r="BM533" s="17" t="s">
        <v>910</v>
      </c>
    </row>
    <row r="534" spans="2:47" s="1" customFormat="1" ht="20.25" customHeight="1">
      <c r="B534" s="34"/>
      <c r="D534" s="176" t="s">
        <v>151</v>
      </c>
      <c r="F534" s="196" t="s">
        <v>911</v>
      </c>
      <c r="I534" s="134"/>
      <c r="L534" s="34"/>
      <c r="M534" s="63"/>
      <c r="N534" s="35"/>
      <c r="O534" s="35"/>
      <c r="P534" s="35"/>
      <c r="Q534" s="35"/>
      <c r="R534" s="35"/>
      <c r="S534" s="35"/>
      <c r="T534" s="64"/>
      <c r="AT534" s="17" t="s">
        <v>151</v>
      </c>
      <c r="AU534" s="17" t="s">
        <v>149</v>
      </c>
    </row>
    <row r="535" spans="2:65" s="1" customFormat="1" ht="20.25" customHeight="1">
      <c r="B535" s="160"/>
      <c r="C535" s="161" t="s">
        <v>912</v>
      </c>
      <c r="D535" s="161" t="s">
        <v>143</v>
      </c>
      <c r="E535" s="162" t="s">
        <v>913</v>
      </c>
      <c r="F535" s="163" t="s">
        <v>914</v>
      </c>
      <c r="G535" s="164" t="s">
        <v>146</v>
      </c>
      <c r="H535" s="165">
        <v>17</v>
      </c>
      <c r="I535" s="166"/>
      <c r="J535" s="167">
        <f>ROUND(I535*H535,0)</f>
        <v>0</v>
      </c>
      <c r="K535" s="163" t="s">
        <v>147</v>
      </c>
      <c r="L535" s="34"/>
      <c r="M535" s="168" t="s">
        <v>21</v>
      </c>
      <c r="N535" s="169" t="s">
        <v>43</v>
      </c>
      <c r="O535" s="35"/>
      <c r="P535" s="170">
        <f>O535*H535</f>
        <v>0</v>
      </c>
      <c r="Q535" s="170">
        <v>0.00035</v>
      </c>
      <c r="R535" s="170">
        <f>Q535*H535</f>
        <v>0.0059499999999999996</v>
      </c>
      <c r="S535" s="170">
        <v>0</v>
      </c>
      <c r="T535" s="171">
        <f>S535*H535</f>
        <v>0</v>
      </c>
      <c r="AR535" s="17" t="s">
        <v>239</v>
      </c>
      <c r="AT535" s="17" t="s">
        <v>143</v>
      </c>
      <c r="AU535" s="17" t="s">
        <v>149</v>
      </c>
      <c r="AY535" s="17" t="s">
        <v>141</v>
      </c>
      <c r="BE535" s="172">
        <f>IF(N535="základní",J535,0)</f>
        <v>0</v>
      </c>
      <c r="BF535" s="172">
        <f>IF(N535="snížená",J535,0)</f>
        <v>0</v>
      </c>
      <c r="BG535" s="172">
        <f>IF(N535="zákl. přenesená",J535,0)</f>
        <v>0</v>
      </c>
      <c r="BH535" s="172">
        <f>IF(N535="sníž. přenesená",J535,0)</f>
        <v>0</v>
      </c>
      <c r="BI535" s="172">
        <f>IF(N535="nulová",J535,0)</f>
        <v>0</v>
      </c>
      <c r="BJ535" s="17" t="s">
        <v>149</v>
      </c>
      <c r="BK535" s="172">
        <f>ROUND(I535*H535,0)</f>
        <v>0</v>
      </c>
      <c r="BL535" s="17" t="s">
        <v>239</v>
      </c>
      <c r="BM535" s="17" t="s">
        <v>915</v>
      </c>
    </row>
    <row r="536" spans="2:47" s="1" customFormat="1" ht="20.25" customHeight="1">
      <c r="B536" s="34"/>
      <c r="D536" s="176" t="s">
        <v>151</v>
      </c>
      <c r="F536" s="196" t="s">
        <v>916</v>
      </c>
      <c r="I536" s="134"/>
      <c r="L536" s="34"/>
      <c r="M536" s="63"/>
      <c r="N536" s="35"/>
      <c r="O536" s="35"/>
      <c r="P536" s="35"/>
      <c r="Q536" s="35"/>
      <c r="R536" s="35"/>
      <c r="S536" s="35"/>
      <c r="T536" s="64"/>
      <c r="AT536" s="17" t="s">
        <v>151</v>
      </c>
      <c r="AU536" s="17" t="s">
        <v>149</v>
      </c>
    </row>
    <row r="537" spans="2:65" s="1" customFormat="1" ht="20.25" customHeight="1">
      <c r="B537" s="160"/>
      <c r="C537" s="161" t="s">
        <v>917</v>
      </c>
      <c r="D537" s="161" t="s">
        <v>143</v>
      </c>
      <c r="E537" s="162" t="s">
        <v>918</v>
      </c>
      <c r="F537" s="163" t="s">
        <v>919</v>
      </c>
      <c r="G537" s="164" t="s">
        <v>265</v>
      </c>
      <c r="H537" s="165">
        <v>3</v>
      </c>
      <c r="I537" s="166"/>
      <c r="J537" s="167">
        <f>ROUND(I537*H537,0)</f>
        <v>0</v>
      </c>
      <c r="K537" s="163" t="s">
        <v>147</v>
      </c>
      <c r="L537" s="34"/>
      <c r="M537" s="168" t="s">
        <v>21</v>
      </c>
      <c r="N537" s="169" t="s">
        <v>43</v>
      </c>
      <c r="O537" s="35"/>
      <c r="P537" s="170">
        <f>O537*H537</f>
        <v>0</v>
      </c>
      <c r="Q537" s="170">
        <v>0</v>
      </c>
      <c r="R537" s="170">
        <f>Q537*H537</f>
        <v>0</v>
      </c>
      <c r="S537" s="170">
        <v>0</v>
      </c>
      <c r="T537" s="171">
        <f>S537*H537</f>
        <v>0</v>
      </c>
      <c r="AR537" s="17" t="s">
        <v>239</v>
      </c>
      <c r="AT537" s="17" t="s">
        <v>143</v>
      </c>
      <c r="AU537" s="17" t="s">
        <v>149</v>
      </c>
      <c r="AY537" s="17" t="s">
        <v>141</v>
      </c>
      <c r="BE537" s="172">
        <f>IF(N537="základní",J537,0)</f>
        <v>0</v>
      </c>
      <c r="BF537" s="172">
        <f>IF(N537="snížená",J537,0)</f>
        <v>0</v>
      </c>
      <c r="BG537" s="172">
        <f>IF(N537="zákl. přenesená",J537,0)</f>
        <v>0</v>
      </c>
      <c r="BH537" s="172">
        <f>IF(N537="sníž. přenesená",J537,0)</f>
        <v>0</v>
      </c>
      <c r="BI537" s="172">
        <f>IF(N537="nulová",J537,0)</f>
        <v>0</v>
      </c>
      <c r="BJ537" s="17" t="s">
        <v>149</v>
      </c>
      <c r="BK537" s="172">
        <f>ROUND(I537*H537,0)</f>
        <v>0</v>
      </c>
      <c r="BL537" s="17" t="s">
        <v>239</v>
      </c>
      <c r="BM537" s="17" t="s">
        <v>920</v>
      </c>
    </row>
    <row r="538" spans="2:47" s="1" customFormat="1" ht="20.25" customHeight="1">
      <c r="B538" s="34"/>
      <c r="D538" s="176" t="s">
        <v>151</v>
      </c>
      <c r="F538" s="196" t="s">
        <v>921</v>
      </c>
      <c r="I538" s="134"/>
      <c r="L538" s="34"/>
      <c r="M538" s="63"/>
      <c r="N538" s="35"/>
      <c r="O538" s="35"/>
      <c r="P538" s="35"/>
      <c r="Q538" s="35"/>
      <c r="R538" s="35"/>
      <c r="S538" s="35"/>
      <c r="T538" s="64"/>
      <c r="AT538" s="17" t="s">
        <v>151</v>
      </c>
      <c r="AU538" s="17" t="s">
        <v>149</v>
      </c>
    </row>
    <row r="539" spans="2:65" s="1" customFormat="1" ht="20.25" customHeight="1">
      <c r="B539" s="160"/>
      <c r="C539" s="161" t="s">
        <v>922</v>
      </c>
      <c r="D539" s="161" t="s">
        <v>143</v>
      </c>
      <c r="E539" s="162" t="s">
        <v>923</v>
      </c>
      <c r="F539" s="163" t="s">
        <v>924</v>
      </c>
      <c r="G539" s="164" t="s">
        <v>265</v>
      </c>
      <c r="H539" s="165">
        <v>1</v>
      </c>
      <c r="I539" s="166"/>
      <c r="J539" s="167">
        <f>ROUND(I539*H539,0)</f>
        <v>0</v>
      </c>
      <c r="K539" s="163" t="s">
        <v>147</v>
      </c>
      <c r="L539" s="34"/>
      <c r="M539" s="168" t="s">
        <v>21</v>
      </c>
      <c r="N539" s="169" t="s">
        <v>43</v>
      </c>
      <c r="O539" s="35"/>
      <c r="P539" s="170">
        <f>O539*H539</f>
        <v>0</v>
      </c>
      <c r="Q539" s="170">
        <v>0</v>
      </c>
      <c r="R539" s="170">
        <f>Q539*H539</f>
        <v>0</v>
      </c>
      <c r="S539" s="170">
        <v>0</v>
      </c>
      <c r="T539" s="171">
        <f>S539*H539</f>
        <v>0</v>
      </c>
      <c r="AR539" s="17" t="s">
        <v>239</v>
      </c>
      <c r="AT539" s="17" t="s">
        <v>143</v>
      </c>
      <c r="AU539" s="17" t="s">
        <v>149</v>
      </c>
      <c r="AY539" s="17" t="s">
        <v>141</v>
      </c>
      <c r="BE539" s="172">
        <f>IF(N539="základní",J539,0)</f>
        <v>0</v>
      </c>
      <c r="BF539" s="172">
        <f>IF(N539="snížená",J539,0)</f>
        <v>0</v>
      </c>
      <c r="BG539" s="172">
        <f>IF(N539="zákl. přenesená",J539,0)</f>
        <v>0</v>
      </c>
      <c r="BH539" s="172">
        <f>IF(N539="sníž. přenesená",J539,0)</f>
        <v>0</v>
      </c>
      <c r="BI539" s="172">
        <f>IF(N539="nulová",J539,0)</f>
        <v>0</v>
      </c>
      <c r="BJ539" s="17" t="s">
        <v>149</v>
      </c>
      <c r="BK539" s="172">
        <f>ROUND(I539*H539,0)</f>
        <v>0</v>
      </c>
      <c r="BL539" s="17" t="s">
        <v>239</v>
      </c>
      <c r="BM539" s="17" t="s">
        <v>925</v>
      </c>
    </row>
    <row r="540" spans="2:47" s="1" customFormat="1" ht="20.25" customHeight="1">
      <c r="B540" s="34"/>
      <c r="D540" s="176" t="s">
        <v>151</v>
      </c>
      <c r="F540" s="196" t="s">
        <v>926</v>
      </c>
      <c r="I540" s="134"/>
      <c r="L540" s="34"/>
      <c r="M540" s="63"/>
      <c r="N540" s="35"/>
      <c r="O540" s="35"/>
      <c r="P540" s="35"/>
      <c r="Q540" s="35"/>
      <c r="R540" s="35"/>
      <c r="S540" s="35"/>
      <c r="T540" s="64"/>
      <c r="AT540" s="17" t="s">
        <v>151</v>
      </c>
      <c r="AU540" s="17" t="s">
        <v>149</v>
      </c>
    </row>
    <row r="541" spans="2:65" s="1" customFormat="1" ht="20.25" customHeight="1">
      <c r="B541" s="160"/>
      <c r="C541" s="161" t="s">
        <v>927</v>
      </c>
      <c r="D541" s="161" t="s">
        <v>143</v>
      </c>
      <c r="E541" s="162" t="s">
        <v>928</v>
      </c>
      <c r="F541" s="163" t="s">
        <v>929</v>
      </c>
      <c r="G541" s="164" t="s">
        <v>265</v>
      </c>
      <c r="H541" s="165">
        <v>1</v>
      </c>
      <c r="I541" s="166"/>
      <c r="J541" s="167">
        <f>ROUND(I541*H541,0)</f>
        <v>0</v>
      </c>
      <c r="K541" s="163" t="s">
        <v>147</v>
      </c>
      <c r="L541" s="34"/>
      <c r="M541" s="168" t="s">
        <v>21</v>
      </c>
      <c r="N541" s="169" t="s">
        <v>43</v>
      </c>
      <c r="O541" s="35"/>
      <c r="P541" s="170">
        <f>O541*H541</f>
        <v>0</v>
      </c>
      <c r="Q541" s="170">
        <v>0</v>
      </c>
      <c r="R541" s="170">
        <f>Q541*H541</f>
        <v>0</v>
      </c>
      <c r="S541" s="170">
        <v>0</v>
      </c>
      <c r="T541" s="171">
        <f>S541*H541</f>
        <v>0</v>
      </c>
      <c r="AR541" s="17" t="s">
        <v>239</v>
      </c>
      <c r="AT541" s="17" t="s">
        <v>143</v>
      </c>
      <c r="AU541" s="17" t="s">
        <v>149</v>
      </c>
      <c r="AY541" s="17" t="s">
        <v>141</v>
      </c>
      <c r="BE541" s="172">
        <f>IF(N541="základní",J541,0)</f>
        <v>0</v>
      </c>
      <c r="BF541" s="172">
        <f>IF(N541="snížená",J541,0)</f>
        <v>0</v>
      </c>
      <c r="BG541" s="172">
        <f>IF(N541="zákl. přenesená",J541,0)</f>
        <v>0</v>
      </c>
      <c r="BH541" s="172">
        <f>IF(N541="sníž. přenesená",J541,0)</f>
        <v>0</v>
      </c>
      <c r="BI541" s="172">
        <f>IF(N541="nulová",J541,0)</f>
        <v>0</v>
      </c>
      <c r="BJ541" s="17" t="s">
        <v>149</v>
      </c>
      <c r="BK541" s="172">
        <f>ROUND(I541*H541,0)</f>
        <v>0</v>
      </c>
      <c r="BL541" s="17" t="s">
        <v>239</v>
      </c>
      <c r="BM541" s="17" t="s">
        <v>930</v>
      </c>
    </row>
    <row r="542" spans="2:47" s="1" customFormat="1" ht="20.25" customHeight="1">
      <c r="B542" s="34"/>
      <c r="D542" s="176" t="s">
        <v>151</v>
      </c>
      <c r="F542" s="196" t="s">
        <v>931</v>
      </c>
      <c r="I542" s="134"/>
      <c r="L542" s="34"/>
      <c r="M542" s="63"/>
      <c r="N542" s="35"/>
      <c r="O542" s="35"/>
      <c r="P542" s="35"/>
      <c r="Q542" s="35"/>
      <c r="R542" s="35"/>
      <c r="S542" s="35"/>
      <c r="T542" s="64"/>
      <c r="AT542" s="17" t="s">
        <v>151</v>
      </c>
      <c r="AU542" s="17" t="s">
        <v>149</v>
      </c>
    </row>
    <row r="543" spans="2:65" s="1" customFormat="1" ht="28.5" customHeight="1">
      <c r="B543" s="160"/>
      <c r="C543" s="161" t="s">
        <v>932</v>
      </c>
      <c r="D543" s="161" t="s">
        <v>143</v>
      </c>
      <c r="E543" s="162" t="s">
        <v>933</v>
      </c>
      <c r="F543" s="163" t="s">
        <v>934</v>
      </c>
      <c r="G543" s="164" t="s">
        <v>265</v>
      </c>
      <c r="H543" s="165">
        <v>5</v>
      </c>
      <c r="I543" s="166"/>
      <c r="J543" s="167">
        <f>ROUND(I543*H543,0)</f>
        <v>0</v>
      </c>
      <c r="K543" s="163" t="s">
        <v>147</v>
      </c>
      <c r="L543" s="34"/>
      <c r="M543" s="168" t="s">
        <v>21</v>
      </c>
      <c r="N543" s="169" t="s">
        <v>43</v>
      </c>
      <c r="O543" s="35"/>
      <c r="P543" s="170">
        <f>O543*H543</f>
        <v>0</v>
      </c>
      <c r="Q543" s="170">
        <v>0.0069</v>
      </c>
      <c r="R543" s="170">
        <f>Q543*H543</f>
        <v>0.0345</v>
      </c>
      <c r="S543" s="170">
        <v>0</v>
      </c>
      <c r="T543" s="171">
        <f>S543*H543</f>
        <v>0</v>
      </c>
      <c r="AR543" s="17" t="s">
        <v>239</v>
      </c>
      <c r="AT543" s="17" t="s">
        <v>143</v>
      </c>
      <c r="AU543" s="17" t="s">
        <v>149</v>
      </c>
      <c r="AY543" s="17" t="s">
        <v>141</v>
      </c>
      <c r="BE543" s="172">
        <f>IF(N543="základní",J543,0)</f>
        <v>0</v>
      </c>
      <c r="BF543" s="172">
        <f>IF(N543="snížená",J543,0)</f>
        <v>0</v>
      </c>
      <c r="BG543" s="172">
        <f>IF(N543="zákl. přenesená",J543,0)</f>
        <v>0</v>
      </c>
      <c r="BH543" s="172">
        <f>IF(N543="sníž. přenesená",J543,0)</f>
        <v>0</v>
      </c>
      <c r="BI543" s="172">
        <f>IF(N543="nulová",J543,0)</f>
        <v>0</v>
      </c>
      <c r="BJ543" s="17" t="s">
        <v>149</v>
      </c>
      <c r="BK543" s="172">
        <f>ROUND(I543*H543,0)</f>
        <v>0</v>
      </c>
      <c r="BL543" s="17" t="s">
        <v>239</v>
      </c>
      <c r="BM543" s="17" t="s">
        <v>935</v>
      </c>
    </row>
    <row r="544" spans="2:47" s="1" customFormat="1" ht="28.5" customHeight="1">
      <c r="B544" s="34"/>
      <c r="D544" s="176" t="s">
        <v>151</v>
      </c>
      <c r="F544" s="196" t="s">
        <v>936</v>
      </c>
      <c r="I544" s="134"/>
      <c r="L544" s="34"/>
      <c r="M544" s="63"/>
      <c r="N544" s="35"/>
      <c r="O544" s="35"/>
      <c r="P544" s="35"/>
      <c r="Q544" s="35"/>
      <c r="R544" s="35"/>
      <c r="S544" s="35"/>
      <c r="T544" s="64"/>
      <c r="AT544" s="17" t="s">
        <v>151</v>
      </c>
      <c r="AU544" s="17" t="s">
        <v>149</v>
      </c>
    </row>
    <row r="545" spans="2:65" s="1" customFormat="1" ht="28.5" customHeight="1">
      <c r="B545" s="160"/>
      <c r="C545" s="161" t="s">
        <v>937</v>
      </c>
      <c r="D545" s="161" t="s">
        <v>143</v>
      </c>
      <c r="E545" s="162" t="s">
        <v>938</v>
      </c>
      <c r="F545" s="163" t="s">
        <v>939</v>
      </c>
      <c r="G545" s="164" t="s">
        <v>265</v>
      </c>
      <c r="H545" s="165">
        <v>2</v>
      </c>
      <c r="I545" s="166"/>
      <c r="J545" s="167">
        <f>ROUND(I545*H545,0)</f>
        <v>0</v>
      </c>
      <c r="K545" s="163" t="s">
        <v>147</v>
      </c>
      <c r="L545" s="34"/>
      <c r="M545" s="168" t="s">
        <v>21</v>
      </c>
      <c r="N545" s="169" t="s">
        <v>43</v>
      </c>
      <c r="O545" s="35"/>
      <c r="P545" s="170">
        <f>O545*H545</f>
        <v>0</v>
      </c>
      <c r="Q545" s="170">
        <v>0.00143</v>
      </c>
      <c r="R545" s="170">
        <f>Q545*H545</f>
        <v>0.00286</v>
      </c>
      <c r="S545" s="170">
        <v>0</v>
      </c>
      <c r="T545" s="171">
        <f>S545*H545</f>
        <v>0</v>
      </c>
      <c r="AR545" s="17" t="s">
        <v>239</v>
      </c>
      <c r="AT545" s="17" t="s">
        <v>143</v>
      </c>
      <c r="AU545" s="17" t="s">
        <v>149</v>
      </c>
      <c r="AY545" s="17" t="s">
        <v>141</v>
      </c>
      <c r="BE545" s="172">
        <f>IF(N545="základní",J545,0)</f>
        <v>0</v>
      </c>
      <c r="BF545" s="172">
        <f>IF(N545="snížená",J545,0)</f>
        <v>0</v>
      </c>
      <c r="BG545" s="172">
        <f>IF(N545="zákl. přenesená",J545,0)</f>
        <v>0</v>
      </c>
      <c r="BH545" s="172">
        <f>IF(N545="sníž. přenesená",J545,0)</f>
        <v>0</v>
      </c>
      <c r="BI545" s="172">
        <f>IF(N545="nulová",J545,0)</f>
        <v>0</v>
      </c>
      <c r="BJ545" s="17" t="s">
        <v>149</v>
      </c>
      <c r="BK545" s="172">
        <f>ROUND(I545*H545,0)</f>
        <v>0</v>
      </c>
      <c r="BL545" s="17" t="s">
        <v>239</v>
      </c>
      <c r="BM545" s="17" t="s">
        <v>940</v>
      </c>
    </row>
    <row r="546" spans="2:47" s="1" customFormat="1" ht="20.25" customHeight="1">
      <c r="B546" s="34"/>
      <c r="D546" s="176" t="s">
        <v>151</v>
      </c>
      <c r="F546" s="196" t="s">
        <v>941</v>
      </c>
      <c r="I546" s="134"/>
      <c r="L546" s="34"/>
      <c r="M546" s="63"/>
      <c r="N546" s="35"/>
      <c r="O546" s="35"/>
      <c r="P546" s="35"/>
      <c r="Q546" s="35"/>
      <c r="R546" s="35"/>
      <c r="S546" s="35"/>
      <c r="T546" s="64"/>
      <c r="AT546" s="17" t="s">
        <v>151</v>
      </c>
      <c r="AU546" s="17" t="s">
        <v>149</v>
      </c>
    </row>
    <row r="547" spans="2:65" s="1" customFormat="1" ht="20.25" customHeight="1">
      <c r="B547" s="160"/>
      <c r="C547" s="161" t="s">
        <v>942</v>
      </c>
      <c r="D547" s="161" t="s">
        <v>143</v>
      </c>
      <c r="E547" s="162" t="s">
        <v>943</v>
      </c>
      <c r="F547" s="163" t="s">
        <v>944</v>
      </c>
      <c r="G547" s="164" t="s">
        <v>146</v>
      </c>
      <c r="H547" s="165">
        <v>23</v>
      </c>
      <c r="I547" s="166"/>
      <c r="J547" s="167">
        <f>ROUND(I547*H547,0)</f>
        <v>0</v>
      </c>
      <c r="K547" s="163" t="s">
        <v>147</v>
      </c>
      <c r="L547" s="34"/>
      <c r="M547" s="168" t="s">
        <v>21</v>
      </c>
      <c r="N547" s="169" t="s">
        <v>43</v>
      </c>
      <c r="O547" s="35"/>
      <c r="P547" s="170">
        <f>O547*H547</f>
        <v>0</v>
      </c>
      <c r="Q547" s="170">
        <v>0</v>
      </c>
      <c r="R547" s="170">
        <f>Q547*H547</f>
        <v>0</v>
      </c>
      <c r="S547" s="170">
        <v>0</v>
      </c>
      <c r="T547" s="171">
        <f>S547*H547</f>
        <v>0</v>
      </c>
      <c r="AR547" s="17" t="s">
        <v>239</v>
      </c>
      <c r="AT547" s="17" t="s">
        <v>143</v>
      </c>
      <c r="AU547" s="17" t="s">
        <v>149</v>
      </c>
      <c r="AY547" s="17" t="s">
        <v>141</v>
      </c>
      <c r="BE547" s="172">
        <f>IF(N547="základní",J547,0)</f>
        <v>0</v>
      </c>
      <c r="BF547" s="172">
        <f>IF(N547="snížená",J547,0)</f>
        <v>0</v>
      </c>
      <c r="BG547" s="172">
        <f>IF(N547="zákl. přenesená",J547,0)</f>
        <v>0</v>
      </c>
      <c r="BH547" s="172">
        <f>IF(N547="sníž. přenesená",J547,0)</f>
        <v>0</v>
      </c>
      <c r="BI547" s="172">
        <f>IF(N547="nulová",J547,0)</f>
        <v>0</v>
      </c>
      <c r="BJ547" s="17" t="s">
        <v>149</v>
      </c>
      <c r="BK547" s="172">
        <f>ROUND(I547*H547,0)</f>
        <v>0</v>
      </c>
      <c r="BL547" s="17" t="s">
        <v>239</v>
      </c>
      <c r="BM547" s="17" t="s">
        <v>945</v>
      </c>
    </row>
    <row r="548" spans="2:47" s="1" customFormat="1" ht="20.25" customHeight="1">
      <c r="B548" s="34"/>
      <c r="D548" s="176" t="s">
        <v>151</v>
      </c>
      <c r="F548" s="196" t="s">
        <v>946</v>
      </c>
      <c r="I548" s="134"/>
      <c r="L548" s="34"/>
      <c r="M548" s="63"/>
      <c r="N548" s="35"/>
      <c r="O548" s="35"/>
      <c r="P548" s="35"/>
      <c r="Q548" s="35"/>
      <c r="R548" s="35"/>
      <c r="S548" s="35"/>
      <c r="T548" s="64"/>
      <c r="AT548" s="17" t="s">
        <v>151</v>
      </c>
      <c r="AU548" s="17" t="s">
        <v>149</v>
      </c>
    </row>
    <row r="549" spans="2:65" s="1" customFormat="1" ht="20.25" customHeight="1">
      <c r="B549" s="160"/>
      <c r="C549" s="161" t="s">
        <v>947</v>
      </c>
      <c r="D549" s="161" t="s">
        <v>143</v>
      </c>
      <c r="E549" s="162" t="s">
        <v>948</v>
      </c>
      <c r="F549" s="163" t="s">
        <v>949</v>
      </c>
      <c r="G549" s="164" t="s">
        <v>745</v>
      </c>
      <c r="H549" s="217"/>
      <c r="I549" s="166"/>
      <c r="J549" s="167">
        <f>ROUND(I549*H549,0)</f>
        <v>0</v>
      </c>
      <c r="K549" s="163" t="s">
        <v>147</v>
      </c>
      <c r="L549" s="34"/>
      <c r="M549" s="168" t="s">
        <v>21</v>
      </c>
      <c r="N549" s="169" t="s">
        <v>43</v>
      </c>
      <c r="O549" s="35"/>
      <c r="P549" s="170">
        <f>O549*H549</f>
        <v>0</v>
      </c>
      <c r="Q549" s="170">
        <v>0</v>
      </c>
      <c r="R549" s="170">
        <f>Q549*H549</f>
        <v>0</v>
      </c>
      <c r="S549" s="170">
        <v>0</v>
      </c>
      <c r="T549" s="171">
        <f>S549*H549</f>
        <v>0</v>
      </c>
      <c r="AR549" s="17" t="s">
        <v>239</v>
      </c>
      <c r="AT549" s="17" t="s">
        <v>143</v>
      </c>
      <c r="AU549" s="17" t="s">
        <v>149</v>
      </c>
      <c r="AY549" s="17" t="s">
        <v>141</v>
      </c>
      <c r="BE549" s="172">
        <f>IF(N549="základní",J549,0)</f>
        <v>0</v>
      </c>
      <c r="BF549" s="172">
        <f>IF(N549="snížená",J549,0)</f>
        <v>0</v>
      </c>
      <c r="BG549" s="172">
        <f>IF(N549="zákl. přenesená",J549,0)</f>
        <v>0</v>
      </c>
      <c r="BH549" s="172">
        <f>IF(N549="sníž. přenesená",J549,0)</f>
        <v>0</v>
      </c>
      <c r="BI549" s="172">
        <f>IF(N549="nulová",J549,0)</f>
        <v>0</v>
      </c>
      <c r="BJ549" s="17" t="s">
        <v>149</v>
      </c>
      <c r="BK549" s="172">
        <f>ROUND(I549*H549,0)</f>
        <v>0</v>
      </c>
      <c r="BL549" s="17" t="s">
        <v>239</v>
      </c>
      <c r="BM549" s="17" t="s">
        <v>950</v>
      </c>
    </row>
    <row r="550" spans="2:47" s="1" customFormat="1" ht="28.5" customHeight="1">
      <c r="B550" s="34"/>
      <c r="D550" s="173" t="s">
        <v>151</v>
      </c>
      <c r="F550" s="174" t="s">
        <v>951</v>
      </c>
      <c r="I550" s="134"/>
      <c r="L550" s="34"/>
      <c r="M550" s="63"/>
      <c r="N550" s="35"/>
      <c r="O550" s="35"/>
      <c r="P550" s="35"/>
      <c r="Q550" s="35"/>
      <c r="R550" s="35"/>
      <c r="S550" s="35"/>
      <c r="T550" s="64"/>
      <c r="AT550" s="17" t="s">
        <v>151</v>
      </c>
      <c r="AU550" s="17" t="s">
        <v>149</v>
      </c>
    </row>
    <row r="551" spans="2:63" s="10" customFormat="1" ht="29.25" customHeight="1">
      <c r="B551" s="146"/>
      <c r="D551" s="157" t="s">
        <v>70</v>
      </c>
      <c r="E551" s="158" t="s">
        <v>952</v>
      </c>
      <c r="F551" s="158" t="s">
        <v>953</v>
      </c>
      <c r="I551" s="149"/>
      <c r="J551" s="159">
        <f>BK551</f>
        <v>0</v>
      </c>
      <c r="L551" s="146"/>
      <c r="M551" s="151"/>
      <c r="N551" s="152"/>
      <c r="O551" s="152"/>
      <c r="P551" s="153">
        <f>SUM(P552:P569)</f>
        <v>0</v>
      </c>
      <c r="Q551" s="152"/>
      <c r="R551" s="153">
        <f>SUM(R552:R569)</f>
        <v>0.03331</v>
      </c>
      <c r="S551" s="152"/>
      <c r="T551" s="154">
        <f>SUM(T552:T569)</f>
        <v>0</v>
      </c>
      <c r="AR551" s="147" t="s">
        <v>149</v>
      </c>
      <c r="AT551" s="155" t="s">
        <v>70</v>
      </c>
      <c r="AU551" s="155" t="s">
        <v>8</v>
      </c>
      <c r="AY551" s="147" t="s">
        <v>141</v>
      </c>
      <c r="BK551" s="156">
        <f>SUM(BK552:BK569)</f>
        <v>0</v>
      </c>
    </row>
    <row r="552" spans="2:65" s="1" customFormat="1" ht="20.25" customHeight="1">
      <c r="B552" s="160"/>
      <c r="C552" s="161" t="s">
        <v>954</v>
      </c>
      <c r="D552" s="161" t="s">
        <v>143</v>
      </c>
      <c r="E552" s="162" t="s">
        <v>955</v>
      </c>
      <c r="F552" s="163" t="s">
        <v>956</v>
      </c>
      <c r="G552" s="164" t="s">
        <v>265</v>
      </c>
      <c r="H552" s="165">
        <v>7</v>
      </c>
      <c r="I552" s="166"/>
      <c r="J552" s="167">
        <f>ROUND(I552*H552,0)</f>
        <v>0</v>
      </c>
      <c r="K552" s="163" t="s">
        <v>147</v>
      </c>
      <c r="L552" s="34"/>
      <c r="M552" s="168" t="s">
        <v>21</v>
      </c>
      <c r="N552" s="169" t="s">
        <v>43</v>
      </c>
      <c r="O552" s="35"/>
      <c r="P552" s="170">
        <f>O552*H552</f>
        <v>0</v>
      </c>
      <c r="Q552" s="170">
        <v>0.0001</v>
      </c>
      <c r="R552" s="170">
        <f>Q552*H552</f>
        <v>0.0007</v>
      </c>
      <c r="S552" s="170">
        <v>0</v>
      </c>
      <c r="T552" s="171">
        <f>S552*H552</f>
        <v>0</v>
      </c>
      <c r="AR552" s="17" t="s">
        <v>239</v>
      </c>
      <c r="AT552" s="17" t="s">
        <v>143</v>
      </c>
      <c r="AU552" s="17" t="s">
        <v>149</v>
      </c>
      <c r="AY552" s="17" t="s">
        <v>141</v>
      </c>
      <c r="BE552" s="172">
        <f>IF(N552="základní",J552,0)</f>
        <v>0</v>
      </c>
      <c r="BF552" s="172">
        <f>IF(N552="snížená",J552,0)</f>
        <v>0</v>
      </c>
      <c r="BG552" s="172">
        <f>IF(N552="zákl. přenesená",J552,0)</f>
        <v>0</v>
      </c>
      <c r="BH552" s="172">
        <f>IF(N552="sníž. přenesená",J552,0)</f>
        <v>0</v>
      </c>
      <c r="BI552" s="172">
        <f>IF(N552="nulová",J552,0)</f>
        <v>0</v>
      </c>
      <c r="BJ552" s="17" t="s">
        <v>149</v>
      </c>
      <c r="BK552" s="172">
        <f>ROUND(I552*H552,0)</f>
        <v>0</v>
      </c>
      <c r="BL552" s="17" t="s">
        <v>239</v>
      </c>
      <c r="BM552" s="17" t="s">
        <v>957</v>
      </c>
    </row>
    <row r="553" spans="2:47" s="1" customFormat="1" ht="28.5" customHeight="1">
      <c r="B553" s="34"/>
      <c r="D553" s="176" t="s">
        <v>151</v>
      </c>
      <c r="F553" s="196" t="s">
        <v>958</v>
      </c>
      <c r="I553" s="134"/>
      <c r="L553" s="34"/>
      <c r="M553" s="63"/>
      <c r="N553" s="35"/>
      <c r="O553" s="35"/>
      <c r="P553" s="35"/>
      <c r="Q553" s="35"/>
      <c r="R553" s="35"/>
      <c r="S553" s="35"/>
      <c r="T553" s="64"/>
      <c r="AT553" s="17" t="s">
        <v>151</v>
      </c>
      <c r="AU553" s="17" t="s">
        <v>149</v>
      </c>
    </row>
    <row r="554" spans="2:65" s="1" customFormat="1" ht="20.25" customHeight="1">
      <c r="B554" s="160"/>
      <c r="C554" s="161" t="s">
        <v>959</v>
      </c>
      <c r="D554" s="161" t="s">
        <v>143</v>
      </c>
      <c r="E554" s="162" t="s">
        <v>960</v>
      </c>
      <c r="F554" s="163" t="s">
        <v>961</v>
      </c>
      <c r="G554" s="164" t="s">
        <v>265</v>
      </c>
      <c r="H554" s="165">
        <v>4</v>
      </c>
      <c r="I554" s="166"/>
      <c r="J554" s="167">
        <f>ROUND(I554*H554,0)</f>
        <v>0</v>
      </c>
      <c r="K554" s="163" t="s">
        <v>147</v>
      </c>
      <c r="L554" s="34"/>
      <c r="M554" s="168" t="s">
        <v>21</v>
      </c>
      <c r="N554" s="169" t="s">
        <v>43</v>
      </c>
      <c r="O554" s="35"/>
      <c r="P554" s="170">
        <f>O554*H554</f>
        <v>0</v>
      </c>
      <c r="Q554" s="170">
        <v>0</v>
      </c>
      <c r="R554" s="170">
        <f>Q554*H554</f>
        <v>0</v>
      </c>
      <c r="S554" s="170">
        <v>0</v>
      </c>
      <c r="T554" s="171">
        <f>S554*H554</f>
        <v>0</v>
      </c>
      <c r="AR554" s="17" t="s">
        <v>239</v>
      </c>
      <c r="AT554" s="17" t="s">
        <v>143</v>
      </c>
      <c r="AU554" s="17" t="s">
        <v>149</v>
      </c>
      <c r="AY554" s="17" t="s">
        <v>141</v>
      </c>
      <c r="BE554" s="172">
        <f>IF(N554="základní",J554,0)</f>
        <v>0</v>
      </c>
      <c r="BF554" s="172">
        <f>IF(N554="snížená",J554,0)</f>
        <v>0</v>
      </c>
      <c r="BG554" s="172">
        <f>IF(N554="zákl. přenesená",J554,0)</f>
        <v>0</v>
      </c>
      <c r="BH554" s="172">
        <f>IF(N554="sníž. přenesená",J554,0)</f>
        <v>0</v>
      </c>
      <c r="BI554" s="172">
        <f>IF(N554="nulová",J554,0)</f>
        <v>0</v>
      </c>
      <c r="BJ554" s="17" t="s">
        <v>149</v>
      </c>
      <c r="BK554" s="172">
        <f>ROUND(I554*H554,0)</f>
        <v>0</v>
      </c>
      <c r="BL554" s="17" t="s">
        <v>239</v>
      </c>
      <c r="BM554" s="17" t="s">
        <v>962</v>
      </c>
    </row>
    <row r="555" spans="2:47" s="1" customFormat="1" ht="28.5" customHeight="1">
      <c r="B555" s="34"/>
      <c r="D555" s="176" t="s">
        <v>151</v>
      </c>
      <c r="F555" s="196" t="s">
        <v>963</v>
      </c>
      <c r="I555" s="134"/>
      <c r="L555" s="34"/>
      <c r="M555" s="63"/>
      <c r="N555" s="35"/>
      <c r="O555" s="35"/>
      <c r="P555" s="35"/>
      <c r="Q555" s="35"/>
      <c r="R555" s="35"/>
      <c r="S555" s="35"/>
      <c r="T555" s="64"/>
      <c r="AT555" s="17" t="s">
        <v>151</v>
      </c>
      <c r="AU555" s="17" t="s">
        <v>149</v>
      </c>
    </row>
    <row r="556" spans="2:65" s="1" customFormat="1" ht="28.5" customHeight="1">
      <c r="B556" s="160"/>
      <c r="C556" s="161" t="s">
        <v>964</v>
      </c>
      <c r="D556" s="161" t="s">
        <v>143</v>
      </c>
      <c r="E556" s="162" t="s">
        <v>965</v>
      </c>
      <c r="F556" s="163" t="s">
        <v>966</v>
      </c>
      <c r="G556" s="164" t="s">
        <v>265</v>
      </c>
      <c r="H556" s="165">
        <v>4</v>
      </c>
      <c r="I556" s="166"/>
      <c r="J556" s="167">
        <f>ROUND(I556*H556,0)</f>
        <v>0</v>
      </c>
      <c r="K556" s="163" t="s">
        <v>147</v>
      </c>
      <c r="L556" s="34"/>
      <c r="M556" s="168" t="s">
        <v>21</v>
      </c>
      <c r="N556" s="169" t="s">
        <v>43</v>
      </c>
      <c r="O556" s="35"/>
      <c r="P556" s="170">
        <f>O556*H556</f>
        <v>0</v>
      </c>
      <c r="Q556" s="170">
        <v>0.00184</v>
      </c>
      <c r="R556" s="170">
        <f>Q556*H556</f>
        <v>0.00736</v>
      </c>
      <c r="S556" s="170">
        <v>0</v>
      </c>
      <c r="T556" s="171">
        <f>S556*H556</f>
        <v>0</v>
      </c>
      <c r="AR556" s="17" t="s">
        <v>239</v>
      </c>
      <c r="AT556" s="17" t="s">
        <v>143</v>
      </c>
      <c r="AU556" s="17" t="s">
        <v>149</v>
      </c>
      <c r="AY556" s="17" t="s">
        <v>141</v>
      </c>
      <c r="BE556" s="172">
        <f>IF(N556="základní",J556,0)</f>
        <v>0</v>
      </c>
      <c r="BF556" s="172">
        <f>IF(N556="snížená",J556,0)</f>
        <v>0</v>
      </c>
      <c r="BG556" s="172">
        <f>IF(N556="zákl. přenesená",J556,0)</f>
        <v>0</v>
      </c>
      <c r="BH556" s="172">
        <f>IF(N556="sníž. přenesená",J556,0)</f>
        <v>0</v>
      </c>
      <c r="BI556" s="172">
        <f>IF(N556="nulová",J556,0)</f>
        <v>0</v>
      </c>
      <c r="BJ556" s="17" t="s">
        <v>149</v>
      </c>
      <c r="BK556" s="172">
        <f>ROUND(I556*H556,0)</f>
        <v>0</v>
      </c>
      <c r="BL556" s="17" t="s">
        <v>239</v>
      </c>
      <c r="BM556" s="17" t="s">
        <v>967</v>
      </c>
    </row>
    <row r="557" spans="2:47" s="1" customFormat="1" ht="39.75" customHeight="1">
      <c r="B557" s="34"/>
      <c r="D557" s="176" t="s">
        <v>151</v>
      </c>
      <c r="F557" s="196" t="s">
        <v>968</v>
      </c>
      <c r="I557" s="134"/>
      <c r="L557" s="34"/>
      <c r="M557" s="63"/>
      <c r="N557" s="35"/>
      <c r="O557" s="35"/>
      <c r="P557" s="35"/>
      <c r="Q557" s="35"/>
      <c r="R557" s="35"/>
      <c r="S557" s="35"/>
      <c r="T557" s="64"/>
      <c r="AT557" s="17" t="s">
        <v>151</v>
      </c>
      <c r="AU557" s="17" t="s">
        <v>149</v>
      </c>
    </row>
    <row r="558" spans="2:65" s="1" customFormat="1" ht="20.25" customHeight="1">
      <c r="B558" s="160"/>
      <c r="C558" s="161" t="s">
        <v>969</v>
      </c>
      <c r="D558" s="161" t="s">
        <v>143</v>
      </c>
      <c r="E558" s="162" t="s">
        <v>970</v>
      </c>
      <c r="F558" s="163" t="s">
        <v>971</v>
      </c>
      <c r="G558" s="164" t="s">
        <v>146</v>
      </c>
      <c r="H558" s="165">
        <v>25</v>
      </c>
      <c r="I558" s="166"/>
      <c r="J558" s="167">
        <f>ROUND(I558*H558,0)</f>
        <v>0</v>
      </c>
      <c r="K558" s="163" t="s">
        <v>147</v>
      </c>
      <c r="L558" s="34"/>
      <c r="M558" s="168" t="s">
        <v>21</v>
      </c>
      <c r="N558" s="169" t="s">
        <v>43</v>
      </c>
      <c r="O558" s="35"/>
      <c r="P558" s="170">
        <f>O558*H558</f>
        <v>0</v>
      </c>
      <c r="Q558" s="170">
        <v>0.00078</v>
      </c>
      <c r="R558" s="170">
        <f>Q558*H558</f>
        <v>0.0195</v>
      </c>
      <c r="S558" s="170">
        <v>0</v>
      </c>
      <c r="T558" s="171">
        <f>S558*H558</f>
        <v>0</v>
      </c>
      <c r="AR558" s="17" t="s">
        <v>239</v>
      </c>
      <c r="AT558" s="17" t="s">
        <v>143</v>
      </c>
      <c r="AU558" s="17" t="s">
        <v>149</v>
      </c>
      <c r="AY558" s="17" t="s">
        <v>141</v>
      </c>
      <c r="BE558" s="172">
        <f>IF(N558="základní",J558,0)</f>
        <v>0</v>
      </c>
      <c r="BF558" s="172">
        <f>IF(N558="snížená",J558,0)</f>
        <v>0</v>
      </c>
      <c r="BG558" s="172">
        <f>IF(N558="zákl. přenesená",J558,0)</f>
        <v>0</v>
      </c>
      <c r="BH558" s="172">
        <f>IF(N558="sníž. přenesená",J558,0)</f>
        <v>0</v>
      </c>
      <c r="BI558" s="172">
        <f>IF(N558="nulová",J558,0)</f>
        <v>0</v>
      </c>
      <c r="BJ558" s="17" t="s">
        <v>149</v>
      </c>
      <c r="BK558" s="172">
        <f>ROUND(I558*H558,0)</f>
        <v>0</v>
      </c>
      <c r="BL558" s="17" t="s">
        <v>239</v>
      </c>
      <c r="BM558" s="17" t="s">
        <v>972</v>
      </c>
    </row>
    <row r="559" spans="2:47" s="1" customFormat="1" ht="28.5" customHeight="1">
      <c r="B559" s="34"/>
      <c r="D559" s="176" t="s">
        <v>151</v>
      </c>
      <c r="F559" s="196" t="s">
        <v>973</v>
      </c>
      <c r="I559" s="134"/>
      <c r="L559" s="34"/>
      <c r="M559" s="63"/>
      <c r="N559" s="35"/>
      <c r="O559" s="35"/>
      <c r="P559" s="35"/>
      <c r="Q559" s="35"/>
      <c r="R559" s="35"/>
      <c r="S559" s="35"/>
      <c r="T559" s="64"/>
      <c r="AT559" s="17" t="s">
        <v>151</v>
      </c>
      <c r="AU559" s="17" t="s">
        <v>149</v>
      </c>
    </row>
    <row r="560" spans="2:65" s="1" customFormat="1" ht="28.5" customHeight="1">
      <c r="B560" s="160"/>
      <c r="C560" s="161" t="s">
        <v>974</v>
      </c>
      <c r="D560" s="161" t="s">
        <v>143</v>
      </c>
      <c r="E560" s="162" t="s">
        <v>975</v>
      </c>
      <c r="F560" s="163" t="s">
        <v>976</v>
      </c>
      <c r="G560" s="164" t="s">
        <v>146</v>
      </c>
      <c r="H560" s="165">
        <v>25</v>
      </c>
      <c r="I560" s="166"/>
      <c r="J560" s="167">
        <f>ROUND(I560*H560,0)</f>
        <v>0</v>
      </c>
      <c r="K560" s="163" t="s">
        <v>147</v>
      </c>
      <c r="L560" s="34"/>
      <c r="M560" s="168" t="s">
        <v>21</v>
      </c>
      <c r="N560" s="169" t="s">
        <v>43</v>
      </c>
      <c r="O560" s="35"/>
      <c r="P560" s="170">
        <f>O560*H560</f>
        <v>0</v>
      </c>
      <c r="Q560" s="170">
        <v>3E-05</v>
      </c>
      <c r="R560" s="170">
        <f>Q560*H560</f>
        <v>0.00075</v>
      </c>
      <c r="S560" s="170">
        <v>0</v>
      </c>
      <c r="T560" s="171">
        <f>S560*H560</f>
        <v>0</v>
      </c>
      <c r="AR560" s="17" t="s">
        <v>239</v>
      </c>
      <c r="AT560" s="17" t="s">
        <v>143</v>
      </c>
      <c r="AU560" s="17" t="s">
        <v>149</v>
      </c>
      <c r="AY560" s="17" t="s">
        <v>141</v>
      </c>
      <c r="BE560" s="172">
        <f>IF(N560="základní",J560,0)</f>
        <v>0</v>
      </c>
      <c r="BF560" s="172">
        <f>IF(N560="snížená",J560,0)</f>
        <v>0</v>
      </c>
      <c r="BG560" s="172">
        <f>IF(N560="zákl. přenesená",J560,0)</f>
        <v>0</v>
      </c>
      <c r="BH560" s="172">
        <f>IF(N560="sníž. přenesená",J560,0)</f>
        <v>0</v>
      </c>
      <c r="BI560" s="172">
        <f>IF(N560="nulová",J560,0)</f>
        <v>0</v>
      </c>
      <c r="BJ560" s="17" t="s">
        <v>149</v>
      </c>
      <c r="BK560" s="172">
        <f>ROUND(I560*H560,0)</f>
        <v>0</v>
      </c>
      <c r="BL560" s="17" t="s">
        <v>239</v>
      </c>
      <c r="BM560" s="17" t="s">
        <v>977</v>
      </c>
    </row>
    <row r="561" spans="2:47" s="1" customFormat="1" ht="39.75" customHeight="1">
      <c r="B561" s="34"/>
      <c r="D561" s="176" t="s">
        <v>151</v>
      </c>
      <c r="F561" s="196" t="s">
        <v>978</v>
      </c>
      <c r="I561" s="134"/>
      <c r="L561" s="34"/>
      <c r="M561" s="63"/>
      <c r="N561" s="35"/>
      <c r="O561" s="35"/>
      <c r="P561" s="35"/>
      <c r="Q561" s="35"/>
      <c r="R561" s="35"/>
      <c r="S561" s="35"/>
      <c r="T561" s="64"/>
      <c r="AT561" s="17" t="s">
        <v>151</v>
      </c>
      <c r="AU561" s="17" t="s">
        <v>149</v>
      </c>
    </row>
    <row r="562" spans="2:65" s="1" customFormat="1" ht="20.25" customHeight="1">
      <c r="B562" s="160"/>
      <c r="C562" s="161" t="s">
        <v>979</v>
      </c>
      <c r="D562" s="161" t="s">
        <v>143</v>
      </c>
      <c r="E562" s="162" t="s">
        <v>980</v>
      </c>
      <c r="F562" s="163" t="s">
        <v>981</v>
      </c>
      <c r="G562" s="164" t="s">
        <v>265</v>
      </c>
      <c r="H562" s="165">
        <v>7</v>
      </c>
      <c r="I562" s="166"/>
      <c r="J562" s="167">
        <f>ROUND(I562*H562,0)</f>
        <v>0</v>
      </c>
      <c r="K562" s="163" t="s">
        <v>147</v>
      </c>
      <c r="L562" s="34"/>
      <c r="M562" s="168" t="s">
        <v>21</v>
      </c>
      <c r="N562" s="169" t="s">
        <v>43</v>
      </c>
      <c r="O562" s="35"/>
      <c r="P562" s="170">
        <f>O562*H562</f>
        <v>0</v>
      </c>
      <c r="Q562" s="170">
        <v>0</v>
      </c>
      <c r="R562" s="170">
        <f>Q562*H562</f>
        <v>0</v>
      </c>
      <c r="S562" s="170">
        <v>0</v>
      </c>
      <c r="T562" s="171">
        <f>S562*H562</f>
        <v>0</v>
      </c>
      <c r="AR562" s="17" t="s">
        <v>239</v>
      </c>
      <c r="AT562" s="17" t="s">
        <v>143</v>
      </c>
      <c r="AU562" s="17" t="s">
        <v>149</v>
      </c>
      <c r="AY562" s="17" t="s">
        <v>141</v>
      </c>
      <c r="BE562" s="172">
        <f>IF(N562="základní",J562,0)</f>
        <v>0</v>
      </c>
      <c r="BF562" s="172">
        <f>IF(N562="snížená",J562,0)</f>
        <v>0</v>
      </c>
      <c r="BG562" s="172">
        <f>IF(N562="zákl. přenesená",J562,0)</f>
        <v>0</v>
      </c>
      <c r="BH562" s="172">
        <f>IF(N562="sníž. přenesená",J562,0)</f>
        <v>0</v>
      </c>
      <c r="BI562" s="172">
        <f>IF(N562="nulová",J562,0)</f>
        <v>0</v>
      </c>
      <c r="BJ562" s="17" t="s">
        <v>149</v>
      </c>
      <c r="BK562" s="172">
        <f>ROUND(I562*H562,0)</f>
        <v>0</v>
      </c>
      <c r="BL562" s="17" t="s">
        <v>239</v>
      </c>
      <c r="BM562" s="17" t="s">
        <v>982</v>
      </c>
    </row>
    <row r="563" spans="2:47" s="1" customFormat="1" ht="20.25" customHeight="1">
      <c r="B563" s="34"/>
      <c r="D563" s="176" t="s">
        <v>151</v>
      </c>
      <c r="F563" s="196" t="s">
        <v>983</v>
      </c>
      <c r="I563" s="134"/>
      <c r="L563" s="34"/>
      <c r="M563" s="63"/>
      <c r="N563" s="35"/>
      <c r="O563" s="35"/>
      <c r="P563" s="35"/>
      <c r="Q563" s="35"/>
      <c r="R563" s="35"/>
      <c r="S563" s="35"/>
      <c r="T563" s="64"/>
      <c r="AT563" s="17" t="s">
        <v>151</v>
      </c>
      <c r="AU563" s="17" t="s">
        <v>149</v>
      </c>
    </row>
    <row r="564" spans="2:65" s="1" customFormat="1" ht="20.25" customHeight="1">
      <c r="B564" s="160"/>
      <c r="C564" s="161" t="s">
        <v>984</v>
      </c>
      <c r="D564" s="161" t="s">
        <v>143</v>
      </c>
      <c r="E564" s="162" t="s">
        <v>985</v>
      </c>
      <c r="F564" s="163" t="s">
        <v>986</v>
      </c>
      <c r="G564" s="164" t="s">
        <v>146</v>
      </c>
      <c r="H564" s="165">
        <v>25</v>
      </c>
      <c r="I564" s="166"/>
      <c r="J564" s="167">
        <f>ROUND(I564*H564,0)</f>
        <v>0</v>
      </c>
      <c r="K564" s="163" t="s">
        <v>147</v>
      </c>
      <c r="L564" s="34"/>
      <c r="M564" s="168" t="s">
        <v>21</v>
      </c>
      <c r="N564" s="169" t="s">
        <v>43</v>
      </c>
      <c r="O564" s="35"/>
      <c r="P564" s="170">
        <f>O564*H564</f>
        <v>0</v>
      </c>
      <c r="Q564" s="170">
        <v>0.00019</v>
      </c>
      <c r="R564" s="170">
        <f>Q564*H564</f>
        <v>0.00475</v>
      </c>
      <c r="S564" s="170">
        <v>0</v>
      </c>
      <c r="T564" s="171">
        <f>S564*H564</f>
        <v>0</v>
      </c>
      <c r="AR564" s="17" t="s">
        <v>239</v>
      </c>
      <c r="AT564" s="17" t="s">
        <v>143</v>
      </c>
      <c r="AU564" s="17" t="s">
        <v>149</v>
      </c>
      <c r="AY564" s="17" t="s">
        <v>141</v>
      </c>
      <c r="BE564" s="172">
        <f>IF(N564="základní",J564,0)</f>
        <v>0</v>
      </c>
      <c r="BF564" s="172">
        <f>IF(N564="snížená",J564,0)</f>
        <v>0</v>
      </c>
      <c r="BG564" s="172">
        <f>IF(N564="zákl. přenesená",J564,0)</f>
        <v>0</v>
      </c>
      <c r="BH564" s="172">
        <f>IF(N564="sníž. přenesená",J564,0)</f>
        <v>0</v>
      </c>
      <c r="BI564" s="172">
        <f>IF(N564="nulová",J564,0)</f>
        <v>0</v>
      </c>
      <c r="BJ564" s="17" t="s">
        <v>149</v>
      </c>
      <c r="BK564" s="172">
        <f>ROUND(I564*H564,0)</f>
        <v>0</v>
      </c>
      <c r="BL564" s="17" t="s">
        <v>239</v>
      </c>
      <c r="BM564" s="17" t="s">
        <v>987</v>
      </c>
    </row>
    <row r="565" spans="2:47" s="1" customFormat="1" ht="28.5" customHeight="1">
      <c r="B565" s="34"/>
      <c r="D565" s="176" t="s">
        <v>151</v>
      </c>
      <c r="F565" s="196" t="s">
        <v>988</v>
      </c>
      <c r="I565" s="134"/>
      <c r="L565" s="34"/>
      <c r="M565" s="63"/>
      <c r="N565" s="35"/>
      <c r="O565" s="35"/>
      <c r="P565" s="35"/>
      <c r="Q565" s="35"/>
      <c r="R565" s="35"/>
      <c r="S565" s="35"/>
      <c r="T565" s="64"/>
      <c r="AT565" s="17" t="s">
        <v>151</v>
      </c>
      <c r="AU565" s="17" t="s">
        <v>149</v>
      </c>
    </row>
    <row r="566" spans="2:65" s="1" customFormat="1" ht="20.25" customHeight="1">
      <c r="B566" s="160"/>
      <c r="C566" s="161" t="s">
        <v>989</v>
      </c>
      <c r="D566" s="161" t="s">
        <v>143</v>
      </c>
      <c r="E566" s="162" t="s">
        <v>990</v>
      </c>
      <c r="F566" s="163" t="s">
        <v>991</v>
      </c>
      <c r="G566" s="164" t="s">
        <v>146</v>
      </c>
      <c r="H566" s="165">
        <v>25</v>
      </c>
      <c r="I566" s="166"/>
      <c r="J566" s="167">
        <f>ROUND(I566*H566,0)</f>
        <v>0</v>
      </c>
      <c r="K566" s="163" t="s">
        <v>147</v>
      </c>
      <c r="L566" s="34"/>
      <c r="M566" s="168" t="s">
        <v>21</v>
      </c>
      <c r="N566" s="169" t="s">
        <v>43</v>
      </c>
      <c r="O566" s="35"/>
      <c r="P566" s="170">
        <f>O566*H566</f>
        <v>0</v>
      </c>
      <c r="Q566" s="170">
        <v>1E-05</v>
      </c>
      <c r="R566" s="170">
        <f>Q566*H566</f>
        <v>0.00025</v>
      </c>
      <c r="S566" s="170">
        <v>0</v>
      </c>
      <c r="T566" s="171">
        <f>S566*H566</f>
        <v>0</v>
      </c>
      <c r="AR566" s="17" t="s">
        <v>239</v>
      </c>
      <c r="AT566" s="17" t="s">
        <v>143</v>
      </c>
      <c r="AU566" s="17" t="s">
        <v>149</v>
      </c>
      <c r="AY566" s="17" t="s">
        <v>141</v>
      </c>
      <c r="BE566" s="172">
        <f>IF(N566="základní",J566,0)</f>
        <v>0</v>
      </c>
      <c r="BF566" s="172">
        <f>IF(N566="snížená",J566,0)</f>
        <v>0</v>
      </c>
      <c r="BG566" s="172">
        <f>IF(N566="zákl. přenesená",J566,0)</f>
        <v>0</v>
      </c>
      <c r="BH566" s="172">
        <f>IF(N566="sníž. přenesená",J566,0)</f>
        <v>0</v>
      </c>
      <c r="BI566" s="172">
        <f>IF(N566="nulová",J566,0)</f>
        <v>0</v>
      </c>
      <c r="BJ566" s="17" t="s">
        <v>149</v>
      </c>
      <c r="BK566" s="172">
        <f>ROUND(I566*H566,0)</f>
        <v>0</v>
      </c>
      <c r="BL566" s="17" t="s">
        <v>239</v>
      </c>
      <c r="BM566" s="17" t="s">
        <v>992</v>
      </c>
    </row>
    <row r="567" spans="2:47" s="1" customFormat="1" ht="28.5" customHeight="1">
      <c r="B567" s="34"/>
      <c r="D567" s="176" t="s">
        <v>151</v>
      </c>
      <c r="F567" s="196" t="s">
        <v>993</v>
      </c>
      <c r="I567" s="134"/>
      <c r="L567" s="34"/>
      <c r="M567" s="63"/>
      <c r="N567" s="35"/>
      <c r="O567" s="35"/>
      <c r="P567" s="35"/>
      <c r="Q567" s="35"/>
      <c r="R567" s="35"/>
      <c r="S567" s="35"/>
      <c r="T567" s="64"/>
      <c r="AT567" s="17" t="s">
        <v>151</v>
      </c>
      <c r="AU567" s="17" t="s">
        <v>149</v>
      </c>
    </row>
    <row r="568" spans="2:65" s="1" customFormat="1" ht="20.25" customHeight="1">
      <c r="B568" s="160"/>
      <c r="C568" s="161" t="s">
        <v>994</v>
      </c>
      <c r="D568" s="161" t="s">
        <v>143</v>
      </c>
      <c r="E568" s="162" t="s">
        <v>995</v>
      </c>
      <c r="F568" s="163" t="s">
        <v>996</v>
      </c>
      <c r="G568" s="164" t="s">
        <v>745</v>
      </c>
      <c r="H568" s="217"/>
      <c r="I568" s="166"/>
      <c r="J568" s="167">
        <f>ROUND(I568*H568,0)</f>
        <v>0</v>
      </c>
      <c r="K568" s="163" t="s">
        <v>147</v>
      </c>
      <c r="L568" s="34"/>
      <c r="M568" s="168" t="s">
        <v>21</v>
      </c>
      <c r="N568" s="169" t="s">
        <v>43</v>
      </c>
      <c r="O568" s="35"/>
      <c r="P568" s="170">
        <f>O568*H568</f>
        <v>0</v>
      </c>
      <c r="Q568" s="170">
        <v>0</v>
      </c>
      <c r="R568" s="170">
        <f>Q568*H568</f>
        <v>0</v>
      </c>
      <c r="S568" s="170">
        <v>0</v>
      </c>
      <c r="T568" s="171">
        <f>S568*H568</f>
        <v>0</v>
      </c>
      <c r="AR568" s="17" t="s">
        <v>239</v>
      </c>
      <c r="AT568" s="17" t="s">
        <v>143</v>
      </c>
      <c r="AU568" s="17" t="s">
        <v>149</v>
      </c>
      <c r="AY568" s="17" t="s">
        <v>141</v>
      </c>
      <c r="BE568" s="172">
        <f>IF(N568="základní",J568,0)</f>
        <v>0</v>
      </c>
      <c r="BF568" s="172">
        <f>IF(N568="snížená",J568,0)</f>
        <v>0</v>
      </c>
      <c r="BG568" s="172">
        <f>IF(N568="zákl. přenesená",J568,0)</f>
        <v>0</v>
      </c>
      <c r="BH568" s="172">
        <f>IF(N568="sníž. přenesená",J568,0)</f>
        <v>0</v>
      </c>
      <c r="BI568" s="172">
        <f>IF(N568="nulová",J568,0)</f>
        <v>0</v>
      </c>
      <c r="BJ568" s="17" t="s">
        <v>149</v>
      </c>
      <c r="BK568" s="172">
        <f>ROUND(I568*H568,0)</f>
        <v>0</v>
      </c>
      <c r="BL568" s="17" t="s">
        <v>239</v>
      </c>
      <c r="BM568" s="17" t="s">
        <v>997</v>
      </c>
    </row>
    <row r="569" spans="2:47" s="1" customFormat="1" ht="28.5" customHeight="1">
      <c r="B569" s="34"/>
      <c r="D569" s="173" t="s">
        <v>151</v>
      </c>
      <c r="F569" s="174" t="s">
        <v>998</v>
      </c>
      <c r="I569" s="134"/>
      <c r="L569" s="34"/>
      <c r="M569" s="63"/>
      <c r="N569" s="35"/>
      <c r="O569" s="35"/>
      <c r="P569" s="35"/>
      <c r="Q569" s="35"/>
      <c r="R569" s="35"/>
      <c r="S569" s="35"/>
      <c r="T569" s="64"/>
      <c r="AT569" s="17" t="s">
        <v>151</v>
      </c>
      <c r="AU569" s="17" t="s">
        <v>149</v>
      </c>
    </row>
    <row r="570" spans="2:63" s="10" customFormat="1" ht="29.25" customHeight="1">
      <c r="B570" s="146"/>
      <c r="D570" s="157" t="s">
        <v>70</v>
      </c>
      <c r="E570" s="158" t="s">
        <v>999</v>
      </c>
      <c r="F570" s="158" t="s">
        <v>1000</v>
      </c>
      <c r="I570" s="149"/>
      <c r="J570" s="159">
        <f>BK570</f>
        <v>0</v>
      </c>
      <c r="L570" s="146"/>
      <c r="M570" s="151"/>
      <c r="N570" s="152"/>
      <c r="O570" s="152"/>
      <c r="P570" s="153">
        <f>SUM(P571:P585)</f>
        <v>0</v>
      </c>
      <c r="Q570" s="152"/>
      <c r="R570" s="153">
        <f>SUM(R571:R585)</f>
        <v>0.06731000000000001</v>
      </c>
      <c r="S570" s="152"/>
      <c r="T570" s="154">
        <f>SUM(T571:T585)</f>
        <v>0</v>
      </c>
      <c r="AR570" s="147" t="s">
        <v>149</v>
      </c>
      <c r="AT570" s="155" t="s">
        <v>70</v>
      </c>
      <c r="AU570" s="155" t="s">
        <v>8</v>
      </c>
      <c r="AY570" s="147" t="s">
        <v>141</v>
      </c>
      <c r="BK570" s="156">
        <f>SUM(BK571:BK585)</f>
        <v>0</v>
      </c>
    </row>
    <row r="571" spans="2:65" s="1" customFormat="1" ht="20.25" customHeight="1">
      <c r="B571" s="160"/>
      <c r="C571" s="161" t="s">
        <v>1001</v>
      </c>
      <c r="D571" s="161" t="s">
        <v>143</v>
      </c>
      <c r="E571" s="162" t="s">
        <v>1002</v>
      </c>
      <c r="F571" s="163" t="s">
        <v>1003</v>
      </c>
      <c r="G571" s="164" t="s">
        <v>512</v>
      </c>
      <c r="H571" s="165">
        <v>1</v>
      </c>
      <c r="I571" s="166"/>
      <c r="J571" s="167">
        <f>ROUND(I571*H571,0)</f>
        <v>0</v>
      </c>
      <c r="K571" s="163" t="s">
        <v>21</v>
      </c>
      <c r="L571" s="34"/>
      <c r="M571" s="168" t="s">
        <v>21</v>
      </c>
      <c r="N571" s="169" t="s">
        <v>43</v>
      </c>
      <c r="O571" s="35"/>
      <c r="P571" s="170">
        <f>O571*H571</f>
        <v>0</v>
      </c>
      <c r="Q571" s="170">
        <v>0</v>
      </c>
      <c r="R571" s="170">
        <f>Q571*H571</f>
        <v>0</v>
      </c>
      <c r="S571" s="170">
        <v>0</v>
      </c>
      <c r="T571" s="171">
        <f>S571*H571</f>
        <v>0</v>
      </c>
      <c r="AR571" s="17" t="s">
        <v>239</v>
      </c>
      <c r="AT571" s="17" t="s">
        <v>143</v>
      </c>
      <c r="AU571" s="17" t="s">
        <v>149</v>
      </c>
      <c r="AY571" s="17" t="s">
        <v>141</v>
      </c>
      <c r="BE571" s="172">
        <f>IF(N571="základní",J571,0)</f>
        <v>0</v>
      </c>
      <c r="BF571" s="172">
        <f>IF(N571="snížená",J571,0)</f>
        <v>0</v>
      </c>
      <c r="BG571" s="172">
        <f>IF(N571="zákl. přenesená",J571,0)</f>
        <v>0</v>
      </c>
      <c r="BH571" s="172">
        <f>IF(N571="sníž. přenesená",J571,0)</f>
        <v>0</v>
      </c>
      <c r="BI571" s="172">
        <f>IF(N571="nulová",J571,0)</f>
        <v>0</v>
      </c>
      <c r="BJ571" s="17" t="s">
        <v>149</v>
      </c>
      <c r="BK571" s="172">
        <f>ROUND(I571*H571,0)</f>
        <v>0</v>
      </c>
      <c r="BL571" s="17" t="s">
        <v>239</v>
      </c>
      <c r="BM571" s="17" t="s">
        <v>1004</v>
      </c>
    </row>
    <row r="572" spans="2:65" s="1" customFormat="1" ht="20.25" customHeight="1">
      <c r="B572" s="160"/>
      <c r="C572" s="161" t="s">
        <v>1005</v>
      </c>
      <c r="D572" s="161" t="s">
        <v>143</v>
      </c>
      <c r="E572" s="162" t="s">
        <v>1006</v>
      </c>
      <c r="F572" s="163" t="s">
        <v>1007</v>
      </c>
      <c r="G572" s="164" t="s">
        <v>512</v>
      </c>
      <c r="H572" s="165">
        <v>1</v>
      </c>
      <c r="I572" s="166"/>
      <c r="J572" s="167">
        <f>ROUND(I572*H572,0)</f>
        <v>0</v>
      </c>
      <c r="K572" s="163" t="s">
        <v>21</v>
      </c>
      <c r="L572" s="34"/>
      <c r="M572" s="168" t="s">
        <v>21</v>
      </c>
      <c r="N572" s="169" t="s">
        <v>43</v>
      </c>
      <c r="O572" s="35"/>
      <c r="P572" s="170">
        <f>O572*H572</f>
        <v>0</v>
      </c>
      <c r="Q572" s="170">
        <v>0</v>
      </c>
      <c r="R572" s="170">
        <f>Q572*H572</f>
        <v>0</v>
      </c>
      <c r="S572" s="170">
        <v>0</v>
      </c>
      <c r="T572" s="171">
        <f>S572*H572</f>
        <v>0</v>
      </c>
      <c r="AR572" s="17" t="s">
        <v>239</v>
      </c>
      <c r="AT572" s="17" t="s">
        <v>143</v>
      </c>
      <c r="AU572" s="17" t="s">
        <v>149</v>
      </c>
      <c r="AY572" s="17" t="s">
        <v>141</v>
      </c>
      <c r="BE572" s="172">
        <f>IF(N572="základní",J572,0)</f>
        <v>0</v>
      </c>
      <c r="BF572" s="172">
        <f>IF(N572="snížená",J572,0)</f>
        <v>0</v>
      </c>
      <c r="BG572" s="172">
        <f>IF(N572="zákl. přenesená",J572,0)</f>
        <v>0</v>
      </c>
      <c r="BH572" s="172">
        <f>IF(N572="sníž. přenesená",J572,0)</f>
        <v>0</v>
      </c>
      <c r="BI572" s="172">
        <f>IF(N572="nulová",J572,0)</f>
        <v>0</v>
      </c>
      <c r="BJ572" s="17" t="s">
        <v>149</v>
      </c>
      <c r="BK572" s="172">
        <f>ROUND(I572*H572,0)</f>
        <v>0</v>
      </c>
      <c r="BL572" s="17" t="s">
        <v>239</v>
      </c>
      <c r="BM572" s="17" t="s">
        <v>1008</v>
      </c>
    </row>
    <row r="573" spans="2:65" s="1" customFormat="1" ht="20.25" customHeight="1">
      <c r="B573" s="160"/>
      <c r="C573" s="161" t="s">
        <v>1009</v>
      </c>
      <c r="D573" s="161" t="s">
        <v>143</v>
      </c>
      <c r="E573" s="162" t="s">
        <v>1010</v>
      </c>
      <c r="F573" s="163" t="s">
        <v>1011</v>
      </c>
      <c r="G573" s="164" t="s">
        <v>512</v>
      </c>
      <c r="H573" s="165">
        <v>2</v>
      </c>
      <c r="I573" s="166"/>
      <c r="J573" s="167">
        <f>ROUND(I573*H573,0)</f>
        <v>0</v>
      </c>
      <c r="K573" s="163" t="s">
        <v>21</v>
      </c>
      <c r="L573" s="34"/>
      <c r="M573" s="168" t="s">
        <v>21</v>
      </c>
      <c r="N573" s="169" t="s">
        <v>43</v>
      </c>
      <c r="O573" s="35"/>
      <c r="P573" s="170">
        <f>O573*H573</f>
        <v>0</v>
      </c>
      <c r="Q573" s="170">
        <v>0</v>
      </c>
      <c r="R573" s="170">
        <f>Q573*H573</f>
        <v>0</v>
      </c>
      <c r="S573" s="170">
        <v>0</v>
      </c>
      <c r="T573" s="171">
        <f>S573*H573</f>
        <v>0</v>
      </c>
      <c r="AR573" s="17" t="s">
        <v>239</v>
      </c>
      <c r="AT573" s="17" t="s">
        <v>143</v>
      </c>
      <c r="AU573" s="17" t="s">
        <v>149</v>
      </c>
      <c r="AY573" s="17" t="s">
        <v>141</v>
      </c>
      <c r="BE573" s="172">
        <f>IF(N573="základní",J573,0)</f>
        <v>0</v>
      </c>
      <c r="BF573" s="172">
        <f>IF(N573="snížená",J573,0)</f>
        <v>0</v>
      </c>
      <c r="BG573" s="172">
        <f>IF(N573="zákl. přenesená",J573,0)</f>
        <v>0</v>
      </c>
      <c r="BH573" s="172">
        <f>IF(N573="sníž. přenesená",J573,0)</f>
        <v>0</v>
      </c>
      <c r="BI573" s="172">
        <f>IF(N573="nulová",J573,0)</f>
        <v>0</v>
      </c>
      <c r="BJ573" s="17" t="s">
        <v>149</v>
      </c>
      <c r="BK573" s="172">
        <f>ROUND(I573*H573,0)</f>
        <v>0</v>
      </c>
      <c r="BL573" s="17" t="s">
        <v>239</v>
      </c>
      <c r="BM573" s="17" t="s">
        <v>1012</v>
      </c>
    </row>
    <row r="574" spans="2:65" s="1" customFormat="1" ht="28.5" customHeight="1">
      <c r="B574" s="160"/>
      <c r="C574" s="161" t="s">
        <v>1013</v>
      </c>
      <c r="D574" s="161" t="s">
        <v>143</v>
      </c>
      <c r="E574" s="162" t="s">
        <v>1014</v>
      </c>
      <c r="F574" s="163" t="s">
        <v>1015</v>
      </c>
      <c r="G574" s="164" t="s">
        <v>1016</v>
      </c>
      <c r="H574" s="165">
        <v>1</v>
      </c>
      <c r="I574" s="166"/>
      <c r="J574" s="167">
        <f>ROUND(I574*H574,0)</f>
        <v>0</v>
      </c>
      <c r="K574" s="163" t="s">
        <v>147</v>
      </c>
      <c r="L574" s="34"/>
      <c r="M574" s="168" t="s">
        <v>21</v>
      </c>
      <c r="N574" s="169" t="s">
        <v>43</v>
      </c>
      <c r="O574" s="35"/>
      <c r="P574" s="170">
        <f>O574*H574</f>
        <v>0</v>
      </c>
      <c r="Q574" s="170">
        <v>0.02275</v>
      </c>
      <c r="R574" s="170">
        <f>Q574*H574</f>
        <v>0.02275</v>
      </c>
      <c r="S574" s="170">
        <v>0</v>
      </c>
      <c r="T574" s="171">
        <f>S574*H574</f>
        <v>0</v>
      </c>
      <c r="AR574" s="17" t="s">
        <v>239</v>
      </c>
      <c r="AT574" s="17" t="s">
        <v>143</v>
      </c>
      <c r="AU574" s="17" t="s">
        <v>149</v>
      </c>
      <c r="AY574" s="17" t="s">
        <v>141</v>
      </c>
      <c r="BE574" s="172">
        <f>IF(N574="základní",J574,0)</f>
        <v>0</v>
      </c>
      <c r="BF574" s="172">
        <f>IF(N574="snížená",J574,0)</f>
        <v>0</v>
      </c>
      <c r="BG574" s="172">
        <f>IF(N574="zákl. přenesená",J574,0)</f>
        <v>0</v>
      </c>
      <c r="BH574" s="172">
        <f>IF(N574="sníž. přenesená",J574,0)</f>
        <v>0</v>
      </c>
      <c r="BI574" s="172">
        <f>IF(N574="nulová",J574,0)</f>
        <v>0</v>
      </c>
      <c r="BJ574" s="17" t="s">
        <v>149</v>
      </c>
      <c r="BK574" s="172">
        <f>ROUND(I574*H574,0)</f>
        <v>0</v>
      </c>
      <c r="BL574" s="17" t="s">
        <v>239</v>
      </c>
      <c r="BM574" s="17" t="s">
        <v>1017</v>
      </c>
    </row>
    <row r="575" spans="2:47" s="1" customFormat="1" ht="28.5" customHeight="1">
      <c r="B575" s="34"/>
      <c r="D575" s="176" t="s">
        <v>151</v>
      </c>
      <c r="F575" s="196" t="s">
        <v>1018</v>
      </c>
      <c r="I575" s="134"/>
      <c r="L575" s="34"/>
      <c r="M575" s="63"/>
      <c r="N575" s="35"/>
      <c r="O575" s="35"/>
      <c r="P575" s="35"/>
      <c r="Q575" s="35"/>
      <c r="R575" s="35"/>
      <c r="S575" s="35"/>
      <c r="T575" s="64"/>
      <c r="AT575" s="17" t="s">
        <v>151</v>
      </c>
      <c r="AU575" s="17" t="s">
        <v>149</v>
      </c>
    </row>
    <row r="576" spans="2:65" s="1" customFormat="1" ht="28.5" customHeight="1">
      <c r="B576" s="160"/>
      <c r="C576" s="161" t="s">
        <v>1019</v>
      </c>
      <c r="D576" s="161" t="s">
        <v>143</v>
      </c>
      <c r="E576" s="162" t="s">
        <v>1020</v>
      </c>
      <c r="F576" s="163" t="s">
        <v>1021</v>
      </c>
      <c r="G576" s="164" t="s">
        <v>1016</v>
      </c>
      <c r="H576" s="165">
        <v>2</v>
      </c>
      <c r="I576" s="166"/>
      <c r="J576" s="167">
        <f>ROUND(I576*H576,0)</f>
        <v>0</v>
      </c>
      <c r="K576" s="163" t="s">
        <v>147</v>
      </c>
      <c r="L576" s="34"/>
      <c r="M576" s="168" t="s">
        <v>21</v>
      </c>
      <c r="N576" s="169" t="s">
        <v>43</v>
      </c>
      <c r="O576" s="35"/>
      <c r="P576" s="170">
        <f>O576*H576</f>
        <v>0</v>
      </c>
      <c r="Q576" s="170">
        <v>0.01726</v>
      </c>
      <c r="R576" s="170">
        <f>Q576*H576</f>
        <v>0.03452</v>
      </c>
      <c r="S576" s="170">
        <v>0</v>
      </c>
      <c r="T576" s="171">
        <f>S576*H576</f>
        <v>0</v>
      </c>
      <c r="AR576" s="17" t="s">
        <v>239</v>
      </c>
      <c r="AT576" s="17" t="s">
        <v>143</v>
      </c>
      <c r="AU576" s="17" t="s">
        <v>149</v>
      </c>
      <c r="AY576" s="17" t="s">
        <v>141</v>
      </c>
      <c r="BE576" s="172">
        <f>IF(N576="základní",J576,0)</f>
        <v>0</v>
      </c>
      <c r="BF576" s="172">
        <f>IF(N576="snížená",J576,0)</f>
        <v>0</v>
      </c>
      <c r="BG576" s="172">
        <f>IF(N576="zákl. přenesená",J576,0)</f>
        <v>0</v>
      </c>
      <c r="BH576" s="172">
        <f>IF(N576="sníž. přenesená",J576,0)</f>
        <v>0</v>
      </c>
      <c r="BI576" s="172">
        <f>IF(N576="nulová",J576,0)</f>
        <v>0</v>
      </c>
      <c r="BJ576" s="17" t="s">
        <v>149</v>
      </c>
      <c r="BK576" s="172">
        <f>ROUND(I576*H576,0)</f>
        <v>0</v>
      </c>
      <c r="BL576" s="17" t="s">
        <v>239</v>
      </c>
      <c r="BM576" s="17" t="s">
        <v>1022</v>
      </c>
    </row>
    <row r="577" spans="2:47" s="1" customFormat="1" ht="28.5" customHeight="1">
      <c r="B577" s="34"/>
      <c r="D577" s="176" t="s">
        <v>151</v>
      </c>
      <c r="F577" s="196" t="s">
        <v>1023</v>
      </c>
      <c r="I577" s="134"/>
      <c r="L577" s="34"/>
      <c r="M577" s="63"/>
      <c r="N577" s="35"/>
      <c r="O577" s="35"/>
      <c r="P577" s="35"/>
      <c r="Q577" s="35"/>
      <c r="R577" s="35"/>
      <c r="S577" s="35"/>
      <c r="T577" s="64"/>
      <c r="AT577" s="17" t="s">
        <v>151</v>
      </c>
      <c r="AU577" s="17" t="s">
        <v>149</v>
      </c>
    </row>
    <row r="578" spans="2:65" s="1" customFormat="1" ht="28.5" customHeight="1">
      <c r="B578" s="160"/>
      <c r="C578" s="161" t="s">
        <v>1024</v>
      </c>
      <c r="D578" s="161" t="s">
        <v>143</v>
      </c>
      <c r="E578" s="162" t="s">
        <v>1025</v>
      </c>
      <c r="F578" s="163" t="s">
        <v>1026</v>
      </c>
      <c r="G578" s="164" t="s">
        <v>1016</v>
      </c>
      <c r="H578" s="165">
        <v>1</v>
      </c>
      <c r="I578" s="166"/>
      <c r="J578" s="167">
        <f>ROUND(I578*H578,0)</f>
        <v>0</v>
      </c>
      <c r="K578" s="163" t="s">
        <v>147</v>
      </c>
      <c r="L578" s="34"/>
      <c r="M578" s="168" t="s">
        <v>21</v>
      </c>
      <c r="N578" s="169" t="s">
        <v>43</v>
      </c>
      <c r="O578" s="35"/>
      <c r="P578" s="170">
        <f>O578*H578</f>
        <v>0</v>
      </c>
      <c r="Q578" s="170">
        <v>0.00494</v>
      </c>
      <c r="R578" s="170">
        <f>Q578*H578</f>
        <v>0.00494</v>
      </c>
      <c r="S578" s="170">
        <v>0</v>
      </c>
      <c r="T578" s="171">
        <f>S578*H578</f>
        <v>0</v>
      </c>
      <c r="AR578" s="17" t="s">
        <v>239</v>
      </c>
      <c r="AT578" s="17" t="s">
        <v>143</v>
      </c>
      <c r="AU578" s="17" t="s">
        <v>149</v>
      </c>
      <c r="AY578" s="17" t="s">
        <v>141</v>
      </c>
      <c r="BE578" s="172">
        <f>IF(N578="základní",J578,0)</f>
        <v>0</v>
      </c>
      <c r="BF578" s="172">
        <f>IF(N578="snížená",J578,0)</f>
        <v>0</v>
      </c>
      <c r="BG578" s="172">
        <f>IF(N578="zákl. přenesená",J578,0)</f>
        <v>0</v>
      </c>
      <c r="BH578" s="172">
        <f>IF(N578="sníž. přenesená",J578,0)</f>
        <v>0</v>
      </c>
      <c r="BI578" s="172">
        <f>IF(N578="nulová",J578,0)</f>
        <v>0</v>
      </c>
      <c r="BJ578" s="17" t="s">
        <v>149</v>
      </c>
      <c r="BK578" s="172">
        <f>ROUND(I578*H578,0)</f>
        <v>0</v>
      </c>
      <c r="BL578" s="17" t="s">
        <v>239</v>
      </c>
      <c r="BM578" s="17" t="s">
        <v>1027</v>
      </c>
    </row>
    <row r="579" spans="2:47" s="1" customFormat="1" ht="28.5" customHeight="1">
      <c r="B579" s="34"/>
      <c r="D579" s="176" t="s">
        <v>151</v>
      </c>
      <c r="F579" s="196" t="s">
        <v>1028</v>
      </c>
      <c r="I579" s="134"/>
      <c r="L579" s="34"/>
      <c r="M579" s="63"/>
      <c r="N579" s="35"/>
      <c r="O579" s="35"/>
      <c r="P579" s="35"/>
      <c r="Q579" s="35"/>
      <c r="R579" s="35"/>
      <c r="S579" s="35"/>
      <c r="T579" s="64"/>
      <c r="AT579" s="17" t="s">
        <v>151</v>
      </c>
      <c r="AU579" s="17" t="s">
        <v>149</v>
      </c>
    </row>
    <row r="580" spans="2:65" s="1" customFormat="1" ht="20.25" customHeight="1">
      <c r="B580" s="160"/>
      <c r="C580" s="161" t="s">
        <v>1029</v>
      </c>
      <c r="D580" s="161" t="s">
        <v>143</v>
      </c>
      <c r="E580" s="162" t="s">
        <v>1030</v>
      </c>
      <c r="F580" s="163" t="s">
        <v>1031</v>
      </c>
      <c r="G580" s="164" t="s">
        <v>1016</v>
      </c>
      <c r="H580" s="165">
        <v>5</v>
      </c>
      <c r="I580" s="166"/>
      <c r="J580" s="167">
        <f>ROUND(I580*H580,0)</f>
        <v>0</v>
      </c>
      <c r="K580" s="163" t="s">
        <v>147</v>
      </c>
      <c r="L580" s="34"/>
      <c r="M580" s="168" t="s">
        <v>21</v>
      </c>
      <c r="N580" s="169" t="s">
        <v>43</v>
      </c>
      <c r="O580" s="35"/>
      <c r="P580" s="170">
        <f>O580*H580</f>
        <v>0</v>
      </c>
      <c r="Q580" s="170">
        <v>0.0003</v>
      </c>
      <c r="R580" s="170">
        <f>Q580*H580</f>
        <v>0.0014999999999999998</v>
      </c>
      <c r="S580" s="170">
        <v>0</v>
      </c>
      <c r="T580" s="171">
        <f>S580*H580</f>
        <v>0</v>
      </c>
      <c r="AR580" s="17" t="s">
        <v>239</v>
      </c>
      <c r="AT580" s="17" t="s">
        <v>143</v>
      </c>
      <c r="AU580" s="17" t="s">
        <v>149</v>
      </c>
      <c r="AY580" s="17" t="s">
        <v>141</v>
      </c>
      <c r="BE580" s="172">
        <f>IF(N580="základní",J580,0)</f>
        <v>0</v>
      </c>
      <c r="BF580" s="172">
        <f>IF(N580="snížená",J580,0)</f>
        <v>0</v>
      </c>
      <c r="BG580" s="172">
        <f>IF(N580="zákl. přenesená",J580,0)</f>
        <v>0</v>
      </c>
      <c r="BH580" s="172">
        <f>IF(N580="sníž. přenesená",J580,0)</f>
        <v>0</v>
      </c>
      <c r="BI580" s="172">
        <f>IF(N580="nulová",J580,0)</f>
        <v>0</v>
      </c>
      <c r="BJ580" s="17" t="s">
        <v>149</v>
      </c>
      <c r="BK580" s="172">
        <f>ROUND(I580*H580,0)</f>
        <v>0</v>
      </c>
      <c r="BL580" s="17" t="s">
        <v>239</v>
      </c>
      <c r="BM580" s="17" t="s">
        <v>1032</v>
      </c>
    </row>
    <row r="581" spans="2:47" s="1" customFormat="1" ht="20.25" customHeight="1">
      <c r="B581" s="34"/>
      <c r="D581" s="176" t="s">
        <v>151</v>
      </c>
      <c r="F581" s="196" t="s">
        <v>1033</v>
      </c>
      <c r="I581" s="134"/>
      <c r="L581" s="34"/>
      <c r="M581" s="63"/>
      <c r="N581" s="35"/>
      <c r="O581" s="35"/>
      <c r="P581" s="35"/>
      <c r="Q581" s="35"/>
      <c r="R581" s="35"/>
      <c r="S581" s="35"/>
      <c r="T581" s="64"/>
      <c r="AT581" s="17" t="s">
        <v>151</v>
      </c>
      <c r="AU581" s="17" t="s">
        <v>149</v>
      </c>
    </row>
    <row r="582" spans="2:65" s="1" customFormat="1" ht="20.25" customHeight="1">
      <c r="B582" s="160"/>
      <c r="C582" s="161" t="s">
        <v>1034</v>
      </c>
      <c r="D582" s="161" t="s">
        <v>143</v>
      </c>
      <c r="E582" s="162" t="s">
        <v>1035</v>
      </c>
      <c r="F582" s="163" t="s">
        <v>1036</v>
      </c>
      <c r="G582" s="164" t="s">
        <v>1016</v>
      </c>
      <c r="H582" s="165">
        <v>2</v>
      </c>
      <c r="I582" s="166"/>
      <c r="J582" s="167">
        <f>ROUND(I582*H582,0)</f>
        <v>0</v>
      </c>
      <c r="K582" s="163" t="s">
        <v>147</v>
      </c>
      <c r="L582" s="34"/>
      <c r="M582" s="168" t="s">
        <v>21</v>
      </c>
      <c r="N582" s="169" t="s">
        <v>43</v>
      </c>
      <c r="O582" s="35"/>
      <c r="P582" s="170">
        <f>O582*H582</f>
        <v>0</v>
      </c>
      <c r="Q582" s="170">
        <v>0.0018</v>
      </c>
      <c r="R582" s="170">
        <f>Q582*H582</f>
        <v>0.0036</v>
      </c>
      <c r="S582" s="170">
        <v>0</v>
      </c>
      <c r="T582" s="171">
        <f>S582*H582</f>
        <v>0</v>
      </c>
      <c r="AR582" s="17" t="s">
        <v>239</v>
      </c>
      <c r="AT582" s="17" t="s">
        <v>143</v>
      </c>
      <c r="AU582" s="17" t="s">
        <v>149</v>
      </c>
      <c r="AY582" s="17" t="s">
        <v>141</v>
      </c>
      <c r="BE582" s="172">
        <f>IF(N582="základní",J582,0)</f>
        <v>0</v>
      </c>
      <c r="BF582" s="172">
        <f>IF(N582="snížená",J582,0)</f>
        <v>0</v>
      </c>
      <c r="BG582" s="172">
        <f>IF(N582="zákl. přenesená",J582,0)</f>
        <v>0</v>
      </c>
      <c r="BH582" s="172">
        <f>IF(N582="sníž. přenesená",J582,0)</f>
        <v>0</v>
      </c>
      <c r="BI582" s="172">
        <f>IF(N582="nulová",J582,0)</f>
        <v>0</v>
      </c>
      <c r="BJ582" s="17" t="s">
        <v>149</v>
      </c>
      <c r="BK582" s="172">
        <f>ROUND(I582*H582,0)</f>
        <v>0</v>
      </c>
      <c r="BL582" s="17" t="s">
        <v>239</v>
      </c>
      <c r="BM582" s="17" t="s">
        <v>1037</v>
      </c>
    </row>
    <row r="583" spans="2:47" s="1" customFormat="1" ht="20.25" customHeight="1">
      <c r="B583" s="34"/>
      <c r="D583" s="176" t="s">
        <v>151</v>
      </c>
      <c r="F583" s="196" t="s">
        <v>1036</v>
      </c>
      <c r="I583" s="134"/>
      <c r="L583" s="34"/>
      <c r="M583" s="63"/>
      <c r="N583" s="35"/>
      <c r="O583" s="35"/>
      <c r="P583" s="35"/>
      <c r="Q583" s="35"/>
      <c r="R583" s="35"/>
      <c r="S583" s="35"/>
      <c r="T583" s="64"/>
      <c r="AT583" s="17" t="s">
        <v>151</v>
      </c>
      <c r="AU583" s="17" t="s">
        <v>149</v>
      </c>
    </row>
    <row r="584" spans="2:65" s="1" customFormat="1" ht="20.25" customHeight="1">
      <c r="B584" s="160"/>
      <c r="C584" s="161" t="s">
        <v>1038</v>
      </c>
      <c r="D584" s="161" t="s">
        <v>143</v>
      </c>
      <c r="E584" s="162" t="s">
        <v>1039</v>
      </c>
      <c r="F584" s="163" t="s">
        <v>1040</v>
      </c>
      <c r="G584" s="164" t="s">
        <v>745</v>
      </c>
      <c r="H584" s="217"/>
      <c r="I584" s="166"/>
      <c r="J584" s="167">
        <f>ROUND(I584*H584,0)</f>
        <v>0</v>
      </c>
      <c r="K584" s="163" t="s">
        <v>147</v>
      </c>
      <c r="L584" s="34"/>
      <c r="M584" s="168" t="s">
        <v>21</v>
      </c>
      <c r="N584" s="169" t="s">
        <v>43</v>
      </c>
      <c r="O584" s="35"/>
      <c r="P584" s="170">
        <f>O584*H584</f>
        <v>0</v>
      </c>
      <c r="Q584" s="170">
        <v>0</v>
      </c>
      <c r="R584" s="170">
        <f>Q584*H584</f>
        <v>0</v>
      </c>
      <c r="S584" s="170">
        <v>0</v>
      </c>
      <c r="T584" s="171">
        <f>S584*H584</f>
        <v>0</v>
      </c>
      <c r="AR584" s="17" t="s">
        <v>239</v>
      </c>
      <c r="AT584" s="17" t="s">
        <v>143</v>
      </c>
      <c r="AU584" s="17" t="s">
        <v>149</v>
      </c>
      <c r="AY584" s="17" t="s">
        <v>141</v>
      </c>
      <c r="BE584" s="172">
        <f>IF(N584="základní",J584,0)</f>
        <v>0</v>
      </c>
      <c r="BF584" s="172">
        <f>IF(N584="snížená",J584,0)</f>
        <v>0</v>
      </c>
      <c r="BG584" s="172">
        <f>IF(N584="zákl. přenesená",J584,0)</f>
        <v>0</v>
      </c>
      <c r="BH584" s="172">
        <f>IF(N584="sníž. přenesená",J584,0)</f>
        <v>0</v>
      </c>
      <c r="BI584" s="172">
        <f>IF(N584="nulová",J584,0)</f>
        <v>0</v>
      </c>
      <c r="BJ584" s="17" t="s">
        <v>149</v>
      </c>
      <c r="BK584" s="172">
        <f>ROUND(I584*H584,0)</f>
        <v>0</v>
      </c>
      <c r="BL584" s="17" t="s">
        <v>239</v>
      </c>
      <c r="BM584" s="17" t="s">
        <v>1041</v>
      </c>
    </row>
    <row r="585" spans="2:47" s="1" customFormat="1" ht="28.5" customHeight="1">
      <c r="B585" s="34"/>
      <c r="D585" s="173" t="s">
        <v>151</v>
      </c>
      <c r="F585" s="174" t="s">
        <v>1042</v>
      </c>
      <c r="I585" s="134"/>
      <c r="L585" s="34"/>
      <c r="M585" s="63"/>
      <c r="N585" s="35"/>
      <c r="O585" s="35"/>
      <c r="P585" s="35"/>
      <c r="Q585" s="35"/>
      <c r="R585" s="35"/>
      <c r="S585" s="35"/>
      <c r="T585" s="64"/>
      <c r="AT585" s="17" t="s">
        <v>151</v>
      </c>
      <c r="AU585" s="17" t="s">
        <v>149</v>
      </c>
    </row>
    <row r="586" spans="2:63" s="10" customFormat="1" ht="29.25" customHeight="1">
      <c r="B586" s="146"/>
      <c r="D586" s="157" t="s">
        <v>70</v>
      </c>
      <c r="E586" s="158" t="s">
        <v>1043</v>
      </c>
      <c r="F586" s="158" t="s">
        <v>1044</v>
      </c>
      <c r="I586" s="149"/>
      <c r="J586" s="159">
        <f>BK586</f>
        <v>0</v>
      </c>
      <c r="L586" s="146"/>
      <c r="M586" s="151"/>
      <c r="N586" s="152"/>
      <c r="O586" s="152"/>
      <c r="P586" s="153">
        <f>SUM(P587:P588)</f>
        <v>0</v>
      </c>
      <c r="Q586" s="152"/>
      <c r="R586" s="153">
        <f>SUM(R587:R588)</f>
        <v>0.0092</v>
      </c>
      <c r="S586" s="152"/>
      <c r="T586" s="154">
        <f>SUM(T587:T588)</f>
        <v>0</v>
      </c>
      <c r="AR586" s="147" t="s">
        <v>149</v>
      </c>
      <c r="AT586" s="155" t="s">
        <v>70</v>
      </c>
      <c r="AU586" s="155" t="s">
        <v>8</v>
      </c>
      <c r="AY586" s="147" t="s">
        <v>141</v>
      </c>
      <c r="BK586" s="156">
        <f>SUM(BK587:BK588)</f>
        <v>0</v>
      </c>
    </row>
    <row r="587" spans="2:65" s="1" customFormat="1" ht="28.5" customHeight="1">
      <c r="B587" s="160"/>
      <c r="C587" s="161" t="s">
        <v>1045</v>
      </c>
      <c r="D587" s="161" t="s">
        <v>143</v>
      </c>
      <c r="E587" s="162" t="s">
        <v>1046</v>
      </c>
      <c r="F587" s="163" t="s">
        <v>1047</v>
      </c>
      <c r="G587" s="164" t="s">
        <v>1016</v>
      </c>
      <c r="H587" s="165">
        <v>1</v>
      </c>
      <c r="I587" s="166"/>
      <c r="J587" s="167">
        <f>ROUND(I587*H587,0)</f>
        <v>0</v>
      </c>
      <c r="K587" s="163" t="s">
        <v>147</v>
      </c>
      <c r="L587" s="34"/>
      <c r="M587" s="168" t="s">
        <v>21</v>
      </c>
      <c r="N587" s="169" t="s">
        <v>43</v>
      </c>
      <c r="O587" s="35"/>
      <c r="P587" s="170">
        <f>O587*H587</f>
        <v>0</v>
      </c>
      <c r="Q587" s="170">
        <v>0.0092</v>
      </c>
      <c r="R587" s="170">
        <f>Q587*H587</f>
        <v>0.0092</v>
      </c>
      <c r="S587" s="170">
        <v>0</v>
      </c>
      <c r="T587" s="171">
        <f>S587*H587</f>
        <v>0</v>
      </c>
      <c r="AR587" s="17" t="s">
        <v>239</v>
      </c>
      <c r="AT587" s="17" t="s">
        <v>143</v>
      </c>
      <c r="AU587" s="17" t="s">
        <v>149</v>
      </c>
      <c r="AY587" s="17" t="s">
        <v>141</v>
      </c>
      <c r="BE587" s="172">
        <f>IF(N587="základní",J587,0)</f>
        <v>0</v>
      </c>
      <c r="BF587" s="172">
        <f>IF(N587="snížená",J587,0)</f>
        <v>0</v>
      </c>
      <c r="BG587" s="172">
        <f>IF(N587="zákl. přenesená",J587,0)</f>
        <v>0</v>
      </c>
      <c r="BH587" s="172">
        <f>IF(N587="sníž. přenesená",J587,0)</f>
        <v>0</v>
      </c>
      <c r="BI587" s="172">
        <f>IF(N587="nulová",J587,0)</f>
        <v>0</v>
      </c>
      <c r="BJ587" s="17" t="s">
        <v>149</v>
      </c>
      <c r="BK587" s="172">
        <f>ROUND(I587*H587,0)</f>
        <v>0</v>
      </c>
      <c r="BL587" s="17" t="s">
        <v>239</v>
      </c>
      <c r="BM587" s="17" t="s">
        <v>1048</v>
      </c>
    </row>
    <row r="588" spans="2:47" s="1" customFormat="1" ht="28.5" customHeight="1">
      <c r="B588" s="34"/>
      <c r="D588" s="173" t="s">
        <v>151</v>
      </c>
      <c r="F588" s="174" t="s">
        <v>1049</v>
      </c>
      <c r="I588" s="134"/>
      <c r="L588" s="34"/>
      <c r="M588" s="63"/>
      <c r="N588" s="35"/>
      <c r="O588" s="35"/>
      <c r="P588" s="35"/>
      <c r="Q588" s="35"/>
      <c r="R588" s="35"/>
      <c r="S588" s="35"/>
      <c r="T588" s="64"/>
      <c r="AT588" s="17" t="s">
        <v>151</v>
      </c>
      <c r="AU588" s="17" t="s">
        <v>149</v>
      </c>
    </row>
    <row r="589" spans="2:63" s="10" customFormat="1" ht="29.25" customHeight="1">
      <c r="B589" s="146"/>
      <c r="D589" s="157" t="s">
        <v>70</v>
      </c>
      <c r="E589" s="158" t="s">
        <v>1050</v>
      </c>
      <c r="F589" s="158" t="s">
        <v>1051</v>
      </c>
      <c r="I589" s="149"/>
      <c r="J589" s="159">
        <f>BK589</f>
        <v>0</v>
      </c>
      <c r="L589" s="146"/>
      <c r="M589" s="151"/>
      <c r="N589" s="152"/>
      <c r="O589" s="152"/>
      <c r="P589" s="153">
        <f>SUM(P590:P645)</f>
        <v>0</v>
      </c>
      <c r="Q589" s="152"/>
      <c r="R589" s="153">
        <f>SUM(R590:R645)</f>
        <v>0.10095</v>
      </c>
      <c r="S589" s="152"/>
      <c r="T589" s="154">
        <f>SUM(T590:T645)</f>
        <v>0.0265</v>
      </c>
      <c r="AR589" s="147" t="s">
        <v>149</v>
      </c>
      <c r="AT589" s="155" t="s">
        <v>70</v>
      </c>
      <c r="AU589" s="155" t="s">
        <v>8</v>
      </c>
      <c r="AY589" s="147" t="s">
        <v>141</v>
      </c>
      <c r="BK589" s="156">
        <f>SUM(BK590:BK645)</f>
        <v>0</v>
      </c>
    </row>
    <row r="590" spans="2:65" s="1" customFormat="1" ht="20.25" customHeight="1">
      <c r="B590" s="160"/>
      <c r="C590" s="161" t="s">
        <v>1052</v>
      </c>
      <c r="D590" s="161" t="s">
        <v>143</v>
      </c>
      <c r="E590" s="162" t="s">
        <v>1053</v>
      </c>
      <c r="F590" s="163" t="s">
        <v>1054</v>
      </c>
      <c r="G590" s="164" t="s">
        <v>146</v>
      </c>
      <c r="H590" s="165">
        <v>40</v>
      </c>
      <c r="I590" s="166"/>
      <c r="J590" s="167">
        <f>ROUND(I590*H590,0)</f>
        <v>0</v>
      </c>
      <c r="K590" s="163" t="s">
        <v>147</v>
      </c>
      <c r="L590" s="34"/>
      <c r="M590" s="168" t="s">
        <v>21</v>
      </c>
      <c r="N590" s="169" t="s">
        <v>43</v>
      </c>
      <c r="O590" s="35"/>
      <c r="P590" s="170">
        <f>O590*H590</f>
        <v>0</v>
      </c>
      <c r="Q590" s="170">
        <v>0</v>
      </c>
      <c r="R590" s="170">
        <f>Q590*H590</f>
        <v>0</v>
      </c>
      <c r="S590" s="170">
        <v>0</v>
      </c>
      <c r="T590" s="171">
        <f>S590*H590</f>
        <v>0</v>
      </c>
      <c r="AR590" s="17" t="s">
        <v>239</v>
      </c>
      <c r="AT590" s="17" t="s">
        <v>143</v>
      </c>
      <c r="AU590" s="17" t="s">
        <v>149</v>
      </c>
      <c r="AY590" s="17" t="s">
        <v>141</v>
      </c>
      <c r="BE590" s="172">
        <f>IF(N590="základní",J590,0)</f>
        <v>0</v>
      </c>
      <c r="BF590" s="172">
        <f>IF(N590="snížená",J590,0)</f>
        <v>0</v>
      </c>
      <c r="BG590" s="172">
        <f>IF(N590="zákl. přenesená",J590,0)</f>
        <v>0</v>
      </c>
      <c r="BH590" s="172">
        <f>IF(N590="sníž. přenesená",J590,0)</f>
        <v>0</v>
      </c>
      <c r="BI590" s="172">
        <f>IF(N590="nulová",J590,0)</f>
        <v>0</v>
      </c>
      <c r="BJ590" s="17" t="s">
        <v>149</v>
      </c>
      <c r="BK590" s="172">
        <f>ROUND(I590*H590,0)</f>
        <v>0</v>
      </c>
      <c r="BL590" s="17" t="s">
        <v>239</v>
      </c>
      <c r="BM590" s="17" t="s">
        <v>1055</v>
      </c>
    </row>
    <row r="591" spans="2:47" s="1" customFormat="1" ht="28.5" customHeight="1">
      <c r="B591" s="34"/>
      <c r="D591" s="176" t="s">
        <v>151</v>
      </c>
      <c r="F591" s="196" t="s">
        <v>1056</v>
      </c>
      <c r="I591" s="134"/>
      <c r="L591" s="34"/>
      <c r="M591" s="63"/>
      <c r="N591" s="35"/>
      <c r="O591" s="35"/>
      <c r="P591" s="35"/>
      <c r="Q591" s="35"/>
      <c r="R591" s="35"/>
      <c r="S591" s="35"/>
      <c r="T591" s="64"/>
      <c r="AT591" s="17" t="s">
        <v>151</v>
      </c>
      <c r="AU591" s="17" t="s">
        <v>149</v>
      </c>
    </row>
    <row r="592" spans="2:65" s="1" customFormat="1" ht="20.25" customHeight="1">
      <c r="B592" s="160"/>
      <c r="C592" s="205" t="s">
        <v>1057</v>
      </c>
      <c r="D592" s="205" t="s">
        <v>470</v>
      </c>
      <c r="E592" s="206" t="s">
        <v>1058</v>
      </c>
      <c r="F592" s="207" t="s">
        <v>1059</v>
      </c>
      <c r="G592" s="208" t="s">
        <v>146</v>
      </c>
      <c r="H592" s="209">
        <v>40</v>
      </c>
      <c r="I592" s="210"/>
      <c r="J592" s="211">
        <f>ROUND(I592*H592,0)</f>
        <v>0</v>
      </c>
      <c r="K592" s="207" t="s">
        <v>21</v>
      </c>
      <c r="L592" s="212"/>
      <c r="M592" s="213" t="s">
        <v>21</v>
      </c>
      <c r="N592" s="214" t="s">
        <v>43</v>
      </c>
      <c r="O592" s="35"/>
      <c r="P592" s="170">
        <f>O592*H592</f>
        <v>0</v>
      </c>
      <c r="Q592" s="170">
        <v>0</v>
      </c>
      <c r="R592" s="170">
        <f>Q592*H592</f>
        <v>0</v>
      </c>
      <c r="S592" s="170">
        <v>0</v>
      </c>
      <c r="T592" s="171">
        <f>S592*H592</f>
        <v>0</v>
      </c>
      <c r="AR592" s="17" t="s">
        <v>341</v>
      </c>
      <c r="AT592" s="17" t="s">
        <v>470</v>
      </c>
      <c r="AU592" s="17" t="s">
        <v>149</v>
      </c>
      <c r="AY592" s="17" t="s">
        <v>141</v>
      </c>
      <c r="BE592" s="172">
        <f>IF(N592="základní",J592,0)</f>
        <v>0</v>
      </c>
      <c r="BF592" s="172">
        <f>IF(N592="snížená",J592,0)</f>
        <v>0</v>
      </c>
      <c r="BG592" s="172">
        <f>IF(N592="zákl. přenesená",J592,0)</f>
        <v>0</v>
      </c>
      <c r="BH592" s="172">
        <f>IF(N592="sníž. přenesená",J592,0)</f>
        <v>0</v>
      </c>
      <c r="BI592" s="172">
        <f>IF(N592="nulová",J592,0)</f>
        <v>0</v>
      </c>
      <c r="BJ592" s="17" t="s">
        <v>149</v>
      </c>
      <c r="BK592" s="172">
        <f>ROUND(I592*H592,0)</f>
        <v>0</v>
      </c>
      <c r="BL592" s="17" t="s">
        <v>239</v>
      </c>
      <c r="BM592" s="17" t="s">
        <v>1060</v>
      </c>
    </row>
    <row r="593" spans="2:47" s="1" customFormat="1" ht="20.25" customHeight="1">
      <c r="B593" s="34"/>
      <c r="D593" s="176" t="s">
        <v>151</v>
      </c>
      <c r="F593" s="196" t="s">
        <v>1061</v>
      </c>
      <c r="I593" s="134"/>
      <c r="L593" s="34"/>
      <c r="M593" s="63"/>
      <c r="N593" s="35"/>
      <c r="O593" s="35"/>
      <c r="P593" s="35"/>
      <c r="Q593" s="35"/>
      <c r="R593" s="35"/>
      <c r="S593" s="35"/>
      <c r="T593" s="64"/>
      <c r="AT593" s="17" t="s">
        <v>151</v>
      </c>
      <c r="AU593" s="17" t="s">
        <v>149</v>
      </c>
    </row>
    <row r="594" spans="2:65" s="1" customFormat="1" ht="20.25" customHeight="1">
      <c r="B594" s="160"/>
      <c r="C594" s="161" t="s">
        <v>1062</v>
      </c>
      <c r="D594" s="161" t="s">
        <v>143</v>
      </c>
      <c r="E594" s="162" t="s">
        <v>891</v>
      </c>
      <c r="F594" s="163" t="s">
        <v>892</v>
      </c>
      <c r="G594" s="164" t="s">
        <v>745</v>
      </c>
      <c r="H594" s="217"/>
      <c r="I594" s="166"/>
      <c r="J594" s="167">
        <f>ROUND(I594*H594,0)</f>
        <v>0</v>
      </c>
      <c r="K594" s="163" t="s">
        <v>147</v>
      </c>
      <c r="L594" s="34"/>
      <c r="M594" s="168" t="s">
        <v>21</v>
      </c>
      <c r="N594" s="169" t="s">
        <v>43</v>
      </c>
      <c r="O594" s="35"/>
      <c r="P594" s="170">
        <f>O594*H594</f>
        <v>0</v>
      </c>
      <c r="Q594" s="170">
        <v>0</v>
      </c>
      <c r="R594" s="170">
        <f>Q594*H594</f>
        <v>0</v>
      </c>
      <c r="S594" s="170">
        <v>0</v>
      </c>
      <c r="T594" s="171">
        <f>S594*H594</f>
        <v>0</v>
      </c>
      <c r="AR594" s="17" t="s">
        <v>239</v>
      </c>
      <c r="AT594" s="17" t="s">
        <v>143</v>
      </c>
      <c r="AU594" s="17" t="s">
        <v>149</v>
      </c>
      <c r="AY594" s="17" t="s">
        <v>141</v>
      </c>
      <c r="BE594" s="172">
        <f>IF(N594="základní",J594,0)</f>
        <v>0</v>
      </c>
      <c r="BF594" s="172">
        <f>IF(N594="snížená",J594,0)</f>
        <v>0</v>
      </c>
      <c r="BG594" s="172">
        <f>IF(N594="zákl. přenesená",J594,0)</f>
        <v>0</v>
      </c>
      <c r="BH594" s="172">
        <f>IF(N594="sníž. přenesená",J594,0)</f>
        <v>0</v>
      </c>
      <c r="BI594" s="172">
        <f>IF(N594="nulová",J594,0)</f>
        <v>0</v>
      </c>
      <c r="BJ594" s="17" t="s">
        <v>149</v>
      </c>
      <c r="BK594" s="172">
        <f>ROUND(I594*H594,0)</f>
        <v>0</v>
      </c>
      <c r="BL594" s="17" t="s">
        <v>239</v>
      </c>
      <c r="BM594" s="17" t="s">
        <v>1063</v>
      </c>
    </row>
    <row r="595" spans="2:47" s="1" customFormat="1" ht="28.5" customHeight="1">
      <c r="B595" s="34"/>
      <c r="D595" s="176" t="s">
        <v>151</v>
      </c>
      <c r="F595" s="196" t="s">
        <v>894</v>
      </c>
      <c r="I595" s="134"/>
      <c r="L595" s="34"/>
      <c r="M595" s="63"/>
      <c r="N595" s="35"/>
      <c r="O595" s="35"/>
      <c r="P595" s="35"/>
      <c r="Q595" s="35"/>
      <c r="R595" s="35"/>
      <c r="S595" s="35"/>
      <c r="T595" s="64"/>
      <c r="AT595" s="17" t="s">
        <v>151</v>
      </c>
      <c r="AU595" s="17" t="s">
        <v>149</v>
      </c>
    </row>
    <row r="596" spans="2:65" s="1" customFormat="1" ht="20.25" customHeight="1">
      <c r="B596" s="160"/>
      <c r="C596" s="161" t="s">
        <v>1064</v>
      </c>
      <c r="D596" s="161" t="s">
        <v>143</v>
      </c>
      <c r="E596" s="162" t="s">
        <v>1065</v>
      </c>
      <c r="F596" s="163" t="s">
        <v>1066</v>
      </c>
      <c r="G596" s="164" t="s">
        <v>265</v>
      </c>
      <c r="H596" s="165">
        <v>4</v>
      </c>
      <c r="I596" s="166"/>
      <c r="J596" s="167">
        <f>ROUND(I596*H596,0)</f>
        <v>0</v>
      </c>
      <c r="K596" s="163" t="s">
        <v>147</v>
      </c>
      <c r="L596" s="34"/>
      <c r="M596" s="168" t="s">
        <v>21</v>
      </c>
      <c r="N596" s="169" t="s">
        <v>43</v>
      </c>
      <c r="O596" s="35"/>
      <c r="P596" s="170">
        <f>O596*H596</f>
        <v>0</v>
      </c>
      <c r="Q596" s="170">
        <v>0.0003</v>
      </c>
      <c r="R596" s="170">
        <f>Q596*H596</f>
        <v>0.0012</v>
      </c>
      <c r="S596" s="170">
        <v>0</v>
      </c>
      <c r="T596" s="171">
        <f>S596*H596</f>
        <v>0</v>
      </c>
      <c r="AR596" s="17" t="s">
        <v>239</v>
      </c>
      <c r="AT596" s="17" t="s">
        <v>143</v>
      </c>
      <c r="AU596" s="17" t="s">
        <v>149</v>
      </c>
      <c r="AY596" s="17" t="s">
        <v>141</v>
      </c>
      <c r="BE596" s="172">
        <f>IF(N596="základní",J596,0)</f>
        <v>0</v>
      </c>
      <c r="BF596" s="172">
        <f>IF(N596="snížená",J596,0)</f>
        <v>0</v>
      </c>
      <c r="BG596" s="172">
        <f>IF(N596="zákl. přenesená",J596,0)</f>
        <v>0</v>
      </c>
      <c r="BH596" s="172">
        <f>IF(N596="sníž. přenesená",J596,0)</f>
        <v>0</v>
      </c>
      <c r="BI596" s="172">
        <f>IF(N596="nulová",J596,0)</f>
        <v>0</v>
      </c>
      <c r="BJ596" s="17" t="s">
        <v>149</v>
      </c>
      <c r="BK596" s="172">
        <f>ROUND(I596*H596,0)</f>
        <v>0</v>
      </c>
      <c r="BL596" s="17" t="s">
        <v>239</v>
      </c>
      <c r="BM596" s="17" t="s">
        <v>1067</v>
      </c>
    </row>
    <row r="597" spans="2:47" s="1" customFormat="1" ht="28.5" customHeight="1">
      <c r="B597" s="34"/>
      <c r="D597" s="176" t="s">
        <v>151</v>
      </c>
      <c r="F597" s="196" t="s">
        <v>1068</v>
      </c>
      <c r="I597" s="134"/>
      <c r="L597" s="34"/>
      <c r="M597" s="63"/>
      <c r="N597" s="35"/>
      <c r="O597" s="35"/>
      <c r="P597" s="35"/>
      <c r="Q597" s="35"/>
      <c r="R597" s="35"/>
      <c r="S597" s="35"/>
      <c r="T597" s="64"/>
      <c r="AT597" s="17" t="s">
        <v>151</v>
      </c>
      <c r="AU597" s="17" t="s">
        <v>149</v>
      </c>
    </row>
    <row r="598" spans="2:65" s="1" customFormat="1" ht="20.25" customHeight="1">
      <c r="B598" s="160"/>
      <c r="C598" s="161" t="s">
        <v>1069</v>
      </c>
      <c r="D598" s="161" t="s">
        <v>143</v>
      </c>
      <c r="E598" s="162" t="s">
        <v>1070</v>
      </c>
      <c r="F598" s="163" t="s">
        <v>1071</v>
      </c>
      <c r="G598" s="164" t="s">
        <v>265</v>
      </c>
      <c r="H598" s="165">
        <v>4</v>
      </c>
      <c r="I598" s="166"/>
      <c r="J598" s="167">
        <f>ROUND(I598*H598,0)</f>
        <v>0</v>
      </c>
      <c r="K598" s="163" t="s">
        <v>147</v>
      </c>
      <c r="L598" s="34"/>
      <c r="M598" s="168" t="s">
        <v>21</v>
      </c>
      <c r="N598" s="169" t="s">
        <v>43</v>
      </c>
      <c r="O598" s="35"/>
      <c r="P598" s="170">
        <f>O598*H598</f>
        <v>0</v>
      </c>
      <c r="Q598" s="170">
        <v>0.00054</v>
      </c>
      <c r="R598" s="170">
        <f>Q598*H598</f>
        <v>0.00216</v>
      </c>
      <c r="S598" s="170">
        <v>0</v>
      </c>
      <c r="T598" s="171">
        <f>S598*H598</f>
        <v>0</v>
      </c>
      <c r="AR598" s="17" t="s">
        <v>239</v>
      </c>
      <c r="AT598" s="17" t="s">
        <v>143</v>
      </c>
      <c r="AU598" s="17" t="s">
        <v>149</v>
      </c>
      <c r="AY598" s="17" t="s">
        <v>141</v>
      </c>
      <c r="BE598" s="172">
        <f>IF(N598="základní",J598,0)</f>
        <v>0</v>
      </c>
      <c r="BF598" s="172">
        <f>IF(N598="snížená",J598,0)</f>
        <v>0</v>
      </c>
      <c r="BG598" s="172">
        <f>IF(N598="zákl. přenesená",J598,0)</f>
        <v>0</v>
      </c>
      <c r="BH598" s="172">
        <f>IF(N598="sníž. přenesená",J598,0)</f>
        <v>0</v>
      </c>
      <c r="BI598" s="172">
        <f>IF(N598="nulová",J598,0)</f>
        <v>0</v>
      </c>
      <c r="BJ598" s="17" t="s">
        <v>149</v>
      </c>
      <c r="BK598" s="172">
        <f>ROUND(I598*H598,0)</f>
        <v>0</v>
      </c>
      <c r="BL598" s="17" t="s">
        <v>239</v>
      </c>
      <c r="BM598" s="17" t="s">
        <v>1072</v>
      </c>
    </row>
    <row r="599" spans="2:47" s="1" customFormat="1" ht="28.5" customHeight="1">
      <c r="B599" s="34"/>
      <c r="D599" s="176" t="s">
        <v>151</v>
      </c>
      <c r="F599" s="196" t="s">
        <v>1073</v>
      </c>
      <c r="I599" s="134"/>
      <c r="L599" s="34"/>
      <c r="M599" s="63"/>
      <c r="N599" s="35"/>
      <c r="O599" s="35"/>
      <c r="P599" s="35"/>
      <c r="Q599" s="35"/>
      <c r="R599" s="35"/>
      <c r="S599" s="35"/>
      <c r="T599" s="64"/>
      <c r="AT599" s="17" t="s">
        <v>151</v>
      </c>
      <c r="AU599" s="17" t="s">
        <v>149</v>
      </c>
    </row>
    <row r="600" spans="2:65" s="1" customFormat="1" ht="20.25" customHeight="1">
      <c r="B600" s="160"/>
      <c r="C600" s="161" t="s">
        <v>1074</v>
      </c>
      <c r="D600" s="161" t="s">
        <v>143</v>
      </c>
      <c r="E600" s="162" t="s">
        <v>1075</v>
      </c>
      <c r="F600" s="163" t="s">
        <v>1076</v>
      </c>
      <c r="G600" s="164" t="s">
        <v>146</v>
      </c>
      <c r="H600" s="165">
        <v>50</v>
      </c>
      <c r="I600" s="166"/>
      <c r="J600" s="167">
        <f>ROUND(I600*H600,0)</f>
        <v>0</v>
      </c>
      <c r="K600" s="163" t="s">
        <v>147</v>
      </c>
      <c r="L600" s="34"/>
      <c r="M600" s="168" t="s">
        <v>21</v>
      </c>
      <c r="N600" s="169" t="s">
        <v>43</v>
      </c>
      <c r="O600" s="35"/>
      <c r="P600" s="170">
        <f>O600*H600</f>
        <v>0</v>
      </c>
      <c r="Q600" s="170">
        <v>0.00045</v>
      </c>
      <c r="R600" s="170">
        <f>Q600*H600</f>
        <v>0.0225</v>
      </c>
      <c r="S600" s="170">
        <v>0</v>
      </c>
      <c r="T600" s="171">
        <f>S600*H600</f>
        <v>0</v>
      </c>
      <c r="AR600" s="17" t="s">
        <v>239</v>
      </c>
      <c r="AT600" s="17" t="s">
        <v>143</v>
      </c>
      <c r="AU600" s="17" t="s">
        <v>149</v>
      </c>
      <c r="AY600" s="17" t="s">
        <v>141</v>
      </c>
      <c r="BE600" s="172">
        <f>IF(N600="základní",J600,0)</f>
        <v>0</v>
      </c>
      <c r="BF600" s="172">
        <f>IF(N600="snížená",J600,0)</f>
        <v>0</v>
      </c>
      <c r="BG600" s="172">
        <f>IF(N600="zákl. přenesená",J600,0)</f>
        <v>0</v>
      </c>
      <c r="BH600" s="172">
        <f>IF(N600="sníž. přenesená",J600,0)</f>
        <v>0</v>
      </c>
      <c r="BI600" s="172">
        <f>IF(N600="nulová",J600,0)</f>
        <v>0</v>
      </c>
      <c r="BJ600" s="17" t="s">
        <v>149</v>
      </c>
      <c r="BK600" s="172">
        <f>ROUND(I600*H600,0)</f>
        <v>0</v>
      </c>
      <c r="BL600" s="17" t="s">
        <v>239</v>
      </c>
      <c r="BM600" s="17" t="s">
        <v>1077</v>
      </c>
    </row>
    <row r="601" spans="2:47" s="1" customFormat="1" ht="20.25" customHeight="1">
      <c r="B601" s="34"/>
      <c r="D601" s="176" t="s">
        <v>151</v>
      </c>
      <c r="F601" s="196" t="s">
        <v>1078</v>
      </c>
      <c r="I601" s="134"/>
      <c r="L601" s="34"/>
      <c r="M601" s="63"/>
      <c r="N601" s="35"/>
      <c r="O601" s="35"/>
      <c r="P601" s="35"/>
      <c r="Q601" s="35"/>
      <c r="R601" s="35"/>
      <c r="S601" s="35"/>
      <c r="T601" s="64"/>
      <c r="AT601" s="17" t="s">
        <v>151</v>
      </c>
      <c r="AU601" s="17" t="s">
        <v>149</v>
      </c>
    </row>
    <row r="602" spans="2:65" s="1" customFormat="1" ht="20.25" customHeight="1">
      <c r="B602" s="160"/>
      <c r="C602" s="161" t="s">
        <v>1079</v>
      </c>
      <c r="D602" s="161" t="s">
        <v>143</v>
      </c>
      <c r="E602" s="162" t="s">
        <v>1080</v>
      </c>
      <c r="F602" s="163" t="s">
        <v>1081</v>
      </c>
      <c r="G602" s="164" t="s">
        <v>146</v>
      </c>
      <c r="H602" s="165">
        <v>50</v>
      </c>
      <c r="I602" s="166"/>
      <c r="J602" s="167">
        <f>ROUND(I602*H602,0)</f>
        <v>0</v>
      </c>
      <c r="K602" s="163" t="s">
        <v>147</v>
      </c>
      <c r="L602" s="34"/>
      <c r="M602" s="168" t="s">
        <v>21</v>
      </c>
      <c r="N602" s="169" t="s">
        <v>43</v>
      </c>
      <c r="O602" s="35"/>
      <c r="P602" s="170">
        <f>O602*H602</f>
        <v>0</v>
      </c>
      <c r="Q602" s="170">
        <v>0</v>
      </c>
      <c r="R602" s="170">
        <f>Q602*H602</f>
        <v>0</v>
      </c>
      <c r="S602" s="170">
        <v>0</v>
      </c>
      <c r="T602" s="171">
        <f>S602*H602</f>
        <v>0</v>
      </c>
      <c r="AR602" s="17" t="s">
        <v>239</v>
      </c>
      <c r="AT602" s="17" t="s">
        <v>143</v>
      </c>
      <c r="AU602" s="17" t="s">
        <v>149</v>
      </c>
      <c r="AY602" s="17" t="s">
        <v>141</v>
      </c>
      <c r="BE602" s="172">
        <f>IF(N602="základní",J602,0)</f>
        <v>0</v>
      </c>
      <c r="BF602" s="172">
        <f>IF(N602="snížená",J602,0)</f>
        <v>0</v>
      </c>
      <c r="BG602" s="172">
        <f>IF(N602="zákl. přenesená",J602,0)</f>
        <v>0</v>
      </c>
      <c r="BH602" s="172">
        <f>IF(N602="sníž. přenesená",J602,0)</f>
        <v>0</v>
      </c>
      <c r="BI602" s="172">
        <f>IF(N602="nulová",J602,0)</f>
        <v>0</v>
      </c>
      <c r="BJ602" s="17" t="s">
        <v>149</v>
      </c>
      <c r="BK602" s="172">
        <f>ROUND(I602*H602,0)</f>
        <v>0</v>
      </c>
      <c r="BL602" s="17" t="s">
        <v>239</v>
      </c>
      <c r="BM602" s="17" t="s">
        <v>1082</v>
      </c>
    </row>
    <row r="603" spans="2:47" s="1" customFormat="1" ht="20.25" customHeight="1">
      <c r="B603" s="34"/>
      <c r="D603" s="176" t="s">
        <v>151</v>
      </c>
      <c r="F603" s="196" t="s">
        <v>1083</v>
      </c>
      <c r="I603" s="134"/>
      <c r="L603" s="34"/>
      <c r="M603" s="63"/>
      <c r="N603" s="35"/>
      <c r="O603" s="35"/>
      <c r="P603" s="35"/>
      <c r="Q603" s="35"/>
      <c r="R603" s="35"/>
      <c r="S603" s="35"/>
      <c r="T603" s="64"/>
      <c r="AT603" s="17" t="s">
        <v>151</v>
      </c>
      <c r="AU603" s="17" t="s">
        <v>149</v>
      </c>
    </row>
    <row r="604" spans="2:65" s="1" customFormat="1" ht="20.25" customHeight="1">
      <c r="B604" s="160"/>
      <c r="C604" s="161" t="s">
        <v>1084</v>
      </c>
      <c r="D604" s="161" t="s">
        <v>143</v>
      </c>
      <c r="E604" s="162" t="s">
        <v>1085</v>
      </c>
      <c r="F604" s="163" t="s">
        <v>1086</v>
      </c>
      <c r="G604" s="164" t="s">
        <v>745</v>
      </c>
      <c r="H604" s="217"/>
      <c r="I604" s="166"/>
      <c r="J604" s="167">
        <f>ROUND(I604*H604,0)</f>
        <v>0</v>
      </c>
      <c r="K604" s="163" t="s">
        <v>147</v>
      </c>
      <c r="L604" s="34"/>
      <c r="M604" s="168" t="s">
        <v>21</v>
      </c>
      <c r="N604" s="169" t="s">
        <v>43</v>
      </c>
      <c r="O604" s="35"/>
      <c r="P604" s="170">
        <f>O604*H604</f>
        <v>0</v>
      </c>
      <c r="Q604" s="170">
        <v>0</v>
      </c>
      <c r="R604" s="170">
        <f>Q604*H604</f>
        <v>0</v>
      </c>
      <c r="S604" s="170">
        <v>0</v>
      </c>
      <c r="T604" s="171">
        <f>S604*H604</f>
        <v>0</v>
      </c>
      <c r="AR604" s="17" t="s">
        <v>239</v>
      </c>
      <c r="AT604" s="17" t="s">
        <v>143</v>
      </c>
      <c r="AU604" s="17" t="s">
        <v>149</v>
      </c>
      <c r="AY604" s="17" t="s">
        <v>141</v>
      </c>
      <c r="BE604" s="172">
        <f>IF(N604="základní",J604,0)</f>
        <v>0</v>
      </c>
      <c r="BF604" s="172">
        <f>IF(N604="snížená",J604,0)</f>
        <v>0</v>
      </c>
      <c r="BG604" s="172">
        <f>IF(N604="zákl. přenesená",J604,0)</f>
        <v>0</v>
      </c>
      <c r="BH604" s="172">
        <f>IF(N604="sníž. přenesená",J604,0)</f>
        <v>0</v>
      </c>
      <c r="BI604" s="172">
        <f>IF(N604="nulová",J604,0)</f>
        <v>0</v>
      </c>
      <c r="BJ604" s="17" t="s">
        <v>149</v>
      </c>
      <c r="BK604" s="172">
        <f>ROUND(I604*H604,0)</f>
        <v>0</v>
      </c>
      <c r="BL604" s="17" t="s">
        <v>239</v>
      </c>
      <c r="BM604" s="17" t="s">
        <v>1087</v>
      </c>
    </row>
    <row r="605" spans="2:47" s="1" customFormat="1" ht="28.5" customHeight="1">
      <c r="B605" s="34"/>
      <c r="D605" s="176" t="s">
        <v>151</v>
      </c>
      <c r="F605" s="196" t="s">
        <v>1088</v>
      </c>
      <c r="I605" s="134"/>
      <c r="L605" s="34"/>
      <c r="M605" s="63"/>
      <c r="N605" s="35"/>
      <c r="O605" s="35"/>
      <c r="P605" s="35"/>
      <c r="Q605" s="35"/>
      <c r="R605" s="35"/>
      <c r="S605" s="35"/>
      <c r="T605" s="64"/>
      <c r="AT605" s="17" t="s">
        <v>151</v>
      </c>
      <c r="AU605" s="17" t="s">
        <v>149</v>
      </c>
    </row>
    <row r="606" spans="2:65" s="1" customFormat="1" ht="20.25" customHeight="1">
      <c r="B606" s="160"/>
      <c r="C606" s="161" t="s">
        <v>1089</v>
      </c>
      <c r="D606" s="161" t="s">
        <v>143</v>
      </c>
      <c r="E606" s="162" t="s">
        <v>1090</v>
      </c>
      <c r="F606" s="163" t="s">
        <v>1091</v>
      </c>
      <c r="G606" s="164" t="s">
        <v>265</v>
      </c>
      <c r="H606" s="165">
        <v>4</v>
      </c>
      <c r="I606" s="166"/>
      <c r="J606" s="167">
        <f>ROUND(I606*H606,0)</f>
        <v>0</v>
      </c>
      <c r="K606" s="163" t="s">
        <v>147</v>
      </c>
      <c r="L606" s="34"/>
      <c r="M606" s="168" t="s">
        <v>21</v>
      </c>
      <c r="N606" s="169" t="s">
        <v>43</v>
      </c>
      <c r="O606" s="35"/>
      <c r="P606" s="170">
        <f>O606*H606</f>
        <v>0</v>
      </c>
      <c r="Q606" s="170">
        <v>9E-05</v>
      </c>
      <c r="R606" s="170">
        <f>Q606*H606</f>
        <v>0.00036</v>
      </c>
      <c r="S606" s="170">
        <v>0.00045</v>
      </c>
      <c r="T606" s="171">
        <f>S606*H606</f>
        <v>0.0018</v>
      </c>
      <c r="AR606" s="17" t="s">
        <v>239</v>
      </c>
      <c r="AT606" s="17" t="s">
        <v>143</v>
      </c>
      <c r="AU606" s="17" t="s">
        <v>149</v>
      </c>
      <c r="AY606" s="17" t="s">
        <v>141</v>
      </c>
      <c r="BE606" s="172">
        <f>IF(N606="základní",J606,0)</f>
        <v>0</v>
      </c>
      <c r="BF606" s="172">
        <f>IF(N606="snížená",J606,0)</f>
        <v>0</v>
      </c>
      <c r="BG606" s="172">
        <f>IF(N606="zákl. přenesená",J606,0)</f>
        <v>0</v>
      </c>
      <c r="BH606" s="172">
        <f>IF(N606="sníž. přenesená",J606,0)</f>
        <v>0</v>
      </c>
      <c r="BI606" s="172">
        <f>IF(N606="nulová",J606,0)</f>
        <v>0</v>
      </c>
      <c r="BJ606" s="17" t="s">
        <v>149</v>
      </c>
      <c r="BK606" s="172">
        <f>ROUND(I606*H606,0)</f>
        <v>0</v>
      </c>
      <c r="BL606" s="17" t="s">
        <v>239</v>
      </c>
      <c r="BM606" s="17" t="s">
        <v>1092</v>
      </c>
    </row>
    <row r="607" spans="2:47" s="1" customFormat="1" ht="20.25" customHeight="1">
      <c r="B607" s="34"/>
      <c r="D607" s="176" t="s">
        <v>151</v>
      </c>
      <c r="F607" s="196" t="s">
        <v>1093</v>
      </c>
      <c r="I607" s="134"/>
      <c r="L607" s="34"/>
      <c r="M607" s="63"/>
      <c r="N607" s="35"/>
      <c r="O607" s="35"/>
      <c r="P607" s="35"/>
      <c r="Q607" s="35"/>
      <c r="R607" s="35"/>
      <c r="S607" s="35"/>
      <c r="T607" s="64"/>
      <c r="AT607" s="17" t="s">
        <v>151</v>
      </c>
      <c r="AU607" s="17" t="s">
        <v>149</v>
      </c>
    </row>
    <row r="608" spans="2:65" s="1" customFormat="1" ht="20.25" customHeight="1">
      <c r="B608" s="160"/>
      <c r="C608" s="161" t="s">
        <v>1094</v>
      </c>
      <c r="D608" s="161" t="s">
        <v>143</v>
      </c>
      <c r="E608" s="162" t="s">
        <v>1095</v>
      </c>
      <c r="F608" s="163" t="s">
        <v>1096</v>
      </c>
      <c r="G608" s="164" t="s">
        <v>265</v>
      </c>
      <c r="H608" s="165">
        <v>2</v>
      </c>
      <c r="I608" s="166"/>
      <c r="J608" s="167">
        <f>ROUND(I608*H608,0)</f>
        <v>0</v>
      </c>
      <c r="K608" s="163" t="s">
        <v>147</v>
      </c>
      <c r="L608" s="34"/>
      <c r="M608" s="168" t="s">
        <v>21</v>
      </c>
      <c r="N608" s="169" t="s">
        <v>43</v>
      </c>
      <c r="O608" s="35"/>
      <c r="P608" s="170">
        <f>O608*H608</f>
        <v>0</v>
      </c>
      <c r="Q608" s="170">
        <v>0.00012</v>
      </c>
      <c r="R608" s="170">
        <f>Q608*H608</f>
        <v>0.00024</v>
      </c>
      <c r="S608" s="170">
        <v>0</v>
      </c>
      <c r="T608" s="171">
        <f>S608*H608</f>
        <v>0</v>
      </c>
      <c r="AR608" s="17" t="s">
        <v>239</v>
      </c>
      <c r="AT608" s="17" t="s">
        <v>143</v>
      </c>
      <c r="AU608" s="17" t="s">
        <v>149</v>
      </c>
      <c r="AY608" s="17" t="s">
        <v>141</v>
      </c>
      <c r="BE608" s="172">
        <f>IF(N608="základní",J608,0)</f>
        <v>0</v>
      </c>
      <c r="BF608" s="172">
        <f>IF(N608="snížená",J608,0)</f>
        <v>0</v>
      </c>
      <c r="BG608" s="172">
        <f>IF(N608="zákl. přenesená",J608,0)</f>
        <v>0</v>
      </c>
      <c r="BH608" s="172">
        <f>IF(N608="sníž. přenesená",J608,0)</f>
        <v>0</v>
      </c>
      <c r="BI608" s="172">
        <f>IF(N608="nulová",J608,0)</f>
        <v>0</v>
      </c>
      <c r="BJ608" s="17" t="s">
        <v>149</v>
      </c>
      <c r="BK608" s="172">
        <f>ROUND(I608*H608,0)</f>
        <v>0</v>
      </c>
      <c r="BL608" s="17" t="s">
        <v>239</v>
      </c>
      <c r="BM608" s="17" t="s">
        <v>1097</v>
      </c>
    </row>
    <row r="609" spans="2:47" s="1" customFormat="1" ht="20.25" customHeight="1">
      <c r="B609" s="34"/>
      <c r="D609" s="176" t="s">
        <v>151</v>
      </c>
      <c r="F609" s="196" t="s">
        <v>1098</v>
      </c>
      <c r="I609" s="134"/>
      <c r="L609" s="34"/>
      <c r="M609" s="63"/>
      <c r="N609" s="35"/>
      <c r="O609" s="35"/>
      <c r="P609" s="35"/>
      <c r="Q609" s="35"/>
      <c r="R609" s="35"/>
      <c r="S609" s="35"/>
      <c r="T609" s="64"/>
      <c r="AT609" s="17" t="s">
        <v>151</v>
      </c>
      <c r="AU609" s="17" t="s">
        <v>149</v>
      </c>
    </row>
    <row r="610" spans="2:65" s="1" customFormat="1" ht="20.25" customHeight="1">
      <c r="B610" s="160"/>
      <c r="C610" s="161" t="s">
        <v>1099</v>
      </c>
      <c r="D610" s="161" t="s">
        <v>143</v>
      </c>
      <c r="E610" s="162" t="s">
        <v>1100</v>
      </c>
      <c r="F610" s="163" t="s">
        <v>1101</v>
      </c>
      <c r="G610" s="164" t="s">
        <v>265</v>
      </c>
      <c r="H610" s="165">
        <v>3</v>
      </c>
      <c r="I610" s="166"/>
      <c r="J610" s="167">
        <f>ROUND(I610*H610,0)</f>
        <v>0</v>
      </c>
      <c r="K610" s="163" t="s">
        <v>147</v>
      </c>
      <c r="L610" s="34"/>
      <c r="M610" s="168" t="s">
        <v>21</v>
      </c>
      <c r="N610" s="169" t="s">
        <v>43</v>
      </c>
      <c r="O610" s="35"/>
      <c r="P610" s="170">
        <f>O610*H610</f>
        <v>0</v>
      </c>
      <c r="Q610" s="170">
        <v>0.00014</v>
      </c>
      <c r="R610" s="170">
        <f>Q610*H610</f>
        <v>0.00041999999999999996</v>
      </c>
      <c r="S610" s="170">
        <v>0</v>
      </c>
      <c r="T610" s="171">
        <f>S610*H610</f>
        <v>0</v>
      </c>
      <c r="AR610" s="17" t="s">
        <v>239</v>
      </c>
      <c r="AT610" s="17" t="s">
        <v>143</v>
      </c>
      <c r="AU610" s="17" t="s">
        <v>149</v>
      </c>
      <c r="AY610" s="17" t="s">
        <v>141</v>
      </c>
      <c r="BE610" s="172">
        <f>IF(N610="základní",J610,0)</f>
        <v>0</v>
      </c>
      <c r="BF610" s="172">
        <f>IF(N610="snížená",J610,0)</f>
        <v>0</v>
      </c>
      <c r="BG610" s="172">
        <f>IF(N610="zákl. přenesená",J610,0)</f>
        <v>0</v>
      </c>
      <c r="BH610" s="172">
        <f>IF(N610="sníž. přenesená",J610,0)</f>
        <v>0</v>
      </c>
      <c r="BI610" s="172">
        <f>IF(N610="nulová",J610,0)</f>
        <v>0</v>
      </c>
      <c r="BJ610" s="17" t="s">
        <v>149</v>
      </c>
      <c r="BK610" s="172">
        <f>ROUND(I610*H610,0)</f>
        <v>0</v>
      </c>
      <c r="BL610" s="17" t="s">
        <v>239</v>
      </c>
      <c r="BM610" s="17" t="s">
        <v>1102</v>
      </c>
    </row>
    <row r="611" spans="2:47" s="1" customFormat="1" ht="28.5" customHeight="1">
      <c r="B611" s="34"/>
      <c r="D611" s="176" t="s">
        <v>151</v>
      </c>
      <c r="F611" s="196" t="s">
        <v>1103</v>
      </c>
      <c r="I611" s="134"/>
      <c r="L611" s="34"/>
      <c r="M611" s="63"/>
      <c r="N611" s="35"/>
      <c r="O611" s="35"/>
      <c r="P611" s="35"/>
      <c r="Q611" s="35"/>
      <c r="R611" s="35"/>
      <c r="S611" s="35"/>
      <c r="T611" s="64"/>
      <c r="AT611" s="17" t="s">
        <v>151</v>
      </c>
      <c r="AU611" s="17" t="s">
        <v>149</v>
      </c>
    </row>
    <row r="612" spans="2:65" s="1" customFormat="1" ht="20.25" customHeight="1">
      <c r="B612" s="160"/>
      <c r="C612" s="161" t="s">
        <v>1104</v>
      </c>
      <c r="D612" s="161" t="s">
        <v>143</v>
      </c>
      <c r="E612" s="162" t="s">
        <v>1105</v>
      </c>
      <c r="F612" s="163" t="s">
        <v>1106</v>
      </c>
      <c r="G612" s="164" t="s">
        <v>265</v>
      </c>
      <c r="H612" s="165">
        <v>3</v>
      </c>
      <c r="I612" s="166"/>
      <c r="J612" s="167">
        <f>ROUND(I612*H612,0)</f>
        <v>0</v>
      </c>
      <c r="K612" s="163" t="s">
        <v>147</v>
      </c>
      <c r="L612" s="34"/>
      <c r="M612" s="168" t="s">
        <v>21</v>
      </c>
      <c r="N612" s="169" t="s">
        <v>43</v>
      </c>
      <c r="O612" s="35"/>
      <c r="P612" s="170">
        <f>O612*H612</f>
        <v>0</v>
      </c>
      <c r="Q612" s="170">
        <v>0.00071</v>
      </c>
      <c r="R612" s="170">
        <f>Q612*H612</f>
        <v>0.00213</v>
      </c>
      <c r="S612" s="170">
        <v>0</v>
      </c>
      <c r="T612" s="171">
        <f>S612*H612</f>
        <v>0</v>
      </c>
      <c r="AR612" s="17" t="s">
        <v>239</v>
      </c>
      <c r="AT612" s="17" t="s">
        <v>143</v>
      </c>
      <c r="AU612" s="17" t="s">
        <v>149</v>
      </c>
      <c r="AY612" s="17" t="s">
        <v>141</v>
      </c>
      <c r="BE612" s="172">
        <f>IF(N612="základní",J612,0)</f>
        <v>0</v>
      </c>
      <c r="BF612" s="172">
        <f>IF(N612="snížená",J612,0)</f>
        <v>0</v>
      </c>
      <c r="BG612" s="172">
        <f>IF(N612="zákl. přenesená",J612,0)</f>
        <v>0</v>
      </c>
      <c r="BH612" s="172">
        <f>IF(N612="sníž. přenesená",J612,0)</f>
        <v>0</v>
      </c>
      <c r="BI612" s="172">
        <f>IF(N612="nulová",J612,0)</f>
        <v>0</v>
      </c>
      <c r="BJ612" s="17" t="s">
        <v>149</v>
      </c>
      <c r="BK612" s="172">
        <f>ROUND(I612*H612,0)</f>
        <v>0</v>
      </c>
      <c r="BL612" s="17" t="s">
        <v>239</v>
      </c>
      <c r="BM612" s="17" t="s">
        <v>1107</v>
      </c>
    </row>
    <row r="613" spans="2:47" s="1" customFormat="1" ht="28.5" customHeight="1">
      <c r="B613" s="34"/>
      <c r="D613" s="176" t="s">
        <v>151</v>
      </c>
      <c r="F613" s="196" t="s">
        <v>1108</v>
      </c>
      <c r="I613" s="134"/>
      <c r="L613" s="34"/>
      <c r="M613" s="63"/>
      <c r="N613" s="35"/>
      <c r="O613" s="35"/>
      <c r="P613" s="35"/>
      <c r="Q613" s="35"/>
      <c r="R613" s="35"/>
      <c r="S613" s="35"/>
      <c r="T613" s="64"/>
      <c r="AT613" s="17" t="s">
        <v>151</v>
      </c>
      <c r="AU613" s="17" t="s">
        <v>149</v>
      </c>
    </row>
    <row r="614" spans="2:65" s="1" customFormat="1" ht="20.25" customHeight="1">
      <c r="B614" s="160"/>
      <c r="C614" s="161" t="s">
        <v>1109</v>
      </c>
      <c r="D614" s="161" t="s">
        <v>143</v>
      </c>
      <c r="E614" s="162" t="s">
        <v>1110</v>
      </c>
      <c r="F614" s="163" t="s">
        <v>1111</v>
      </c>
      <c r="G614" s="164" t="s">
        <v>265</v>
      </c>
      <c r="H614" s="165">
        <v>4</v>
      </c>
      <c r="I614" s="166"/>
      <c r="J614" s="167">
        <f>ROUND(I614*H614,0)</f>
        <v>0</v>
      </c>
      <c r="K614" s="163" t="s">
        <v>147</v>
      </c>
      <c r="L614" s="34"/>
      <c r="M614" s="168" t="s">
        <v>21</v>
      </c>
      <c r="N614" s="169" t="s">
        <v>43</v>
      </c>
      <c r="O614" s="35"/>
      <c r="P614" s="170">
        <f>O614*H614</f>
        <v>0</v>
      </c>
      <c r="Q614" s="170">
        <v>0.00018</v>
      </c>
      <c r="R614" s="170">
        <f>Q614*H614</f>
        <v>0.00072</v>
      </c>
      <c r="S614" s="170">
        <v>0</v>
      </c>
      <c r="T614" s="171">
        <f>S614*H614</f>
        <v>0</v>
      </c>
      <c r="AR614" s="17" t="s">
        <v>239</v>
      </c>
      <c r="AT614" s="17" t="s">
        <v>143</v>
      </c>
      <c r="AU614" s="17" t="s">
        <v>149</v>
      </c>
      <c r="AY614" s="17" t="s">
        <v>141</v>
      </c>
      <c r="BE614" s="172">
        <f>IF(N614="základní",J614,0)</f>
        <v>0</v>
      </c>
      <c r="BF614" s="172">
        <f>IF(N614="snížená",J614,0)</f>
        <v>0</v>
      </c>
      <c r="BG614" s="172">
        <f>IF(N614="zákl. přenesená",J614,0)</f>
        <v>0</v>
      </c>
      <c r="BH614" s="172">
        <f>IF(N614="sníž. přenesená",J614,0)</f>
        <v>0</v>
      </c>
      <c r="BI614" s="172">
        <f>IF(N614="nulová",J614,0)</f>
        <v>0</v>
      </c>
      <c r="BJ614" s="17" t="s">
        <v>149</v>
      </c>
      <c r="BK614" s="172">
        <f>ROUND(I614*H614,0)</f>
        <v>0</v>
      </c>
      <c r="BL614" s="17" t="s">
        <v>239</v>
      </c>
      <c r="BM614" s="17" t="s">
        <v>1112</v>
      </c>
    </row>
    <row r="615" spans="2:47" s="1" customFormat="1" ht="28.5" customHeight="1">
      <c r="B615" s="34"/>
      <c r="D615" s="176" t="s">
        <v>151</v>
      </c>
      <c r="F615" s="196" t="s">
        <v>1113</v>
      </c>
      <c r="I615" s="134"/>
      <c r="L615" s="34"/>
      <c r="M615" s="63"/>
      <c r="N615" s="35"/>
      <c r="O615" s="35"/>
      <c r="P615" s="35"/>
      <c r="Q615" s="35"/>
      <c r="R615" s="35"/>
      <c r="S615" s="35"/>
      <c r="T615" s="64"/>
      <c r="AT615" s="17" t="s">
        <v>151</v>
      </c>
      <c r="AU615" s="17" t="s">
        <v>149</v>
      </c>
    </row>
    <row r="616" spans="2:65" s="1" customFormat="1" ht="28.5" customHeight="1">
      <c r="B616" s="160"/>
      <c r="C616" s="161" t="s">
        <v>1114</v>
      </c>
      <c r="D616" s="161" t="s">
        <v>143</v>
      </c>
      <c r="E616" s="162" t="s">
        <v>1115</v>
      </c>
      <c r="F616" s="163" t="s">
        <v>1116</v>
      </c>
      <c r="G616" s="164" t="s">
        <v>242</v>
      </c>
      <c r="H616" s="165">
        <v>0.002</v>
      </c>
      <c r="I616" s="166"/>
      <c r="J616" s="167">
        <f>ROUND(I616*H616,0)</f>
        <v>0</v>
      </c>
      <c r="K616" s="163" t="s">
        <v>147</v>
      </c>
      <c r="L616" s="34"/>
      <c r="M616" s="168" t="s">
        <v>21</v>
      </c>
      <c r="N616" s="169" t="s">
        <v>43</v>
      </c>
      <c r="O616" s="35"/>
      <c r="P616" s="170">
        <f>O616*H616</f>
        <v>0</v>
      </c>
      <c r="Q616" s="170">
        <v>0</v>
      </c>
      <c r="R616" s="170">
        <f>Q616*H616</f>
        <v>0</v>
      </c>
      <c r="S616" s="170">
        <v>0</v>
      </c>
      <c r="T616" s="171">
        <f>S616*H616</f>
        <v>0</v>
      </c>
      <c r="AR616" s="17" t="s">
        <v>239</v>
      </c>
      <c r="AT616" s="17" t="s">
        <v>143</v>
      </c>
      <c r="AU616" s="17" t="s">
        <v>149</v>
      </c>
      <c r="AY616" s="17" t="s">
        <v>141</v>
      </c>
      <c r="BE616" s="172">
        <f>IF(N616="základní",J616,0)</f>
        <v>0</v>
      </c>
      <c r="BF616" s="172">
        <f>IF(N616="snížená",J616,0)</f>
        <v>0</v>
      </c>
      <c r="BG616" s="172">
        <f>IF(N616="zákl. přenesená",J616,0)</f>
        <v>0</v>
      </c>
      <c r="BH616" s="172">
        <f>IF(N616="sníž. přenesená",J616,0)</f>
        <v>0</v>
      </c>
      <c r="BI616" s="172">
        <f>IF(N616="nulová",J616,0)</f>
        <v>0</v>
      </c>
      <c r="BJ616" s="17" t="s">
        <v>149</v>
      </c>
      <c r="BK616" s="172">
        <f>ROUND(I616*H616,0)</f>
        <v>0</v>
      </c>
      <c r="BL616" s="17" t="s">
        <v>239</v>
      </c>
      <c r="BM616" s="17" t="s">
        <v>1117</v>
      </c>
    </row>
    <row r="617" spans="2:47" s="1" customFormat="1" ht="28.5" customHeight="1">
      <c r="B617" s="34"/>
      <c r="D617" s="176" t="s">
        <v>151</v>
      </c>
      <c r="F617" s="196" t="s">
        <v>1118</v>
      </c>
      <c r="I617" s="134"/>
      <c r="L617" s="34"/>
      <c r="M617" s="63"/>
      <c r="N617" s="35"/>
      <c r="O617" s="35"/>
      <c r="P617" s="35"/>
      <c r="Q617" s="35"/>
      <c r="R617" s="35"/>
      <c r="S617" s="35"/>
      <c r="T617" s="64"/>
      <c r="AT617" s="17" t="s">
        <v>151</v>
      </c>
      <c r="AU617" s="17" t="s">
        <v>149</v>
      </c>
    </row>
    <row r="618" spans="2:65" s="1" customFormat="1" ht="20.25" customHeight="1">
      <c r="B618" s="160"/>
      <c r="C618" s="161" t="s">
        <v>1119</v>
      </c>
      <c r="D618" s="161" t="s">
        <v>143</v>
      </c>
      <c r="E618" s="162" t="s">
        <v>1120</v>
      </c>
      <c r="F618" s="163" t="s">
        <v>1121</v>
      </c>
      <c r="G618" s="164" t="s">
        <v>745</v>
      </c>
      <c r="H618" s="217"/>
      <c r="I618" s="166"/>
      <c r="J618" s="167">
        <f>ROUND(I618*H618,0)</f>
        <v>0</v>
      </c>
      <c r="K618" s="163" t="s">
        <v>147</v>
      </c>
      <c r="L618" s="34"/>
      <c r="M618" s="168" t="s">
        <v>21</v>
      </c>
      <c r="N618" s="169" t="s">
        <v>43</v>
      </c>
      <c r="O618" s="35"/>
      <c r="P618" s="170">
        <f>O618*H618</f>
        <v>0</v>
      </c>
      <c r="Q618" s="170">
        <v>0</v>
      </c>
      <c r="R618" s="170">
        <f>Q618*H618</f>
        <v>0</v>
      </c>
      <c r="S618" s="170">
        <v>0</v>
      </c>
      <c r="T618" s="171">
        <f>S618*H618</f>
        <v>0</v>
      </c>
      <c r="AR618" s="17" t="s">
        <v>239</v>
      </c>
      <c r="AT618" s="17" t="s">
        <v>143</v>
      </c>
      <c r="AU618" s="17" t="s">
        <v>149</v>
      </c>
      <c r="AY618" s="17" t="s">
        <v>141</v>
      </c>
      <c r="BE618" s="172">
        <f>IF(N618="základní",J618,0)</f>
        <v>0</v>
      </c>
      <c r="BF618" s="172">
        <f>IF(N618="snížená",J618,0)</f>
        <v>0</v>
      </c>
      <c r="BG618" s="172">
        <f>IF(N618="zákl. přenesená",J618,0)</f>
        <v>0</v>
      </c>
      <c r="BH618" s="172">
        <f>IF(N618="sníž. přenesená",J618,0)</f>
        <v>0</v>
      </c>
      <c r="BI618" s="172">
        <f>IF(N618="nulová",J618,0)</f>
        <v>0</v>
      </c>
      <c r="BJ618" s="17" t="s">
        <v>149</v>
      </c>
      <c r="BK618" s="172">
        <f>ROUND(I618*H618,0)</f>
        <v>0</v>
      </c>
      <c r="BL618" s="17" t="s">
        <v>239</v>
      </c>
      <c r="BM618" s="17" t="s">
        <v>1122</v>
      </c>
    </row>
    <row r="619" spans="2:47" s="1" customFormat="1" ht="28.5" customHeight="1">
      <c r="B619" s="34"/>
      <c r="D619" s="176" t="s">
        <v>151</v>
      </c>
      <c r="F619" s="196" t="s">
        <v>1123</v>
      </c>
      <c r="I619" s="134"/>
      <c r="L619" s="34"/>
      <c r="M619" s="63"/>
      <c r="N619" s="35"/>
      <c r="O619" s="35"/>
      <c r="P619" s="35"/>
      <c r="Q619" s="35"/>
      <c r="R619" s="35"/>
      <c r="S619" s="35"/>
      <c r="T619" s="64"/>
      <c r="AT619" s="17" t="s">
        <v>151</v>
      </c>
      <c r="AU619" s="17" t="s">
        <v>149</v>
      </c>
    </row>
    <row r="620" spans="2:65" s="1" customFormat="1" ht="20.25" customHeight="1">
      <c r="B620" s="160"/>
      <c r="C620" s="161" t="s">
        <v>1124</v>
      </c>
      <c r="D620" s="161" t="s">
        <v>143</v>
      </c>
      <c r="E620" s="162" t="s">
        <v>1125</v>
      </c>
      <c r="F620" s="163" t="s">
        <v>1126</v>
      </c>
      <c r="G620" s="164" t="s">
        <v>265</v>
      </c>
      <c r="H620" s="165">
        <v>2</v>
      </c>
      <c r="I620" s="166"/>
      <c r="J620" s="167">
        <f>ROUND(I620*H620,0)</f>
        <v>0</v>
      </c>
      <c r="K620" s="163" t="s">
        <v>147</v>
      </c>
      <c r="L620" s="34"/>
      <c r="M620" s="168" t="s">
        <v>21</v>
      </c>
      <c r="N620" s="169" t="s">
        <v>43</v>
      </c>
      <c r="O620" s="35"/>
      <c r="P620" s="170">
        <f>O620*H620</f>
        <v>0</v>
      </c>
      <c r="Q620" s="170">
        <v>5E-05</v>
      </c>
      <c r="R620" s="170">
        <f>Q620*H620</f>
        <v>0.0001</v>
      </c>
      <c r="S620" s="170">
        <v>0.01235</v>
      </c>
      <c r="T620" s="171">
        <f>S620*H620</f>
        <v>0.0247</v>
      </c>
      <c r="AR620" s="17" t="s">
        <v>239</v>
      </c>
      <c r="AT620" s="17" t="s">
        <v>143</v>
      </c>
      <c r="AU620" s="17" t="s">
        <v>149</v>
      </c>
      <c r="AY620" s="17" t="s">
        <v>141</v>
      </c>
      <c r="BE620" s="172">
        <f>IF(N620="základní",J620,0)</f>
        <v>0</v>
      </c>
      <c r="BF620" s="172">
        <f>IF(N620="snížená",J620,0)</f>
        <v>0</v>
      </c>
      <c r="BG620" s="172">
        <f>IF(N620="zákl. přenesená",J620,0)</f>
        <v>0</v>
      </c>
      <c r="BH620" s="172">
        <f>IF(N620="sníž. přenesená",J620,0)</f>
        <v>0</v>
      </c>
      <c r="BI620" s="172">
        <f>IF(N620="nulová",J620,0)</f>
        <v>0</v>
      </c>
      <c r="BJ620" s="17" t="s">
        <v>149</v>
      </c>
      <c r="BK620" s="172">
        <f>ROUND(I620*H620,0)</f>
        <v>0</v>
      </c>
      <c r="BL620" s="17" t="s">
        <v>239</v>
      </c>
      <c r="BM620" s="17" t="s">
        <v>1127</v>
      </c>
    </row>
    <row r="621" spans="2:47" s="1" customFormat="1" ht="20.25" customHeight="1">
      <c r="B621" s="34"/>
      <c r="D621" s="176" t="s">
        <v>151</v>
      </c>
      <c r="F621" s="196" t="s">
        <v>1128</v>
      </c>
      <c r="I621" s="134"/>
      <c r="L621" s="34"/>
      <c r="M621" s="63"/>
      <c r="N621" s="35"/>
      <c r="O621" s="35"/>
      <c r="P621" s="35"/>
      <c r="Q621" s="35"/>
      <c r="R621" s="35"/>
      <c r="S621" s="35"/>
      <c r="T621" s="64"/>
      <c r="AT621" s="17" t="s">
        <v>151</v>
      </c>
      <c r="AU621" s="17" t="s">
        <v>149</v>
      </c>
    </row>
    <row r="622" spans="2:65" s="1" customFormat="1" ht="28.5" customHeight="1">
      <c r="B622" s="160"/>
      <c r="C622" s="161" t="s">
        <v>1129</v>
      </c>
      <c r="D622" s="161" t="s">
        <v>143</v>
      </c>
      <c r="E622" s="162" t="s">
        <v>1130</v>
      </c>
      <c r="F622" s="163" t="s">
        <v>1131</v>
      </c>
      <c r="G622" s="164" t="s">
        <v>265</v>
      </c>
      <c r="H622" s="165">
        <v>1</v>
      </c>
      <c r="I622" s="166"/>
      <c r="J622" s="167">
        <f>ROUND(I622*H622,0)</f>
        <v>0</v>
      </c>
      <c r="K622" s="163" t="s">
        <v>147</v>
      </c>
      <c r="L622" s="34"/>
      <c r="M622" s="168" t="s">
        <v>21</v>
      </c>
      <c r="N622" s="169" t="s">
        <v>43</v>
      </c>
      <c r="O622" s="35"/>
      <c r="P622" s="170">
        <f>O622*H622</f>
        <v>0</v>
      </c>
      <c r="Q622" s="170">
        <v>0.0145</v>
      </c>
      <c r="R622" s="170">
        <f>Q622*H622</f>
        <v>0.0145</v>
      </c>
      <c r="S622" s="170">
        <v>0</v>
      </c>
      <c r="T622" s="171">
        <f>S622*H622</f>
        <v>0</v>
      </c>
      <c r="AR622" s="17" t="s">
        <v>239</v>
      </c>
      <c r="AT622" s="17" t="s">
        <v>143</v>
      </c>
      <c r="AU622" s="17" t="s">
        <v>149</v>
      </c>
      <c r="AY622" s="17" t="s">
        <v>141</v>
      </c>
      <c r="BE622" s="172">
        <f>IF(N622="základní",J622,0)</f>
        <v>0</v>
      </c>
      <c r="BF622" s="172">
        <f>IF(N622="snížená",J622,0)</f>
        <v>0</v>
      </c>
      <c r="BG622" s="172">
        <f>IF(N622="zákl. přenesená",J622,0)</f>
        <v>0</v>
      </c>
      <c r="BH622" s="172">
        <f>IF(N622="sníž. přenesená",J622,0)</f>
        <v>0</v>
      </c>
      <c r="BI622" s="172">
        <f>IF(N622="nulová",J622,0)</f>
        <v>0</v>
      </c>
      <c r="BJ622" s="17" t="s">
        <v>149</v>
      </c>
      <c r="BK622" s="172">
        <f>ROUND(I622*H622,0)</f>
        <v>0</v>
      </c>
      <c r="BL622" s="17" t="s">
        <v>239</v>
      </c>
      <c r="BM622" s="17" t="s">
        <v>1132</v>
      </c>
    </row>
    <row r="623" spans="2:47" s="1" customFormat="1" ht="28.5" customHeight="1">
      <c r="B623" s="34"/>
      <c r="D623" s="176" t="s">
        <v>151</v>
      </c>
      <c r="F623" s="196" t="s">
        <v>1133</v>
      </c>
      <c r="I623" s="134"/>
      <c r="L623" s="34"/>
      <c r="M623" s="63"/>
      <c r="N623" s="35"/>
      <c r="O623" s="35"/>
      <c r="P623" s="35"/>
      <c r="Q623" s="35"/>
      <c r="R623" s="35"/>
      <c r="S623" s="35"/>
      <c r="T623" s="64"/>
      <c r="AT623" s="17" t="s">
        <v>151</v>
      </c>
      <c r="AU623" s="17" t="s">
        <v>149</v>
      </c>
    </row>
    <row r="624" spans="2:65" s="1" customFormat="1" ht="28.5" customHeight="1">
      <c r="B624" s="160"/>
      <c r="C624" s="161" t="s">
        <v>1134</v>
      </c>
      <c r="D624" s="161" t="s">
        <v>143</v>
      </c>
      <c r="E624" s="162" t="s">
        <v>1135</v>
      </c>
      <c r="F624" s="163" t="s">
        <v>1136</v>
      </c>
      <c r="G624" s="164" t="s">
        <v>265</v>
      </c>
      <c r="H624" s="165">
        <v>1</v>
      </c>
      <c r="I624" s="166"/>
      <c r="J624" s="167">
        <f>ROUND(I624*H624,0)</f>
        <v>0</v>
      </c>
      <c r="K624" s="163" t="s">
        <v>147</v>
      </c>
      <c r="L624" s="34"/>
      <c r="M624" s="168" t="s">
        <v>21</v>
      </c>
      <c r="N624" s="169" t="s">
        <v>43</v>
      </c>
      <c r="O624" s="35"/>
      <c r="P624" s="170">
        <f>O624*H624</f>
        <v>0</v>
      </c>
      <c r="Q624" s="170">
        <v>0.01942</v>
      </c>
      <c r="R624" s="170">
        <f>Q624*H624</f>
        <v>0.01942</v>
      </c>
      <c r="S624" s="170">
        <v>0</v>
      </c>
      <c r="T624" s="171">
        <f>S624*H624</f>
        <v>0</v>
      </c>
      <c r="AR624" s="17" t="s">
        <v>239</v>
      </c>
      <c r="AT624" s="17" t="s">
        <v>143</v>
      </c>
      <c r="AU624" s="17" t="s">
        <v>149</v>
      </c>
      <c r="AY624" s="17" t="s">
        <v>141</v>
      </c>
      <c r="BE624" s="172">
        <f>IF(N624="základní",J624,0)</f>
        <v>0</v>
      </c>
      <c r="BF624" s="172">
        <f>IF(N624="snížená",J624,0)</f>
        <v>0</v>
      </c>
      <c r="BG624" s="172">
        <f>IF(N624="zákl. přenesená",J624,0)</f>
        <v>0</v>
      </c>
      <c r="BH624" s="172">
        <f>IF(N624="sníž. přenesená",J624,0)</f>
        <v>0</v>
      </c>
      <c r="BI624" s="172">
        <f>IF(N624="nulová",J624,0)</f>
        <v>0</v>
      </c>
      <c r="BJ624" s="17" t="s">
        <v>149</v>
      </c>
      <c r="BK624" s="172">
        <f>ROUND(I624*H624,0)</f>
        <v>0</v>
      </c>
      <c r="BL624" s="17" t="s">
        <v>239</v>
      </c>
      <c r="BM624" s="17" t="s">
        <v>1137</v>
      </c>
    </row>
    <row r="625" spans="2:47" s="1" customFormat="1" ht="28.5" customHeight="1">
      <c r="B625" s="34"/>
      <c r="D625" s="176" t="s">
        <v>151</v>
      </c>
      <c r="F625" s="196" t="s">
        <v>1138</v>
      </c>
      <c r="I625" s="134"/>
      <c r="L625" s="34"/>
      <c r="M625" s="63"/>
      <c r="N625" s="35"/>
      <c r="O625" s="35"/>
      <c r="P625" s="35"/>
      <c r="Q625" s="35"/>
      <c r="R625" s="35"/>
      <c r="S625" s="35"/>
      <c r="T625" s="64"/>
      <c r="AT625" s="17" t="s">
        <v>151</v>
      </c>
      <c r="AU625" s="17" t="s">
        <v>149</v>
      </c>
    </row>
    <row r="626" spans="2:65" s="1" customFormat="1" ht="28.5" customHeight="1">
      <c r="B626" s="160"/>
      <c r="C626" s="161" t="s">
        <v>1139</v>
      </c>
      <c r="D626" s="161" t="s">
        <v>143</v>
      </c>
      <c r="E626" s="162" t="s">
        <v>1140</v>
      </c>
      <c r="F626" s="163" t="s">
        <v>1141</v>
      </c>
      <c r="G626" s="164" t="s">
        <v>265</v>
      </c>
      <c r="H626" s="165">
        <v>1</v>
      </c>
      <c r="I626" s="166"/>
      <c r="J626" s="167">
        <f>ROUND(I626*H626,0)</f>
        <v>0</v>
      </c>
      <c r="K626" s="163" t="s">
        <v>147</v>
      </c>
      <c r="L626" s="34"/>
      <c r="M626" s="168" t="s">
        <v>21</v>
      </c>
      <c r="N626" s="169" t="s">
        <v>43</v>
      </c>
      <c r="O626" s="35"/>
      <c r="P626" s="170">
        <f>O626*H626</f>
        <v>0</v>
      </c>
      <c r="Q626" s="170">
        <v>0.0372</v>
      </c>
      <c r="R626" s="170">
        <f>Q626*H626</f>
        <v>0.0372</v>
      </c>
      <c r="S626" s="170">
        <v>0</v>
      </c>
      <c r="T626" s="171">
        <f>S626*H626</f>
        <v>0</v>
      </c>
      <c r="AR626" s="17" t="s">
        <v>239</v>
      </c>
      <c r="AT626" s="17" t="s">
        <v>143</v>
      </c>
      <c r="AU626" s="17" t="s">
        <v>149</v>
      </c>
      <c r="AY626" s="17" t="s">
        <v>141</v>
      </c>
      <c r="BE626" s="172">
        <f>IF(N626="základní",J626,0)</f>
        <v>0</v>
      </c>
      <c r="BF626" s="172">
        <f>IF(N626="snížená",J626,0)</f>
        <v>0</v>
      </c>
      <c r="BG626" s="172">
        <f>IF(N626="zákl. přenesená",J626,0)</f>
        <v>0</v>
      </c>
      <c r="BH626" s="172">
        <f>IF(N626="sníž. přenesená",J626,0)</f>
        <v>0</v>
      </c>
      <c r="BI626" s="172">
        <f>IF(N626="nulová",J626,0)</f>
        <v>0</v>
      </c>
      <c r="BJ626" s="17" t="s">
        <v>149</v>
      </c>
      <c r="BK626" s="172">
        <f>ROUND(I626*H626,0)</f>
        <v>0</v>
      </c>
      <c r="BL626" s="17" t="s">
        <v>239</v>
      </c>
      <c r="BM626" s="17" t="s">
        <v>1142</v>
      </c>
    </row>
    <row r="627" spans="2:47" s="1" customFormat="1" ht="28.5" customHeight="1">
      <c r="B627" s="34"/>
      <c r="D627" s="176" t="s">
        <v>151</v>
      </c>
      <c r="F627" s="196" t="s">
        <v>1143</v>
      </c>
      <c r="I627" s="134"/>
      <c r="L627" s="34"/>
      <c r="M627" s="63"/>
      <c r="N627" s="35"/>
      <c r="O627" s="35"/>
      <c r="P627" s="35"/>
      <c r="Q627" s="35"/>
      <c r="R627" s="35"/>
      <c r="S627" s="35"/>
      <c r="T627" s="64"/>
      <c r="AT627" s="17" t="s">
        <v>151</v>
      </c>
      <c r="AU627" s="17" t="s">
        <v>149</v>
      </c>
    </row>
    <row r="628" spans="2:65" s="1" customFormat="1" ht="28.5" customHeight="1">
      <c r="B628" s="160"/>
      <c r="C628" s="161" t="s">
        <v>1144</v>
      </c>
      <c r="D628" s="161" t="s">
        <v>143</v>
      </c>
      <c r="E628" s="162" t="s">
        <v>1145</v>
      </c>
      <c r="F628" s="163" t="s">
        <v>1146</v>
      </c>
      <c r="G628" s="164" t="s">
        <v>265</v>
      </c>
      <c r="H628" s="165">
        <v>2</v>
      </c>
      <c r="I628" s="166"/>
      <c r="J628" s="167">
        <f>ROUND(I628*H628,0)</f>
        <v>0</v>
      </c>
      <c r="K628" s="163" t="s">
        <v>147</v>
      </c>
      <c r="L628" s="34"/>
      <c r="M628" s="168" t="s">
        <v>21</v>
      </c>
      <c r="N628" s="169" t="s">
        <v>43</v>
      </c>
      <c r="O628" s="35"/>
      <c r="P628" s="170">
        <f>O628*H628</f>
        <v>0</v>
      </c>
      <c r="Q628" s="170">
        <v>0</v>
      </c>
      <c r="R628" s="170">
        <f>Q628*H628</f>
        <v>0</v>
      </c>
      <c r="S628" s="170">
        <v>0</v>
      </c>
      <c r="T628" s="171">
        <f>S628*H628</f>
        <v>0</v>
      </c>
      <c r="AR628" s="17" t="s">
        <v>239</v>
      </c>
      <c r="AT628" s="17" t="s">
        <v>143</v>
      </c>
      <c r="AU628" s="17" t="s">
        <v>149</v>
      </c>
      <c r="AY628" s="17" t="s">
        <v>141</v>
      </c>
      <c r="BE628" s="172">
        <f>IF(N628="základní",J628,0)</f>
        <v>0</v>
      </c>
      <c r="BF628" s="172">
        <f>IF(N628="snížená",J628,0)</f>
        <v>0</v>
      </c>
      <c r="BG628" s="172">
        <f>IF(N628="zákl. přenesená",J628,0)</f>
        <v>0</v>
      </c>
      <c r="BH628" s="172">
        <f>IF(N628="sníž. přenesená",J628,0)</f>
        <v>0</v>
      </c>
      <c r="BI628" s="172">
        <f>IF(N628="nulová",J628,0)</f>
        <v>0</v>
      </c>
      <c r="BJ628" s="17" t="s">
        <v>149</v>
      </c>
      <c r="BK628" s="172">
        <f>ROUND(I628*H628,0)</f>
        <v>0</v>
      </c>
      <c r="BL628" s="17" t="s">
        <v>239</v>
      </c>
      <c r="BM628" s="17" t="s">
        <v>1147</v>
      </c>
    </row>
    <row r="629" spans="2:47" s="1" customFormat="1" ht="28.5" customHeight="1">
      <c r="B629" s="34"/>
      <c r="D629" s="176" t="s">
        <v>151</v>
      </c>
      <c r="F629" s="196" t="s">
        <v>1148</v>
      </c>
      <c r="I629" s="134"/>
      <c r="L629" s="34"/>
      <c r="M629" s="63"/>
      <c r="N629" s="35"/>
      <c r="O629" s="35"/>
      <c r="P629" s="35"/>
      <c r="Q629" s="35"/>
      <c r="R629" s="35"/>
      <c r="S629" s="35"/>
      <c r="T629" s="64"/>
      <c r="AT629" s="17" t="s">
        <v>151</v>
      </c>
      <c r="AU629" s="17" t="s">
        <v>149</v>
      </c>
    </row>
    <row r="630" spans="2:65" s="1" customFormat="1" ht="20.25" customHeight="1">
      <c r="B630" s="160"/>
      <c r="C630" s="161" t="s">
        <v>1149</v>
      </c>
      <c r="D630" s="161" t="s">
        <v>143</v>
      </c>
      <c r="E630" s="162" t="s">
        <v>1150</v>
      </c>
      <c r="F630" s="163" t="s">
        <v>1151</v>
      </c>
      <c r="G630" s="164" t="s">
        <v>187</v>
      </c>
      <c r="H630" s="165">
        <v>135</v>
      </c>
      <c r="I630" s="166"/>
      <c r="J630" s="167">
        <f>ROUND(I630*H630,0)</f>
        <v>0</v>
      </c>
      <c r="K630" s="163" t="s">
        <v>147</v>
      </c>
      <c r="L630" s="34"/>
      <c r="M630" s="168" t="s">
        <v>21</v>
      </c>
      <c r="N630" s="169" t="s">
        <v>43</v>
      </c>
      <c r="O630" s="35"/>
      <c r="P630" s="170">
        <f>O630*H630</f>
        <v>0</v>
      </c>
      <c r="Q630" s="170">
        <v>0</v>
      </c>
      <c r="R630" s="170">
        <f>Q630*H630</f>
        <v>0</v>
      </c>
      <c r="S630" s="170">
        <v>0</v>
      </c>
      <c r="T630" s="171">
        <f>S630*H630</f>
        <v>0</v>
      </c>
      <c r="AR630" s="17" t="s">
        <v>239</v>
      </c>
      <c r="AT630" s="17" t="s">
        <v>143</v>
      </c>
      <c r="AU630" s="17" t="s">
        <v>149</v>
      </c>
      <c r="AY630" s="17" t="s">
        <v>141</v>
      </c>
      <c r="BE630" s="172">
        <f>IF(N630="základní",J630,0)</f>
        <v>0</v>
      </c>
      <c r="BF630" s="172">
        <f>IF(N630="snížená",J630,0)</f>
        <v>0</v>
      </c>
      <c r="BG630" s="172">
        <f>IF(N630="zákl. přenesená",J630,0)</f>
        <v>0</v>
      </c>
      <c r="BH630" s="172">
        <f>IF(N630="sníž. přenesená",J630,0)</f>
        <v>0</v>
      </c>
      <c r="BI630" s="172">
        <f>IF(N630="nulová",J630,0)</f>
        <v>0</v>
      </c>
      <c r="BJ630" s="17" t="s">
        <v>149</v>
      </c>
      <c r="BK630" s="172">
        <f>ROUND(I630*H630,0)</f>
        <v>0</v>
      </c>
      <c r="BL630" s="17" t="s">
        <v>239</v>
      </c>
      <c r="BM630" s="17" t="s">
        <v>1152</v>
      </c>
    </row>
    <row r="631" spans="2:47" s="1" customFormat="1" ht="20.25" customHeight="1">
      <c r="B631" s="34"/>
      <c r="D631" s="176" t="s">
        <v>151</v>
      </c>
      <c r="F631" s="196" t="s">
        <v>1153</v>
      </c>
      <c r="I631" s="134"/>
      <c r="L631" s="34"/>
      <c r="M631" s="63"/>
      <c r="N631" s="35"/>
      <c r="O631" s="35"/>
      <c r="P631" s="35"/>
      <c r="Q631" s="35"/>
      <c r="R631" s="35"/>
      <c r="S631" s="35"/>
      <c r="T631" s="64"/>
      <c r="AT631" s="17" t="s">
        <v>151</v>
      </c>
      <c r="AU631" s="17" t="s">
        <v>149</v>
      </c>
    </row>
    <row r="632" spans="2:65" s="1" customFormat="1" ht="28.5" customHeight="1">
      <c r="B632" s="160"/>
      <c r="C632" s="161" t="s">
        <v>1154</v>
      </c>
      <c r="D632" s="161" t="s">
        <v>143</v>
      </c>
      <c r="E632" s="162" t="s">
        <v>1155</v>
      </c>
      <c r="F632" s="163" t="s">
        <v>1156</v>
      </c>
      <c r="G632" s="164" t="s">
        <v>242</v>
      </c>
      <c r="H632" s="165">
        <v>0.025</v>
      </c>
      <c r="I632" s="166"/>
      <c r="J632" s="167">
        <f>ROUND(I632*H632,0)</f>
        <v>0</v>
      </c>
      <c r="K632" s="163" t="s">
        <v>147</v>
      </c>
      <c r="L632" s="34"/>
      <c r="M632" s="168" t="s">
        <v>21</v>
      </c>
      <c r="N632" s="169" t="s">
        <v>43</v>
      </c>
      <c r="O632" s="35"/>
      <c r="P632" s="170">
        <f>O632*H632</f>
        <v>0</v>
      </c>
      <c r="Q632" s="170">
        <v>0</v>
      </c>
      <c r="R632" s="170">
        <f>Q632*H632</f>
        <v>0</v>
      </c>
      <c r="S632" s="170">
        <v>0</v>
      </c>
      <c r="T632" s="171">
        <f>S632*H632</f>
        <v>0</v>
      </c>
      <c r="AR632" s="17" t="s">
        <v>239</v>
      </c>
      <c r="AT632" s="17" t="s">
        <v>143</v>
      </c>
      <c r="AU632" s="17" t="s">
        <v>149</v>
      </c>
      <c r="AY632" s="17" t="s">
        <v>141</v>
      </c>
      <c r="BE632" s="172">
        <f>IF(N632="základní",J632,0)</f>
        <v>0</v>
      </c>
      <c r="BF632" s="172">
        <f>IF(N632="snížená",J632,0)</f>
        <v>0</v>
      </c>
      <c r="BG632" s="172">
        <f>IF(N632="zákl. přenesená",J632,0)</f>
        <v>0</v>
      </c>
      <c r="BH632" s="172">
        <f>IF(N632="sníž. přenesená",J632,0)</f>
        <v>0</v>
      </c>
      <c r="BI632" s="172">
        <f>IF(N632="nulová",J632,0)</f>
        <v>0</v>
      </c>
      <c r="BJ632" s="17" t="s">
        <v>149</v>
      </c>
      <c r="BK632" s="172">
        <f>ROUND(I632*H632,0)</f>
        <v>0</v>
      </c>
      <c r="BL632" s="17" t="s">
        <v>239</v>
      </c>
      <c r="BM632" s="17" t="s">
        <v>1157</v>
      </c>
    </row>
    <row r="633" spans="2:47" s="1" customFormat="1" ht="28.5" customHeight="1">
      <c r="B633" s="34"/>
      <c r="D633" s="176" t="s">
        <v>151</v>
      </c>
      <c r="F633" s="196" t="s">
        <v>1158</v>
      </c>
      <c r="I633" s="134"/>
      <c r="L633" s="34"/>
      <c r="M633" s="63"/>
      <c r="N633" s="35"/>
      <c r="O633" s="35"/>
      <c r="P633" s="35"/>
      <c r="Q633" s="35"/>
      <c r="R633" s="35"/>
      <c r="S633" s="35"/>
      <c r="T633" s="64"/>
      <c r="AT633" s="17" t="s">
        <v>151</v>
      </c>
      <c r="AU633" s="17" t="s">
        <v>149</v>
      </c>
    </row>
    <row r="634" spans="2:65" s="1" customFormat="1" ht="20.25" customHeight="1">
      <c r="B634" s="160"/>
      <c r="C634" s="161" t="s">
        <v>1159</v>
      </c>
      <c r="D634" s="161" t="s">
        <v>143</v>
      </c>
      <c r="E634" s="162" t="s">
        <v>1160</v>
      </c>
      <c r="F634" s="163" t="s">
        <v>1161</v>
      </c>
      <c r="G634" s="164" t="s">
        <v>745</v>
      </c>
      <c r="H634" s="217"/>
      <c r="I634" s="166"/>
      <c r="J634" s="167">
        <f>ROUND(I634*H634,0)</f>
        <v>0</v>
      </c>
      <c r="K634" s="163" t="s">
        <v>147</v>
      </c>
      <c r="L634" s="34"/>
      <c r="M634" s="168" t="s">
        <v>21</v>
      </c>
      <c r="N634" s="169" t="s">
        <v>43</v>
      </c>
      <c r="O634" s="35"/>
      <c r="P634" s="170">
        <f>O634*H634</f>
        <v>0</v>
      </c>
      <c r="Q634" s="170">
        <v>0</v>
      </c>
      <c r="R634" s="170">
        <f>Q634*H634</f>
        <v>0</v>
      </c>
      <c r="S634" s="170">
        <v>0</v>
      </c>
      <c r="T634" s="171">
        <f>S634*H634</f>
        <v>0</v>
      </c>
      <c r="AR634" s="17" t="s">
        <v>239</v>
      </c>
      <c r="AT634" s="17" t="s">
        <v>143</v>
      </c>
      <c r="AU634" s="17" t="s">
        <v>149</v>
      </c>
      <c r="AY634" s="17" t="s">
        <v>141</v>
      </c>
      <c r="BE634" s="172">
        <f>IF(N634="základní",J634,0)</f>
        <v>0</v>
      </c>
      <c r="BF634" s="172">
        <f>IF(N634="snížená",J634,0)</f>
        <v>0</v>
      </c>
      <c r="BG634" s="172">
        <f>IF(N634="zákl. přenesená",J634,0)</f>
        <v>0</v>
      </c>
      <c r="BH634" s="172">
        <f>IF(N634="sníž. přenesená",J634,0)</f>
        <v>0</v>
      </c>
      <c r="BI634" s="172">
        <f>IF(N634="nulová",J634,0)</f>
        <v>0</v>
      </c>
      <c r="BJ634" s="17" t="s">
        <v>149</v>
      </c>
      <c r="BK634" s="172">
        <f>ROUND(I634*H634,0)</f>
        <v>0</v>
      </c>
      <c r="BL634" s="17" t="s">
        <v>239</v>
      </c>
      <c r="BM634" s="17" t="s">
        <v>1162</v>
      </c>
    </row>
    <row r="635" spans="2:47" s="1" customFormat="1" ht="28.5" customHeight="1">
      <c r="B635" s="34"/>
      <c r="D635" s="176" t="s">
        <v>151</v>
      </c>
      <c r="F635" s="196" t="s">
        <v>1163</v>
      </c>
      <c r="I635" s="134"/>
      <c r="L635" s="34"/>
      <c r="M635" s="63"/>
      <c r="N635" s="35"/>
      <c r="O635" s="35"/>
      <c r="P635" s="35"/>
      <c r="Q635" s="35"/>
      <c r="R635" s="35"/>
      <c r="S635" s="35"/>
      <c r="T635" s="64"/>
      <c r="AT635" s="17" t="s">
        <v>151</v>
      </c>
      <c r="AU635" s="17" t="s">
        <v>149</v>
      </c>
    </row>
    <row r="636" spans="2:65" s="1" customFormat="1" ht="20.25" customHeight="1">
      <c r="B636" s="160"/>
      <c r="C636" s="161" t="s">
        <v>1164</v>
      </c>
      <c r="D636" s="161" t="s">
        <v>143</v>
      </c>
      <c r="E636" s="162" t="s">
        <v>1165</v>
      </c>
      <c r="F636" s="163" t="s">
        <v>1166</v>
      </c>
      <c r="G636" s="164" t="s">
        <v>1167</v>
      </c>
      <c r="H636" s="165">
        <v>1</v>
      </c>
      <c r="I636" s="166"/>
      <c r="J636" s="167">
        <f>ROUND(I636*H636,0)</f>
        <v>0</v>
      </c>
      <c r="K636" s="163" t="s">
        <v>21</v>
      </c>
      <c r="L636" s="34"/>
      <c r="M636" s="168" t="s">
        <v>21</v>
      </c>
      <c r="N636" s="169" t="s">
        <v>43</v>
      </c>
      <c r="O636" s="35"/>
      <c r="P636" s="170">
        <f>O636*H636</f>
        <v>0</v>
      </c>
      <c r="Q636" s="170">
        <v>0</v>
      </c>
      <c r="R636" s="170">
        <f>Q636*H636</f>
        <v>0</v>
      </c>
      <c r="S636" s="170">
        <v>0</v>
      </c>
      <c r="T636" s="171">
        <f>S636*H636</f>
        <v>0</v>
      </c>
      <c r="AR636" s="17" t="s">
        <v>148</v>
      </c>
      <c r="AT636" s="17" t="s">
        <v>143</v>
      </c>
      <c r="AU636" s="17" t="s">
        <v>149</v>
      </c>
      <c r="AY636" s="17" t="s">
        <v>141</v>
      </c>
      <c r="BE636" s="172">
        <f>IF(N636="základní",J636,0)</f>
        <v>0</v>
      </c>
      <c r="BF636" s="172">
        <f>IF(N636="snížená",J636,0)</f>
        <v>0</v>
      </c>
      <c r="BG636" s="172">
        <f>IF(N636="zákl. přenesená",J636,0)</f>
        <v>0</v>
      </c>
      <c r="BH636" s="172">
        <f>IF(N636="sníž. přenesená",J636,0)</f>
        <v>0</v>
      </c>
      <c r="BI636" s="172">
        <f>IF(N636="nulová",J636,0)</f>
        <v>0</v>
      </c>
      <c r="BJ636" s="17" t="s">
        <v>149</v>
      </c>
      <c r="BK636" s="172">
        <f>ROUND(I636*H636,0)</f>
        <v>0</v>
      </c>
      <c r="BL636" s="17" t="s">
        <v>148</v>
      </c>
      <c r="BM636" s="17" t="s">
        <v>1168</v>
      </c>
    </row>
    <row r="637" spans="2:47" s="1" customFormat="1" ht="20.25" customHeight="1">
      <c r="B637" s="34"/>
      <c r="D637" s="176" t="s">
        <v>151</v>
      </c>
      <c r="F637" s="196" t="s">
        <v>1166</v>
      </c>
      <c r="I637" s="134"/>
      <c r="L637" s="34"/>
      <c r="M637" s="63"/>
      <c r="N637" s="35"/>
      <c r="O637" s="35"/>
      <c r="P637" s="35"/>
      <c r="Q637" s="35"/>
      <c r="R637" s="35"/>
      <c r="S637" s="35"/>
      <c r="T637" s="64"/>
      <c r="AT637" s="17" t="s">
        <v>151</v>
      </c>
      <c r="AU637" s="17" t="s">
        <v>149</v>
      </c>
    </row>
    <row r="638" spans="2:65" s="1" customFormat="1" ht="20.25" customHeight="1">
      <c r="B638" s="160"/>
      <c r="C638" s="161" t="s">
        <v>1169</v>
      </c>
      <c r="D638" s="161" t="s">
        <v>143</v>
      </c>
      <c r="E638" s="162" t="s">
        <v>1170</v>
      </c>
      <c r="F638" s="163" t="s">
        <v>1171</v>
      </c>
      <c r="G638" s="164" t="s">
        <v>1167</v>
      </c>
      <c r="H638" s="165">
        <v>1</v>
      </c>
      <c r="I638" s="166"/>
      <c r="J638" s="167">
        <f>ROUND(I638*H638,0)</f>
        <v>0</v>
      </c>
      <c r="K638" s="163" t="s">
        <v>21</v>
      </c>
      <c r="L638" s="34"/>
      <c r="M638" s="168" t="s">
        <v>21</v>
      </c>
      <c r="N638" s="169" t="s">
        <v>43</v>
      </c>
      <c r="O638" s="35"/>
      <c r="P638" s="170">
        <f>O638*H638</f>
        <v>0</v>
      </c>
      <c r="Q638" s="170">
        <v>0</v>
      </c>
      <c r="R638" s="170">
        <f>Q638*H638</f>
        <v>0</v>
      </c>
      <c r="S638" s="170">
        <v>0</v>
      </c>
      <c r="T638" s="171">
        <f>S638*H638</f>
        <v>0</v>
      </c>
      <c r="AR638" s="17" t="s">
        <v>148</v>
      </c>
      <c r="AT638" s="17" t="s">
        <v>143</v>
      </c>
      <c r="AU638" s="17" t="s">
        <v>149</v>
      </c>
      <c r="AY638" s="17" t="s">
        <v>141</v>
      </c>
      <c r="BE638" s="172">
        <f>IF(N638="základní",J638,0)</f>
        <v>0</v>
      </c>
      <c r="BF638" s="172">
        <f>IF(N638="snížená",J638,0)</f>
        <v>0</v>
      </c>
      <c r="BG638" s="172">
        <f>IF(N638="zákl. přenesená",J638,0)</f>
        <v>0</v>
      </c>
      <c r="BH638" s="172">
        <f>IF(N638="sníž. přenesená",J638,0)</f>
        <v>0</v>
      </c>
      <c r="BI638" s="172">
        <f>IF(N638="nulová",J638,0)</f>
        <v>0</v>
      </c>
      <c r="BJ638" s="17" t="s">
        <v>149</v>
      </c>
      <c r="BK638" s="172">
        <f>ROUND(I638*H638,0)</f>
        <v>0</v>
      </c>
      <c r="BL638" s="17" t="s">
        <v>148</v>
      </c>
      <c r="BM638" s="17" t="s">
        <v>1172</v>
      </c>
    </row>
    <row r="639" spans="2:47" s="1" customFormat="1" ht="20.25" customHeight="1">
      <c r="B639" s="34"/>
      <c r="D639" s="176" t="s">
        <v>151</v>
      </c>
      <c r="F639" s="196" t="s">
        <v>1171</v>
      </c>
      <c r="I639" s="134"/>
      <c r="L639" s="34"/>
      <c r="M639" s="63"/>
      <c r="N639" s="35"/>
      <c r="O639" s="35"/>
      <c r="P639" s="35"/>
      <c r="Q639" s="35"/>
      <c r="R639" s="35"/>
      <c r="S639" s="35"/>
      <c r="T639" s="64"/>
      <c r="AT639" s="17" t="s">
        <v>151</v>
      </c>
      <c r="AU639" s="17" t="s">
        <v>149</v>
      </c>
    </row>
    <row r="640" spans="2:65" s="1" customFormat="1" ht="20.25" customHeight="1">
      <c r="B640" s="160"/>
      <c r="C640" s="161" t="s">
        <v>1173</v>
      </c>
      <c r="D640" s="161" t="s">
        <v>143</v>
      </c>
      <c r="E640" s="162" t="s">
        <v>1174</v>
      </c>
      <c r="F640" s="163" t="s">
        <v>1175</v>
      </c>
      <c r="G640" s="164" t="s">
        <v>1167</v>
      </c>
      <c r="H640" s="165">
        <v>1</v>
      </c>
      <c r="I640" s="166"/>
      <c r="J640" s="167">
        <f>ROUND(I640*H640,0)</f>
        <v>0</v>
      </c>
      <c r="K640" s="163" t="s">
        <v>21</v>
      </c>
      <c r="L640" s="34"/>
      <c r="M640" s="168" t="s">
        <v>21</v>
      </c>
      <c r="N640" s="169" t="s">
        <v>43</v>
      </c>
      <c r="O640" s="35"/>
      <c r="P640" s="170">
        <f>O640*H640</f>
        <v>0</v>
      </c>
      <c r="Q640" s="170">
        <v>0</v>
      </c>
      <c r="R640" s="170">
        <f>Q640*H640</f>
        <v>0</v>
      </c>
      <c r="S640" s="170">
        <v>0</v>
      </c>
      <c r="T640" s="171">
        <f>S640*H640</f>
        <v>0</v>
      </c>
      <c r="AR640" s="17" t="s">
        <v>148</v>
      </c>
      <c r="AT640" s="17" t="s">
        <v>143</v>
      </c>
      <c r="AU640" s="17" t="s">
        <v>149</v>
      </c>
      <c r="AY640" s="17" t="s">
        <v>141</v>
      </c>
      <c r="BE640" s="172">
        <f>IF(N640="základní",J640,0)</f>
        <v>0</v>
      </c>
      <c r="BF640" s="172">
        <f>IF(N640="snížená",J640,0)</f>
        <v>0</v>
      </c>
      <c r="BG640" s="172">
        <f>IF(N640="zákl. přenesená",J640,0)</f>
        <v>0</v>
      </c>
      <c r="BH640" s="172">
        <f>IF(N640="sníž. přenesená",J640,0)</f>
        <v>0</v>
      </c>
      <c r="BI640" s="172">
        <f>IF(N640="nulová",J640,0)</f>
        <v>0</v>
      </c>
      <c r="BJ640" s="17" t="s">
        <v>149</v>
      </c>
      <c r="BK640" s="172">
        <f>ROUND(I640*H640,0)</f>
        <v>0</v>
      </c>
      <c r="BL640" s="17" t="s">
        <v>148</v>
      </c>
      <c r="BM640" s="17" t="s">
        <v>1176</v>
      </c>
    </row>
    <row r="641" spans="2:47" s="1" customFormat="1" ht="20.25" customHeight="1">
      <c r="B641" s="34"/>
      <c r="D641" s="176" t="s">
        <v>151</v>
      </c>
      <c r="F641" s="196" t="s">
        <v>1175</v>
      </c>
      <c r="I641" s="134"/>
      <c r="L641" s="34"/>
      <c r="M641" s="63"/>
      <c r="N641" s="35"/>
      <c r="O641" s="35"/>
      <c r="P641" s="35"/>
      <c r="Q641" s="35"/>
      <c r="R641" s="35"/>
      <c r="S641" s="35"/>
      <c r="T641" s="64"/>
      <c r="AT641" s="17" t="s">
        <v>151</v>
      </c>
      <c r="AU641" s="17" t="s">
        <v>149</v>
      </c>
    </row>
    <row r="642" spans="2:65" s="1" customFormat="1" ht="20.25" customHeight="1">
      <c r="B642" s="160"/>
      <c r="C642" s="161" t="s">
        <v>1177</v>
      </c>
      <c r="D642" s="161" t="s">
        <v>143</v>
      </c>
      <c r="E642" s="162" t="s">
        <v>1178</v>
      </c>
      <c r="F642" s="163" t="s">
        <v>1179</v>
      </c>
      <c r="G642" s="164" t="s">
        <v>1180</v>
      </c>
      <c r="H642" s="165">
        <v>24</v>
      </c>
      <c r="I642" s="166"/>
      <c r="J642" s="167">
        <f>ROUND(I642*H642,0)</f>
        <v>0</v>
      </c>
      <c r="K642" s="163" t="s">
        <v>21</v>
      </c>
      <c r="L642" s="34"/>
      <c r="M642" s="168" t="s">
        <v>21</v>
      </c>
      <c r="N642" s="169" t="s">
        <v>43</v>
      </c>
      <c r="O642" s="35"/>
      <c r="P642" s="170">
        <f>O642*H642</f>
        <v>0</v>
      </c>
      <c r="Q642" s="170">
        <v>0</v>
      </c>
      <c r="R642" s="170">
        <f>Q642*H642</f>
        <v>0</v>
      </c>
      <c r="S642" s="170">
        <v>0</v>
      </c>
      <c r="T642" s="171">
        <f>S642*H642</f>
        <v>0</v>
      </c>
      <c r="AR642" s="17" t="s">
        <v>148</v>
      </c>
      <c r="AT642" s="17" t="s">
        <v>143</v>
      </c>
      <c r="AU642" s="17" t="s">
        <v>149</v>
      </c>
      <c r="AY642" s="17" t="s">
        <v>141</v>
      </c>
      <c r="BE642" s="172">
        <f>IF(N642="základní",J642,0)</f>
        <v>0</v>
      </c>
      <c r="BF642" s="172">
        <f>IF(N642="snížená",J642,0)</f>
        <v>0</v>
      </c>
      <c r="BG642" s="172">
        <f>IF(N642="zákl. přenesená",J642,0)</f>
        <v>0</v>
      </c>
      <c r="BH642" s="172">
        <f>IF(N642="sníž. přenesená",J642,0)</f>
        <v>0</v>
      </c>
      <c r="BI642" s="172">
        <f>IF(N642="nulová",J642,0)</f>
        <v>0</v>
      </c>
      <c r="BJ642" s="17" t="s">
        <v>149</v>
      </c>
      <c r="BK642" s="172">
        <f>ROUND(I642*H642,0)</f>
        <v>0</v>
      </c>
      <c r="BL642" s="17" t="s">
        <v>148</v>
      </c>
      <c r="BM642" s="17" t="s">
        <v>1181</v>
      </c>
    </row>
    <row r="643" spans="2:47" s="1" customFormat="1" ht="20.25" customHeight="1">
      <c r="B643" s="34"/>
      <c r="D643" s="176" t="s">
        <v>151</v>
      </c>
      <c r="F643" s="196" t="s">
        <v>1179</v>
      </c>
      <c r="I643" s="134"/>
      <c r="L643" s="34"/>
      <c r="M643" s="63"/>
      <c r="N643" s="35"/>
      <c r="O643" s="35"/>
      <c r="P643" s="35"/>
      <c r="Q643" s="35"/>
      <c r="R643" s="35"/>
      <c r="S643" s="35"/>
      <c r="T643" s="64"/>
      <c r="AT643" s="17" t="s">
        <v>151</v>
      </c>
      <c r="AU643" s="17" t="s">
        <v>149</v>
      </c>
    </row>
    <row r="644" spans="2:65" s="1" customFormat="1" ht="20.25" customHeight="1">
      <c r="B644" s="160"/>
      <c r="C644" s="161" t="s">
        <v>1182</v>
      </c>
      <c r="D644" s="161" t="s">
        <v>143</v>
      </c>
      <c r="E644" s="162" t="s">
        <v>1183</v>
      </c>
      <c r="F644" s="163" t="s">
        <v>1184</v>
      </c>
      <c r="G644" s="164" t="s">
        <v>1185</v>
      </c>
      <c r="H644" s="165">
        <v>2</v>
      </c>
      <c r="I644" s="166"/>
      <c r="J644" s="167">
        <f>ROUND(I644*H644,0)</f>
        <v>0</v>
      </c>
      <c r="K644" s="163" t="s">
        <v>21</v>
      </c>
      <c r="L644" s="34"/>
      <c r="M644" s="168" t="s">
        <v>21</v>
      </c>
      <c r="N644" s="169" t="s">
        <v>43</v>
      </c>
      <c r="O644" s="35"/>
      <c r="P644" s="170">
        <f>O644*H644</f>
        <v>0</v>
      </c>
      <c r="Q644" s="170">
        <v>0</v>
      </c>
      <c r="R644" s="170">
        <f>Q644*H644</f>
        <v>0</v>
      </c>
      <c r="S644" s="170">
        <v>0</v>
      </c>
      <c r="T644" s="171">
        <f>S644*H644</f>
        <v>0</v>
      </c>
      <c r="AR644" s="17" t="s">
        <v>148</v>
      </c>
      <c r="AT644" s="17" t="s">
        <v>143</v>
      </c>
      <c r="AU644" s="17" t="s">
        <v>149</v>
      </c>
      <c r="AY644" s="17" t="s">
        <v>141</v>
      </c>
      <c r="BE644" s="172">
        <f>IF(N644="základní",J644,0)</f>
        <v>0</v>
      </c>
      <c r="BF644" s="172">
        <f>IF(N644="snížená",J644,0)</f>
        <v>0</v>
      </c>
      <c r="BG644" s="172">
        <f>IF(N644="zákl. přenesená",J644,0)</f>
        <v>0</v>
      </c>
      <c r="BH644" s="172">
        <f>IF(N644="sníž. přenesená",J644,0)</f>
        <v>0</v>
      </c>
      <c r="BI644" s="172">
        <f>IF(N644="nulová",J644,0)</f>
        <v>0</v>
      </c>
      <c r="BJ644" s="17" t="s">
        <v>149</v>
      </c>
      <c r="BK644" s="172">
        <f>ROUND(I644*H644,0)</f>
        <v>0</v>
      </c>
      <c r="BL644" s="17" t="s">
        <v>148</v>
      </c>
      <c r="BM644" s="17" t="s">
        <v>1186</v>
      </c>
    </row>
    <row r="645" spans="2:47" s="1" customFormat="1" ht="20.25" customHeight="1">
      <c r="B645" s="34"/>
      <c r="D645" s="173" t="s">
        <v>151</v>
      </c>
      <c r="F645" s="174" t="s">
        <v>1184</v>
      </c>
      <c r="I645" s="134"/>
      <c r="L645" s="34"/>
      <c r="M645" s="63"/>
      <c r="N645" s="35"/>
      <c r="O645" s="35"/>
      <c r="P645" s="35"/>
      <c r="Q645" s="35"/>
      <c r="R645" s="35"/>
      <c r="S645" s="35"/>
      <c r="T645" s="64"/>
      <c r="AT645" s="17" t="s">
        <v>151</v>
      </c>
      <c r="AU645" s="17" t="s">
        <v>149</v>
      </c>
    </row>
    <row r="646" spans="2:63" s="10" customFormat="1" ht="29.25" customHeight="1">
      <c r="B646" s="146"/>
      <c r="D646" s="157" t="s">
        <v>70</v>
      </c>
      <c r="E646" s="158" t="s">
        <v>1187</v>
      </c>
      <c r="F646" s="158" t="s">
        <v>1188</v>
      </c>
      <c r="I646" s="149"/>
      <c r="J646" s="159">
        <f>BK646</f>
        <v>0</v>
      </c>
      <c r="L646" s="146"/>
      <c r="M646" s="151"/>
      <c r="N646" s="152"/>
      <c r="O646" s="152"/>
      <c r="P646" s="153">
        <f>SUM(P647:P688)</f>
        <v>0</v>
      </c>
      <c r="Q646" s="152"/>
      <c r="R646" s="153">
        <f>SUM(R647:R688)</f>
        <v>0.01925</v>
      </c>
      <c r="S646" s="152"/>
      <c r="T646" s="154">
        <f>SUM(T647:T688)</f>
        <v>0.045</v>
      </c>
      <c r="AR646" s="147" t="s">
        <v>149</v>
      </c>
      <c r="AT646" s="155" t="s">
        <v>70</v>
      </c>
      <c r="AU646" s="155" t="s">
        <v>8</v>
      </c>
      <c r="AY646" s="147" t="s">
        <v>141</v>
      </c>
      <c r="BK646" s="156">
        <f>SUM(BK647:BK688)</f>
        <v>0</v>
      </c>
    </row>
    <row r="647" spans="2:65" s="1" customFormat="1" ht="20.25" customHeight="1">
      <c r="B647" s="160"/>
      <c r="C647" s="161" t="s">
        <v>1189</v>
      </c>
      <c r="D647" s="161" t="s">
        <v>143</v>
      </c>
      <c r="E647" s="162" t="s">
        <v>1190</v>
      </c>
      <c r="F647" s="163" t="s">
        <v>1191</v>
      </c>
      <c r="G647" s="164" t="s">
        <v>265</v>
      </c>
      <c r="H647" s="165">
        <v>2</v>
      </c>
      <c r="I647" s="166"/>
      <c r="J647" s="167">
        <f>ROUND(I647*H647,0)</f>
        <v>0</v>
      </c>
      <c r="K647" s="163" t="s">
        <v>147</v>
      </c>
      <c r="L647" s="34"/>
      <c r="M647" s="168" t="s">
        <v>21</v>
      </c>
      <c r="N647" s="169" t="s">
        <v>43</v>
      </c>
      <c r="O647" s="35"/>
      <c r="P647" s="170">
        <f>O647*H647</f>
        <v>0</v>
      </c>
      <c r="Q647" s="170">
        <v>0</v>
      </c>
      <c r="R647" s="170">
        <f>Q647*H647</f>
        <v>0</v>
      </c>
      <c r="S647" s="170">
        <v>0</v>
      </c>
      <c r="T647" s="171">
        <f>S647*H647</f>
        <v>0</v>
      </c>
      <c r="AR647" s="17" t="s">
        <v>239</v>
      </c>
      <c r="AT647" s="17" t="s">
        <v>143</v>
      </c>
      <c r="AU647" s="17" t="s">
        <v>149</v>
      </c>
      <c r="AY647" s="17" t="s">
        <v>141</v>
      </c>
      <c r="BE647" s="172">
        <f>IF(N647="základní",J647,0)</f>
        <v>0</v>
      </c>
      <c r="BF647" s="172">
        <f>IF(N647="snížená",J647,0)</f>
        <v>0</v>
      </c>
      <c r="BG647" s="172">
        <f>IF(N647="zákl. přenesená",J647,0)</f>
        <v>0</v>
      </c>
      <c r="BH647" s="172">
        <f>IF(N647="sníž. přenesená",J647,0)</f>
        <v>0</v>
      </c>
      <c r="BI647" s="172">
        <f>IF(N647="nulová",J647,0)</f>
        <v>0</v>
      </c>
      <c r="BJ647" s="17" t="s">
        <v>149</v>
      </c>
      <c r="BK647" s="172">
        <f>ROUND(I647*H647,0)</f>
        <v>0</v>
      </c>
      <c r="BL647" s="17" t="s">
        <v>239</v>
      </c>
      <c r="BM647" s="17" t="s">
        <v>1192</v>
      </c>
    </row>
    <row r="648" spans="2:47" s="1" customFormat="1" ht="28.5" customHeight="1">
      <c r="B648" s="34"/>
      <c r="D648" s="176" t="s">
        <v>151</v>
      </c>
      <c r="F648" s="196" t="s">
        <v>1193</v>
      </c>
      <c r="I648" s="134"/>
      <c r="L648" s="34"/>
      <c r="M648" s="63"/>
      <c r="N648" s="35"/>
      <c r="O648" s="35"/>
      <c r="P648" s="35"/>
      <c r="Q648" s="35"/>
      <c r="R648" s="35"/>
      <c r="S648" s="35"/>
      <c r="T648" s="64"/>
      <c r="AT648" s="17" t="s">
        <v>151</v>
      </c>
      <c r="AU648" s="17" t="s">
        <v>149</v>
      </c>
    </row>
    <row r="649" spans="2:65" s="1" customFormat="1" ht="28.5" customHeight="1">
      <c r="B649" s="160"/>
      <c r="C649" s="161" t="s">
        <v>1194</v>
      </c>
      <c r="D649" s="161" t="s">
        <v>143</v>
      </c>
      <c r="E649" s="162" t="s">
        <v>1195</v>
      </c>
      <c r="F649" s="163" t="s">
        <v>1196</v>
      </c>
      <c r="G649" s="164" t="s">
        <v>265</v>
      </c>
      <c r="H649" s="165">
        <v>3</v>
      </c>
      <c r="I649" s="166"/>
      <c r="J649" s="167">
        <f>ROUND(I649*H649,0)</f>
        <v>0</v>
      </c>
      <c r="K649" s="163" t="s">
        <v>147</v>
      </c>
      <c r="L649" s="34"/>
      <c r="M649" s="168" t="s">
        <v>21</v>
      </c>
      <c r="N649" s="169" t="s">
        <v>43</v>
      </c>
      <c r="O649" s="35"/>
      <c r="P649" s="170">
        <f>O649*H649</f>
        <v>0</v>
      </c>
      <c r="Q649" s="170">
        <v>0</v>
      </c>
      <c r="R649" s="170">
        <f>Q649*H649</f>
        <v>0</v>
      </c>
      <c r="S649" s="170">
        <v>0.015</v>
      </c>
      <c r="T649" s="171">
        <f>S649*H649</f>
        <v>0.045</v>
      </c>
      <c r="AR649" s="17" t="s">
        <v>239</v>
      </c>
      <c r="AT649" s="17" t="s">
        <v>143</v>
      </c>
      <c r="AU649" s="17" t="s">
        <v>149</v>
      </c>
      <c r="AY649" s="17" t="s">
        <v>141</v>
      </c>
      <c r="BE649" s="172">
        <f>IF(N649="základní",J649,0)</f>
        <v>0</v>
      </c>
      <c r="BF649" s="172">
        <f>IF(N649="snížená",J649,0)</f>
        <v>0</v>
      </c>
      <c r="BG649" s="172">
        <f>IF(N649="zákl. přenesená",J649,0)</f>
        <v>0</v>
      </c>
      <c r="BH649" s="172">
        <f>IF(N649="sníž. přenesená",J649,0)</f>
        <v>0</v>
      </c>
      <c r="BI649" s="172">
        <f>IF(N649="nulová",J649,0)</f>
        <v>0</v>
      </c>
      <c r="BJ649" s="17" t="s">
        <v>149</v>
      </c>
      <c r="BK649" s="172">
        <f>ROUND(I649*H649,0)</f>
        <v>0</v>
      </c>
      <c r="BL649" s="17" t="s">
        <v>239</v>
      </c>
      <c r="BM649" s="17" t="s">
        <v>1197</v>
      </c>
    </row>
    <row r="650" spans="2:47" s="1" customFormat="1" ht="28.5" customHeight="1">
      <c r="B650" s="34"/>
      <c r="D650" s="176" t="s">
        <v>151</v>
      </c>
      <c r="F650" s="196" t="s">
        <v>1198</v>
      </c>
      <c r="I650" s="134"/>
      <c r="L650" s="34"/>
      <c r="M650" s="63"/>
      <c r="N650" s="35"/>
      <c r="O650" s="35"/>
      <c r="P650" s="35"/>
      <c r="Q650" s="35"/>
      <c r="R650" s="35"/>
      <c r="S650" s="35"/>
      <c r="T650" s="64"/>
      <c r="AT650" s="17" t="s">
        <v>151</v>
      </c>
      <c r="AU650" s="17" t="s">
        <v>149</v>
      </c>
    </row>
    <row r="651" spans="2:65" s="1" customFormat="1" ht="20.25" customHeight="1">
      <c r="B651" s="160"/>
      <c r="C651" s="161" t="s">
        <v>1199</v>
      </c>
      <c r="D651" s="161" t="s">
        <v>143</v>
      </c>
      <c r="E651" s="162" t="s">
        <v>1200</v>
      </c>
      <c r="F651" s="163" t="s">
        <v>1201</v>
      </c>
      <c r="G651" s="164" t="s">
        <v>265</v>
      </c>
      <c r="H651" s="165">
        <v>1</v>
      </c>
      <c r="I651" s="166"/>
      <c r="J651" s="167">
        <f>ROUND(I651*H651,0)</f>
        <v>0</v>
      </c>
      <c r="K651" s="163" t="s">
        <v>147</v>
      </c>
      <c r="L651" s="34"/>
      <c r="M651" s="168" t="s">
        <v>21</v>
      </c>
      <c r="N651" s="169" t="s">
        <v>43</v>
      </c>
      <c r="O651" s="35"/>
      <c r="P651" s="170">
        <f>O651*H651</f>
        <v>0</v>
      </c>
      <c r="Q651" s="170">
        <v>0</v>
      </c>
      <c r="R651" s="170">
        <f>Q651*H651</f>
        <v>0</v>
      </c>
      <c r="S651" s="170">
        <v>0</v>
      </c>
      <c r="T651" s="171">
        <f>S651*H651</f>
        <v>0</v>
      </c>
      <c r="AR651" s="17" t="s">
        <v>239</v>
      </c>
      <c r="AT651" s="17" t="s">
        <v>143</v>
      </c>
      <c r="AU651" s="17" t="s">
        <v>149</v>
      </c>
      <c r="AY651" s="17" t="s">
        <v>141</v>
      </c>
      <c r="BE651" s="172">
        <f>IF(N651="základní",J651,0)</f>
        <v>0</v>
      </c>
      <c r="BF651" s="172">
        <f>IF(N651="snížená",J651,0)</f>
        <v>0</v>
      </c>
      <c r="BG651" s="172">
        <f>IF(N651="zákl. přenesená",J651,0)</f>
        <v>0</v>
      </c>
      <c r="BH651" s="172">
        <f>IF(N651="sníž. přenesená",J651,0)</f>
        <v>0</v>
      </c>
      <c r="BI651" s="172">
        <f>IF(N651="nulová",J651,0)</f>
        <v>0</v>
      </c>
      <c r="BJ651" s="17" t="s">
        <v>149</v>
      </c>
      <c r="BK651" s="172">
        <f>ROUND(I651*H651,0)</f>
        <v>0</v>
      </c>
      <c r="BL651" s="17" t="s">
        <v>239</v>
      </c>
      <c r="BM651" s="17" t="s">
        <v>1202</v>
      </c>
    </row>
    <row r="652" spans="2:47" s="1" customFormat="1" ht="28.5" customHeight="1">
      <c r="B652" s="34"/>
      <c r="D652" s="176" t="s">
        <v>151</v>
      </c>
      <c r="F652" s="196" t="s">
        <v>1203</v>
      </c>
      <c r="I652" s="134"/>
      <c r="L652" s="34"/>
      <c r="M652" s="63"/>
      <c r="N652" s="35"/>
      <c r="O652" s="35"/>
      <c r="P652" s="35"/>
      <c r="Q652" s="35"/>
      <c r="R652" s="35"/>
      <c r="S652" s="35"/>
      <c r="T652" s="64"/>
      <c r="AT652" s="17" t="s">
        <v>151</v>
      </c>
      <c r="AU652" s="17" t="s">
        <v>149</v>
      </c>
    </row>
    <row r="653" spans="2:65" s="1" customFormat="1" ht="20.25" customHeight="1">
      <c r="B653" s="160"/>
      <c r="C653" s="205" t="s">
        <v>1204</v>
      </c>
      <c r="D653" s="205" t="s">
        <v>470</v>
      </c>
      <c r="E653" s="206" t="s">
        <v>1205</v>
      </c>
      <c r="F653" s="207" t="s">
        <v>1206</v>
      </c>
      <c r="G653" s="208" t="s">
        <v>512</v>
      </c>
      <c r="H653" s="209">
        <v>1</v>
      </c>
      <c r="I653" s="210"/>
      <c r="J653" s="211">
        <f>ROUND(I653*H653,0)</f>
        <v>0</v>
      </c>
      <c r="K653" s="207" t="s">
        <v>21</v>
      </c>
      <c r="L653" s="212"/>
      <c r="M653" s="213" t="s">
        <v>21</v>
      </c>
      <c r="N653" s="214" t="s">
        <v>43</v>
      </c>
      <c r="O653" s="35"/>
      <c r="P653" s="170">
        <f>O653*H653</f>
        <v>0</v>
      </c>
      <c r="Q653" s="170">
        <v>0</v>
      </c>
      <c r="R653" s="170">
        <f>Q653*H653</f>
        <v>0</v>
      </c>
      <c r="S653" s="170">
        <v>0</v>
      </c>
      <c r="T653" s="171">
        <f>S653*H653</f>
        <v>0</v>
      </c>
      <c r="AR653" s="17" t="s">
        <v>341</v>
      </c>
      <c r="AT653" s="17" t="s">
        <v>470</v>
      </c>
      <c r="AU653" s="17" t="s">
        <v>149</v>
      </c>
      <c r="AY653" s="17" t="s">
        <v>141</v>
      </c>
      <c r="BE653" s="172">
        <f>IF(N653="základní",J653,0)</f>
        <v>0</v>
      </c>
      <c r="BF653" s="172">
        <f>IF(N653="snížená",J653,0)</f>
        <v>0</v>
      </c>
      <c r="BG653" s="172">
        <f>IF(N653="zákl. přenesená",J653,0)</f>
        <v>0</v>
      </c>
      <c r="BH653" s="172">
        <f>IF(N653="sníž. přenesená",J653,0)</f>
        <v>0</v>
      </c>
      <c r="BI653" s="172">
        <f>IF(N653="nulová",J653,0)</f>
        <v>0</v>
      </c>
      <c r="BJ653" s="17" t="s">
        <v>149</v>
      </c>
      <c r="BK653" s="172">
        <f>ROUND(I653*H653,0)</f>
        <v>0</v>
      </c>
      <c r="BL653" s="17" t="s">
        <v>239</v>
      </c>
      <c r="BM653" s="17" t="s">
        <v>1207</v>
      </c>
    </row>
    <row r="654" spans="2:47" s="1" customFormat="1" ht="20.25" customHeight="1">
      <c r="B654" s="34"/>
      <c r="D654" s="176" t="s">
        <v>151</v>
      </c>
      <c r="F654" s="196" t="s">
        <v>1206</v>
      </c>
      <c r="I654" s="134"/>
      <c r="L654" s="34"/>
      <c r="M654" s="63"/>
      <c r="N654" s="35"/>
      <c r="O654" s="35"/>
      <c r="P654" s="35"/>
      <c r="Q654" s="35"/>
      <c r="R654" s="35"/>
      <c r="S654" s="35"/>
      <c r="T654" s="64"/>
      <c r="AT654" s="17" t="s">
        <v>151</v>
      </c>
      <c r="AU654" s="17" t="s">
        <v>149</v>
      </c>
    </row>
    <row r="655" spans="2:65" s="1" customFormat="1" ht="20.25" customHeight="1">
      <c r="B655" s="160"/>
      <c r="C655" s="161" t="s">
        <v>1208</v>
      </c>
      <c r="D655" s="161" t="s">
        <v>143</v>
      </c>
      <c r="E655" s="162" t="s">
        <v>1209</v>
      </c>
      <c r="F655" s="163" t="s">
        <v>1210</v>
      </c>
      <c r="G655" s="164" t="s">
        <v>265</v>
      </c>
      <c r="H655" s="165">
        <v>3</v>
      </c>
      <c r="I655" s="166"/>
      <c r="J655" s="167">
        <f>ROUND(I655*H655,0)</f>
        <v>0</v>
      </c>
      <c r="K655" s="163" t="s">
        <v>147</v>
      </c>
      <c r="L655" s="34"/>
      <c r="M655" s="168" t="s">
        <v>21</v>
      </c>
      <c r="N655" s="169" t="s">
        <v>43</v>
      </c>
      <c r="O655" s="35"/>
      <c r="P655" s="170">
        <f>O655*H655</f>
        <v>0</v>
      </c>
      <c r="Q655" s="170">
        <v>0</v>
      </c>
      <c r="R655" s="170">
        <f>Q655*H655</f>
        <v>0</v>
      </c>
      <c r="S655" s="170">
        <v>0</v>
      </c>
      <c r="T655" s="171">
        <f>S655*H655</f>
        <v>0</v>
      </c>
      <c r="AR655" s="17" t="s">
        <v>239</v>
      </c>
      <c r="AT655" s="17" t="s">
        <v>143</v>
      </c>
      <c r="AU655" s="17" t="s">
        <v>149</v>
      </c>
      <c r="AY655" s="17" t="s">
        <v>141</v>
      </c>
      <c r="BE655" s="172">
        <f>IF(N655="základní",J655,0)</f>
        <v>0</v>
      </c>
      <c r="BF655" s="172">
        <f>IF(N655="snížená",J655,0)</f>
        <v>0</v>
      </c>
      <c r="BG655" s="172">
        <f>IF(N655="zákl. přenesená",J655,0)</f>
        <v>0</v>
      </c>
      <c r="BH655" s="172">
        <f>IF(N655="sníž. přenesená",J655,0)</f>
        <v>0</v>
      </c>
      <c r="BI655" s="172">
        <f>IF(N655="nulová",J655,0)</f>
        <v>0</v>
      </c>
      <c r="BJ655" s="17" t="s">
        <v>149</v>
      </c>
      <c r="BK655" s="172">
        <f>ROUND(I655*H655,0)</f>
        <v>0</v>
      </c>
      <c r="BL655" s="17" t="s">
        <v>239</v>
      </c>
      <c r="BM655" s="17" t="s">
        <v>1211</v>
      </c>
    </row>
    <row r="656" spans="2:47" s="1" customFormat="1" ht="28.5" customHeight="1">
      <c r="B656" s="34"/>
      <c r="D656" s="176" t="s">
        <v>151</v>
      </c>
      <c r="F656" s="196" t="s">
        <v>1212</v>
      </c>
      <c r="I656" s="134"/>
      <c r="L656" s="34"/>
      <c r="M656" s="63"/>
      <c r="N656" s="35"/>
      <c r="O656" s="35"/>
      <c r="P656" s="35"/>
      <c r="Q656" s="35"/>
      <c r="R656" s="35"/>
      <c r="S656" s="35"/>
      <c r="T656" s="64"/>
      <c r="AT656" s="17" t="s">
        <v>151</v>
      </c>
      <c r="AU656" s="17" t="s">
        <v>149</v>
      </c>
    </row>
    <row r="657" spans="2:65" s="1" customFormat="1" ht="20.25" customHeight="1">
      <c r="B657" s="160"/>
      <c r="C657" s="205" t="s">
        <v>1213</v>
      </c>
      <c r="D657" s="205" t="s">
        <v>470</v>
      </c>
      <c r="E657" s="206" t="s">
        <v>1214</v>
      </c>
      <c r="F657" s="207" t="s">
        <v>1215</v>
      </c>
      <c r="G657" s="208" t="s">
        <v>512</v>
      </c>
      <c r="H657" s="209">
        <v>3</v>
      </c>
      <c r="I657" s="210"/>
      <c r="J657" s="211">
        <f>ROUND(I657*H657,0)</f>
        <v>0</v>
      </c>
      <c r="K657" s="207" t="s">
        <v>21</v>
      </c>
      <c r="L657" s="212"/>
      <c r="M657" s="213" t="s">
        <v>21</v>
      </c>
      <c r="N657" s="214" t="s">
        <v>43</v>
      </c>
      <c r="O657" s="35"/>
      <c r="P657" s="170">
        <f>O657*H657</f>
        <v>0</v>
      </c>
      <c r="Q657" s="170">
        <v>0</v>
      </c>
      <c r="R657" s="170">
        <f>Q657*H657</f>
        <v>0</v>
      </c>
      <c r="S657" s="170">
        <v>0</v>
      </c>
      <c r="T657" s="171">
        <f>S657*H657</f>
        <v>0</v>
      </c>
      <c r="AR657" s="17" t="s">
        <v>341</v>
      </c>
      <c r="AT657" s="17" t="s">
        <v>470</v>
      </c>
      <c r="AU657" s="17" t="s">
        <v>149</v>
      </c>
      <c r="AY657" s="17" t="s">
        <v>141</v>
      </c>
      <c r="BE657" s="172">
        <f>IF(N657="základní",J657,0)</f>
        <v>0</v>
      </c>
      <c r="BF657" s="172">
        <f>IF(N657="snížená",J657,0)</f>
        <v>0</v>
      </c>
      <c r="BG657" s="172">
        <f>IF(N657="zákl. přenesená",J657,0)</f>
        <v>0</v>
      </c>
      <c r="BH657" s="172">
        <f>IF(N657="sníž. přenesená",J657,0)</f>
        <v>0</v>
      </c>
      <c r="BI657" s="172">
        <f>IF(N657="nulová",J657,0)</f>
        <v>0</v>
      </c>
      <c r="BJ657" s="17" t="s">
        <v>149</v>
      </c>
      <c r="BK657" s="172">
        <f>ROUND(I657*H657,0)</f>
        <v>0</v>
      </c>
      <c r="BL657" s="17" t="s">
        <v>239</v>
      </c>
      <c r="BM657" s="17" t="s">
        <v>1216</v>
      </c>
    </row>
    <row r="658" spans="2:47" s="1" customFormat="1" ht="20.25" customHeight="1">
      <c r="B658" s="34"/>
      <c r="D658" s="176" t="s">
        <v>151</v>
      </c>
      <c r="F658" s="196" t="s">
        <v>1215</v>
      </c>
      <c r="I658" s="134"/>
      <c r="L658" s="34"/>
      <c r="M658" s="63"/>
      <c r="N658" s="35"/>
      <c r="O658" s="35"/>
      <c r="P658" s="35"/>
      <c r="Q658" s="35"/>
      <c r="R658" s="35"/>
      <c r="S658" s="35"/>
      <c r="T658" s="64"/>
      <c r="AT658" s="17" t="s">
        <v>151</v>
      </c>
      <c r="AU658" s="17" t="s">
        <v>149</v>
      </c>
    </row>
    <row r="659" spans="2:65" s="1" customFormat="1" ht="20.25" customHeight="1">
      <c r="B659" s="160"/>
      <c r="C659" s="161" t="s">
        <v>1217</v>
      </c>
      <c r="D659" s="161" t="s">
        <v>143</v>
      </c>
      <c r="E659" s="162" t="s">
        <v>1218</v>
      </c>
      <c r="F659" s="163" t="s">
        <v>1219</v>
      </c>
      <c r="G659" s="164" t="s">
        <v>146</v>
      </c>
      <c r="H659" s="165">
        <v>11</v>
      </c>
      <c r="I659" s="166"/>
      <c r="J659" s="167">
        <f>ROUND(I659*H659,0)</f>
        <v>0</v>
      </c>
      <c r="K659" s="163" t="s">
        <v>147</v>
      </c>
      <c r="L659" s="34"/>
      <c r="M659" s="168" t="s">
        <v>21</v>
      </c>
      <c r="N659" s="169" t="s">
        <v>43</v>
      </c>
      <c r="O659" s="35"/>
      <c r="P659" s="170">
        <f>O659*H659</f>
        <v>0</v>
      </c>
      <c r="Q659" s="170">
        <v>0.00175</v>
      </c>
      <c r="R659" s="170">
        <f>Q659*H659</f>
        <v>0.01925</v>
      </c>
      <c r="S659" s="170">
        <v>0</v>
      </c>
      <c r="T659" s="171">
        <f>S659*H659</f>
        <v>0</v>
      </c>
      <c r="AR659" s="17" t="s">
        <v>239</v>
      </c>
      <c r="AT659" s="17" t="s">
        <v>143</v>
      </c>
      <c r="AU659" s="17" t="s">
        <v>149</v>
      </c>
      <c r="AY659" s="17" t="s">
        <v>141</v>
      </c>
      <c r="BE659" s="172">
        <f>IF(N659="základní",J659,0)</f>
        <v>0</v>
      </c>
      <c r="BF659" s="172">
        <f>IF(N659="snížená",J659,0)</f>
        <v>0</v>
      </c>
      <c r="BG659" s="172">
        <f>IF(N659="zákl. přenesená",J659,0)</f>
        <v>0</v>
      </c>
      <c r="BH659" s="172">
        <f>IF(N659="sníž. přenesená",J659,0)</f>
        <v>0</v>
      </c>
      <c r="BI659" s="172">
        <f>IF(N659="nulová",J659,0)</f>
        <v>0</v>
      </c>
      <c r="BJ659" s="17" t="s">
        <v>149</v>
      </c>
      <c r="BK659" s="172">
        <f>ROUND(I659*H659,0)</f>
        <v>0</v>
      </c>
      <c r="BL659" s="17" t="s">
        <v>239</v>
      </c>
      <c r="BM659" s="17" t="s">
        <v>1220</v>
      </c>
    </row>
    <row r="660" spans="2:47" s="1" customFormat="1" ht="28.5" customHeight="1">
      <c r="B660" s="34"/>
      <c r="D660" s="176" t="s">
        <v>151</v>
      </c>
      <c r="F660" s="196" t="s">
        <v>1221</v>
      </c>
      <c r="I660" s="134"/>
      <c r="L660" s="34"/>
      <c r="M660" s="63"/>
      <c r="N660" s="35"/>
      <c r="O660" s="35"/>
      <c r="P660" s="35"/>
      <c r="Q660" s="35"/>
      <c r="R660" s="35"/>
      <c r="S660" s="35"/>
      <c r="T660" s="64"/>
      <c r="AT660" s="17" t="s">
        <v>151</v>
      </c>
      <c r="AU660" s="17" t="s">
        <v>149</v>
      </c>
    </row>
    <row r="661" spans="2:65" s="1" customFormat="1" ht="20.25" customHeight="1">
      <c r="B661" s="160"/>
      <c r="C661" s="161" t="s">
        <v>1222</v>
      </c>
      <c r="D661" s="161" t="s">
        <v>143</v>
      </c>
      <c r="E661" s="162" t="s">
        <v>1223</v>
      </c>
      <c r="F661" s="163" t="s">
        <v>1224</v>
      </c>
      <c r="G661" s="164" t="s">
        <v>265</v>
      </c>
      <c r="H661" s="165">
        <v>6</v>
      </c>
      <c r="I661" s="166"/>
      <c r="J661" s="167">
        <f>ROUND(I661*H661,0)</f>
        <v>0</v>
      </c>
      <c r="K661" s="163" t="s">
        <v>147</v>
      </c>
      <c r="L661" s="34"/>
      <c r="M661" s="168" t="s">
        <v>21</v>
      </c>
      <c r="N661" s="169" t="s">
        <v>43</v>
      </c>
      <c r="O661" s="35"/>
      <c r="P661" s="170">
        <f>O661*H661</f>
        <v>0</v>
      </c>
      <c r="Q661" s="170">
        <v>0</v>
      </c>
      <c r="R661" s="170">
        <f>Q661*H661</f>
        <v>0</v>
      </c>
      <c r="S661" s="170">
        <v>0</v>
      </c>
      <c r="T661" s="171">
        <f>S661*H661</f>
        <v>0</v>
      </c>
      <c r="AR661" s="17" t="s">
        <v>239</v>
      </c>
      <c r="AT661" s="17" t="s">
        <v>143</v>
      </c>
      <c r="AU661" s="17" t="s">
        <v>149</v>
      </c>
      <c r="AY661" s="17" t="s">
        <v>141</v>
      </c>
      <c r="BE661" s="172">
        <f>IF(N661="základní",J661,0)</f>
        <v>0</v>
      </c>
      <c r="BF661" s="172">
        <f>IF(N661="snížená",J661,0)</f>
        <v>0</v>
      </c>
      <c r="BG661" s="172">
        <f>IF(N661="zákl. přenesená",J661,0)</f>
        <v>0</v>
      </c>
      <c r="BH661" s="172">
        <f>IF(N661="sníž. přenesená",J661,0)</f>
        <v>0</v>
      </c>
      <c r="BI661" s="172">
        <f>IF(N661="nulová",J661,0)</f>
        <v>0</v>
      </c>
      <c r="BJ661" s="17" t="s">
        <v>149</v>
      </c>
      <c r="BK661" s="172">
        <f>ROUND(I661*H661,0)</f>
        <v>0</v>
      </c>
      <c r="BL661" s="17" t="s">
        <v>239</v>
      </c>
      <c r="BM661" s="17" t="s">
        <v>1225</v>
      </c>
    </row>
    <row r="662" spans="2:47" s="1" customFormat="1" ht="28.5" customHeight="1">
      <c r="B662" s="34"/>
      <c r="D662" s="176" t="s">
        <v>151</v>
      </c>
      <c r="F662" s="196" t="s">
        <v>1226</v>
      </c>
      <c r="I662" s="134"/>
      <c r="L662" s="34"/>
      <c r="M662" s="63"/>
      <c r="N662" s="35"/>
      <c r="O662" s="35"/>
      <c r="P662" s="35"/>
      <c r="Q662" s="35"/>
      <c r="R662" s="35"/>
      <c r="S662" s="35"/>
      <c r="T662" s="64"/>
      <c r="AT662" s="17" t="s">
        <v>151</v>
      </c>
      <c r="AU662" s="17" t="s">
        <v>149</v>
      </c>
    </row>
    <row r="663" spans="2:65" s="1" customFormat="1" ht="20.25" customHeight="1">
      <c r="B663" s="160"/>
      <c r="C663" s="205" t="s">
        <v>1227</v>
      </c>
      <c r="D663" s="205" t="s">
        <v>470</v>
      </c>
      <c r="E663" s="206" t="s">
        <v>1228</v>
      </c>
      <c r="F663" s="207" t="s">
        <v>1229</v>
      </c>
      <c r="G663" s="208" t="s">
        <v>512</v>
      </c>
      <c r="H663" s="209">
        <v>5</v>
      </c>
      <c r="I663" s="210"/>
      <c r="J663" s="211">
        <f>ROUND(I663*H663,0)</f>
        <v>0</v>
      </c>
      <c r="K663" s="207" t="s">
        <v>21</v>
      </c>
      <c r="L663" s="212"/>
      <c r="M663" s="213" t="s">
        <v>21</v>
      </c>
      <c r="N663" s="214" t="s">
        <v>43</v>
      </c>
      <c r="O663" s="35"/>
      <c r="P663" s="170">
        <f>O663*H663</f>
        <v>0</v>
      </c>
      <c r="Q663" s="170">
        <v>0</v>
      </c>
      <c r="R663" s="170">
        <f>Q663*H663</f>
        <v>0</v>
      </c>
      <c r="S663" s="170">
        <v>0</v>
      </c>
      <c r="T663" s="171">
        <f>S663*H663</f>
        <v>0</v>
      </c>
      <c r="AR663" s="17" t="s">
        <v>341</v>
      </c>
      <c r="AT663" s="17" t="s">
        <v>470</v>
      </c>
      <c r="AU663" s="17" t="s">
        <v>149</v>
      </c>
      <c r="AY663" s="17" t="s">
        <v>141</v>
      </c>
      <c r="BE663" s="172">
        <f>IF(N663="základní",J663,0)</f>
        <v>0</v>
      </c>
      <c r="BF663" s="172">
        <f>IF(N663="snížená",J663,0)</f>
        <v>0</v>
      </c>
      <c r="BG663" s="172">
        <f>IF(N663="zákl. přenesená",J663,0)</f>
        <v>0</v>
      </c>
      <c r="BH663" s="172">
        <f>IF(N663="sníž. přenesená",J663,0)</f>
        <v>0</v>
      </c>
      <c r="BI663" s="172">
        <f>IF(N663="nulová",J663,0)</f>
        <v>0</v>
      </c>
      <c r="BJ663" s="17" t="s">
        <v>149</v>
      </c>
      <c r="BK663" s="172">
        <f>ROUND(I663*H663,0)</f>
        <v>0</v>
      </c>
      <c r="BL663" s="17" t="s">
        <v>239</v>
      </c>
      <c r="BM663" s="17" t="s">
        <v>1230</v>
      </c>
    </row>
    <row r="664" spans="2:47" s="1" customFormat="1" ht="20.25" customHeight="1">
      <c r="B664" s="34"/>
      <c r="D664" s="176" t="s">
        <v>151</v>
      </c>
      <c r="F664" s="196" t="s">
        <v>1229</v>
      </c>
      <c r="I664" s="134"/>
      <c r="L664" s="34"/>
      <c r="M664" s="63"/>
      <c r="N664" s="35"/>
      <c r="O664" s="35"/>
      <c r="P664" s="35"/>
      <c r="Q664" s="35"/>
      <c r="R664" s="35"/>
      <c r="S664" s="35"/>
      <c r="T664" s="64"/>
      <c r="AT664" s="17" t="s">
        <v>151</v>
      </c>
      <c r="AU664" s="17" t="s">
        <v>149</v>
      </c>
    </row>
    <row r="665" spans="2:65" s="1" customFormat="1" ht="20.25" customHeight="1">
      <c r="B665" s="160"/>
      <c r="C665" s="205" t="s">
        <v>1231</v>
      </c>
      <c r="D665" s="205" t="s">
        <v>470</v>
      </c>
      <c r="E665" s="206" t="s">
        <v>1232</v>
      </c>
      <c r="F665" s="207" t="s">
        <v>1233</v>
      </c>
      <c r="G665" s="208" t="s">
        <v>512</v>
      </c>
      <c r="H665" s="209">
        <v>1</v>
      </c>
      <c r="I665" s="210"/>
      <c r="J665" s="211">
        <f>ROUND(I665*H665,0)</f>
        <v>0</v>
      </c>
      <c r="K665" s="207" t="s">
        <v>21</v>
      </c>
      <c r="L665" s="212"/>
      <c r="M665" s="213" t="s">
        <v>21</v>
      </c>
      <c r="N665" s="214" t="s">
        <v>43</v>
      </c>
      <c r="O665" s="35"/>
      <c r="P665" s="170">
        <f>O665*H665</f>
        <v>0</v>
      </c>
      <c r="Q665" s="170">
        <v>0</v>
      </c>
      <c r="R665" s="170">
        <f>Q665*H665</f>
        <v>0</v>
      </c>
      <c r="S665" s="170">
        <v>0</v>
      </c>
      <c r="T665" s="171">
        <f>S665*H665</f>
        <v>0</v>
      </c>
      <c r="AR665" s="17" t="s">
        <v>341</v>
      </c>
      <c r="AT665" s="17" t="s">
        <v>470</v>
      </c>
      <c r="AU665" s="17" t="s">
        <v>149</v>
      </c>
      <c r="AY665" s="17" t="s">
        <v>141</v>
      </c>
      <c r="BE665" s="172">
        <f>IF(N665="základní",J665,0)</f>
        <v>0</v>
      </c>
      <c r="BF665" s="172">
        <f>IF(N665="snížená",J665,0)</f>
        <v>0</v>
      </c>
      <c r="BG665" s="172">
        <f>IF(N665="zákl. přenesená",J665,0)</f>
        <v>0</v>
      </c>
      <c r="BH665" s="172">
        <f>IF(N665="sníž. přenesená",J665,0)</f>
        <v>0</v>
      </c>
      <c r="BI665" s="172">
        <f>IF(N665="nulová",J665,0)</f>
        <v>0</v>
      </c>
      <c r="BJ665" s="17" t="s">
        <v>149</v>
      </c>
      <c r="BK665" s="172">
        <f>ROUND(I665*H665,0)</f>
        <v>0</v>
      </c>
      <c r="BL665" s="17" t="s">
        <v>239</v>
      </c>
      <c r="BM665" s="17" t="s">
        <v>1234</v>
      </c>
    </row>
    <row r="666" spans="2:47" s="1" customFormat="1" ht="20.25" customHeight="1">
      <c r="B666" s="34"/>
      <c r="D666" s="176" t="s">
        <v>151</v>
      </c>
      <c r="F666" s="196" t="s">
        <v>1233</v>
      </c>
      <c r="I666" s="134"/>
      <c r="L666" s="34"/>
      <c r="M666" s="63"/>
      <c r="N666" s="35"/>
      <c r="O666" s="35"/>
      <c r="P666" s="35"/>
      <c r="Q666" s="35"/>
      <c r="R666" s="35"/>
      <c r="S666" s="35"/>
      <c r="T666" s="64"/>
      <c r="AT666" s="17" t="s">
        <v>151</v>
      </c>
      <c r="AU666" s="17" t="s">
        <v>149</v>
      </c>
    </row>
    <row r="667" spans="2:65" s="1" customFormat="1" ht="20.25" customHeight="1">
      <c r="B667" s="160"/>
      <c r="C667" s="161" t="s">
        <v>1235</v>
      </c>
      <c r="D667" s="161" t="s">
        <v>143</v>
      </c>
      <c r="E667" s="162" t="s">
        <v>1236</v>
      </c>
      <c r="F667" s="163" t="s">
        <v>1237</v>
      </c>
      <c r="G667" s="164" t="s">
        <v>265</v>
      </c>
      <c r="H667" s="165">
        <v>1</v>
      </c>
      <c r="I667" s="166"/>
      <c r="J667" s="167">
        <f>ROUND(I667*H667,0)</f>
        <v>0</v>
      </c>
      <c r="K667" s="163" t="s">
        <v>147</v>
      </c>
      <c r="L667" s="34"/>
      <c r="M667" s="168" t="s">
        <v>21</v>
      </c>
      <c r="N667" s="169" t="s">
        <v>43</v>
      </c>
      <c r="O667" s="35"/>
      <c r="P667" s="170">
        <f>O667*H667</f>
        <v>0</v>
      </c>
      <c r="Q667" s="170">
        <v>0</v>
      </c>
      <c r="R667" s="170">
        <f>Q667*H667</f>
        <v>0</v>
      </c>
      <c r="S667" s="170">
        <v>0</v>
      </c>
      <c r="T667" s="171">
        <f>S667*H667</f>
        <v>0</v>
      </c>
      <c r="AR667" s="17" t="s">
        <v>239</v>
      </c>
      <c r="AT667" s="17" t="s">
        <v>143</v>
      </c>
      <c r="AU667" s="17" t="s">
        <v>149</v>
      </c>
      <c r="AY667" s="17" t="s">
        <v>141</v>
      </c>
      <c r="BE667" s="172">
        <f>IF(N667="základní",J667,0)</f>
        <v>0</v>
      </c>
      <c r="BF667" s="172">
        <f>IF(N667="snížená",J667,0)</f>
        <v>0</v>
      </c>
      <c r="BG667" s="172">
        <f>IF(N667="zákl. přenesená",J667,0)</f>
        <v>0</v>
      </c>
      <c r="BH667" s="172">
        <f>IF(N667="sníž. přenesená",J667,0)</f>
        <v>0</v>
      </c>
      <c r="BI667" s="172">
        <f>IF(N667="nulová",J667,0)</f>
        <v>0</v>
      </c>
      <c r="BJ667" s="17" t="s">
        <v>149</v>
      </c>
      <c r="BK667" s="172">
        <f>ROUND(I667*H667,0)</f>
        <v>0</v>
      </c>
      <c r="BL667" s="17" t="s">
        <v>239</v>
      </c>
      <c r="BM667" s="17" t="s">
        <v>1238</v>
      </c>
    </row>
    <row r="668" spans="2:47" s="1" customFormat="1" ht="28.5" customHeight="1">
      <c r="B668" s="34"/>
      <c r="D668" s="176" t="s">
        <v>151</v>
      </c>
      <c r="F668" s="196" t="s">
        <v>1239</v>
      </c>
      <c r="I668" s="134"/>
      <c r="L668" s="34"/>
      <c r="M668" s="63"/>
      <c r="N668" s="35"/>
      <c r="O668" s="35"/>
      <c r="P668" s="35"/>
      <c r="Q668" s="35"/>
      <c r="R668" s="35"/>
      <c r="S668" s="35"/>
      <c r="T668" s="64"/>
      <c r="AT668" s="17" t="s">
        <v>151</v>
      </c>
      <c r="AU668" s="17" t="s">
        <v>149</v>
      </c>
    </row>
    <row r="669" spans="2:65" s="1" customFormat="1" ht="20.25" customHeight="1">
      <c r="B669" s="160"/>
      <c r="C669" s="205" t="s">
        <v>1240</v>
      </c>
      <c r="D669" s="205" t="s">
        <v>470</v>
      </c>
      <c r="E669" s="206" t="s">
        <v>1241</v>
      </c>
      <c r="F669" s="207" t="s">
        <v>1242</v>
      </c>
      <c r="G669" s="208" t="s">
        <v>512</v>
      </c>
      <c r="H669" s="209">
        <v>1</v>
      </c>
      <c r="I669" s="210"/>
      <c r="J669" s="211">
        <f>ROUND(I669*H669,0)</f>
        <v>0</v>
      </c>
      <c r="K669" s="207" t="s">
        <v>21</v>
      </c>
      <c r="L669" s="212"/>
      <c r="M669" s="213" t="s">
        <v>21</v>
      </c>
      <c r="N669" s="214" t="s">
        <v>43</v>
      </c>
      <c r="O669" s="35"/>
      <c r="P669" s="170">
        <f>O669*H669</f>
        <v>0</v>
      </c>
      <c r="Q669" s="170">
        <v>0</v>
      </c>
      <c r="R669" s="170">
        <f>Q669*H669</f>
        <v>0</v>
      </c>
      <c r="S669" s="170">
        <v>0</v>
      </c>
      <c r="T669" s="171">
        <f>S669*H669</f>
        <v>0</v>
      </c>
      <c r="AR669" s="17" t="s">
        <v>341</v>
      </c>
      <c r="AT669" s="17" t="s">
        <v>470</v>
      </c>
      <c r="AU669" s="17" t="s">
        <v>149</v>
      </c>
      <c r="AY669" s="17" t="s">
        <v>141</v>
      </c>
      <c r="BE669" s="172">
        <f>IF(N669="základní",J669,0)</f>
        <v>0</v>
      </c>
      <c r="BF669" s="172">
        <f>IF(N669="snížená",J669,0)</f>
        <v>0</v>
      </c>
      <c r="BG669" s="172">
        <f>IF(N669="zákl. přenesená",J669,0)</f>
        <v>0</v>
      </c>
      <c r="BH669" s="172">
        <f>IF(N669="sníž. přenesená",J669,0)</f>
        <v>0</v>
      </c>
      <c r="BI669" s="172">
        <f>IF(N669="nulová",J669,0)</f>
        <v>0</v>
      </c>
      <c r="BJ669" s="17" t="s">
        <v>149</v>
      </c>
      <c r="BK669" s="172">
        <f>ROUND(I669*H669,0)</f>
        <v>0</v>
      </c>
      <c r="BL669" s="17" t="s">
        <v>239</v>
      </c>
      <c r="BM669" s="17" t="s">
        <v>1243</v>
      </c>
    </row>
    <row r="670" spans="2:47" s="1" customFormat="1" ht="20.25" customHeight="1">
      <c r="B670" s="34"/>
      <c r="D670" s="176" t="s">
        <v>151</v>
      </c>
      <c r="F670" s="196" t="s">
        <v>1242</v>
      </c>
      <c r="I670" s="134"/>
      <c r="L670" s="34"/>
      <c r="M670" s="63"/>
      <c r="N670" s="35"/>
      <c r="O670" s="35"/>
      <c r="P670" s="35"/>
      <c r="Q670" s="35"/>
      <c r="R670" s="35"/>
      <c r="S670" s="35"/>
      <c r="T670" s="64"/>
      <c r="AT670" s="17" t="s">
        <v>151</v>
      </c>
      <c r="AU670" s="17" t="s">
        <v>149</v>
      </c>
    </row>
    <row r="671" spans="2:65" s="1" customFormat="1" ht="20.25" customHeight="1">
      <c r="B671" s="160"/>
      <c r="C671" s="161" t="s">
        <v>1244</v>
      </c>
      <c r="D671" s="161" t="s">
        <v>143</v>
      </c>
      <c r="E671" s="162" t="s">
        <v>1245</v>
      </c>
      <c r="F671" s="163" t="s">
        <v>1246</v>
      </c>
      <c r="G671" s="164" t="s">
        <v>265</v>
      </c>
      <c r="H671" s="165">
        <v>1</v>
      </c>
      <c r="I671" s="166"/>
      <c r="J671" s="167">
        <f>ROUND(I671*H671,0)</f>
        <v>0</v>
      </c>
      <c r="K671" s="163" t="s">
        <v>147</v>
      </c>
      <c r="L671" s="34"/>
      <c r="M671" s="168" t="s">
        <v>21</v>
      </c>
      <c r="N671" s="169" t="s">
        <v>43</v>
      </c>
      <c r="O671" s="35"/>
      <c r="P671" s="170">
        <f>O671*H671</f>
        <v>0</v>
      </c>
      <c r="Q671" s="170">
        <v>0</v>
      </c>
      <c r="R671" s="170">
        <f>Q671*H671</f>
        <v>0</v>
      </c>
      <c r="S671" s="170">
        <v>0</v>
      </c>
      <c r="T671" s="171">
        <f>S671*H671</f>
        <v>0</v>
      </c>
      <c r="AR671" s="17" t="s">
        <v>239</v>
      </c>
      <c r="AT671" s="17" t="s">
        <v>143</v>
      </c>
      <c r="AU671" s="17" t="s">
        <v>149</v>
      </c>
      <c r="AY671" s="17" t="s">
        <v>141</v>
      </c>
      <c r="BE671" s="172">
        <f>IF(N671="základní",J671,0)</f>
        <v>0</v>
      </c>
      <c r="BF671" s="172">
        <f>IF(N671="snížená",J671,0)</f>
        <v>0</v>
      </c>
      <c r="BG671" s="172">
        <f>IF(N671="zákl. přenesená",J671,0)</f>
        <v>0</v>
      </c>
      <c r="BH671" s="172">
        <f>IF(N671="sníž. přenesená",J671,0)</f>
        <v>0</v>
      </c>
      <c r="BI671" s="172">
        <f>IF(N671="nulová",J671,0)</f>
        <v>0</v>
      </c>
      <c r="BJ671" s="17" t="s">
        <v>149</v>
      </c>
      <c r="BK671" s="172">
        <f>ROUND(I671*H671,0)</f>
        <v>0</v>
      </c>
      <c r="BL671" s="17" t="s">
        <v>239</v>
      </c>
      <c r="BM671" s="17" t="s">
        <v>1247</v>
      </c>
    </row>
    <row r="672" spans="2:47" s="1" customFormat="1" ht="28.5" customHeight="1">
      <c r="B672" s="34"/>
      <c r="D672" s="176" t="s">
        <v>151</v>
      </c>
      <c r="F672" s="196" t="s">
        <v>1248</v>
      </c>
      <c r="I672" s="134"/>
      <c r="L672" s="34"/>
      <c r="M672" s="63"/>
      <c r="N672" s="35"/>
      <c r="O672" s="35"/>
      <c r="P672" s="35"/>
      <c r="Q672" s="35"/>
      <c r="R672" s="35"/>
      <c r="S672" s="35"/>
      <c r="T672" s="64"/>
      <c r="AT672" s="17" t="s">
        <v>151</v>
      </c>
      <c r="AU672" s="17" t="s">
        <v>149</v>
      </c>
    </row>
    <row r="673" spans="2:65" s="1" customFormat="1" ht="20.25" customHeight="1">
      <c r="B673" s="160"/>
      <c r="C673" s="205" t="s">
        <v>1249</v>
      </c>
      <c r="D673" s="205" t="s">
        <v>470</v>
      </c>
      <c r="E673" s="206" t="s">
        <v>1250</v>
      </c>
      <c r="F673" s="207" t="s">
        <v>1251</v>
      </c>
      <c r="G673" s="208" t="s">
        <v>512</v>
      </c>
      <c r="H673" s="209">
        <v>1</v>
      </c>
      <c r="I673" s="210"/>
      <c r="J673" s="211">
        <f>ROUND(I673*H673,0)</f>
        <v>0</v>
      </c>
      <c r="K673" s="207" t="s">
        <v>21</v>
      </c>
      <c r="L673" s="212"/>
      <c r="M673" s="213" t="s">
        <v>21</v>
      </c>
      <c r="N673" s="214" t="s">
        <v>43</v>
      </c>
      <c r="O673" s="35"/>
      <c r="P673" s="170">
        <f>O673*H673</f>
        <v>0</v>
      </c>
      <c r="Q673" s="170">
        <v>0</v>
      </c>
      <c r="R673" s="170">
        <f>Q673*H673</f>
        <v>0</v>
      </c>
      <c r="S673" s="170">
        <v>0</v>
      </c>
      <c r="T673" s="171">
        <f>S673*H673</f>
        <v>0</v>
      </c>
      <c r="AR673" s="17" t="s">
        <v>341</v>
      </c>
      <c r="AT673" s="17" t="s">
        <v>470</v>
      </c>
      <c r="AU673" s="17" t="s">
        <v>149</v>
      </c>
      <c r="AY673" s="17" t="s">
        <v>141</v>
      </c>
      <c r="BE673" s="172">
        <f>IF(N673="základní",J673,0)</f>
        <v>0</v>
      </c>
      <c r="BF673" s="172">
        <f>IF(N673="snížená",J673,0)</f>
        <v>0</v>
      </c>
      <c r="BG673" s="172">
        <f>IF(N673="zákl. přenesená",J673,0)</f>
        <v>0</v>
      </c>
      <c r="BH673" s="172">
        <f>IF(N673="sníž. přenesená",J673,0)</f>
        <v>0</v>
      </c>
      <c r="BI673" s="172">
        <f>IF(N673="nulová",J673,0)</f>
        <v>0</v>
      </c>
      <c r="BJ673" s="17" t="s">
        <v>149</v>
      </c>
      <c r="BK673" s="172">
        <f>ROUND(I673*H673,0)</f>
        <v>0</v>
      </c>
      <c r="BL673" s="17" t="s">
        <v>239</v>
      </c>
      <c r="BM673" s="17" t="s">
        <v>1252</v>
      </c>
    </row>
    <row r="674" spans="2:47" s="1" customFormat="1" ht="20.25" customHeight="1">
      <c r="B674" s="34"/>
      <c r="D674" s="176" t="s">
        <v>151</v>
      </c>
      <c r="F674" s="196" t="s">
        <v>1251</v>
      </c>
      <c r="I674" s="134"/>
      <c r="L674" s="34"/>
      <c r="M674" s="63"/>
      <c r="N674" s="35"/>
      <c r="O674" s="35"/>
      <c r="P674" s="35"/>
      <c r="Q674" s="35"/>
      <c r="R674" s="35"/>
      <c r="S674" s="35"/>
      <c r="T674" s="64"/>
      <c r="AT674" s="17" t="s">
        <v>151</v>
      </c>
      <c r="AU674" s="17" t="s">
        <v>149</v>
      </c>
    </row>
    <row r="675" spans="2:65" s="1" customFormat="1" ht="20.25" customHeight="1">
      <c r="B675" s="160"/>
      <c r="C675" s="205" t="s">
        <v>1253</v>
      </c>
      <c r="D675" s="205" t="s">
        <v>470</v>
      </c>
      <c r="E675" s="206" t="s">
        <v>1254</v>
      </c>
      <c r="F675" s="207" t="s">
        <v>1255</v>
      </c>
      <c r="G675" s="208" t="s">
        <v>512</v>
      </c>
      <c r="H675" s="209">
        <v>1</v>
      </c>
      <c r="I675" s="210"/>
      <c r="J675" s="211">
        <f>ROUND(I675*H675,0)</f>
        <v>0</v>
      </c>
      <c r="K675" s="207" t="s">
        <v>21</v>
      </c>
      <c r="L675" s="212"/>
      <c r="M675" s="213" t="s">
        <v>21</v>
      </c>
      <c r="N675" s="214" t="s">
        <v>43</v>
      </c>
      <c r="O675" s="35"/>
      <c r="P675" s="170">
        <f>O675*H675</f>
        <v>0</v>
      </c>
      <c r="Q675" s="170">
        <v>0</v>
      </c>
      <c r="R675" s="170">
        <f>Q675*H675</f>
        <v>0</v>
      </c>
      <c r="S675" s="170">
        <v>0</v>
      </c>
      <c r="T675" s="171">
        <f>S675*H675</f>
        <v>0</v>
      </c>
      <c r="AR675" s="17" t="s">
        <v>341</v>
      </c>
      <c r="AT675" s="17" t="s">
        <v>470</v>
      </c>
      <c r="AU675" s="17" t="s">
        <v>149</v>
      </c>
      <c r="AY675" s="17" t="s">
        <v>141</v>
      </c>
      <c r="BE675" s="172">
        <f>IF(N675="základní",J675,0)</f>
        <v>0</v>
      </c>
      <c r="BF675" s="172">
        <f>IF(N675="snížená",J675,0)</f>
        <v>0</v>
      </c>
      <c r="BG675" s="172">
        <f>IF(N675="zákl. přenesená",J675,0)</f>
        <v>0</v>
      </c>
      <c r="BH675" s="172">
        <f>IF(N675="sníž. přenesená",J675,0)</f>
        <v>0</v>
      </c>
      <c r="BI675" s="172">
        <f>IF(N675="nulová",J675,0)</f>
        <v>0</v>
      </c>
      <c r="BJ675" s="17" t="s">
        <v>149</v>
      </c>
      <c r="BK675" s="172">
        <f>ROUND(I675*H675,0)</f>
        <v>0</v>
      </c>
      <c r="BL675" s="17" t="s">
        <v>239</v>
      </c>
      <c r="BM675" s="17" t="s">
        <v>1256</v>
      </c>
    </row>
    <row r="676" spans="2:47" s="1" customFormat="1" ht="20.25" customHeight="1">
      <c r="B676" s="34"/>
      <c r="D676" s="176" t="s">
        <v>151</v>
      </c>
      <c r="F676" s="196" t="s">
        <v>1255</v>
      </c>
      <c r="I676" s="134"/>
      <c r="L676" s="34"/>
      <c r="M676" s="63"/>
      <c r="N676" s="35"/>
      <c r="O676" s="35"/>
      <c r="P676" s="35"/>
      <c r="Q676" s="35"/>
      <c r="R676" s="35"/>
      <c r="S676" s="35"/>
      <c r="T676" s="64"/>
      <c r="AT676" s="17" t="s">
        <v>151</v>
      </c>
      <c r="AU676" s="17" t="s">
        <v>149</v>
      </c>
    </row>
    <row r="677" spans="2:65" s="1" customFormat="1" ht="20.25" customHeight="1">
      <c r="B677" s="160"/>
      <c r="C677" s="161" t="s">
        <v>1257</v>
      </c>
      <c r="D677" s="161" t="s">
        <v>143</v>
      </c>
      <c r="E677" s="162" t="s">
        <v>1165</v>
      </c>
      <c r="F677" s="163" t="s">
        <v>1166</v>
      </c>
      <c r="G677" s="164" t="s">
        <v>1167</v>
      </c>
      <c r="H677" s="165">
        <v>1</v>
      </c>
      <c r="I677" s="166"/>
      <c r="J677" s="167">
        <f>ROUND(I677*H677,0)</f>
        <v>0</v>
      </c>
      <c r="K677" s="163" t="s">
        <v>21</v>
      </c>
      <c r="L677" s="34"/>
      <c r="M677" s="168" t="s">
        <v>21</v>
      </c>
      <c r="N677" s="169" t="s">
        <v>43</v>
      </c>
      <c r="O677" s="35"/>
      <c r="P677" s="170">
        <f>O677*H677</f>
        <v>0</v>
      </c>
      <c r="Q677" s="170">
        <v>0</v>
      </c>
      <c r="R677" s="170">
        <f>Q677*H677</f>
        <v>0</v>
      </c>
      <c r="S677" s="170">
        <v>0</v>
      </c>
      <c r="T677" s="171">
        <f>S677*H677</f>
        <v>0</v>
      </c>
      <c r="AR677" s="17" t="s">
        <v>148</v>
      </c>
      <c r="AT677" s="17" t="s">
        <v>143</v>
      </c>
      <c r="AU677" s="17" t="s">
        <v>149</v>
      </c>
      <c r="AY677" s="17" t="s">
        <v>141</v>
      </c>
      <c r="BE677" s="172">
        <f>IF(N677="základní",J677,0)</f>
        <v>0</v>
      </c>
      <c r="BF677" s="172">
        <f>IF(N677="snížená",J677,0)</f>
        <v>0</v>
      </c>
      <c r="BG677" s="172">
        <f>IF(N677="zákl. přenesená",J677,0)</f>
        <v>0</v>
      </c>
      <c r="BH677" s="172">
        <f>IF(N677="sníž. přenesená",J677,0)</f>
        <v>0</v>
      </c>
      <c r="BI677" s="172">
        <f>IF(N677="nulová",J677,0)</f>
        <v>0</v>
      </c>
      <c r="BJ677" s="17" t="s">
        <v>149</v>
      </c>
      <c r="BK677" s="172">
        <f>ROUND(I677*H677,0)</f>
        <v>0</v>
      </c>
      <c r="BL677" s="17" t="s">
        <v>148</v>
      </c>
      <c r="BM677" s="17" t="s">
        <v>1258</v>
      </c>
    </row>
    <row r="678" spans="2:47" s="1" customFormat="1" ht="20.25" customHeight="1">
      <c r="B678" s="34"/>
      <c r="D678" s="176" t="s">
        <v>151</v>
      </c>
      <c r="F678" s="196" t="s">
        <v>1166</v>
      </c>
      <c r="I678" s="134"/>
      <c r="L678" s="34"/>
      <c r="M678" s="63"/>
      <c r="N678" s="35"/>
      <c r="O678" s="35"/>
      <c r="P678" s="35"/>
      <c r="Q678" s="35"/>
      <c r="R678" s="35"/>
      <c r="S678" s="35"/>
      <c r="T678" s="64"/>
      <c r="AT678" s="17" t="s">
        <v>151</v>
      </c>
      <c r="AU678" s="17" t="s">
        <v>149</v>
      </c>
    </row>
    <row r="679" spans="2:65" s="1" customFormat="1" ht="20.25" customHeight="1">
      <c r="B679" s="160"/>
      <c r="C679" s="161" t="s">
        <v>1259</v>
      </c>
      <c r="D679" s="161" t="s">
        <v>143</v>
      </c>
      <c r="E679" s="162" t="s">
        <v>1170</v>
      </c>
      <c r="F679" s="163" t="s">
        <v>1171</v>
      </c>
      <c r="G679" s="164" t="s">
        <v>1167</v>
      </c>
      <c r="H679" s="165">
        <v>1</v>
      </c>
      <c r="I679" s="166"/>
      <c r="J679" s="167">
        <f>ROUND(I679*H679,0)</f>
        <v>0</v>
      </c>
      <c r="K679" s="163" t="s">
        <v>21</v>
      </c>
      <c r="L679" s="34"/>
      <c r="M679" s="168" t="s">
        <v>21</v>
      </c>
      <c r="N679" s="169" t="s">
        <v>43</v>
      </c>
      <c r="O679" s="35"/>
      <c r="P679" s="170">
        <f>O679*H679</f>
        <v>0</v>
      </c>
      <c r="Q679" s="170">
        <v>0</v>
      </c>
      <c r="R679" s="170">
        <f>Q679*H679</f>
        <v>0</v>
      </c>
      <c r="S679" s="170">
        <v>0</v>
      </c>
      <c r="T679" s="171">
        <f>S679*H679</f>
        <v>0</v>
      </c>
      <c r="AR679" s="17" t="s">
        <v>148</v>
      </c>
      <c r="AT679" s="17" t="s">
        <v>143</v>
      </c>
      <c r="AU679" s="17" t="s">
        <v>149</v>
      </c>
      <c r="AY679" s="17" t="s">
        <v>141</v>
      </c>
      <c r="BE679" s="172">
        <f>IF(N679="základní",J679,0)</f>
        <v>0</v>
      </c>
      <c r="BF679" s="172">
        <f>IF(N679="snížená",J679,0)</f>
        <v>0</v>
      </c>
      <c r="BG679" s="172">
        <f>IF(N679="zákl. přenesená",J679,0)</f>
        <v>0</v>
      </c>
      <c r="BH679" s="172">
        <f>IF(N679="sníž. přenesená",J679,0)</f>
        <v>0</v>
      </c>
      <c r="BI679" s="172">
        <f>IF(N679="nulová",J679,0)</f>
        <v>0</v>
      </c>
      <c r="BJ679" s="17" t="s">
        <v>149</v>
      </c>
      <c r="BK679" s="172">
        <f>ROUND(I679*H679,0)</f>
        <v>0</v>
      </c>
      <c r="BL679" s="17" t="s">
        <v>148</v>
      </c>
      <c r="BM679" s="17" t="s">
        <v>1260</v>
      </c>
    </row>
    <row r="680" spans="2:47" s="1" customFormat="1" ht="20.25" customHeight="1">
      <c r="B680" s="34"/>
      <c r="D680" s="176" t="s">
        <v>151</v>
      </c>
      <c r="F680" s="196" t="s">
        <v>1171</v>
      </c>
      <c r="I680" s="134"/>
      <c r="L680" s="34"/>
      <c r="M680" s="63"/>
      <c r="N680" s="35"/>
      <c r="O680" s="35"/>
      <c r="P680" s="35"/>
      <c r="Q680" s="35"/>
      <c r="R680" s="35"/>
      <c r="S680" s="35"/>
      <c r="T680" s="64"/>
      <c r="AT680" s="17" t="s">
        <v>151</v>
      </c>
      <c r="AU680" s="17" t="s">
        <v>149</v>
      </c>
    </row>
    <row r="681" spans="2:65" s="1" customFormat="1" ht="20.25" customHeight="1">
      <c r="B681" s="160"/>
      <c r="C681" s="161" t="s">
        <v>1261</v>
      </c>
      <c r="D681" s="161" t="s">
        <v>143</v>
      </c>
      <c r="E681" s="162" t="s">
        <v>1262</v>
      </c>
      <c r="F681" s="163" t="s">
        <v>1263</v>
      </c>
      <c r="G681" s="164" t="s">
        <v>1264</v>
      </c>
      <c r="H681" s="165">
        <v>1</v>
      </c>
      <c r="I681" s="166"/>
      <c r="J681" s="167">
        <f>ROUND(I681*H681,0)</f>
        <v>0</v>
      </c>
      <c r="K681" s="163" t="s">
        <v>21</v>
      </c>
      <c r="L681" s="34"/>
      <c r="M681" s="168" t="s">
        <v>21</v>
      </c>
      <c r="N681" s="169" t="s">
        <v>43</v>
      </c>
      <c r="O681" s="35"/>
      <c r="P681" s="170">
        <f>O681*H681</f>
        <v>0</v>
      </c>
      <c r="Q681" s="170">
        <v>0</v>
      </c>
      <c r="R681" s="170">
        <f>Q681*H681</f>
        <v>0</v>
      </c>
      <c r="S681" s="170">
        <v>0</v>
      </c>
      <c r="T681" s="171">
        <f>S681*H681</f>
        <v>0</v>
      </c>
      <c r="AR681" s="17" t="s">
        <v>148</v>
      </c>
      <c r="AT681" s="17" t="s">
        <v>143</v>
      </c>
      <c r="AU681" s="17" t="s">
        <v>149</v>
      </c>
      <c r="AY681" s="17" t="s">
        <v>141</v>
      </c>
      <c r="BE681" s="172">
        <f>IF(N681="základní",J681,0)</f>
        <v>0</v>
      </c>
      <c r="BF681" s="172">
        <f>IF(N681="snížená",J681,0)</f>
        <v>0</v>
      </c>
      <c r="BG681" s="172">
        <f>IF(N681="zákl. přenesená",J681,0)</f>
        <v>0</v>
      </c>
      <c r="BH681" s="172">
        <f>IF(N681="sníž. přenesená",J681,0)</f>
        <v>0</v>
      </c>
      <c r="BI681" s="172">
        <f>IF(N681="nulová",J681,0)</f>
        <v>0</v>
      </c>
      <c r="BJ681" s="17" t="s">
        <v>149</v>
      </c>
      <c r="BK681" s="172">
        <f>ROUND(I681*H681,0)</f>
        <v>0</v>
      </c>
      <c r="BL681" s="17" t="s">
        <v>148</v>
      </c>
      <c r="BM681" s="17" t="s">
        <v>1265</v>
      </c>
    </row>
    <row r="682" spans="2:47" s="1" customFormat="1" ht="20.25" customHeight="1">
      <c r="B682" s="34"/>
      <c r="D682" s="176" t="s">
        <v>151</v>
      </c>
      <c r="F682" s="196" t="s">
        <v>1263</v>
      </c>
      <c r="I682" s="134"/>
      <c r="L682" s="34"/>
      <c r="M682" s="63"/>
      <c r="N682" s="35"/>
      <c r="O682" s="35"/>
      <c r="P682" s="35"/>
      <c r="Q682" s="35"/>
      <c r="R682" s="35"/>
      <c r="S682" s="35"/>
      <c r="T682" s="64"/>
      <c r="AT682" s="17" t="s">
        <v>151</v>
      </c>
      <c r="AU682" s="17" t="s">
        <v>149</v>
      </c>
    </row>
    <row r="683" spans="2:65" s="1" customFormat="1" ht="20.25" customHeight="1">
      <c r="B683" s="160"/>
      <c r="C683" s="161" t="s">
        <v>1266</v>
      </c>
      <c r="D683" s="161" t="s">
        <v>143</v>
      </c>
      <c r="E683" s="162" t="s">
        <v>1174</v>
      </c>
      <c r="F683" s="163" t="s">
        <v>1175</v>
      </c>
      <c r="G683" s="164" t="s">
        <v>1167</v>
      </c>
      <c r="H683" s="165">
        <v>1</v>
      </c>
      <c r="I683" s="166"/>
      <c r="J683" s="167">
        <f>ROUND(I683*H683,0)</f>
        <v>0</v>
      </c>
      <c r="K683" s="163" t="s">
        <v>21</v>
      </c>
      <c r="L683" s="34"/>
      <c r="M683" s="168" t="s">
        <v>21</v>
      </c>
      <c r="N683" s="169" t="s">
        <v>43</v>
      </c>
      <c r="O683" s="35"/>
      <c r="P683" s="170">
        <f>O683*H683</f>
        <v>0</v>
      </c>
      <c r="Q683" s="170">
        <v>0</v>
      </c>
      <c r="R683" s="170">
        <f>Q683*H683</f>
        <v>0</v>
      </c>
      <c r="S683" s="170">
        <v>0</v>
      </c>
      <c r="T683" s="171">
        <f>S683*H683</f>
        <v>0</v>
      </c>
      <c r="AR683" s="17" t="s">
        <v>148</v>
      </c>
      <c r="AT683" s="17" t="s">
        <v>143</v>
      </c>
      <c r="AU683" s="17" t="s">
        <v>149</v>
      </c>
      <c r="AY683" s="17" t="s">
        <v>141</v>
      </c>
      <c r="BE683" s="172">
        <f>IF(N683="základní",J683,0)</f>
        <v>0</v>
      </c>
      <c r="BF683" s="172">
        <f>IF(N683="snížená",J683,0)</f>
        <v>0</v>
      </c>
      <c r="BG683" s="172">
        <f>IF(N683="zákl. přenesená",J683,0)</f>
        <v>0</v>
      </c>
      <c r="BH683" s="172">
        <f>IF(N683="sníž. přenesená",J683,0)</f>
        <v>0</v>
      </c>
      <c r="BI683" s="172">
        <f>IF(N683="nulová",J683,0)</f>
        <v>0</v>
      </c>
      <c r="BJ683" s="17" t="s">
        <v>149</v>
      </c>
      <c r="BK683" s="172">
        <f>ROUND(I683*H683,0)</f>
        <v>0</v>
      </c>
      <c r="BL683" s="17" t="s">
        <v>148</v>
      </c>
      <c r="BM683" s="17" t="s">
        <v>1267</v>
      </c>
    </row>
    <row r="684" spans="2:47" s="1" customFormat="1" ht="20.25" customHeight="1">
      <c r="B684" s="34"/>
      <c r="D684" s="176" t="s">
        <v>151</v>
      </c>
      <c r="F684" s="196" t="s">
        <v>1175</v>
      </c>
      <c r="I684" s="134"/>
      <c r="L684" s="34"/>
      <c r="M684" s="63"/>
      <c r="N684" s="35"/>
      <c r="O684" s="35"/>
      <c r="P684" s="35"/>
      <c r="Q684" s="35"/>
      <c r="R684" s="35"/>
      <c r="S684" s="35"/>
      <c r="T684" s="64"/>
      <c r="AT684" s="17" t="s">
        <v>151</v>
      </c>
      <c r="AU684" s="17" t="s">
        <v>149</v>
      </c>
    </row>
    <row r="685" spans="2:65" s="1" customFormat="1" ht="20.25" customHeight="1">
      <c r="B685" s="160"/>
      <c r="C685" s="161" t="s">
        <v>1268</v>
      </c>
      <c r="D685" s="161" t="s">
        <v>143</v>
      </c>
      <c r="E685" s="162" t="s">
        <v>1269</v>
      </c>
      <c r="F685" s="163" t="s">
        <v>1270</v>
      </c>
      <c r="G685" s="164" t="s">
        <v>1180</v>
      </c>
      <c r="H685" s="165">
        <v>1</v>
      </c>
      <c r="I685" s="166"/>
      <c r="J685" s="167">
        <f>ROUND(I685*H685,0)</f>
        <v>0</v>
      </c>
      <c r="K685" s="163" t="s">
        <v>21</v>
      </c>
      <c r="L685" s="34"/>
      <c r="M685" s="168" t="s">
        <v>21</v>
      </c>
      <c r="N685" s="169" t="s">
        <v>43</v>
      </c>
      <c r="O685" s="35"/>
      <c r="P685" s="170">
        <f>O685*H685</f>
        <v>0</v>
      </c>
      <c r="Q685" s="170">
        <v>0</v>
      </c>
      <c r="R685" s="170">
        <f>Q685*H685</f>
        <v>0</v>
      </c>
      <c r="S685" s="170">
        <v>0</v>
      </c>
      <c r="T685" s="171">
        <f>S685*H685</f>
        <v>0</v>
      </c>
      <c r="AR685" s="17" t="s">
        <v>148</v>
      </c>
      <c r="AT685" s="17" t="s">
        <v>143</v>
      </c>
      <c r="AU685" s="17" t="s">
        <v>149</v>
      </c>
      <c r="AY685" s="17" t="s">
        <v>141</v>
      </c>
      <c r="BE685" s="172">
        <f>IF(N685="základní",J685,0)</f>
        <v>0</v>
      </c>
      <c r="BF685" s="172">
        <f>IF(N685="snížená",J685,0)</f>
        <v>0</v>
      </c>
      <c r="BG685" s="172">
        <f>IF(N685="zákl. přenesená",J685,0)</f>
        <v>0</v>
      </c>
      <c r="BH685" s="172">
        <f>IF(N685="sníž. přenesená",J685,0)</f>
        <v>0</v>
      </c>
      <c r="BI685" s="172">
        <f>IF(N685="nulová",J685,0)</f>
        <v>0</v>
      </c>
      <c r="BJ685" s="17" t="s">
        <v>149</v>
      </c>
      <c r="BK685" s="172">
        <f>ROUND(I685*H685,0)</f>
        <v>0</v>
      </c>
      <c r="BL685" s="17" t="s">
        <v>148</v>
      </c>
      <c r="BM685" s="17" t="s">
        <v>1271</v>
      </c>
    </row>
    <row r="686" spans="2:47" s="1" customFormat="1" ht="20.25" customHeight="1">
      <c r="B686" s="34"/>
      <c r="D686" s="176" t="s">
        <v>151</v>
      </c>
      <c r="F686" s="196" t="s">
        <v>1270</v>
      </c>
      <c r="I686" s="134"/>
      <c r="L686" s="34"/>
      <c r="M686" s="63"/>
      <c r="N686" s="35"/>
      <c r="O686" s="35"/>
      <c r="P686" s="35"/>
      <c r="Q686" s="35"/>
      <c r="R686" s="35"/>
      <c r="S686" s="35"/>
      <c r="T686" s="64"/>
      <c r="AT686" s="17" t="s">
        <v>151</v>
      </c>
      <c r="AU686" s="17" t="s">
        <v>149</v>
      </c>
    </row>
    <row r="687" spans="2:65" s="1" customFormat="1" ht="20.25" customHeight="1">
      <c r="B687" s="160"/>
      <c r="C687" s="161" t="s">
        <v>1272</v>
      </c>
      <c r="D687" s="161" t="s">
        <v>143</v>
      </c>
      <c r="E687" s="162" t="s">
        <v>1183</v>
      </c>
      <c r="F687" s="163" t="s">
        <v>1184</v>
      </c>
      <c r="G687" s="164" t="s">
        <v>1185</v>
      </c>
      <c r="H687" s="165">
        <v>5</v>
      </c>
      <c r="I687" s="166"/>
      <c r="J687" s="167">
        <f>ROUND(I687*H687,0)</f>
        <v>0</v>
      </c>
      <c r="K687" s="163" t="s">
        <v>21</v>
      </c>
      <c r="L687" s="34"/>
      <c r="M687" s="168" t="s">
        <v>21</v>
      </c>
      <c r="N687" s="169" t="s">
        <v>43</v>
      </c>
      <c r="O687" s="35"/>
      <c r="P687" s="170">
        <f>O687*H687</f>
        <v>0</v>
      </c>
      <c r="Q687" s="170">
        <v>0</v>
      </c>
      <c r="R687" s="170">
        <f>Q687*H687</f>
        <v>0</v>
      </c>
      <c r="S687" s="170">
        <v>0</v>
      </c>
      <c r="T687" s="171">
        <f>S687*H687</f>
        <v>0</v>
      </c>
      <c r="AR687" s="17" t="s">
        <v>148</v>
      </c>
      <c r="AT687" s="17" t="s">
        <v>143</v>
      </c>
      <c r="AU687" s="17" t="s">
        <v>149</v>
      </c>
      <c r="AY687" s="17" t="s">
        <v>141</v>
      </c>
      <c r="BE687" s="172">
        <f>IF(N687="základní",J687,0)</f>
        <v>0</v>
      </c>
      <c r="BF687" s="172">
        <f>IF(N687="snížená",J687,0)</f>
        <v>0</v>
      </c>
      <c r="BG687" s="172">
        <f>IF(N687="zákl. přenesená",J687,0)</f>
        <v>0</v>
      </c>
      <c r="BH687" s="172">
        <f>IF(N687="sníž. přenesená",J687,0)</f>
        <v>0</v>
      </c>
      <c r="BI687" s="172">
        <f>IF(N687="nulová",J687,0)</f>
        <v>0</v>
      </c>
      <c r="BJ687" s="17" t="s">
        <v>149</v>
      </c>
      <c r="BK687" s="172">
        <f>ROUND(I687*H687,0)</f>
        <v>0</v>
      </c>
      <c r="BL687" s="17" t="s">
        <v>148</v>
      </c>
      <c r="BM687" s="17" t="s">
        <v>1273</v>
      </c>
    </row>
    <row r="688" spans="2:47" s="1" customFormat="1" ht="20.25" customHeight="1">
      <c r="B688" s="34"/>
      <c r="D688" s="173" t="s">
        <v>151</v>
      </c>
      <c r="F688" s="174" t="s">
        <v>1184</v>
      </c>
      <c r="I688" s="134"/>
      <c r="L688" s="34"/>
      <c r="M688" s="63"/>
      <c r="N688" s="35"/>
      <c r="O688" s="35"/>
      <c r="P688" s="35"/>
      <c r="Q688" s="35"/>
      <c r="R688" s="35"/>
      <c r="S688" s="35"/>
      <c r="T688" s="64"/>
      <c r="AT688" s="17" t="s">
        <v>151</v>
      </c>
      <c r="AU688" s="17" t="s">
        <v>149</v>
      </c>
    </row>
    <row r="689" spans="2:63" s="10" customFormat="1" ht="29.25" customHeight="1">
      <c r="B689" s="146"/>
      <c r="D689" s="157" t="s">
        <v>70</v>
      </c>
      <c r="E689" s="158" t="s">
        <v>1274</v>
      </c>
      <c r="F689" s="158" t="s">
        <v>1275</v>
      </c>
      <c r="I689" s="149"/>
      <c r="J689" s="159">
        <f>BK689</f>
        <v>0</v>
      </c>
      <c r="L689" s="146"/>
      <c r="M689" s="151"/>
      <c r="N689" s="152"/>
      <c r="O689" s="152"/>
      <c r="P689" s="153">
        <f>SUM(P690:P697)</f>
        <v>0</v>
      </c>
      <c r="Q689" s="152"/>
      <c r="R689" s="153">
        <f>SUM(R690:R697)</f>
        <v>2.13756869</v>
      </c>
      <c r="S689" s="152"/>
      <c r="T689" s="154">
        <f>SUM(T690:T697)</f>
        <v>0</v>
      </c>
      <c r="AR689" s="147" t="s">
        <v>149</v>
      </c>
      <c r="AT689" s="155" t="s">
        <v>70</v>
      </c>
      <c r="AU689" s="155" t="s">
        <v>8</v>
      </c>
      <c r="AY689" s="147" t="s">
        <v>141</v>
      </c>
      <c r="BK689" s="156">
        <f>SUM(BK690:BK697)</f>
        <v>0</v>
      </c>
    </row>
    <row r="690" spans="2:65" s="1" customFormat="1" ht="28.5" customHeight="1">
      <c r="B690" s="160"/>
      <c r="C690" s="161" t="s">
        <v>1276</v>
      </c>
      <c r="D690" s="161" t="s">
        <v>143</v>
      </c>
      <c r="E690" s="162" t="s">
        <v>1277</v>
      </c>
      <c r="F690" s="163" t="s">
        <v>1278</v>
      </c>
      <c r="G690" s="164" t="s">
        <v>187</v>
      </c>
      <c r="H690" s="165">
        <v>9.398</v>
      </c>
      <c r="I690" s="166"/>
      <c r="J690" s="167">
        <f>ROUND(I690*H690,0)</f>
        <v>0</v>
      </c>
      <c r="K690" s="163" t="s">
        <v>147</v>
      </c>
      <c r="L690" s="34"/>
      <c r="M690" s="168" t="s">
        <v>21</v>
      </c>
      <c r="N690" s="169" t="s">
        <v>43</v>
      </c>
      <c r="O690" s="35"/>
      <c r="P690" s="170">
        <f>O690*H690</f>
        <v>0</v>
      </c>
      <c r="Q690" s="170">
        <v>0.02504</v>
      </c>
      <c r="R690" s="170">
        <f>Q690*H690</f>
        <v>0.23532592</v>
      </c>
      <c r="S690" s="170">
        <v>0</v>
      </c>
      <c r="T690" s="171">
        <f>S690*H690</f>
        <v>0</v>
      </c>
      <c r="AR690" s="17" t="s">
        <v>239</v>
      </c>
      <c r="AT690" s="17" t="s">
        <v>143</v>
      </c>
      <c r="AU690" s="17" t="s">
        <v>149</v>
      </c>
      <c r="AY690" s="17" t="s">
        <v>141</v>
      </c>
      <c r="BE690" s="172">
        <f>IF(N690="základní",J690,0)</f>
        <v>0</v>
      </c>
      <c r="BF690" s="172">
        <f>IF(N690="snížená",J690,0)</f>
        <v>0</v>
      </c>
      <c r="BG690" s="172">
        <f>IF(N690="zákl. přenesená",J690,0)</f>
        <v>0</v>
      </c>
      <c r="BH690" s="172">
        <f>IF(N690="sníž. přenesená",J690,0)</f>
        <v>0</v>
      </c>
      <c r="BI690" s="172">
        <f>IF(N690="nulová",J690,0)</f>
        <v>0</v>
      </c>
      <c r="BJ690" s="17" t="s">
        <v>149</v>
      </c>
      <c r="BK690" s="172">
        <f>ROUND(I690*H690,0)</f>
        <v>0</v>
      </c>
      <c r="BL690" s="17" t="s">
        <v>239</v>
      </c>
      <c r="BM690" s="17" t="s">
        <v>1279</v>
      </c>
    </row>
    <row r="691" spans="2:47" s="1" customFormat="1" ht="39.75" customHeight="1">
      <c r="B691" s="34"/>
      <c r="D691" s="173" t="s">
        <v>151</v>
      </c>
      <c r="F691" s="174" t="s">
        <v>1280</v>
      </c>
      <c r="I691" s="134"/>
      <c r="L691" s="34"/>
      <c r="M691" s="63"/>
      <c r="N691" s="35"/>
      <c r="O691" s="35"/>
      <c r="P691" s="35"/>
      <c r="Q691" s="35"/>
      <c r="R691" s="35"/>
      <c r="S691" s="35"/>
      <c r="T691" s="64"/>
      <c r="AT691" s="17" t="s">
        <v>151</v>
      </c>
      <c r="AU691" s="17" t="s">
        <v>149</v>
      </c>
    </row>
    <row r="692" spans="2:51" s="11" customFormat="1" ht="20.25" customHeight="1">
      <c r="B692" s="175"/>
      <c r="D692" s="176" t="s">
        <v>153</v>
      </c>
      <c r="E692" s="177" t="s">
        <v>21</v>
      </c>
      <c r="F692" s="178" t="s">
        <v>1281</v>
      </c>
      <c r="H692" s="179">
        <v>9.398</v>
      </c>
      <c r="I692" s="180"/>
      <c r="L692" s="175"/>
      <c r="M692" s="181"/>
      <c r="N692" s="182"/>
      <c r="O692" s="182"/>
      <c r="P692" s="182"/>
      <c r="Q692" s="182"/>
      <c r="R692" s="182"/>
      <c r="S692" s="182"/>
      <c r="T692" s="183"/>
      <c r="AT692" s="184" t="s">
        <v>153</v>
      </c>
      <c r="AU692" s="184" t="s">
        <v>149</v>
      </c>
      <c r="AV692" s="11" t="s">
        <v>149</v>
      </c>
      <c r="AW692" s="11" t="s">
        <v>35</v>
      </c>
      <c r="AX692" s="11" t="s">
        <v>8</v>
      </c>
      <c r="AY692" s="184" t="s">
        <v>141</v>
      </c>
    </row>
    <row r="693" spans="2:65" s="1" customFormat="1" ht="28.5" customHeight="1">
      <c r="B693" s="160"/>
      <c r="C693" s="161" t="s">
        <v>1282</v>
      </c>
      <c r="D693" s="161" t="s">
        <v>143</v>
      </c>
      <c r="E693" s="162" t="s">
        <v>1283</v>
      </c>
      <c r="F693" s="163" t="s">
        <v>1284</v>
      </c>
      <c r="G693" s="164" t="s">
        <v>187</v>
      </c>
      <c r="H693" s="165">
        <v>41.183</v>
      </c>
      <c r="I693" s="166"/>
      <c r="J693" s="167">
        <f>ROUND(I693*H693,0)</f>
        <v>0</v>
      </c>
      <c r="K693" s="163" t="s">
        <v>147</v>
      </c>
      <c r="L693" s="34"/>
      <c r="M693" s="168" t="s">
        <v>21</v>
      </c>
      <c r="N693" s="169" t="s">
        <v>43</v>
      </c>
      <c r="O693" s="35"/>
      <c r="P693" s="170">
        <f>O693*H693</f>
        <v>0</v>
      </c>
      <c r="Q693" s="170">
        <v>0.04619</v>
      </c>
      <c r="R693" s="170">
        <f>Q693*H693</f>
        <v>1.90224277</v>
      </c>
      <c r="S693" s="170">
        <v>0</v>
      </c>
      <c r="T693" s="171">
        <f>S693*H693</f>
        <v>0</v>
      </c>
      <c r="AR693" s="17" t="s">
        <v>239</v>
      </c>
      <c r="AT693" s="17" t="s">
        <v>143</v>
      </c>
      <c r="AU693" s="17" t="s">
        <v>149</v>
      </c>
      <c r="AY693" s="17" t="s">
        <v>141</v>
      </c>
      <c r="BE693" s="172">
        <f>IF(N693="základní",J693,0)</f>
        <v>0</v>
      </c>
      <c r="BF693" s="172">
        <f>IF(N693="snížená",J693,0)</f>
        <v>0</v>
      </c>
      <c r="BG693" s="172">
        <f>IF(N693="zákl. přenesená",J693,0)</f>
        <v>0</v>
      </c>
      <c r="BH693" s="172">
        <f>IF(N693="sníž. přenesená",J693,0)</f>
        <v>0</v>
      </c>
      <c r="BI693" s="172">
        <f>IF(N693="nulová",J693,0)</f>
        <v>0</v>
      </c>
      <c r="BJ693" s="17" t="s">
        <v>149</v>
      </c>
      <c r="BK693" s="172">
        <f>ROUND(I693*H693,0)</f>
        <v>0</v>
      </c>
      <c r="BL693" s="17" t="s">
        <v>239</v>
      </c>
      <c r="BM693" s="17" t="s">
        <v>1285</v>
      </c>
    </row>
    <row r="694" spans="2:47" s="1" customFormat="1" ht="39.75" customHeight="1">
      <c r="B694" s="34"/>
      <c r="D694" s="173" t="s">
        <v>151</v>
      </c>
      <c r="F694" s="174" t="s">
        <v>1286</v>
      </c>
      <c r="I694" s="134"/>
      <c r="L694" s="34"/>
      <c r="M694" s="63"/>
      <c r="N694" s="35"/>
      <c r="O694" s="35"/>
      <c r="P694" s="35"/>
      <c r="Q694" s="35"/>
      <c r="R694" s="35"/>
      <c r="S694" s="35"/>
      <c r="T694" s="64"/>
      <c r="AT694" s="17" t="s">
        <v>151</v>
      </c>
      <c r="AU694" s="17" t="s">
        <v>149</v>
      </c>
    </row>
    <row r="695" spans="2:51" s="11" customFormat="1" ht="20.25" customHeight="1">
      <c r="B695" s="175"/>
      <c r="D695" s="176" t="s">
        <v>153</v>
      </c>
      <c r="E695" s="177" t="s">
        <v>21</v>
      </c>
      <c r="F695" s="178" t="s">
        <v>1287</v>
      </c>
      <c r="H695" s="179">
        <v>41.183</v>
      </c>
      <c r="I695" s="180"/>
      <c r="L695" s="175"/>
      <c r="M695" s="181"/>
      <c r="N695" s="182"/>
      <c r="O695" s="182"/>
      <c r="P695" s="182"/>
      <c r="Q695" s="182"/>
      <c r="R695" s="182"/>
      <c r="S695" s="182"/>
      <c r="T695" s="183"/>
      <c r="AT695" s="184" t="s">
        <v>153</v>
      </c>
      <c r="AU695" s="184" t="s">
        <v>149</v>
      </c>
      <c r="AV695" s="11" t="s">
        <v>149</v>
      </c>
      <c r="AW695" s="11" t="s">
        <v>35</v>
      </c>
      <c r="AX695" s="11" t="s">
        <v>8</v>
      </c>
      <c r="AY695" s="184" t="s">
        <v>141</v>
      </c>
    </row>
    <row r="696" spans="2:65" s="1" customFormat="1" ht="28.5" customHeight="1">
      <c r="B696" s="160"/>
      <c r="C696" s="161" t="s">
        <v>1288</v>
      </c>
      <c r="D696" s="161" t="s">
        <v>143</v>
      </c>
      <c r="E696" s="162" t="s">
        <v>1289</v>
      </c>
      <c r="F696" s="163" t="s">
        <v>1290</v>
      </c>
      <c r="G696" s="164" t="s">
        <v>745</v>
      </c>
      <c r="H696" s="217"/>
      <c r="I696" s="166"/>
      <c r="J696" s="167">
        <f>ROUND(I696*H696,0)</f>
        <v>0</v>
      </c>
      <c r="K696" s="163" t="s">
        <v>147</v>
      </c>
      <c r="L696" s="34"/>
      <c r="M696" s="168" t="s">
        <v>21</v>
      </c>
      <c r="N696" s="169" t="s">
        <v>43</v>
      </c>
      <c r="O696" s="35"/>
      <c r="P696" s="170">
        <f>O696*H696</f>
        <v>0</v>
      </c>
      <c r="Q696" s="170">
        <v>0</v>
      </c>
      <c r="R696" s="170">
        <f>Q696*H696</f>
        <v>0</v>
      </c>
      <c r="S696" s="170">
        <v>0</v>
      </c>
      <c r="T696" s="171">
        <f>S696*H696</f>
        <v>0</v>
      </c>
      <c r="AR696" s="17" t="s">
        <v>239</v>
      </c>
      <c r="AT696" s="17" t="s">
        <v>143</v>
      </c>
      <c r="AU696" s="17" t="s">
        <v>149</v>
      </c>
      <c r="AY696" s="17" t="s">
        <v>141</v>
      </c>
      <c r="BE696" s="172">
        <f>IF(N696="základní",J696,0)</f>
        <v>0</v>
      </c>
      <c r="BF696" s="172">
        <f>IF(N696="snížená",J696,0)</f>
        <v>0</v>
      </c>
      <c r="BG696" s="172">
        <f>IF(N696="zákl. přenesená",J696,0)</f>
        <v>0</v>
      </c>
      <c r="BH696" s="172">
        <f>IF(N696="sníž. přenesená",J696,0)</f>
        <v>0</v>
      </c>
      <c r="BI696" s="172">
        <f>IF(N696="nulová",J696,0)</f>
        <v>0</v>
      </c>
      <c r="BJ696" s="17" t="s">
        <v>149</v>
      </c>
      <c r="BK696" s="172">
        <f>ROUND(I696*H696,0)</f>
        <v>0</v>
      </c>
      <c r="BL696" s="17" t="s">
        <v>239</v>
      </c>
      <c r="BM696" s="17" t="s">
        <v>1291</v>
      </c>
    </row>
    <row r="697" spans="2:47" s="1" customFormat="1" ht="28.5" customHeight="1">
      <c r="B697" s="34"/>
      <c r="D697" s="173" t="s">
        <v>151</v>
      </c>
      <c r="F697" s="174" t="s">
        <v>1292</v>
      </c>
      <c r="I697" s="134"/>
      <c r="L697" s="34"/>
      <c r="M697" s="63"/>
      <c r="N697" s="35"/>
      <c r="O697" s="35"/>
      <c r="P697" s="35"/>
      <c r="Q697" s="35"/>
      <c r="R697" s="35"/>
      <c r="S697" s="35"/>
      <c r="T697" s="64"/>
      <c r="AT697" s="17" t="s">
        <v>151</v>
      </c>
      <c r="AU697" s="17" t="s">
        <v>149</v>
      </c>
    </row>
    <row r="698" spans="2:63" s="10" customFormat="1" ht="29.25" customHeight="1">
      <c r="B698" s="146"/>
      <c r="D698" s="157" t="s">
        <v>70</v>
      </c>
      <c r="E698" s="158" t="s">
        <v>1293</v>
      </c>
      <c r="F698" s="158" t="s">
        <v>1294</v>
      </c>
      <c r="I698" s="149"/>
      <c r="J698" s="159">
        <f>BK698</f>
        <v>0</v>
      </c>
      <c r="L698" s="146"/>
      <c r="M698" s="151"/>
      <c r="N698" s="152"/>
      <c r="O698" s="152"/>
      <c r="P698" s="153">
        <f>SUM(P699:P715)</f>
        <v>0</v>
      </c>
      <c r="Q698" s="152"/>
      <c r="R698" s="153">
        <f>SUM(R699:R715)</f>
        <v>0.1015125</v>
      </c>
      <c r="S698" s="152"/>
      <c r="T698" s="154">
        <f>SUM(T699:T715)</f>
        <v>0.06281</v>
      </c>
      <c r="AR698" s="147" t="s">
        <v>149</v>
      </c>
      <c r="AT698" s="155" t="s">
        <v>70</v>
      </c>
      <c r="AU698" s="155" t="s">
        <v>8</v>
      </c>
      <c r="AY698" s="147" t="s">
        <v>141</v>
      </c>
      <c r="BK698" s="156">
        <f>SUM(BK699:BK715)</f>
        <v>0</v>
      </c>
    </row>
    <row r="699" spans="2:65" s="1" customFormat="1" ht="20.25" customHeight="1">
      <c r="B699" s="160"/>
      <c r="C699" s="161" t="s">
        <v>1295</v>
      </c>
      <c r="D699" s="161" t="s">
        <v>143</v>
      </c>
      <c r="E699" s="162" t="s">
        <v>1296</v>
      </c>
      <c r="F699" s="163" t="s">
        <v>1297</v>
      </c>
      <c r="G699" s="164" t="s">
        <v>187</v>
      </c>
      <c r="H699" s="165">
        <v>11</v>
      </c>
      <c r="I699" s="166"/>
      <c r="J699" s="167">
        <f>ROUND(I699*H699,0)</f>
        <v>0</v>
      </c>
      <c r="K699" s="163" t="s">
        <v>147</v>
      </c>
      <c r="L699" s="34"/>
      <c r="M699" s="168" t="s">
        <v>21</v>
      </c>
      <c r="N699" s="169" t="s">
        <v>43</v>
      </c>
      <c r="O699" s="35"/>
      <c r="P699" s="170">
        <f>O699*H699</f>
        <v>0</v>
      </c>
      <c r="Q699" s="170">
        <v>0</v>
      </c>
      <c r="R699" s="170">
        <f>Q699*H699</f>
        <v>0</v>
      </c>
      <c r="S699" s="170">
        <v>0.00571</v>
      </c>
      <c r="T699" s="171">
        <f>S699*H699</f>
        <v>0.06281</v>
      </c>
      <c r="AR699" s="17" t="s">
        <v>239</v>
      </c>
      <c r="AT699" s="17" t="s">
        <v>143</v>
      </c>
      <c r="AU699" s="17" t="s">
        <v>149</v>
      </c>
      <c r="AY699" s="17" t="s">
        <v>141</v>
      </c>
      <c r="BE699" s="172">
        <f>IF(N699="základní",J699,0)</f>
        <v>0</v>
      </c>
      <c r="BF699" s="172">
        <f>IF(N699="snížená",J699,0)</f>
        <v>0</v>
      </c>
      <c r="BG699" s="172">
        <f>IF(N699="zákl. přenesená",J699,0)</f>
        <v>0</v>
      </c>
      <c r="BH699" s="172">
        <f>IF(N699="sníž. přenesená",J699,0)</f>
        <v>0</v>
      </c>
      <c r="BI699" s="172">
        <f>IF(N699="nulová",J699,0)</f>
        <v>0</v>
      </c>
      <c r="BJ699" s="17" t="s">
        <v>149</v>
      </c>
      <c r="BK699" s="172">
        <f>ROUND(I699*H699,0)</f>
        <v>0</v>
      </c>
      <c r="BL699" s="17" t="s">
        <v>239</v>
      </c>
      <c r="BM699" s="17" t="s">
        <v>1298</v>
      </c>
    </row>
    <row r="700" spans="2:47" s="1" customFormat="1" ht="20.25" customHeight="1">
      <c r="B700" s="34"/>
      <c r="D700" s="173" t="s">
        <v>151</v>
      </c>
      <c r="F700" s="174" t="s">
        <v>1299</v>
      </c>
      <c r="I700" s="134"/>
      <c r="L700" s="34"/>
      <c r="M700" s="63"/>
      <c r="N700" s="35"/>
      <c r="O700" s="35"/>
      <c r="P700" s="35"/>
      <c r="Q700" s="35"/>
      <c r="R700" s="35"/>
      <c r="S700" s="35"/>
      <c r="T700" s="64"/>
      <c r="AT700" s="17" t="s">
        <v>151</v>
      </c>
      <c r="AU700" s="17" t="s">
        <v>149</v>
      </c>
    </row>
    <row r="701" spans="2:51" s="11" customFormat="1" ht="20.25" customHeight="1">
      <c r="B701" s="175"/>
      <c r="D701" s="176" t="s">
        <v>153</v>
      </c>
      <c r="E701" s="177" t="s">
        <v>21</v>
      </c>
      <c r="F701" s="178" t="s">
        <v>1300</v>
      </c>
      <c r="H701" s="179">
        <v>11</v>
      </c>
      <c r="I701" s="180"/>
      <c r="L701" s="175"/>
      <c r="M701" s="181"/>
      <c r="N701" s="182"/>
      <c r="O701" s="182"/>
      <c r="P701" s="182"/>
      <c r="Q701" s="182"/>
      <c r="R701" s="182"/>
      <c r="S701" s="182"/>
      <c r="T701" s="183"/>
      <c r="AT701" s="184" t="s">
        <v>153</v>
      </c>
      <c r="AU701" s="184" t="s">
        <v>149</v>
      </c>
      <c r="AV701" s="11" t="s">
        <v>149</v>
      </c>
      <c r="AW701" s="11" t="s">
        <v>35</v>
      </c>
      <c r="AX701" s="11" t="s">
        <v>8</v>
      </c>
      <c r="AY701" s="184" t="s">
        <v>141</v>
      </c>
    </row>
    <row r="702" spans="2:65" s="1" customFormat="1" ht="28.5" customHeight="1">
      <c r="B702" s="160"/>
      <c r="C702" s="161" t="s">
        <v>1301</v>
      </c>
      <c r="D702" s="161" t="s">
        <v>143</v>
      </c>
      <c r="E702" s="162" t="s">
        <v>1302</v>
      </c>
      <c r="F702" s="163" t="s">
        <v>1303</v>
      </c>
      <c r="G702" s="164" t="s">
        <v>146</v>
      </c>
      <c r="H702" s="165">
        <v>22.95</v>
      </c>
      <c r="I702" s="166"/>
      <c r="J702" s="167">
        <f>ROUND(I702*H702,0)</f>
        <v>0</v>
      </c>
      <c r="K702" s="163" t="s">
        <v>147</v>
      </c>
      <c r="L702" s="34"/>
      <c r="M702" s="168" t="s">
        <v>21</v>
      </c>
      <c r="N702" s="169" t="s">
        <v>43</v>
      </c>
      <c r="O702" s="35"/>
      <c r="P702" s="170">
        <f>O702*H702</f>
        <v>0</v>
      </c>
      <c r="Q702" s="170">
        <v>0.00351</v>
      </c>
      <c r="R702" s="170">
        <f>Q702*H702</f>
        <v>0.0805545</v>
      </c>
      <c r="S702" s="170">
        <v>0</v>
      </c>
      <c r="T702" s="171">
        <f>S702*H702</f>
        <v>0</v>
      </c>
      <c r="AR702" s="17" t="s">
        <v>239</v>
      </c>
      <c r="AT702" s="17" t="s">
        <v>143</v>
      </c>
      <c r="AU702" s="17" t="s">
        <v>149</v>
      </c>
      <c r="AY702" s="17" t="s">
        <v>141</v>
      </c>
      <c r="BE702" s="172">
        <f>IF(N702="základní",J702,0)</f>
        <v>0</v>
      </c>
      <c r="BF702" s="172">
        <f>IF(N702="snížená",J702,0)</f>
        <v>0</v>
      </c>
      <c r="BG702" s="172">
        <f>IF(N702="zákl. přenesená",J702,0)</f>
        <v>0</v>
      </c>
      <c r="BH702" s="172">
        <f>IF(N702="sníž. přenesená",J702,0)</f>
        <v>0</v>
      </c>
      <c r="BI702" s="172">
        <f>IF(N702="nulová",J702,0)</f>
        <v>0</v>
      </c>
      <c r="BJ702" s="17" t="s">
        <v>149</v>
      </c>
      <c r="BK702" s="172">
        <f>ROUND(I702*H702,0)</f>
        <v>0</v>
      </c>
      <c r="BL702" s="17" t="s">
        <v>239</v>
      </c>
      <c r="BM702" s="17" t="s">
        <v>1304</v>
      </c>
    </row>
    <row r="703" spans="2:47" s="1" customFormat="1" ht="28.5" customHeight="1">
      <c r="B703" s="34"/>
      <c r="D703" s="173" t="s">
        <v>151</v>
      </c>
      <c r="F703" s="174" t="s">
        <v>1305</v>
      </c>
      <c r="I703" s="134"/>
      <c r="L703" s="34"/>
      <c r="M703" s="63"/>
      <c r="N703" s="35"/>
      <c r="O703" s="35"/>
      <c r="P703" s="35"/>
      <c r="Q703" s="35"/>
      <c r="R703" s="35"/>
      <c r="S703" s="35"/>
      <c r="T703" s="64"/>
      <c r="AT703" s="17" t="s">
        <v>151</v>
      </c>
      <c r="AU703" s="17" t="s">
        <v>149</v>
      </c>
    </row>
    <row r="704" spans="2:51" s="11" customFormat="1" ht="20.25" customHeight="1">
      <c r="B704" s="175"/>
      <c r="D704" s="173" t="s">
        <v>153</v>
      </c>
      <c r="E704" s="184" t="s">
        <v>21</v>
      </c>
      <c r="F704" s="185" t="s">
        <v>1306</v>
      </c>
      <c r="H704" s="186">
        <v>8.55</v>
      </c>
      <c r="I704" s="180"/>
      <c r="L704" s="175"/>
      <c r="M704" s="181"/>
      <c r="N704" s="182"/>
      <c r="O704" s="182"/>
      <c r="P704" s="182"/>
      <c r="Q704" s="182"/>
      <c r="R704" s="182"/>
      <c r="S704" s="182"/>
      <c r="T704" s="183"/>
      <c r="AT704" s="184" t="s">
        <v>153</v>
      </c>
      <c r="AU704" s="184" t="s">
        <v>149</v>
      </c>
      <c r="AV704" s="11" t="s">
        <v>149</v>
      </c>
      <c r="AW704" s="11" t="s">
        <v>35</v>
      </c>
      <c r="AX704" s="11" t="s">
        <v>71</v>
      </c>
      <c r="AY704" s="184" t="s">
        <v>141</v>
      </c>
    </row>
    <row r="705" spans="2:51" s="11" customFormat="1" ht="20.25" customHeight="1">
      <c r="B705" s="175"/>
      <c r="D705" s="173" t="s">
        <v>153</v>
      </c>
      <c r="E705" s="184" t="s">
        <v>21</v>
      </c>
      <c r="F705" s="185" t="s">
        <v>1307</v>
      </c>
      <c r="H705" s="186">
        <v>14.4</v>
      </c>
      <c r="I705" s="180"/>
      <c r="L705" s="175"/>
      <c r="M705" s="181"/>
      <c r="N705" s="182"/>
      <c r="O705" s="182"/>
      <c r="P705" s="182"/>
      <c r="Q705" s="182"/>
      <c r="R705" s="182"/>
      <c r="S705" s="182"/>
      <c r="T705" s="183"/>
      <c r="AT705" s="184" t="s">
        <v>153</v>
      </c>
      <c r="AU705" s="184" t="s">
        <v>149</v>
      </c>
      <c r="AV705" s="11" t="s">
        <v>149</v>
      </c>
      <c r="AW705" s="11" t="s">
        <v>35</v>
      </c>
      <c r="AX705" s="11" t="s">
        <v>71</v>
      </c>
      <c r="AY705" s="184" t="s">
        <v>141</v>
      </c>
    </row>
    <row r="706" spans="2:51" s="12" customFormat="1" ht="20.25" customHeight="1">
      <c r="B706" s="187"/>
      <c r="D706" s="176" t="s">
        <v>153</v>
      </c>
      <c r="E706" s="188" t="s">
        <v>21</v>
      </c>
      <c r="F706" s="189" t="s">
        <v>168</v>
      </c>
      <c r="H706" s="190">
        <v>22.95</v>
      </c>
      <c r="I706" s="191"/>
      <c r="L706" s="187"/>
      <c r="M706" s="192"/>
      <c r="N706" s="193"/>
      <c r="O706" s="193"/>
      <c r="P706" s="193"/>
      <c r="Q706" s="193"/>
      <c r="R706" s="193"/>
      <c r="S706" s="193"/>
      <c r="T706" s="194"/>
      <c r="AT706" s="195" t="s">
        <v>153</v>
      </c>
      <c r="AU706" s="195" t="s">
        <v>149</v>
      </c>
      <c r="AV706" s="12" t="s">
        <v>148</v>
      </c>
      <c r="AW706" s="12" t="s">
        <v>35</v>
      </c>
      <c r="AX706" s="12" t="s">
        <v>8</v>
      </c>
      <c r="AY706" s="195" t="s">
        <v>141</v>
      </c>
    </row>
    <row r="707" spans="2:65" s="1" customFormat="1" ht="20.25" customHeight="1">
      <c r="B707" s="160"/>
      <c r="C707" s="161" t="s">
        <v>1308</v>
      </c>
      <c r="D707" s="161" t="s">
        <v>143</v>
      </c>
      <c r="E707" s="162" t="s">
        <v>1309</v>
      </c>
      <c r="F707" s="163" t="s">
        <v>1310</v>
      </c>
      <c r="G707" s="164" t="s">
        <v>146</v>
      </c>
      <c r="H707" s="165">
        <v>3.9</v>
      </c>
      <c r="I707" s="166"/>
      <c r="J707" s="167">
        <f>ROUND(I707*H707,0)</f>
        <v>0</v>
      </c>
      <c r="K707" s="163" t="s">
        <v>21</v>
      </c>
      <c r="L707" s="34"/>
      <c r="M707" s="168" t="s">
        <v>21</v>
      </c>
      <c r="N707" s="169" t="s">
        <v>43</v>
      </c>
      <c r="O707" s="35"/>
      <c r="P707" s="170">
        <f>O707*H707</f>
        <v>0</v>
      </c>
      <c r="Q707" s="170">
        <v>0.00146</v>
      </c>
      <c r="R707" s="170">
        <f>Q707*H707</f>
        <v>0.005693999999999999</v>
      </c>
      <c r="S707" s="170">
        <v>0</v>
      </c>
      <c r="T707" s="171">
        <f>S707*H707</f>
        <v>0</v>
      </c>
      <c r="AR707" s="17" t="s">
        <v>239</v>
      </c>
      <c r="AT707" s="17" t="s">
        <v>143</v>
      </c>
      <c r="AU707" s="17" t="s">
        <v>149</v>
      </c>
      <c r="AY707" s="17" t="s">
        <v>141</v>
      </c>
      <c r="BE707" s="172">
        <f>IF(N707="základní",J707,0)</f>
        <v>0</v>
      </c>
      <c r="BF707" s="172">
        <f>IF(N707="snížená",J707,0)</f>
        <v>0</v>
      </c>
      <c r="BG707" s="172">
        <f>IF(N707="zákl. přenesená",J707,0)</f>
        <v>0</v>
      </c>
      <c r="BH707" s="172">
        <f>IF(N707="sníž. přenesená",J707,0)</f>
        <v>0</v>
      </c>
      <c r="BI707" s="172">
        <f>IF(N707="nulová",J707,0)</f>
        <v>0</v>
      </c>
      <c r="BJ707" s="17" t="s">
        <v>149</v>
      </c>
      <c r="BK707" s="172">
        <f>ROUND(I707*H707,0)</f>
        <v>0</v>
      </c>
      <c r="BL707" s="17" t="s">
        <v>239</v>
      </c>
      <c r="BM707" s="17" t="s">
        <v>1311</v>
      </c>
    </row>
    <row r="708" spans="2:47" s="1" customFormat="1" ht="28.5" customHeight="1">
      <c r="B708" s="34"/>
      <c r="D708" s="173" t="s">
        <v>151</v>
      </c>
      <c r="F708" s="174" t="s">
        <v>1312</v>
      </c>
      <c r="I708" s="134"/>
      <c r="L708" s="34"/>
      <c r="M708" s="63"/>
      <c r="N708" s="35"/>
      <c r="O708" s="35"/>
      <c r="P708" s="35"/>
      <c r="Q708" s="35"/>
      <c r="R708" s="35"/>
      <c r="S708" s="35"/>
      <c r="T708" s="64"/>
      <c r="AT708" s="17" t="s">
        <v>151</v>
      </c>
      <c r="AU708" s="17" t="s">
        <v>149</v>
      </c>
    </row>
    <row r="709" spans="2:51" s="11" customFormat="1" ht="20.25" customHeight="1">
      <c r="B709" s="175"/>
      <c r="D709" s="176" t="s">
        <v>153</v>
      </c>
      <c r="E709" s="177" t="s">
        <v>21</v>
      </c>
      <c r="F709" s="178" t="s">
        <v>1313</v>
      </c>
      <c r="H709" s="179">
        <v>3.9</v>
      </c>
      <c r="I709" s="180"/>
      <c r="L709" s="175"/>
      <c r="M709" s="181"/>
      <c r="N709" s="182"/>
      <c r="O709" s="182"/>
      <c r="P709" s="182"/>
      <c r="Q709" s="182"/>
      <c r="R709" s="182"/>
      <c r="S709" s="182"/>
      <c r="T709" s="183"/>
      <c r="AT709" s="184" t="s">
        <v>153</v>
      </c>
      <c r="AU709" s="184" t="s">
        <v>149</v>
      </c>
      <c r="AV709" s="11" t="s">
        <v>149</v>
      </c>
      <c r="AW709" s="11" t="s">
        <v>35</v>
      </c>
      <c r="AX709" s="11" t="s">
        <v>8</v>
      </c>
      <c r="AY709" s="184" t="s">
        <v>141</v>
      </c>
    </row>
    <row r="710" spans="2:65" s="1" customFormat="1" ht="28.5" customHeight="1">
      <c r="B710" s="160"/>
      <c r="C710" s="161" t="s">
        <v>1314</v>
      </c>
      <c r="D710" s="161" t="s">
        <v>143</v>
      </c>
      <c r="E710" s="162" t="s">
        <v>1315</v>
      </c>
      <c r="F710" s="163" t="s">
        <v>1316</v>
      </c>
      <c r="G710" s="164" t="s">
        <v>146</v>
      </c>
      <c r="H710" s="165">
        <v>7.2</v>
      </c>
      <c r="I710" s="166"/>
      <c r="J710" s="167">
        <f>ROUND(I710*H710,0)</f>
        <v>0</v>
      </c>
      <c r="K710" s="163" t="s">
        <v>147</v>
      </c>
      <c r="L710" s="34"/>
      <c r="M710" s="168" t="s">
        <v>21</v>
      </c>
      <c r="N710" s="169" t="s">
        <v>43</v>
      </c>
      <c r="O710" s="35"/>
      <c r="P710" s="170">
        <f>O710*H710</f>
        <v>0</v>
      </c>
      <c r="Q710" s="170">
        <v>0.00212</v>
      </c>
      <c r="R710" s="170">
        <f>Q710*H710</f>
        <v>0.015264</v>
      </c>
      <c r="S710" s="170">
        <v>0</v>
      </c>
      <c r="T710" s="171">
        <f>S710*H710</f>
        <v>0</v>
      </c>
      <c r="AR710" s="17" t="s">
        <v>239</v>
      </c>
      <c r="AT710" s="17" t="s">
        <v>143</v>
      </c>
      <c r="AU710" s="17" t="s">
        <v>149</v>
      </c>
      <c r="AY710" s="17" t="s">
        <v>141</v>
      </c>
      <c r="BE710" s="172">
        <f>IF(N710="základní",J710,0)</f>
        <v>0</v>
      </c>
      <c r="BF710" s="172">
        <f>IF(N710="snížená",J710,0)</f>
        <v>0</v>
      </c>
      <c r="BG710" s="172">
        <f>IF(N710="zákl. přenesená",J710,0)</f>
        <v>0</v>
      </c>
      <c r="BH710" s="172">
        <f>IF(N710="sníž. přenesená",J710,0)</f>
        <v>0</v>
      </c>
      <c r="BI710" s="172">
        <f>IF(N710="nulová",J710,0)</f>
        <v>0</v>
      </c>
      <c r="BJ710" s="17" t="s">
        <v>149</v>
      </c>
      <c r="BK710" s="172">
        <f>ROUND(I710*H710,0)</f>
        <v>0</v>
      </c>
      <c r="BL710" s="17" t="s">
        <v>239</v>
      </c>
      <c r="BM710" s="17" t="s">
        <v>1317</v>
      </c>
    </row>
    <row r="711" spans="2:47" s="1" customFormat="1" ht="28.5" customHeight="1">
      <c r="B711" s="34"/>
      <c r="D711" s="173" t="s">
        <v>151</v>
      </c>
      <c r="F711" s="174" t="s">
        <v>1318</v>
      </c>
      <c r="I711" s="134"/>
      <c r="L711" s="34"/>
      <c r="M711" s="63"/>
      <c r="N711" s="35"/>
      <c r="O711" s="35"/>
      <c r="P711" s="35"/>
      <c r="Q711" s="35"/>
      <c r="R711" s="35"/>
      <c r="S711" s="35"/>
      <c r="T711" s="64"/>
      <c r="AT711" s="17" t="s">
        <v>151</v>
      </c>
      <c r="AU711" s="17" t="s">
        <v>149</v>
      </c>
    </row>
    <row r="712" spans="2:51" s="11" customFormat="1" ht="20.25" customHeight="1">
      <c r="B712" s="175"/>
      <c r="D712" s="176" t="s">
        <v>153</v>
      </c>
      <c r="E712" s="177" t="s">
        <v>21</v>
      </c>
      <c r="F712" s="178" t="s">
        <v>1319</v>
      </c>
      <c r="H712" s="179">
        <v>7.2</v>
      </c>
      <c r="I712" s="180"/>
      <c r="L712" s="175"/>
      <c r="M712" s="181"/>
      <c r="N712" s="182"/>
      <c r="O712" s="182"/>
      <c r="P712" s="182"/>
      <c r="Q712" s="182"/>
      <c r="R712" s="182"/>
      <c r="S712" s="182"/>
      <c r="T712" s="183"/>
      <c r="AT712" s="184" t="s">
        <v>153</v>
      </c>
      <c r="AU712" s="184" t="s">
        <v>149</v>
      </c>
      <c r="AV712" s="11" t="s">
        <v>149</v>
      </c>
      <c r="AW712" s="11" t="s">
        <v>35</v>
      </c>
      <c r="AX712" s="11" t="s">
        <v>8</v>
      </c>
      <c r="AY712" s="184" t="s">
        <v>141</v>
      </c>
    </row>
    <row r="713" spans="2:65" s="1" customFormat="1" ht="20.25" customHeight="1">
      <c r="B713" s="160"/>
      <c r="C713" s="161" t="s">
        <v>1320</v>
      </c>
      <c r="D713" s="161" t="s">
        <v>143</v>
      </c>
      <c r="E713" s="162" t="s">
        <v>1321</v>
      </c>
      <c r="F713" s="163" t="s">
        <v>1322</v>
      </c>
      <c r="G713" s="164" t="s">
        <v>1167</v>
      </c>
      <c r="H713" s="165">
        <v>1</v>
      </c>
      <c r="I713" s="166"/>
      <c r="J713" s="167">
        <f>ROUND(I713*H713,0)</f>
        <v>0</v>
      </c>
      <c r="K713" s="163" t="s">
        <v>21</v>
      </c>
      <c r="L713" s="34"/>
      <c r="M713" s="168" t="s">
        <v>21</v>
      </c>
      <c r="N713" s="169" t="s">
        <v>43</v>
      </c>
      <c r="O713" s="35"/>
      <c r="P713" s="170">
        <f>O713*H713</f>
        <v>0</v>
      </c>
      <c r="Q713" s="170">
        <v>0</v>
      </c>
      <c r="R713" s="170">
        <f>Q713*H713</f>
        <v>0</v>
      </c>
      <c r="S713" s="170">
        <v>0</v>
      </c>
      <c r="T713" s="171">
        <f>S713*H713</f>
        <v>0</v>
      </c>
      <c r="AR713" s="17" t="s">
        <v>239</v>
      </c>
      <c r="AT713" s="17" t="s">
        <v>143</v>
      </c>
      <c r="AU713" s="17" t="s">
        <v>149</v>
      </c>
      <c r="AY713" s="17" t="s">
        <v>141</v>
      </c>
      <c r="BE713" s="172">
        <f>IF(N713="základní",J713,0)</f>
        <v>0</v>
      </c>
      <c r="BF713" s="172">
        <f>IF(N713="snížená",J713,0)</f>
        <v>0</v>
      </c>
      <c r="BG713" s="172">
        <f>IF(N713="zákl. přenesená",J713,0)</f>
        <v>0</v>
      </c>
      <c r="BH713" s="172">
        <f>IF(N713="sníž. přenesená",J713,0)</f>
        <v>0</v>
      </c>
      <c r="BI713" s="172">
        <f>IF(N713="nulová",J713,0)</f>
        <v>0</v>
      </c>
      <c r="BJ713" s="17" t="s">
        <v>149</v>
      </c>
      <c r="BK713" s="172">
        <f>ROUND(I713*H713,0)</f>
        <v>0</v>
      </c>
      <c r="BL713" s="17" t="s">
        <v>239</v>
      </c>
      <c r="BM713" s="17" t="s">
        <v>1323</v>
      </c>
    </row>
    <row r="714" spans="2:65" s="1" customFormat="1" ht="20.25" customHeight="1">
      <c r="B714" s="160"/>
      <c r="C714" s="161" t="s">
        <v>1324</v>
      </c>
      <c r="D714" s="161" t="s">
        <v>143</v>
      </c>
      <c r="E714" s="162" t="s">
        <v>1325</v>
      </c>
      <c r="F714" s="163" t="s">
        <v>1326</v>
      </c>
      <c r="G714" s="164" t="s">
        <v>745</v>
      </c>
      <c r="H714" s="217"/>
      <c r="I714" s="166"/>
      <c r="J714" s="167">
        <f>ROUND(I714*H714,0)</f>
        <v>0</v>
      </c>
      <c r="K714" s="163" t="s">
        <v>147</v>
      </c>
      <c r="L714" s="34"/>
      <c r="M714" s="168" t="s">
        <v>21</v>
      </c>
      <c r="N714" s="169" t="s">
        <v>43</v>
      </c>
      <c r="O714" s="35"/>
      <c r="P714" s="170">
        <f>O714*H714</f>
        <v>0</v>
      </c>
      <c r="Q714" s="170">
        <v>0</v>
      </c>
      <c r="R714" s="170">
        <f>Q714*H714</f>
        <v>0</v>
      </c>
      <c r="S714" s="170">
        <v>0</v>
      </c>
      <c r="T714" s="171">
        <f>S714*H714</f>
        <v>0</v>
      </c>
      <c r="AR714" s="17" t="s">
        <v>239</v>
      </c>
      <c r="AT714" s="17" t="s">
        <v>143</v>
      </c>
      <c r="AU714" s="17" t="s">
        <v>149</v>
      </c>
      <c r="AY714" s="17" t="s">
        <v>141</v>
      </c>
      <c r="BE714" s="172">
        <f>IF(N714="základní",J714,0)</f>
        <v>0</v>
      </c>
      <c r="BF714" s="172">
        <f>IF(N714="snížená",J714,0)</f>
        <v>0</v>
      </c>
      <c r="BG714" s="172">
        <f>IF(N714="zákl. přenesená",J714,0)</f>
        <v>0</v>
      </c>
      <c r="BH714" s="172">
        <f>IF(N714="sníž. přenesená",J714,0)</f>
        <v>0</v>
      </c>
      <c r="BI714" s="172">
        <f>IF(N714="nulová",J714,0)</f>
        <v>0</v>
      </c>
      <c r="BJ714" s="17" t="s">
        <v>149</v>
      </c>
      <c r="BK714" s="172">
        <f>ROUND(I714*H714,0)</f>
        <v>0</v>
      </c>
      <c r="BL714" s="17" t="s">
        <v>239</v>
      </c>
      <c r="BM714" s="17" t="s">
        <v>1327</v>
      </c>
    </row>
    <row r="715" spans="2:47" s="1" customFormat="1" ht="28.5" customHeight="1">
      <c r="B715" s="34"/>
      <c r="D715" s="173" t="s">
        <v>151</v>
      </c>
      <c r="F715" s="174" t="s">
        <v>1328</v>
      </c>
      <c r="I715" s="134"/>
      <c r="L715" s="34"/>
      <c r="M715" s="63"/>
      <c r="N715" s="35"/>
      <c r="O715" s="35"/>
      <c r="P715" s="35"/>
      <c r="Q715" s="35"/>
      <c r="R715" s="35"/>
      <c r="S715" s="35"/>
      <c r="T715" s="64"/>
      <c r="AT715" s="17" t="s">
        <v>151</v>
      </c>
      <c r="AU715" s="17" t="s">
        <v>149</v>
      </c>
    </row>
    <row r="716" spans="2:63" s="10" customFormat="1" ht="29.25" customHeight="1">
      <c r="B716" s="146"/>
      <c r="D716" s="157" t="s">
        <v>70</v>
      </c>
      <c r="E716" s="158" t="s">
        <v>1329</v>
      </c>
      <c r="F716" s="158" t="s">
        <v>1330</v>
      </c>
      <c r="I716" s="149"/>
      <c r="J716" s="159">
        <f>BK716</f>
        <v>0</v>
      </c>
      <c r="L716" s="146"/>
      <c r="M716" s="151"/>
      <c r="N716" s="152"/>
      <c r="O716" s="152"/>
      <c r="P716" s="153">
        <f>SUM(P717:P757)</f>
        <v>0</v>
      </c>
      <c r="Q716" s="152"/>
      <c r="R716" s="153">
        <f>SUM(R717:R757)</f>
        <v>0.059748499999999996</v>
      </c>
      <c r="S716" s="152"/>
      <c r="T716" s="154">
        <f>SUM(T717:T757)</f>
        <v>0</v>
      </c>
      <c r="AR716" s="147" t="s">
        <v>149</v>
      </c>
      <c r="AT716" s="155" t="s">
        <v>70</v>
      </c>
      <c r="AU716" s="155" t="s">
        <v>8</v>
      </c>
      <c r="AY716" s="147" t="s">
        <v>141</v>
      </c>
      <c r="BK716" s="156">
        <f>SUM(BK717:BK757)</f>
        <v>0</v>
      </c>
    </row>
    <row r="717" spans="2:65" s="1" customFormat="1" ht="20.25" customHeight="1">
      <c r="B717" s="160"/>
      <c r="C717" s="161" t="s">
        <v>1331</v>
      </c>
      <c r="D717" s="161" t="s">
        <v>143</v>
      </c>
      <c r="E717" s="162" t="s">
        <v>1332</v>
      </c>
      <c r="F717" s="163" t="s">
        <v>1333</v>
      </c>
      <c r="G717" s="164" t="s">
        <v>512</v>
      </c>
      <c r="H717" s="165">
        <v>1</v>
      </c>
      <c r="I717" s="166"/>
      <c r="J717" s="167">
        <f aca="true" t="shared" si="0" ref="J717:J725">ROUND(I717*H717,0)</f>
        <v>0</v>
      </c>
      <c r="K717" s="163" t="s">
        <v>21</v>
      </c>
      <c r="L717" s="34"/>
      <c r="M717" s="168" t="s">
        <v>21</v>
      </c>
      <c r="N717" s="169" t="s">
        <v>43</v>
      </c>
      <c r="O717" s="35"/>
      <c r="P717" s="170">
        <f aca="true" t="shared" si="1" ref="P717:P725">O717*H717</f>
        <v>0</v>
      </c>
      <c r="Q717" s="170">
        <v>0</v>
      </c>
      <c r="R717" s="170">
        <f aca="true" t="shared" si="2" ref="R717:R725">Q717*H717</f>
        <v>0</v>
      </c>
      <c r="S717" s="170">
        <v>0</v>
      </c>
      <c r="T717" s="171">
        <f aca="true" t="shared" si="3" ref="T717:T725">S717*H717</f>
        <v>0</v>
      </c>
      <c r="AR717" s="17" t="s">
        <v>239</v>
      </c>
      <c r="AT717" s="17" t="s">
        <v>143</v>
      </c>
      <c r="AU717" s="17" t="s">
        <v>149</v>
      </c>
      <c r="AY717" s="17" t="s">
        <v>141</v>
      </c>
      <c r="BE717" s="172">
        <f aca="true" t="shared" si="4" ref="BE717:BE725">IF(N717="základní",J717,0)</f>
        <v>0</v>
      </c>
      <c r="BF717" s="172">
        <f aca="true" t="shared" si="5" ref="BF717:BF725">IF(N717="snížená",J717,0)</f>
        <v>0</v>
      </c>
      <c r="BG717" s="172">
        <f aca="true" t="shared" si="6" ref="BG717:BG725">IF(N717="zákl. přenesená",J717,0)</f>
        <v>0</v>
      </c>
      <c r="BH717" s="172">
        <f aca="true" t="shared" si="7" ref="BH717:BH725">IF(N717="sníž. přenesená",J717,0)</f>
        <v>0</v>
      </c>
      <c r="BI717" s="172">
        <f aca="true" t="shared" si="8" ref="BI717:BI725">IF(N717="nulová",J717,0)</f>
        <v>0</v>
      </c>
      <c r="BJ717" s="17" t="s">
        <v>149</v>
      </c>
      <c r="BK717" s="172">
        <f aca="true" t="shared" si="9" ref="BK717:BK725">ROUND(I717*H717,0)</f>
        <v>0</v>
      </c>
      <c r="BL717" s="17" t="s">
        <v>239</v>
      </c>
      <c r="BM717" s="17" t="s">
        <v>1334</v>
      </c>
    </row>
    <row r="718" spans="2:65" s="1" customFormat="1" ht="20.25" customHeight="1">
      <c r="B718" s="160"/>
      <c r="C718" s="205" t="s">
        <v>1335</v>
      </c>
      <c r="D718" s="205" t="s">
        <v>470</v>
      </c>
      <c r="E718" s="206" t="s">
        <v>1336</v>
      </c>
      <c r="F718" s="207" t="s">
        <v>1337</v>
      </c>
      <c r="G718" s="208" t="s">
        <v>512</v>
      </c>
      <c r="H718" s="209">
        <v>3</v>
      </c>
      <c r="I718" s="210"/>
      <c r="J718" s="211">
        <f t="shared" si="0"/>
        <v>0</v>
      </c>
      <c r="K718" s="207" t="s">
        <v>21</v>
      </c>
      <c r="L718" s="212"/>
      <c r="M718" s="213" t="s">
        <v>21</v>
      </c>
      <c r="N718" s="214" t="s">
        <v>43</v>
      </c>
      <c r="O718" s="35"/>
      <c r="P718" s="170">
        <f t="shared" si="1"/>
        <v>0</v>
      </c>
      <c r="Q718" s="170">
        <v>0</v>
      </c>
      <c r="R718" s="170">
        <f t="shared" si="2"/>
        <v>0</v>
      </c>
      <c r="S718" s="170">
        <v>0</v>
      </c>
      <c r="T718" s="171">
        <f t="shared" si="3"/>
        <v>0</v>
      </c>
      <c r="AR718" s="17" t="s">
        <v>341</v>
      </c>
      <c r="AT718" s="17" t="s">
        <v>470</v>
      </c>
      <c r="AU718" s="17" t="s">
        <v>149</v>
      </c>
      <c r="AY718" s="17" t="s">
        <v>141</v>
      </c>
      <c r="BE718" s="172">
        <f t="shared" si="4"/>
        <v>0</v>
      </c>
      <c r="BF718" s="172">
        <f t="shared" si="5"/>
        <v>0</v>
      </c>
      <c r="BG718" s="172">
        <f t="shared" si="6"/>
        <v>0</v>
      </c>
      <c r="BH718" s="172">
        <f t="shared" si="7"/>
        <v>0</v>
      </c>
      <c r="BI718" s="172">
        <f t="shared" si="8"/>
        <v>0</v>
      </c>
      <c r="BJ718" s="17" t="s">
        <v>149</v>
      </c>
      <c r="BK718" s="172">
        <f t="shared" si="9"/>
        <v>0</v>
      </c>
      <c r="BL718" s="17" t="s">
        <v>239</v>
      </c>
      <c r="BM718" s="17" t="s">
        <v>1338</v>
      </c>
    </row>
    <row r="719" spans="2:65" s="1" customFormat="1" ht="20.25" customHeight="1">
      <c r="B719" s="160"/>
      <c r="C719" s="161" t="s">
        <v>1339</v>
      </c>
      <c r="D719" s="161" t="s">
        <v>143</v>
      </c>
      <c r="E719" s="162" t="s">
        <v>1340</v>
      </c>
      <c r="F719" s="163" t="s">
        <v>1341</v>
      </c>
      <c r="G719" s="164" t="s">
        <v>512</v>
      </c>
      <c r="H719" s="165">
        <v>4</v>
      </c>
      <c r="I719" s="166"/>
      <c r="J719" s="167">
        <f t="shared" si="0"/>
        <v>0</v>
      </c>
      <c r="K719" s="163" t="s">
        <v>21</v>
      </c>
      <c r="L719" s="34"/>
      <c r="M719" s="168" t="s">
        <v>21</v>
      </c>
      <c r="N719" s="169" t="s">
        <v>43</v>
      </c>
      <c r="O719" s="35"/>
      <c r="P719" s="170">
        <f t="shared" si="1"/>
        <v>0</v>
      </c>
      <c r="Q719" s="170">
        <v>0</v>
      </c>
      <c r="R719" s="170">
        <f t="shared" si="2"/>
        <v>0</v>
      </c>
      <c r="S719" s="170">
        <v>0</v>
      </c>
      <c r="T719" s="171">
        <f t="shared" si="3"/>
        <v>0</v>
      </c>
      <c r="AR719" s="17" t="s">
        <v>239</v>
      </c>
      <c r="AT719" s="17" t="s">
        <v>143</v>
      </c>
      <c r="AU719" s="17" t="s">
        <v>149</v>
      </c>
      <c r="AY719" s="17" t="s">
        <v>141</v>
      </c>
      <c r="BE719" s="172">
        <f t="shared" si="4"/>
        <v>0</v>
      </c>
      <c r="BF719" s="172">
        <f t="shared" si="5"/>
        <v>0</v>
      </c>
      <c r="BG719" s="172">
        <f t="shared" si="6"/>
        <v>0</v>
      </c>
      <c r="BH719" s="172">
        <f t="shared" si="7"/>
        <v>0</v>
      </c>
      <c r="BI719" s="172">
        <f t="shared" si="8"/>
        <v>0</v>
      </c>
      <c r="BJ719" s="17" t="s">
        <v>149</v>
      </c>
      <c r="BK719" s="172">
        <f t="shared" si="9"/>
        <v>0</v>
      </c>
      <c r="BL719" s="17" t="s">
        <v>239</v>
      </c>
      <c r="BM719" s="17" t="s">
        <v>1342</v>
      </c>
    </row>
    <row r="720" spans="2:65" s="1" customFormat="1" ht="20.25" customHeight="1">
      <c r="B720" s="160"/>
      <c r="C720" s="161" t="s">
        <v>1343</v>
      </c>
      <c r="D720" s="161" t="s">
        <v>143</v>
      </c>
      <c r="E720" s="162" t="s">
        <v>1344</v>
      </c>
      <c r="F720" s="163" t="s">
        <v>1345</v>
      </c>
      <c r="G720" s="164" t="s">
        <v>512</v>
      </c>
      <c r="H720" s="165">
        <v>1</v>
      </c>
      <c r="I720" s="166"/>
      <c r="J720" s="167">
        <f t="shared" si="0"/>
        <v>0</v>
      </c>
      <c r="K720" s="163" t="s">
        <v>21</v>
      </c>
      <c r="L720" s="34"/>
      <c r="M720" s="168" t="s">
        <v>21</v>
      </c>
      <c r="N720" s="169" t="s">
        <v>43</v>
      </c>
      <c r="O720" s="35"/>
      <c r="P720" s="170">
        <f t="shared" si="1"/>
        <v>0</v>
      </c>
      <c r="Q720" s="170">
        <v>0</v>
      </c>
      <c r="R720" s="170">
        <f t="shared" si="2"/>
        <v>0</v>
      </c>
      <c r="S720" s="170">
        <v>0</v>
      </c>
      <c r="T720" s="171">
        <f t="shared" si="3"/>
        <v>0</v>
      </c>
      <c r="AR720" s="17" t="s">
        <v>239</v>
      </c>
      <c r="AT720" s="17" t="s">
        <v>143</v>
      </c>
      <c r="AU720" s="17" t="s">
        <v>149</v>
      </c>
      <c r="AY720" s="17" t="s">
        <v>141</v>
      </c>
      <c r="BE720" s="172">
        <f t="shared" si="4"/>
        <v>0</v>
      </c>
      <c r="BF720" s="172">
        <f t="shared" si="5"/>
        <v>0</v>
      </c>
      <c r="BG720" s="172">
        <f t="shared" si="6"/>
        <v>0</v>
      </c>
      <c r="BH720" s="172">
        <f t="shared" si="7"/>
        <v>0</v>
      </c>
      <c r="BI720" s="172">
        <f t="shared" si="8"/>
        <v>0</v>
      </c>
      <c r="BJ720" s="17" t="s">
        <v>149</v>
      </c>
      <c r="BK720" s="172">
        <f t="shared" si="9"/>
        <v>0</v>
      </c>
      <c r="BL720" s="17" t="s">
        <v>239</v>
      </c>
      <c r="BM720" s="17" t="s">
        <v>1346</v>
      </c>
    </row>
    <row r="721" spans="2:65" s="1" customFormat="1" ht="20.25" customHeight="1">
      <c r="B721" s="160"/>
      <c r="C721" s="205" t="s">
        <v>1347</v>
      </c>
      <c r="D721" s="205" t="s">
        <v>470</v>
      </c>
      <c r="E721" s="206" t="s">
        <v>1348</v>
      </c>
      <c r="F721" s="207" t="s">
        <v>1349</v>
      </c>
      <c r="G721" s="208" t="s">
        <v>512</v>
      </c>
      <c r="H721" s="209">
        <v>2</v>
      </c>
      <c r="I721" s="210"/>
      <c r="J721" s="211">
        <f t="shared" si="0"/>
        <v>0</v>
      </c>
      <c r="K721" s="207" t="s">
        <v>21</v>
      </c>
      <c r="L721" s="212"/>
      <c r="M721" s="213" t="s">
        <v>21</v>
      </c>
      <c r="N721" s="214" t="s">
        <v>43</v>
      </c>
      <c r="O721" s="35"/>
      <c r="P721" s="170">
        <f t="shared" si="1"/>
        <v>0</v>
      </c>
      <c r="Q721" s="170">
        <v>0</v>
      </c>
      <c r="R721" s="170">
        <f t="shared" si="2"/>
        <v>0</v>
      </c>
      <c r="S721" s="170">
        <v>0</v>
      </c>
      <c r="T721" s="171">
        <f t="shared" si="3"/>
        <v>0</v>
      </c>
      <c r="AR721" s="17" t="s">
        <v>341</v>
      </c>
      <c r="AT721" s="17" t="s">
        <v>470</v>
      </c>
      <c r="AU721" s="17" t="s">
        <v>149</v>
      </c>
      <c r="AY721" s="17" t="s">
        <v>141</v>
      </c>
      <c r="BE721" s="172">
        <f t="shared" si="4"/>
        <v>0</v>
      </c>
      <c r="BF721" s="172">
        <f t="shared" si="5"/>
        <v>0</v>
      </c>
      <c r="BG721" s="172">
        <f t="shared" si="6"/>
        <v>0</v>
      </c>
      <c r="BH721" s="172">
        <f t="shared" si="7"/>
        <v>0</v>
      </c>
      <c r="BI721" s="172">
        <f t="shared" si="8"/>
        <v>0</v>
      </c>
      <c r="BJ721" s="17" t="s">
        <v>149</v>
      </c>
      <c r="BK721" s="172">
        <f t="shared" si="9"/>
        <v>0</v>
      </c>
      <c r="BL721" s="17" t="s">
        <v>239</v>
      </c>
      <c r="BM721" s="17" t="s">
        <v>1350</v>
      </c>
    </row>
    <row r="722" spans="2:65" s="1" customFormat="1" ht="20.25" customHeight="1">
      <c r="B722" s="160"/>
      <c r="C722" s="205" t="s">
        <v>1351</v>
      </c>
      <c r="D722" s="205" t="s">
        <v>470</v>
      </c>
      <c r="E722" s="206" t="s">
        <v>1352</v>
      </c>
      <c r="F722" s="207" t="s">
        <v>1353</v>
      </c>
      <c r="G722" s="208" t="s">
        <v>1354</v>
      </c>
      <c r="H722" s="209">
        <v>1</v>
      </c>
      <c r="I722" s="210"/>
      <c r="J722" s="211">
        <f t="shared" si="0"/>
        <v>0</v>
      </c>
      <c r="K722" s="207" t="s">
        <v>21</v>
      </c>
      <c r="L722" s="212"/>
      <c r="M722" s="213" t="s">
        <v>21</v>
      </c>
      <c r="N722" s="214" t="s">
        <v>43</v>
      </c>
      <c r="O722" s="35"/>
      <c r="P722" s="170">
        <f t="shared" si="1"/>
        <v>0</v>
      </c>
      <c r="Q722" s="170">
        <v>0</v>
      </c>
      <c r="R722" s="170">
        <f t="shared" si="2"/>
        <v>0</v>
      </c>
      <c r="S722" s="170">
        <v>0</v>
      </c>
      <c r="T722" s="171">
        <f t="shared" si="3"/>
        <v>0</v>
      </c>
      <c r="AR722" s="17" t="s">
        <v>341</v>
      </c>
      <c r="AT722" s="17" t="s">
        <v>470</v>
      </c>
      <c r="AU722" s="17" t="s">
        <v>149</v>
      </c>
      <c r="AY722" s="17" t="s">
        <v>141</v>
      </c>
      <c r="BE722" s="172">
        <f t="shared" si="4"/>
        <v>0</v>
      </c>
      <c r="BF722" s="172">
        <f t="shared" si="5"/>
        <v>0</v>
      </c>
      <c r="BG722" s="172">
        <f t="shared" si="6"/>
        <v>0</v>
      </c>
      <c r="BH722" s="172">
        <f t="shared" si="7"/>
        <v>0</v>
      </c>
      <c r="BI722" s="172">
        <f t="shared" si="8"/>
        <v>0</v>
      </c>
      <c r="BJ722" s="17" t="s">
        <v>149</v>
      </c>
      <c r="BK722" s="172">
        <f t="shared" si="9"/>
        <v>0</v>
      </c>
      <c r="BL722" s="17" t="s">
        <v>239</v>
      </c>
      <c r="BM722" s="17" t="s">
        <v>1355</v>
      </c>
    </row>
    <row r="723" spans="2:65" s="1" customFormat="1" ht="20.25" customHeight="1">
      <c r="B723" s="160"/>
      <c r="C723" s="161" t="s">
        <v>1356</v>
      </c>
      <c r="D723" s="161" t="s">
        <v>143</v>
      </c>
      <c r="E723" s="162" t="s">
        <v>1357</v>
      </c>
      <c r="F723" s="163" t="s">
        <v>1358</v>
      </c>
      <c r="G723" s="164" t="s">
        <v>512</v>
      </c>
      <c r="H723" s="165">
        <v>2</v>
      </c>
      <c r="I723" s="166"/>
      <c r="J723" s="167">
        <f t="shared" si="0"/>
        <v>0</v>
      </c>
      <c r="K723" s="163" t="s">
        <v>21</v>
      </c>
      <c r="L723" s="34"/>
      <c r="M723" s="168" t="s">
        <v>21</v>
      </c>
      <c r="N723" s="169" t="s">
        <v>43</v>
      </c>
      <c r="O723" s="35"/>
      <c r="P723" s="170">
        <f t="shared" si="1"/>
        <v>0</v>
      </c>
      <c r="Q723" s="170">
        <v>0</v>
      </c>
      <c r="R723" s="170">
        <f t="shared" si="2"/>
        <v>0</v>
      </c>
      <c r="S723" s="170">
        <v>0</v>
      </c>
      <c r="T723" s="171">
        <f t="shared" si="3"/>
        <v>0</v>
      </c>
      <c r="AR723" s="17" t="s">
        <v>239</v>
      </c>
      <c r="AT723" s="17" t="s">
        <v>143</v>
      </c>
      <c r="AU723" s="17" t="s">
        <v>149</v>
      </c>
      <c r="AY723" s="17" t="s">
        <v>141</v>
      </c>
      <c r="BE723" s="172">
        <f t="shared" si="4"/>
        <v>0</v>
      </c>
      <c r="BF723" s="172">
        <f t="shared" si="5"/>
        <v>0</v>
      </c>
      <c r="BG723" s="172">
        <f t="shared" si="6"/>
        <v>0</v>
      </c>
      <c r="BH723" s="172">
        <f t="shared" si="7"/>
        <v>0</v>
      </c>
      <c r="BI723" s="172">
        <f t="shared" si="8"/>
        <v>0</v>
      </c>
      <c r="BJ723" s="17" t="s">
        <v>149</v>
      </c>
      <c r="BK723" s="172">
        <f t="shared" si="9"/>
        <v>0</v>
      </c>
      <c r="BL723" s="17" t="s">
        <v>239</v>
      </c>
      <c r="BM723" s="17" t="s">
        <v>1359</v>
      </c>
    </row>
    <row r="724" spans="2:65" s="1" customFormat="1" ht="20.25" customHeight="1">
      <c r="B724" s="160"/>
      <c r="C724" s="161" t="s">
        <v>1360</v>
      </c>
      <c r="D724" s="161" t="s">
        <v>143</v>
      </c>
      <c r="E724" s="162" t="s">
        <v>1361</v>
      </c>
      <c r="F724" s="163" t="s">
        <v>1362</v>
      </c>
      <c r="G724" s="164" t="s">
        <v>512</v>
      </c>
      <c r="H724" s="165">
        <v>1</v>
      </c>
      <c r="I724" s="166"/>
      <c r="J724" s="167">
        <f t="shared" si="0"/>
        <v>0</v>
      </c>
      <c r="K724" s="163" t="s">
        <v>21</v>
      </c>
      <c r="L724" s="34"/>
      <c r="M724" s="168" t="s">
        <v>21</v>
      </c>
      <c r="N724" s="169" t="s">
        <v>43</v>
      </c>
      <c r="O724" s="35"/>
      <c r="P724" s="170">
        <f t="shared" si="1"/>
        <v>0</v>
      </c>
      <c r="Q724" s="170">
        <v>0</v>
      </c>
      <c r="R724" s="170">
        <f t="shared" si="2"/>
        <v>0</v>
      </c>
      <c r="S724" s="170">
        <v>0</v>
      </c>
      <c r="T724" s="171">
        <f t="shared" si="3"/>
        <v>0</v>
      </c>
      <c r="AR724" s="17" t="s">
        <v>239</v>
      </c>
      <c r="AT724" s="17" t="s">
        <v>143</v>
      </c>
      <c r="AU724" s="17" t="s">
        <v>149</v>
      </c>
      <c r="AY724" s="17" t="s">
        <v>141</v>
      </c>
      <c r="BE724" s="172">
        <f t="shared" si="4"/>
        <v>0</v>
      </c>
      <c r="BF724" s="172">
        <f t="shared" si="5"/>
        <v>0</v>
      </c>
      <c r="BG724" s="172">
        <f t="shared" si="6"/>
        <v>0</v>
      </c>
      <c r="BH724" s="172">
        <f t="shared" si="7"/>
        <v>0</v>
      </c>
      <c r="BI724" s="172">
        <f t="shared" si="8"/>
        <v>0</v>
      </c>
      <c r="BJ724" s="17" t="s">
        <v>149</v>
      </c>
      <c r="BK724" s="172">
        <f t="shared" si="9"/>
        <v>0</v>
      </c>
      <c r="BL724" s="17" t="s">
        <v>239</v>
      </c>
      <c r="BM724" s="17" t="s">
        <v>1363</v>
      </c>
    </row>
    <row r="725" spans="2:65" s="1" customFormat="1" ht="28.5" customHeight="1">
      <c r="B725" s="160"/>
      <c r="C725" s="161" t="s">
        <v>1364</v>
      </c>
      <c r="D725" s="161" t="s">
        <v>143</v>
      </c>
      <c r="E725" s="162" t="s">
        <v>1365</v>
      </c>
      <c r="F725" s="163" t="s">
        <v>1366</v>
      </c>
      <c r="G725" s="164" t="s">
        <v>187</v>
      </c>
      <c r="H725" s="165">
        <v>1.125</v>
      </c>
      <c r="I725" s="166"/>
      <c r="J725" s="167">
        <f t="shared" si="0"/>
        <v>0</v>
      </c>
      <c r="K725" s="163" t="s">
        <v>147</v>
      </c>
      <c r="L725" s="34"/>
      <c r="M725" s="168" t="s">
        <v>21</v>
      </c>
      <c r="N725" s="169" t="s">
        <v>43</v>
      </c>
      <c r="O725" s="35"/>
      <c r="P725" s="170">
        <f t="shared" si="1"/>
        <v>0</v>
      </c>
      <c r="Q725" s="170">
        <v>0.00025</v>
      </c>
      <c r="R725" s="170">
        <f t="shared" si="2"/>
        <v>0.00028125000000000003</v>
      </c>
      <c r="S725" s="170">
        <v>0</v>
      </c>
      <c r="T725" s="171">
        <f t="shared" si="3"/>
        <v>0</v>
      </c>
      <c r="AR725" s="17" t="s">
        <v>239</v>
      </c>
      <c r="AT725" s="17" t="s">
        <v>143</v>
      </c>
      <c r="AU725" s="17" t="s">
        <v>149</v>
      </c>
      <c r="AY725" s="17" t="s">
        <v>141</v>
      </c>
      <c r="BE725" s="172">
        <f t="shared" si="4"/>
        <v>0</v>
      </c>
      <c r="BF725" s="172">
        <f t="shared" si="5"/>
        <v>0</v>
      </c>
      <c r="BG725" s="172">
        <f t="shared" si="6"/>
        <v>0</v>
      </c>
      <c r="BH725" s="172">
        <f t="shared" si="7"/>
        <v>0</v>
      </c>
      <c r="BI725" s="172">
        <f t="shared" si="8"/>
        <v>0</v>
      </c>
      <c r="BJ725" s="17" t="s">
        <v>149</v>
      </c>
      <c r="BK725" s="172">
        <f t="shared" si="9"/>
        <v>0</v>
      </c>
      <c r="BL725" s="17" t="s">
        <v>239</v>
      </c>
      <c r="BM725" s="17" t="s">
        <v>1367</v>
      </c>
    </row>
    <row r="726" spans="2:47" s="1" customFormat="1" ht="28.5" customHeight="1">
      <c r="B726" s="34"/>
      <c r="D726" s="173" t="s">
        <v>151</v>
      </c>
      <c r="F726" s="174" t="s">
        <v>1368</v>
      </c>
      <c r="I726" s="134"/>
      <c r="L726" s="34"/>
      <c r="M726" s="63"/>
      <c r="N726" s="35"/>
      <c r="O726" s="35"/>
      <c r="P726" s="35"/>
      <c r="Q726" s="35"/>
      <c r="R726" s="35"/>
      <c r="S726" s="35"/>
      <c r="T726" s="64"/>
      <c r="AT726" s="17" t="s">
        <v>151</v>
      </c>
      <c r="AU726" s="17" t="s">
        <v>149</v>
      </c>
    </row>
    <row r="727" spans="2:51" s="11" customFormat="1" ht="20.25" customHeight="1">
      <c r="B727" s="175"/>
      <c r="D727" s="176" t="s">
        <v>153</v>
      </c>
      <c r="E727" s="177" t="s">
        <v>21</v>
      </c>
      <c r="F727" s="178" t="s">
        <v>1369</v>
      </c>
      <c r="H727" s="179">
        <v>1.125</v>
      </c>
      <c r="I727" s="180"/>
      <c r="L727" s="175"/>
      <c r="M727" s="181"/>
      <c r="N727" s="182"/>
      <c r="O727" s="182"/>
      <c r="P727" s="182"/>
      <c r="Q727" s="182"/>
      <c r="R727" s="182"/>
      <c r="S727" s="182"/>
      <c r="T727" s="183"/>
      <c r="AT727" s="184" t="s">
        <v>153</v>
      </c>
      <c r="AU727" s="184" t="s">
        <v>149</v>
      </c>
      <c r="AV727" s="11" t="s">
        <v>149</v>
      </c>
      <c r="AW727" s="11" t="s">
        <v>35</v>
      </c>
      <c r="AX727" s="11" t="s">
        <v>8</v>
      </c>
      <c r="AY727" s="184" t="s">
        <v>141</v>
      </c>
    </row>
    <row r="728" spans="2:65" s="1" customFormat="1" ht="28.5" customHeight="1">
      <c r="B728" s="160"/>
      <c r="C728" s="161" t="s">
        <v>1370</v>
      </c>
      <c r="D728" s="161" t="s">
        <v>143</v>
      </c>
      <c r="E728" s="162" t="s">
        <v>1371</v>
      </c>
      <c r="F728" s="163" t="s">
        <v>1372</v>
      </c>
      <c r="G728" s="164" t="s">
        <v>187</v>
      </c>
      <c r="H728" s="165">
        <v>6.525</v>
      </c>
      <c r="I728" s="166"/>
      <c r="J728" s="167">
        <f>ROUND(I728*H728,0)</f>
        <v>0</v>
      </c>
      <c r="K728" s="163" t="s">
        <v>147</v>
      </c>
      <c r="L728" s="34"/>
      <c r="M728" s="168" t="s">
        <v>21</v>
      </c>
      <c r="N728" s="169" t="s">
        <v>43</v>
      </c>
      <c r="O728" s="35"/>
      <c r="P728" s="170">
        <f>O728*H728</f>
        <v>0</v>
      </c>
      <c r="Q728" s="170">
        <v>0.00025</v>
      </c>
      <c r="R728" s="170">
        <f>Q728*H728</f>
        <v>0.00163125</v>
      </c>
      <c r="S728" s="170">
        <v>0</v>
      </c>
      <c r="T728" s="171">
        <f>S728*H728</f>
        <v>0</v>
      </c>
      <c r="AR728" s="17" t="s">
        <v>239</v>
      </c>
      <c r="AT728" s="17" t="s">
        <v>143</v>
      </c>
      <c r="AU728" s="17" t="s">
        <v>149</v>
      </c>
      <c r="AY728" s="17" t="s">
        <v>141</v>
      </c>
      <c r="BE728" s="172">
        <f>IF(N728="základní",J728,0)</f>
        <v>0</v>
      </c>
      <c r="BF728" s="172">
        <f>IF(N728="snížená",J728,0)</f>
        <v>0</v>
      </c>
      <c r="BG728" s="172">
        <f>IF(N728="zákl. přenesená",J728,0)</f>
        <v>0</v>
      </c>
      <c r="BH728" s="172">
        <f>IF(N728="sníž. přenesená",J728,0)</f>
        <v>0</v>
      </c>
      <c r="BI728" s="172">
        <f>IF(N728="nulová",J728,0)</f>
        <v>0</v>
      </c>
      <c r="BJ728" s="17" t="s">
        <v>149</v>
      </c>
      <c r="BK728" s="172">
        <f>ROUND(I728*H728,0)</f>
        <v>0</v>
      </c>
      <c r="BL728" s="17" t="s">
        <v>239</v>
      </c>
      <c r="BM728" s="17" t="s">
        <v>1373</v>
      </c>
    </row>
    <row r="729" spans="2:47" s="1" customFormat="1" ht="28.5" customHeight="1">
      <c r="B729" s="34"/>
      <c r="D729" s="173" t="s">
        <v>151</v>
      </c>
      <c r="F729" s="174" t="s">
        <v>1374</v>
      </c>
      <c r="I729" s="134"/>
      <c r="L729" s="34"/>
      <c r="M729" s="63"/>
      <c r="N729" s="35"/>
      <c r="O729" s="35"/>
      <c r="P729" s="35"/>
      <c r="Q729" s="35"/>
      <c r="R729" s="35"/>
      <c r="S729" s="35"/>
      <c r="T729" s="64"/>
      <c r="AT729" s="17" t="s">
        <v>151</v>
      </c>
      <c r="AU729" s="17" t="s">
        <v>149</v>
      </c>
    </row>
    <row r="730" spans="2:51" s="11" customFormat="1" ht="20.25" customHeight="1">
      <c r="B730" s="175"/>
      <c r="D730" s="176" t="s">
        <v>153</v>
      </c>
      <c r="E730" s="177" t="s">
        <v>21</v>
      </c>
      <c r="F730" s="178" t="s">
        <v>1375</v>
      </c>
      <c r="H730" s="179">
        <v>6.525</v>
      </c>
      <c r="I730" s="180"/>
      <c r="L730" s="175"/>
      <c r="M730" s="181"/>
      <c r="N730" s="182"/>
      <c r="O730" s="182"/>
      <c r="P730" s="182"/>
      <c r="Q730" s="182"/>
      <c r="R730" s="182"/>
      <c r="S730" s="182"/>
      <c r="T730" s="183"/>
      <c r="AT730" s="184" t="s">
        <v>153</v>
      </c>
      <c r="AU730" s="184" t="s">
        <v>149</v>
      </c>
      <c r="AV730" s="11" t="s">
        <v>149</v>
      </c>
      <c r="AW730" s="11" t="s">
        <v>35</v>
      </c>
      <c r="AX730" s="11" t="s">
        <v>8</v>
      </c>
      <c r="AY730" s="184" t="s">
        <v>141</v>
      </c>
    </row>
    <row r="731" spans="2:65" s="1" customFormat="1" ht="20.25" customHeight="1">
      <c r="B731" s="160"/>
      <c r="C731" s="161" t="s">
        <v>1376</v>
      </c>
      <c r="D731" s="161" t="s">
        <v>143</v>
      </c>
      <c r="E731" s="162" t="s">
        <v>1377</v>
      </c>
      <c r="F731" s="163" t="s">
        <v>1378</v>
      </c>
      <c r="G731" s="164" t="s">
        <v>146</v>
      </c>
      <c r="H731" s="165">
        <v>32.7</v>
      </c>
      <c r="I731" s="166"/>
      <c r="J731" s="167">
        <f>ROUND(I731*H731,0)</f>
        <v>0</v>
      </c>
      <c r="K731" s="163" t="s">
        <v>147</v>
      </c>
      <c r="L731" s="34"/>
      <c r="M731" s="168" t="s">
        <v>21</v>
      </c>
      <c r="N731" s="169" t="s">
        <v>43</v>
      </c>
      <c r="O731" s="35"/>
      <c r="P731" s="170">
        <f>O731*H731</f>
        <v>0</v>
      </c>
      <c r="Q731" s="170">
        <v>0.00028</v>
      </c>
      <c r="R731" s="170">
        <f>Q731*H731</f>
        <v>0.009156</v>
      </c>
      <c r="S731" s="170">
        <v>0</v>
      </c>
      <c r="T731" s="171">
        <f>S731*H731</f>
        <v>0</v>
      </c>
      <c r="AR731" s="17" t="s">
        <v>239</v>
      </c>
      <c r="AT731" s="17" t="s">
        <v>143</v>
      </c>
      <c r="AU731" s="17" t="s">
        <v>149</v>
      </c>
      <c r="AY731" s="17" t="s">
        <v>141</v>
      </c>
      <c r="BE731" s="172">
        <f>IF(N731="základní",J731,0)</f>
        <v>0</v>
      </c>
      <c r="BF731" s="172">
        <f>IF(N731="snížená",J731,0)</f>
        <v>0</v>
      </c>
      <c r="BG731" s="172">
        <f>IF(N731="zákl. přenesená",J731,0)</f>
        <v>0</v>
      </c>
      <c r="BH731" s="172">
        <f>IF(N731="sníž. přenesená",J731,0)</f>
        <v>0</v>
      </c>
      <c r="BI731" s="172">
        <f>IF(N731="nulová",J731,0)</f>
        <v>0</v>
      </c>
      <c r="BJ731" s="17" t="s">
        <v>149</v>
      </c>
      <c r="BK731" s="172">
        <f>ROUND(I731*H731,0)</f>
        <v>0</v>
      </c>
      <c r="BL731" s="17" t="s">
        <v>239</v>
      </c>
      <c r="BM731" s="17" t="s">
        <v>1379</v>
      </c>
    </row>
    <row r="732" spans="2:47" s="1" customFormat="1" ht="28.5" customHeight="1">
      <c r="B732" s="34"/>
      <c r="D732" s="173" t="s">
        <v>151</v>
      </c>
      <c r="F732" s="174" t="s">
        <v>1380</v>
      </c>
      <c r="I732" s="134"/>
      <c r="L732" s="34"/>
      <c r="M732" s="63"/>
      <c r="N732" s="35"/>
      <c r="O732" s="35"/>
      <c r="P732" s="35"/>
      <c r="Q732" s="35"/>
      <c r="R732" s="35"/>
      <c r="S732" s="35"/>
      <c r="T732" s="64"/>
      <c r="AT732" s="17" t="s">
        <v>151</v>
      </c>
      <c r="AU732" s="17" t="s">
        <v>149</v>
      </c>
    </row>
    <row r="733" spans="2:51" s="11" customFormat="1" ht="20.25" customHeight="1">
      <c r="B733" s="175"/>
      <c r="D733" s="176" t="s">
        <v>153</v>
      </c>
      <c r="E733" s="177" t="s">
        <v>21</v>
      </c>
      <c r="F733" s="178" t="s">
        <v>1381</v>
      </c>
      <c r="H733" s="179">
        <v>32.7</v>
      </c>
      <c r="I733" s="180"/>
      <c r="L733" s="175"/>
      <c r="M733" s="181"/>
      <c r="N733" s="182"/>
      <c r="O733" s="182"/>
      <c r="P733" s="182"/>
      <c r="Q733" s="182"/>
      <c r="R733" s="182"/>
      <c r="S733" s="182"/>
      <c r="T733" s="183"/>
      <c r="AT733" s="184" t="s">
        <v>153</v>
      </c>
      <c r="AU733" s="184" t="s">
        <v>149</v>
      </c>
      <c r="AV733" s="11" t="s">
        <v>149</v>
      </c>
      <c r="AW733" s="11" t="s">
        <v>35</v>
      </c>
      <c r="AX733" s="11" t="s">
        <v>8</v>
      </c>
      <c r="AY733" s="184" t="s">
        <v>141</v>
      </c>
    </row>
    <row r="734" spans="2:65" s="1" customFormat="1" ht="28.5" customHeight="1">
      <c r="B734" s="160"/>
      <c r="C734" s="161" t="s">
        <v>1382</v>
      </c>
      <c r="D734" s="161" t="s">
        <v>143</v>
      </c>
      <c r="E734" s="162" t="s">
        <v>1383</v>
      </c>
      <c r="F734" s="163" t="s">
        <v>1384</v>
      </c>
      <c r="G734" s="164" t="s">
        <v>265</v>
      </c>
      <c r="H734" s="165">
        <v>1</v>
      </c>
      <c r="I734" s="166"/>
      <c r="J734" s="167">
        <f>ROUND(I734*H734,0)</f>
        <v>0</v>
      </c>
      <c r="K734" s="163" t="s">
        <v>147</v>
      </c>
      <c r="L734" s="34"/>
      <c r="M734" s="168" t="s">
        <v>21</v>
      </c>
      <c r="N734" s="169" t="s">
        <v>43</v>
      </c>
      <c r="O734" s="35"/>
      <c r="P734" s="170">
        <f>O734*H734</f>
        <v>0</v>
      </c>
      <c r="Q734" s="170">
        <v>0.00024</v>
      </c>
      <c r="R734" s="170">
        <f>Q734*H734</f>
        <v>0.00024</v>
      </c>
      <c r="S734" s="170">
        <v>0</v>
      </c>
      <c r="T734" s="171">
        <f>S734*H734</f>
        <v>0</v>
      </c>
      <c r="AR734" s="17" t="s">
        <v>239</v>
      </c>
      <c r="AT734" s="17" t="s">
        <v>143</v>
      </c>
      <c r="AU734" s="17" t="s">
        <v>149</v>
      </c>
      <c r="AY734" s="17" t="s">
        <v>141</v>
      </c>
      <c r="BE734" s="172">
        <f>IF(N734="základní",J734,0)</f>
        <v>0</v>
      </c>
      <c r="BF734" s="172">
        <f>IF(N734="snížená",J734,0)</f>
        <v>0</v>
      </c>
      <c r="BG734" s="172">
        <f>IF(N734="zákl. přenesená",J734,0)</f>
        <v>0</v>
      </c>
      <c r="BH734" s="172">
        <f>IF(N734="sníž. přenesená",J734,0)</f>
        <v>0</v>
      </c>
      <c r="BI734" s="172">
        <f>IF(N734="nulová",J734,0)</f>
        <v>0</v>
      </c>
      <c r="BJ734" s="17" t="s">
        <v>149</v>
      </c>
      <c r="BK734" s="172">
        <f>ROUND(I734*H734,0)</f>
        <v>0</v>
      </c>
      <c r="BL734" s="17" t="s">
        <v>239</v>
      </c>
      <c r="BM734" s="17" t="s">
        <v>1385</v>
      </c>
    </row>
    <row r="735" spans="2:47" s="1" customFormat="1" ht="28.5" customHeight="1">
      <c r="B735" s="34"/>
      <c r="D735" s="176" t="s">
        <v>151</v>
      </c>
      <c r="F735" s="196" t="s">
        <v>1386</v>
      </c>
      <c r="I735" s="134"/>
      <c r="L735" s="34"/>
      <c r="M735" s="63"/>
      <c r="N735" s="35"/>
      <c r="O735" s="35"/>
      <c r="P735" s="35"/>
      <c r="Q735" s="35"/>
      <c r="R735" s="35"/>
      <c r="S735" s="35"/>
      <c r="T735" s="64"/>
      <c r="AT735" s="17" t="s">
        <v>151</v>
      </c>
      <c r="AU735" s="17" t="s">
        <v>149</v>
      </c>
    </row>
    <row r="736" spans="2:65" s="1" customFormat="1" ht="20.25" customHeight="1">
      <c r="B736" s="160"/>
      <c r="C736" s="205" t="s">
        <v>1387</v>
      </c>
      <c r="D736" s="205" t="s">
        <v>470</v>
      </c>
      <c r="E736" s="206" t="s">
        <v>1388</v>
      </c>
      <c r="F736" s="207" t="s">
        <v>1389</v>
      </c>
      <c r="G736" s="208" t="s">
        <v>512</v>
      </c>
      <c r="H736" s="209">
        <v>1</v>
      </c>
      <c r="I736" s="210"/>
      <c r="J736" s="211">
        <f>ROUND(I736*H736,0)</f>
        <v>0</v>
      </c>
      <c r="K736" s="207" t="s">
        <v>21</v>
      </c>
      <c r="L736" s="212"/>
      <c r="M736" s="213" t="s">
        <v>21</v>
      </c>
      <c r="N736" s="214" t="s">
        <v>43</v>
      </c>
      <c r="O736" s="35"/>
      <c r="P736" s="170">
        <f>O736*H736</f>
        <v>0</v>
      </c>
      <c r="Q736" s="170">
        <v>0</v>
      </c>
      <c r="R736" s="170">
        <f>Q736*H736</f>
        <v>0</v>
      </c>
      <c r="S736" s="170">
        <v>0</v>
      </c>
      <c r="T736" s="171">
        <f>S736*H736</f>
        <v>0</v>
      </c>
      <c r="AR736" s="17" t="s">
        <v>341</v>
      </c>
      <c r="AT736" s="17" t="s">
        <v>470</v>
      </c>
      <c r="AU736" s="17" t="s">
        <v>149</v>
      </c>
      <c r="AY736" s="17" t="s">
        <v>141</v>
      </c>
      <c r="BE736" s="172">
        <f>IF(N736="základní",J736,0)</f>
        <v>0</v>
      </c>
      <c r="BF736" s="172">
        <f>IF(N736="snížená",J736,0)</f>
        <v>0</v>
      </c>
      <c r="BG736" s="172">
        <f>IF(N736="zákl. přenesená",J736,0)</f>
        <v>0</v>
      </c>
      <c r="BH736" s="172">
        <f>IF(N736="sníž. přenesená",J736,0)</f>
        <v>0</v>
      </c>
      <c r="BI736" s="172">
        <f>IF(N736="nulová",J736,0)</f>
        <v>0</v>
      </c>
      <c r="BJ736" s="17" t="s">
        <v>149</v>
      </c>
      <c r="BK736" s="172">
        <f>ROUND(I736*H736,0)</f>
        <v>0</v>
      </c>
      <c r="BL736" s="17" t="s">
        <v>239</v>
      </c>
      <c r="BM736" s="17" t="s">
        <v>1390</v>
      </c>
    </row>
    <row r="737" spans="2:65" s="1" customFormat="1" ht="20.25" customHeight="1">
      <c r="B737" s="160"/>
      <c r="C737" s="205" t="s">
        <v>1391</v>
      </c>
      <c r="D737" s="205" t="s">
        <v>470</v>
      </c>
      <c r="E737" s="206" t="s">
        <v>1392</v>
      </c>
      <c r="F737" s="207" t="s">
        <v>1393</v>
      </c>
      <c r="G737" s="208" t="s">
        <v>512</v>
      </c>
      <c r="H737" s="209">
        <v>1</v>
      </c>
      <c r="I737" s="210"/>
      <c r="J737" s="211">
        <f>ROUND(I737*H737,0)</f>
        <v>0</v>
      </c>
      <c r="K737" s="207" t="s">
        <v>21</v>
      </c>
      <c r="L737" s="212"/>
      <c r="M737" s="213" t="s">
        <v>21</v>
      </c>
      <c r="N737" s="214" t="s">
        <v>43</v>
      </c>
      <c r="O737" s="35"/>
      <c r="P737" s="170">
        <f>O737*H737</f>
        <v>0</v>
      </c>
      <c r="Q737" s="170">
        <v>0</v>
      </c>
      <c r="R737" s="170">
        <f>Q737*H737</f>
        <v>0</v>
      </c>
      <c r="S737" s="170">
        <v>0</v>
      </c>
      <c r="T737" s="171">
        <f>S737*H737</f>
        <v>0</v>
      </c>
      <c r="AR737" s="17" t="s">
        <v>341</v>
      </c>
      <c r="AT737" s="17" t="s">
        <v>470</v>
      </c>
      <c r="AU737" s="17" t="s">
        <v>149</v>
      </c>
      <c r="AY737" s="17" t="s">
        <v>141</v>
      </c>
      <c r="BE737" s="172">
        <f>IF(N737="základní",J737,0)</f>
        <v>0</v>
      </c>
      <c r="BF737" s="172">
        <f>IF(N737="snížená",J737,0)</f>
        <v>0</v>
      </c>
      <c r="BG737" s="172">
        <f>IF(N737="zákl. přenesená",J737,0)</f>
        <v>0</v>
      </c>
      <c r="BH737" s="172">
        <f>IF(N737="sníž. přenesená",J737,0)</f>
        <v>0</v>
      </c>
      <c r="BI737" s="172">
        <f>IF(N737="nulová",J737,0)</f>
        <v>0</v>
      </c>
      <c r="BJ737" s="17" t="s">
        <v>149</v>
      </c>
      <c r="BK737" s="172">
        <f>ROUND(I737*H737,0)</f>
        <v>0</v>
      </c>
      <c r="BL737" s="17" t="s">
        <v>239</v>
      </c>
      <c r="BM737" s="17" t="s">
        <v>1394</v>
      </c>
    </row>
    <row r="738" spans="2:65" s="1" customFormat="1" ht="28.5" customHeight="1">
      <c r="B738" s="160"/>
      <c r="C738" s="161" t="s">
        <v>1395</v>
      </c>
      <c r="D738" s="161" t="s">
        <v>143</v>
      </c>
      <c r="E738" s="162" t="s">
        <v>1396</v>
      </c>
      <c r="F738" s="163" t="s">
        <v>1397</v>
      </c>
      <c r="G738" s="164" t="s">
        <v>265</v>
      </c>
      <c r="H738" s="165">
        <v>2</v>
      </c>
      <c r="I738" s="166"/>
      <c r="J738" s="167">
        <f>ROUND(I738*H738,0)</f>
        <v>0</v>
      </c>
      <c r="K738" s="163" t="s">
        <v>147</v>
      </c>
      <c r="L738" s="34"/>
      <c r="M738" s="168" t="s">
        <v>21</v>
      </c>
      <c r="N738" s="169" t="s">
        <v>43</v>
      </c>
      <c r="O738" s="35"/>
      <c r="P738" s="170">
        <f>O738*H738</f>
        <v>0</v>
      </c>
      <c r="Q738" s="170">
        <v>0</v>
      </c>
      <c r="R738" s="170">
        <f>Q738*H738</f>
        <v>0</v>
      </c>
      <c r="S738" s="170">
        <v>0</v>
      </c>
      <c r="T738" s="171">
        <f>S738*H738</f>
        <v>0</v>
      </c>
      <c r="AR738" s="17" t="s">
        <v>239</v>
      </c>
      <c r="AT738" s="17" t="s">
        <v>143</v>
      </c>
      <c r="AU738" s="17" t="s">
        <v>149</v>
      </c>
      <c r="AY738" s="17" t="s">
        <v>141</v>
      </c>
      <c r="BE738" s="172">
        <f>IF(N738="základní",J738,0)</f>
        <v>0</v>
      </c>
      <c r="BF738" s="172">
        <f>IF(N738="snížená",J738,0)</f>
        <v>0</v>
      </c>
      <c r="BG738" s="172">
        <f>IF(N738="zákl. přenesená",J738,0)</f>
        <v>0</v>
      </c>
      <c r="BH738" s="172">
        <f>IF(N738="sníž. přenesená",J738,0)</f>
        <v>0</v>
      </c>
      <c r="BI738" s="172">
        <f>IF(N738="nulová",J738,0)</f>
        <v>0</v>
      </c>
      <c r="BJ738" s="17" t="s">
        <v>149</v>
      </c>
      <c r="BK738" s="172">
        <f>ROUND(I738*H738,0)</f>
        <v>0</v>
      </c>
      <c r="BL738" s="17" t="s">
        <v>239</v>
      </c>
      <c r="BM738" s="17" t="s">
        <v>1398</v>
      </c>
    </row>
    <row r="739" spans="2:47" s="1" customFormat="1" ht="28.5" customHeight="1">
      <c r="B739" s="34"/>
      <c r="D739" s="176" t="s">
        <v>151</v>
      </c>
      <c r="F739" s="196" t="s">
        <v>1399</v>
      </c>
      <c r="I739" s="134"/>
      <c r="L739" s="34"/>
      <c r="M739" s="63"/>
      <c r="N739" s="35"/>
      <c r="O739" s="35"/>
      <c r="P739" s="35"/>
      <c r="Q739" s="35"/>
      <c r="R739" s="35"/>
      <c r="S739" s="35"/>
      <c r="T739" s="64"/>
      <c r="AT739" s="17" t="s">
        <v>151</v>
      </c>
      <c r="AU739" s="17" t="s">
        <v>149</v>
      </c>
    </row>
    <row r="740" spans="2:65" s="1" customFormat="1" ht="20.25" customHeight="1">
      <c r="B740" s="160"/>
      <c r="C740" s="205" t="s">
        <v>1400</v>
      </c>
      <c r="D740" s="205" t="s">
        <v>470</v>
      </c>
      <c r="E740" s="206" t="s">
        <v>1401</v>
      </c>
      <c r="F740" s="207" t="s">
        <v>1402</v>
      </c>
      <c r="G740" s="208" t="s">
        <v>265</v>
      </c>
      <c r="H740" s="209">
        <v>2</v>
      </c>
      <c r="I740" s="210"/>
      <c r="J740" s="211">
        <f>ROUND(I740*H740,0)</f>
        <v>0</v>
      </c>
      <c r="K740" s="207" t="s">
        <v>147</v>
      </c>
      <c r="L740" s="212"/>
      <c r="M740" s="213" t="s">
        <v>21</v>
      </c>
      <c r="N740" s="214" t="s">
        <v>43</v>
      </c>
      <c r="O740" s="35"/>
      <c r="P740" s="170">
        <f>O740*H740</f>
        <v>0</v>
      </c>
      <c r="Q740" s="170">
        <v>0.016</v>
      </c>
      <c r="R740" s="170">
        <f>Q740*H740</f>
        <v>0.032</v>
      </c>
      <c r="S740" s="170">
        <v>0</v>
      </c>
      <c r="T740" s="171">
        <f>S740*H740</f>
        <v>0</v>
      </c>
      <c r="AR740" s="17" t="s">
        <v>341</v>
      </c>
      <c r="AT740" s="17" t="s">
        <v>470</v>
      </c>
      <c r="AU740" s="17" t="s">
        <v>149</v>
      </c>
      <c r="AY740" s="17" t="s">
        <v>141</v>
      </c>
      <c r="BE740" s="172">
        <f>IF(N740="základní",J740,0)</f>
        <v>0</v>
      </c>
      <c r="BF740" s="172">
        <f>IF(N740="snížená",J740,0)</f>
        <v>0</v>
      </c>
      <c r="BG740" s="172">
        <f>IF(N740="zákl. přenesená",J740,0)</f>
        <v>0</v>
      </c>
      <c r="BH740" s="172">
        <f>IF(N740="sníž. přenesená",J740,0)</f>
        <v>0</v>
      </c>
      <c r="BI740" s="172">
        <f>IF(N740="nulová",J740,0)</f>
        <v>0</v>
      </c>
      <c r="BJ740" s="17" t="s">
        <v>149</v>
      </c>
      <c r="BK740" s="172">
        <f>ROUND(I740*H740,0)</f>
        <v>0</v>
      </c>
      <c r="BL740" s="17" t="s">
        <v>239</v>
      </c>
      <c r="BM740" s="17" t="s">
        <v>1403</v>
      </c>
    </row>
    <row r="741" spans="2:47" s="1" customFormat="1" ht="28.5" customHeight="1">
      <c r="B741" s="34"/>
      <c r="D741" s="176" t="s">
        <v>151</v>
      </c>
      <c r="F741" s="196" t="s">
        <v>1404</v>
      </c>
      <c r="I741" s="134"/>
      <c r="L741" s="34"/>
      <c r="M741" s="63"/>
      <c r="N741" s="35"/>
      <c r="O741" s="35"/>
      <c r="P741" s="35"/>
      <c r="Q741" s="35"/>
      <c r="R741" s="35"/>
      <c r="S741" s="35"/>
      <c r="T741" s="64"/>
      <c r="AT741" s="17" t="s">
        <v>151</v>
      </c>
      <c r="AU741" s="17" t="s">
        <v>149</v>
      </c>
    </row>
    <row r="742" spans="2:65" s="1" customFormat="1" ht="28.5" customHeight="1">
      <c r="B742" s="160"/>
      <c r="C742" s="161" t="s">
        <v>1405</v>
      </c>
      <c r="D742" s="161" t="s">
        <v>143</v>
      </c>
      <c r="E742" s="162" t="s">
        <v>1406</v>
      </c>
      <c r="F742" s="163" t="s">
        <v>1407</v>
      </c>
      <c r="G742" s="164" t="s">
        <v>265</v>
      </c>
      <c r="H742" s="165">
        <v>1</v>
      </c>
      <c r="I742" s="166"/>
      <c r="J742" s="167">
        <f>ROUND(I742*H742,0)</f>
        <v>0</v>
      </c>
      <c r="K742" s="163" t="s">
        <v>147</v>
      </c>
      <c r="L742" s="34"/>
      <c r="M742" s="168" t="s">
        <v>21</v>
      </c>
      <c r="N742" s="169" t="s">
        <v>43</v>
      </c>
      <c r="O742" s="35"/>
      <c r="P742" s="170">
        <f>O742*H742</f>
        <v>0</v>
      </c>
      <c r="Q742" s="170">
        <v>0</v>
      </c>
      <c r="R742" s="170">
        <f>Q742*H742</f>
        <v>0</v>
      </c>
      <c r="S742" s="170">
        <v>0</v>
      </c>
      <c r="T742" s="171">
        <f>S742*H742</f>
        <v>0</v>
      </c>
      <c r="AR742" s="17" t="s">
        <v>239</v>
      </c>
      <c r="AT742" s="17" t="s">
        <v>143</v>
      </c>
      <c r="AU742" s="17" t="s">
        <v>149</v>
      </c>
      <c r="AY742" s="17" t="s">
        <v>141</v>
      </c>
      <c r="BE742" s="172">
        <f>IF(N742="základní",J742,0)</f>
        <v>0</v>
      </c>
      <c r="BF742" s="172">
        <f>IF(N742="snížená",J742,0)</f>
        <v>0</v>
      </c>
      <c r="BG742" s="172">
        <f>IF(N742="zákl. přenesená",J742,0)</f>
        <v>0</v>
      </c>
      <c r="BH742" s="172">
        <f>IF(N742="sníž. přenesená",J742,0)</f>
        <v>0</v>
      </c>
      <c r="BI742" s="172">
        <f>IF(N742="nulová",J742,0)</f>
        <v>0</v>
      </c>
      <c r="BJ742" s="17" t="s">
        <v>149</v>
      </c>
      <c r="BK742" s="172">
        <f>ROUND(I742*H742,0)</f>
        <v>0</v>
      </c>
      <c r="BL742" s="17" t="s">
        <v>239</v>
      </c>
      <c r="BM742" s="17" t="s">
        <v>1408</v>
      </c>
    </row>
    <row r="743" spans="2:47" s="1" customFormat="1" ht="28.5" customHeight="1">
      <c r="B743" s="34"/>
      <c r="D743" s="173" t="s">
        <v>151</v>
      </c>
      <c r="F743" s="174" t="s">
        <v>1409</v>
      </c>
      <c r="I743" s="134"/>
      <c r="L743" s="34"/>
      <c r="M743" s="63"/>
      <c r="N743" s="35"/>
      <c r="O743" s="35"/>
      <c r="P743" s="35"/>
      <c r="Q743" s="35"/>
      <c r="R743" s="35"/>
      <c r="S743" s="35"/>
      <c r="T743" s="64"/>
      <c r="AT743" s="17" t="s">
        <v>151</v>
      </c>
      <c r="AU743" s="17" t="s">
        <v>149</v>
      </c>
    </row>
    <row r="744" spans="2:51" s="11" customFormat="1" ht="20.25" customHeight="1">
      <c r="B744" s="175"/>
      <c r="D744" s="176" t="s">
        <v>153</v>
      </c>
      <c r="E744" s="177" t="s">
        <v>21</v>
      </c>
      <c r="F744" s="178" t="s">
        <v>1410</v>
      </c>
      <c r="H744" s="179">
        <v>1</v>
      </c>
      <c r="I744" s="180"/>
      <c r="L744" s="175"/>
      <c r="M744" s="181"/>
      <c r="N744" s="182"/>
      <c r="O744" s="182"/>
      <c r="P744" s="182"/>
      <c r="Q744" s="182"/>
      <c r="R744" s="182"/>
      <c r="S744" s="182"/>
      <c r="T744" s="183"/>
      <c r="AT744" s="184" t="s">
        <v>153</v>
      </c>
      <c r="AU744" s="184" t="s">
        <v>149</v>
      </c>
      <c r="AV744" s="11" t="s">
        <v>149</v>
      </c>
      <c r="AW744" s="11" t="s">
        <v>35</v>
      </c>
      <c r="AX744" s="11" t="s">
        <v>8</v>
      </c>
      <c r="AY744" s="184" t="s">
        <v>141</v>
      </c>
    </row>
    <row r="745" spans="2:65" s="1" customFormat="1" ht="20.25" customHeight="1">
      <c r="B745" s="160"/>
      <c r="C745" s="161" t="s">
        <v>1411</v>
      </c>
      <c r="D745" s="161" t="s">
        <v>143</v>
      </c>
      <c r="E745" s="162" t="s">
        <v>1412</v>
      </c>
      <c r="F745" s="163" t="s">
        <v>1413</v>
      </c>
      <c r="G745" s="164" t="s">
        <v>265</v>
      </c>
      <c r="H745" s="165">
        <v>1</v>
      </c>
      <c r="I745" s="166"/>
      <c r="J745" s="167">
        <f>ROUND(I745*H745,0)</f>
        <v>0</v>
      </c>
      <c r="K745" s="163" t="s">
        <v>147</v>
      </c>
      <c r="L745" s="34"/>
      <c r="M745" s="168" t="s">
        <v>21</v>
      </c>
      <c r="N745" s="169" t="s">
        <v>43</v>
      </c>
      <c r="O745" s="35"/>
      <c r="P745" s="170">
        <f>O745*H745</f>
        <v>0</v>
      </c>
      <c r="Q745" s="170">
        <v>0.00084</v>
      </c>
      <c r="R745" s="170">
        <f>Q745*H745</f>
        <v>0.00084</v>
      </c>
      <c r="S745" s="170">
        <v>0</v>
      </c>
      <c r="T745" s="171">
        <f>S745*H745</f>
        <v>0</v>
      </c>
      <c r="AR745" s="17" t="s">
        <v>239</v>
      </c>
      <c r="AT745" s="17" t="s">
        <v>143</v>
      </c>
      <c r="AU745" s="17" t="s">
        <v>149</v>
      </c>
      <c r="AY745" s="17" t="s">
        <v>141</v>
      </c>
      <c r="BE745" s="172">
        <f>IF(N745="základní",J745,0)</f>
        <v>0</v>
      </c>
      <c r="BF745" s="172">
        <f>IF(N745="snížená",J745,0)</f>
        <v>0</v>
      </c>
      <c r="BG745" s="172">
        <f>IF(N745="zákl. přenesená",J745,0)</f>
        <v>0</v>
      </c>
      <c r="BH745" s="172">
        <f>IF(N745="sníž. přenesená",J745,0)</f>
        <v>0</v>
      </c>
      <c r="BI745" s="172">
        <f>IF(N745="nulová",J745,0)</f>
        <v>0</v>
      </c>
      <c r="BJ745" s="17" t="s">
        <v>149</v>
      </c>
      <c r="BK745" s="172">
        <f>ROUND(I745*H745,0)</f>
        <v>0</v>
      </c>
      <c r="BL745" s="17" t="s">
        <v>239</v>
      </c>
      <c r="BM745" s="17" t="s">
        <v>1414</v>
      </c>
    </row>
    <row r="746" spans="2:47" s="1" customFormat="1" ht="28.5" customHeight="1">
      <c r="B746" s="34"/>
      <c r="D746" s="176" t="s">
        <v>151</v>
      </c>
      <c r="F746" s="196" t="s">
        <v>1415</v>
      </c>
      <c r="I746" s="134"/>
      <c r="L746" s="34"/>
      <c r="M746" s="63"/>
      <c r="N746" s="35"/>
      <c r="O746" s="35"/>
      <c r="P746" s="35"/>
      <c r="Q746" s="35"/>
      <c r="R746" s="35"/>
      <c r="S746" s="35"/>
      <c r="T746" s="64"/>
      <c r="AT746" s="17" t="s">
        <v>151</v>
      </c>
      <c r="AU746" s="17" t="s">
        <v>149</v>
      </c>
    </row>
    <row r="747" spans="2:65" s="1" customFormat="1" ht="28.5" customHeight="1">
      <c r="B747" s="160"/>
      <c r="C747" s="161" t="s">
        <v>1416</v>
      </c>
      <c r="D747" s="161" t="s">
        <v>143</v>
      </c>
      <c r="E747" s="162" t="s">
        <v>1417</v>
      </c>
      <c r="F747" s="163" t="s">
        <v>1418</v>
      </c>
      <c r="G747" s="164" t="s">
        <v>265</v>
      </c>
      <c r="H747" s="165">
        <v>1</v>
      </c>
      <c r="I747" s="166"/>
      <c r="J747" s="167">
        <f>ROUND(I747*H747,0)</f>
        <v>0</v>
      </c>
      <c r="K747" s="163" t="s">
        <v>147</v>
      </c>
      <c r="L747" s="34"/>
      <c r="M747" s="168" t="s">
        <v>21</v>
      </c>
      <c r="N747" s="169" t="s">
        <v>43</v>
      </c>
      <c r="O747" s="35"/>
      <c r="P747" s="170">
        <f>O747*H747</f>
        <v>0</v>
      </c>
      <c r="Q747" s="170">
        <v>0</v>
      </c>
      <c r="R747" s="170">
        <f>Q747*H747</f>
        <v>0</v>
      </c>
      <c r="S747" s="170">
        <v>0</v>
      </c>
      <c r="T747" s="171">
        <f>S747*H747</f>
        <v>0</v>
      </c>
      <c r="AR747" s="17" t="s">
        <v>239</v>
      </c>
      <c r="AT747" s="17" t="s">
        <v>143</v>
      </c>
      <c r="AU747" s="17" t="s">
        <v>149</v>
      </c>
      <c r="AY747" s="17" t="s">
        <v>141</v>
      </c>
      <c r="BE747" s="172">
        <f>IF(N747="základní",J747,0)</f>
        <v>0</v>
      </c>
      <c r="BF747" s="172">
        <f>IF(N747="snížená",J747,0)</f>
        <v>0</v>
      </c>
      <c r="BG747" s="172">
        <f>IF(N747="zákl. přenesená",J747,0)</f>
        <v>0</v>
      </c>
      <c r="BH747" s="172">
        <f>IF(N747="sníž. přenesená",J747,0)</f>
        <v>0</v>
      </c>
      <c r="BI747" s="172">
        <f>IF(N747="nulová",J747,0)</f>
        <v>0</v>
      </c>
      <c r="BJ747" s="17" t="s">
        <v>149</v>
      </c>
      <c r="BK747" s="172">
        <f>ROUND(I747*H747,0)</f>
        <v>0</v>
      </c>
      <c r="BL747" s="17" t="s">
        <v>239</v>
      </c>
      <c r="BM747" s="17" t="s">
        <v>1419</v>
      </c>
    </row>
    <row r="748" spans="2:47" s="1" customFormat="1" ht="28.5" customHeight="1">
      <c r="B748" s="34"/>
      <c r="D748" s="173" t="s">
        <v>151</v>
      </c>
      <c r="F748" s="174" t="s">
        <v>1420</v>
      </c>
      <c r="I748" s="134"/>
      <c r="L748" s="34"/>
      <c r="M748" s="63"/>
      <c r="N748" s="35"/>
      <c r="O748" s="35"/>
      <c r="P748" s="35"/>
      <c r="Q748" s="35"/>
      <c r="R748" s="35"/>
      <c r="S748" s="35"/>
      <c r="T748" s="64"/>
      <c r="AT748" s="17" t="s">
        <v>151</v>
      </c>
      <c r="AU748" s="17" t="s">
        <v>149</v>
      </c>
    </row>
    <row r="749" spans="2:51" s="11" customFormat="1" ht="20.25" customHeight="1">
      <c r="B749" s="175"/>
      <c r="D749" s="176" t="s">
        <v>153</v>
      </c>
      <c r="E749" s="177" t="s">
        <v>21</v>
      </c>
      <c r="F749" s="178" t="s">
        <v>8</v>
      </c>
      <c r="H749" s="179">
        <v>1</v>
      </c>
      <c r="I749" s="180"/>
      <c r="L749" s="175"/>
      <c r="M749" s="181"/>
      <c r="N749" s="182"/>
      <c r="O749" s="182"/>
      <c r="P749" s="182"/>
      <c r="Q749" s="182"/>
      <c r="R749" s="182"/>
      <c r="S749" s="182"/>
      <c r="T749" s="183"/>
      <c r="AT749" s="184" t="s">
        <v>153</v>
      </c>
      <c r="AU749" s="184" t="s">
        <v>149</v>
      </c>
      <c r="AV749" s="11" t="s">
        <v>149</v>
      </c>
      <c r="AW749" s="11" t="s">
        <v>35</v>
      </c>
      <c r="AX749" s="11" t="s">
        <v>8</v>
      </c>
      <c r="AY749" s="184" t="s">
        <v>141</v>
      </c>
    </row>
    <row r="750" spans="2:65" s="1" customFormat="1" ht="20.25" customHeight="1">
      <c r="B750" s="160"/>
      <c r="C750" s="205" t="s">
        <v>1421</v>
      </c>
      <c r="D750" s="205" t="s">
        <v>470</v>
      </c>
      <c r="E750" s="206" t="s">
        <v>1422</v>
      </c>
      <c r="F750" s="207" t="s">
        <v>1423</v>
      </c>
      <c r="G750" s="208" t="s">
        <v>146</v>
      </c>
      <c r="H750" s="209">
        <v>3.9</v>
      </c>
      <c r="I750" s="210"/>
      <c r="J750" s="211">
        <f>ROUND(I750*H750,0)</f>
        <v>0</v>
      </c>
      <c r="K750" s="207" t="s">
        <v>147</v>
      </c>
      <c r="L750" s="212"/>
      <c r="M750" s="213" t="s">
        <v>21</v>
      </c>
      <c r="N750" s="214" t="s">
        <v>43</v>
      </c>
      <c r="O750" s="35"/>
      <c r="P750" s="170">
        <f>O750*H750</f>
        <v>0</v>
      </c>
      <c r="Q750" s="170">
        <v>0.004</v>
      </c>
      <c r="R750" s="170">
        <f>Q750*H750</f>
        <v>0.0156</v>
      </c>
      <c r="S750" s="170">
        <v>0</v>
      </c>
      <c r="T750" s="171">
        <f>S750*H750</f>
        <v>0</v>
      </c>
      <c r="AR750" s="17" t="s">
        <v>341</v>
      </c>
      <c r="AT750" s="17" t="s">
        <v>470</v>
      </c>
      <c r="AU750" s="17" t="s">
        <v>149</v>
      </c>
      <c r="AY750" s="17" t="s">
        <v>141</v>
      </c>
      <c r="BE750" s="172">
        <f>IF(N750="základní",J750,0)</f>
        <v>0</v>
      </c>
      <c r="BF750" s="172">
        <f>IF(N750="snížená",J750,0)</f>
        <v>0</v>
      </c>
      <c r="BG750" s="172">
        <f>IF(N750="zákl. přenesená",J750,0)</f>
        <v>0</v>
      </c>
      <c r="BH750" s="172">
        <f>IF(N750="sníž. přenesená",J750,0)</f>
        <v>0</v>
      </c>
      <c r="BI750" s="172">
        <f>IF(N750="nulová",J750,0)</f>
        <v>0</v>
      </c>
      <c r="BJ750" s="17" t="s">
        <v>149</v>
      </c>
      <c r="BK750" s="172">
        <f>ROUND(I750*H750,0)</f>
        <v>0</v>
      </c>
      <c r="BL750" s="17" t="s">
        <v>239</v>
      </c>
      <c r="BM750" s="17" t="s">
        <v>1424</v>
      </c>
    </row>
    <row r="751" spans="2:47" s="1" customFormat="1" ht="28.5" customHeight="1">
      <c r="B751" s="34"/>
      <c r="D751" s="173" t="s">
        <v>151</v>
      </c>
      <c r="F751" s="174" t="s">
        <v>1425</v>
      </c>
      <c r="I751" s="134"/>
      <c r="L751" s="34"/>
      <c r="M751" s="63"/>
      <c r="N751" s="35"/>
      <c r="O751" s="35"/>
      <c r="P751" s="35"/>
      <c r="Q751" s="35"/>
      <c r="R751" s="35"/>
      <c r="S751" s="35"/>
      <c r="T751" s="64"/>
      <c r="AT751" s="17" t="s">
        <v>151</v>
      </c>
      <c r="AU751" s="17" t="s">
        <v>149</v>
      </c>
    </row>
    <row r="752" spans="2:51" s="11" customFormat="1" ht="20.25" customHeight="1">
      <c r="B752" s="175"/>
      <c r="D752" s="176" t="s">
        <v>153</v>
      </c>
      <c r="E752" s="177" t="s">
        <v>21</v>
      </c>
      <c r="F752" s="178" t="s">
        <v>1426</v>
      </c>
      <c r="H752" s="179">
        <v>3.9</v>
      </c>
      <c r="I752" s="180"/>
      <c r="L752" s="175"/>
      <c r="M752" s="181"/>
      <c r="N752" s="182"/>
      <c r="O752" s="182"/>
      <c r="P752" s="182"/>
      <c r="Q752" s="182"/>
      <c r="R752" s="182"/>
      <c r="S752" s="182"/>
      <c r="T752" s="183"/>
      <c r="AT752" s="184" t="s">
        <v>153</v>
      </c>
      <c r="AU752" s="184" t="s">
        <v>149</v>
      </c>
      <c r="AV752" s="11" t="s">
        <v>149</v>
      </c>
      <c r="AW752" s="11" t="s">
        <v>35</v>
      </c>
      <c r="AX752" s="11" t="s">
        <v>8</v>
      </c>
      <c r="AY752" s="184" t="s">
        <v>141</v>
      </c>
    </row>
    <row r="753" spans="2:65" s="1" customFormat="1" ht="28.5" customHeight="1">
      <c r="B753" s="160"/>
      <c r="C753" s="161" t="s">
        <v>1427</v>
      </c>
      <c r="D753" s="161" t="s">
        <v>143</v>
      </c>
      <c r="E753" s="162" t="s">
        <v>1428</v>
      </c>
      <c r="F753" s="163" t="s">
        <v>1429</v>
      </c>
      <c r="G753" s="164" t="s">
        <v>265</v>
      </c>
      <c r="H753" s="165">
        <v>2</v>
      </c>
      <c r="I753" s="166"/>
      <c r="J753" s="167">
        <f>ROUND(I753*H753,0)</f>
        <v>0</v>
      </c>
      <c r="K753" s="163" t="s">
        <v>147</v>
      </c>
      <c r="L753" s="34"/>
      <c r="M753" s="168" t="s">
        <v>21</v>
      </c>
      <c r="N753" s="169" t="s">
        <v>43</v>
      </c>
      <c r="O753" s="35"/>
      <c r="P753" s="170">
        <f>O753*H753</f>
        <v>0</v>
      </c>
      <c r="Q753" s="170">
        <v>0</v>
      </c>
      <c r="R753" s="170">
        <f>Q753*H753</f>
        <v>0</v>
      </c>
      <c r="S753" s="170">
        <v>0</v>
      </c>
      <c r="T753" s="171">
        <f>S753*H753</f>
        <v>0</v>
      </c>
      <c r="AR753" s="17" t="s">
        <v>239</v>
      </c>
      <c r="AT753" s="17" t="s">
        <v>143</v>
      </c>
      <c r="AU753" s="17" t="s">
        <v>149</v>
      </c>
      <c r="AY753" s="17" t="s">
        <v>141</v>
      </c>
      <c r="BE753" s="172">
        <f>IF(N753="základní",J753,0)</f>
        <v>0</v>
      </c>
      <c r="BF753" s="172">
        <f>IF(N753="snížená",J753,0)</f>
        <v>0</v>
      </c>
      <c r="BG753" s="172">
        <f>IF(N753="zákl. přenesená",J753,0)</f>
        <v>0</v>
      </c>
      <c r="BH753" s="172">
        <f>IF(N753="sníž. přenesená",J753,0)</f>
        <v>0</v>
      </c>
      <c r="BI753" s="172">
        <f>IF(N753="nulová",J753,0)</f>
        <v>0</v>
      </c>
      <c r="BJ753" s="17" t="s">
        <v>149</v>
      </c>
      <c r="BK753" s="172">
        <f>ROUND(I753*H753,0)</f>
        <v>0</v>
      </c>
      <c r="BL753" s="17" t="s">
        <v>239</v>
      </c>
      <c r="BM753" s="17" t="s">
        <v>1430</v>
      </c>
    </row>
    <row r="754" spans="2:47" s="1" customFormat="1" ht="28.5" customHeight="1">
      <c r="B754" s="34"/>
      <c r="D754" s="173" t="s">
        <v>151</v>
      </c>
      <c r="F754" s="174" t="s">
        <v>1431</v>
      </c>
      <c r="I754" s="134"/>
      <c r="L754" s="34"/>
      <c r="M754" s="63"/>
      <c r="N754" s="35"/>
      <c r="O754" s="35"/>
      <c r="P754" s="35"/>
      <c r="Q754" s="35"/>
      <c r="R754" s="35"/>
      <c r="S754" s="35"/>
      <c r="T754" s="64"/>
      <c r="AT754" s="17" t="s">
        <v>151</v>
      </c>
      <c r="AU754" s="17" t="s">
        <v>149</v>
      </c>
    </row>
    <row r="755" spans="2:51" s="11" customFormat="1" ht="20.25" customHeight="1">
      <c r="B755" s="175"/>
      <c r="D755" s="176" t="s">
        <v>153</v>
      </c>
      <c r="E755" s="177" t="s">
        <v>21</v>
      </c>
      <c r="F755" s="178" t="s">
        <v>149</v>
      </c>
      <c r="H755" s="179">
        <v>2</v>
      </c>
      <c r="I755" s="180"/>
      <c r="L755" s="175"/>
      <c r="M755" s="181"/>
      <c r="N755" s="182"/>
      <c r="O755" s="182"/>
      <c r="P755" s="182"/>
      <c r="Q755" s="182"/>
      <c r="R755" s="182"/>
      <c r="S755" s="182"/>
      <c r="T755" s="183"/>
      <c r="AT755" s="184" t="s">
        <v>153</v>
      </c>
      <c r="AU755" s="184" t="s">
        <v>149</v>
      </c>
      <c r="AV755" s="11" t="s">
        <v>149</v>
      </c>
      <c r="AW755" s="11" t="s">
        <v>35</v>
      </c>
      <c r="AX755" s="11" t="s">
        <v>8</v>
      </c>
      <c r="AY755" s="184" t="s">
        <v>141</v>
      </c>
    </row>
    <row r="756" spans="2:65" s="1" customFormat="1" ht="20.25" customHeight="1">
      <c r="B756" s="160"/>
      <c r="C756" s="161" t="s">
        <v>1432</v>
      </c>
      <c r="D756" s="161" t="s">
        <v>143</v>
      </c>
      <c r="E756" s="162" t="s">
        <v>1433</v>
      </c>
      <c r="F756" s="163" t="s">
        <v>1434</v>
      </c>
      <c r="G756" s="164" t="s">
        <v>745</v>
      </c>
      <c r="H756" s="217"/>
      <c r="I756" s="166"/>
      <c r="J756" s="167">
        <f>ROUND(I756*H756,0)</f>
        <v>0</v>
      </c>
      <c r="K756" s="163" t="s">
        <v>147</v>
      </c>
      <c r="L756" s="34"/>
      <c r="M756" s="168" t="s">
        <v>21</v>
      </c>
      <c r="N756" s="169" t="s">
        <v>43</v>
      </c>
      <c r="O756" s="35"/>
      <c r="P756" s="170">
        <f>O756*H756</f>
        <v>0</v>
      </c>
      <c r="Q756" s="170">
        <v>0</v>
      </c>
      <c r="R756" s="170">
        <f>Q756*H756</f>
        <v>0</v>
      </c>
      <c r="S756" s="170">
        <v>0</v>
      </c>
      <c r="T756" s="171">
        <f>S756*H756</f>
        <v>0</v>
      </c>
      <c r="AR756" s="17" t="s">
        <v>239</v>
      </c>
      <c r="AT756" s="17" t="s">
        <v>143</v>
      </c>
      <c r="AU756" s="17" t="s">
        <v>149</v>
      </c>
      <c r="AY756" s="17" t="s">
        <v>141</v>
      </c>
      <c r="BE756" s="172">
        <f>IF(N756="základní",J756,0)</f>
        <v>0</v>
      </c>
      <c r="BF756" s="172">
        <f>IF(N756="snížená",J756,0)</f>
        <v>0</v>
      </c>
      <c r="BG756" s="172">
        <f>IF(N756="zákl. přenesená",J756,0)</f>
        <v>0</v>
      </c>
      <c r="BH756" s="172">
        <f>IF(N756="sníž. přenesená",J756,0)</f>
        <v>0</v>
      </c>
      <c r="BI756" s="172">
        <f>IF(N756="nulová",J756,0)</f>
        <v>0</v>
      </c>
      <c r="BJ756" s="17" t="s">
        <v>149</v>
      </c>
      <c r="BK756" s="172">
        <f>ROUND(I756*H756,0)</f>
        <v>0</v>
      </c>
      <c r="BL756" s="17" t="s">
        <v>239</v>
      </c>
      <c r="BM756" s="17" t="s">
        <v>1435</v>
      </c>
    </row>
    <row r="757" spans="2:47" s="1" customFormat="1" ht="28.5" customHeight="1">
      <c r="B757" s="34"/>
      <c r="D757" s="173" t="s">
        <v>151</v>
      </c>
      <c r="F757" s="174" t="s">
        <v>1436</v>
      </c>
      <c r="I757" s="134"/>
      <c r="L757" s="34"/>
      <c r="M757" s="63"/>
      <c r="N757" s="35"/>
      <c r="O757" s="35"/>
      <c r="P757" s="35"/>
      <c r="Q757" s="35"/>
      <c r="R757" s="35"/>
      <c r="S757" s="35"/>
      <c r="T757" s="64"/>
      <c r="AT757" s="17" t="s">
        <v>151</v>
      </c>
      <c r="AU757" s="17" t="s">
        <v>149</v>
      </c>
    </row>
    <row r="758" spans="2:63" s="10" customFormat="1" ht="29.25" customHeight="1">
      <c r="B758" s="146"/>
      <c r="D758" s="157" t="s">
        <v>70</v>
      </c>
      <c r="E758" s="158" t="s">
        <v>1437</v>
      </c>
      <c r="F758" s="158" t="s">
        <v>1438</v>
      </c>
      <c r="I758" s="149"/>
      <c r="J758" s="159">
        <f>BK758</f>
        <v>0</v>
      </c>
      <c r="L758" s="146"/>
      <c r="M758" s="151"/>
      <c r="N758" s="152"/>
      <c r="O758" s="152"/>
      <c r="P758" s="153">
        <f>SUM(P759:P782)</f>
        <v>0</v>
      </c>
      <c r="Q758" s="152"/>
      <c r="R758" s="153">
        <f>SUM(R759:R782)</f>
        <v>0.6180140000000001</v>
      </c>
      <c r="S758" s="152"/>
      <c r="T758" s="154">
        <f>SUM(T759:T782)</f>
        <v>0.1504</v>
      </c>
      <c r="AR758" s="147" t="s">
        <v>149</v>
      </c>
      <c r="AT758" s="155" t="s">
        <v>70</v>
      </c>
      <c r="AU758" s="155" t="s">
        <v>8</v>
      </c>
      <c r="AY758" s="147" t="s">
        <v>141</v>
      </c>
      <c r="BK758" s="156">
        <f>SUM(BK759:BK782)</f>
        <v>0</v>
      </c>
    </row>
    <row r="759" spans="2:65" s="1" customFormat="1" ht="20.25" customHeight="1">
      <c r="B759" s="160"/>
      <c r="C759" s="161" t="s">
        <v>1439</v>
      </c>
      <c r="D759" s="161" t="s">
        <v>143</v>
      </c>
      <c r="E759" s="162" t="s">
        <v>1440</v>
      </c>
      <c r="F759" s="163" t="s">
        <v>1441</v>
      </c>
      <c r="G759" s="164" t="s">
        <v>146</v>
      </c>
      <c r="H759" s="165">
        <v>30.4</v>
      </c>
      <c r="I759" s="166"/>
      <c r="J759" s="167">
        <f>ROUND(I759*H759,0)</f>
        <v>0</v>
      </c>
      <c r="K759" s="163" t="s">
        <v>147</v>
      </c>
      <c r="L759" s="34"/>
      <c r="M759" s="168" t="s">
        <v>21</v>
      </c>
      <c r="N759" s="169" t="s">
        <v>43</v>
      </c>
      <c r="O759" s="35"/>
      <c r="P759" s="170">
        <f>O759*H759</f>
        <v>0</v>
      </c>
      <c r="Q759" s="170">
        <v>6E-05</v>
      </c>
      <c r="R759" s="170">
        <f>Q759*H759</f>
        <v>0.0018239999999999999</v>
      </c>
      <c r="S759" s="170">
        <v>0</v>
      </c>
      <c r="T759" s="171">
        <f>S759*H759</f>
        <v>0</v>
      </c>
      <c r="AR759" s="17" t="s">
        <v>239</v>
      </c>
      <c r="AT759" s="17" t="s">
        <v>143</v>
      </c>
      <c r="AU759" s="17" t="s">
        <v>149</v>
      </c>
      <c r="AY759" s="17" t="s">
        <v>141</v>
      </c>
      <c r="BE759" s="172">
        <f>IF(N759="základní",J759,0)</f>
        <v>0</v>
      </c>
      <c r="BF759" s="172">
        <f>IF(N759="snížená",J759,0)</f>
        <v>0</v>
      </c>
      <c r="BG759" s="172">
        <f>IF(N759="zákl. přenesená",J759,0)</f>
        <v>0</v>
      </c>
      <c r="BH759" s="172">
        <f>IF(N759="sníž. přenesená",J759,0)</f>
        <v>0</v>
      </c>
      <c r="BI759" s="172">
        <f>IF(N759="nulová",J759,0)</f>
        <v>0</v>
      </c>
      <c r="BJ759" s="17" t="s">
        <v>149</v>
      </c>
      <c r="BK759" s="172">
        <f>ROUND(I759*H759,0)</f>
        <v>0</v>
      </c>
      <c r="BL759" s="17" t="s">
        <v>239</v>
      </c>
      <c r="BM759" s="17" t="s">
        <v>1442</v>
      </c>
    </row>
    <row r="760" spans="2:47" s="1" customFormat="1" ht="28.5" customHeight="1">
      <c r="B760" s="34"/>
      <c r="D760" s="173" t="s">
        <v>151</v>
      </c>
      <c r="F760" s="174" t="s">
        <v>1443</v>
      </c>
      <c r="I760" s="134"/>
      <c r="L760" s="34"/>
      <c r="M760" s="63"/>
      <c r="N760" s="35"/>
      <c r="O760" s="35"/>
      <c r="P760" s="35"/>
      <c r="Q760" s="35"/>
      <c r="R760" s="35"/>
      <c r="S760" s="35"/>
      <c r="T760" s="64"/>
      <c r="AT760" s="17" t="s">
        <v>151</v>
      </c>
      <c r="AU760" s="17" t="s">
        <v>149</v>
      </c>
    </row>
    <row r="761" spans="2:51" s="11" customFormat="1" ht="20.25" customHeight="1">
      <c r="B761" s="175"/>
      <c r="D761" s="173" t="s">
        <v>153</v>
      </c>
      <c r="E761" s="184" t="s">
        <v>21</v>
      </c>
      <c r="F761" s="185" t="s">
        <v>1444</v>
      </c>
      <c r="H761" s="186">
        <v>15.7</v>
      </c>
      <c r="I761" s="180"/>
      <c r="L761" s="175"/>
      <c r="M761" s="181"/>
      <c r="N761" s="182"/>
      <c r="O761" s="182"/>
      <c r="P761" s="182"/>
      <c r="Q761" s="182"/>
      <c r="R761" s="182"/>
      <c r="S761" s="182"/>
      <c r="T761" s="183"/>
      <c r="AT761" s="184" t="s">
        <v>153</v>
      </c>
      <c r="AU761" s="184" t="s">
        <v>149</v>
      </c>
      <c r="AV761" s="11" t="s">
        <v>149</v>
      </c>
      <c r="AW761" s="11" t="s">
        <v>35</v>
      </c>
      <c r="AX761" s="11" t="s">
        <v>71</v>
      </c>
      <c r="AY761" s="184" t="s">
        <v>141</v>
      </c>
    </row>
    <row r="762" spans="2:51" s="11" customFormat="1" ht="20.25" customHeight="1">
      <c r="B762" s="175"/>
      <c r="D762" s="173" t="s">
        <v>153</v>
      </c>
      <c r="E762" s="184" t="s">
        <v>21</v>
      </c>
      <c r="F762" s="185" t="s">
        <v>1445</v>
      </c>
      <c r="H762" s="186">
        <v>14.7</v>
      </c>
      <c r="I762" s="180"/>
      <c r="L762" s="175"/>
      <c r="M762" s="181"/>
      <c r="N762" s="182"/>
      <c r="O762" s="182"/>
      <c r="P762" s="182"/>
      <c r="Q762" s="182"/>
      <c r="R762" s="182"/>
      <c r="S762" s="182"/>
      <c r="T762" s="183"/>
      <c r="AT762" s="184" t="s">
        <v>153</v>
      </c>
      <c r="AU762" s="184" t="s">
        <v>149</v>
      </c>
      <c r="AV762" s="11" t="s">
        <v>149</v>
      </c>
      <c r="AW762" s="11" t="s">
        <v>35</v>
      </c>
      <c r="AX762" s="11" t="s">
        <v>71</v>
      </c>
      <c r="AY762" s="184" t="s">
        <v>141</v>
      </c>
    </row>
    <row r="763" spans="2:51" s="12" customFormat="1" ht="20.25" customHeight="1">
      <c r="B763" s="187"/>
      <c r="D763" s="176" t="s">
        <v>153</v>
      </c>
      <c r="E763" s="188" t="s">
        <v>21</v>
      </c>
      <c r="F763" s="189" t="s">
        <v>168</v>
      </c>
      <c r="H763" s="190">
        <v>30.4</v>
      </c>
      <c r="I763" s="191"/>
      <c r="L763" s="187"/>
      <c r="M763" s="192"/>
      <c r="N763" s="193"/>
      <c r="O763" s="193"/>
      <c r="P763" s="193"/>
      <c r="Q763" s="193"/>
      <c r="R763" s="193"/>
      <c r="S763" s="193"/>
      <c r="T763" s="194"/>
      <c r="AT763" s="195" t="s">
        <v>153</v>
      </c>
      <c r="AU763" s="195" t="s">
        <v>149</v>
      </c>
      <c r="AV763" s="12" t="s">
        <v>148</v>
      </c>
      <c r="AW763" s="12" t="s">
        <v>35</v>
      </c>
      <c r="AX763" s="12" t="s">
        <v>8</v>
      </c>
      <c r="AY763" s="195" t="s">
        <v>141</v>
      </c>
    </row>
    <row r="764" spans="2:65" s="1" customFormat="1" ht="28.5" customHeight="1">
      <c r="B764" s="160"/>
      <c r="C764" s="205" t="s">
        <v>1446</v>
      </c>
      <c r="D764" s="205" t="s">
        <v>470</v>
      </c>
      <c r="E764" s="206" t="s">
        <v>1447</v>
      </c>
      <c r="F764" s="207" t="s">
        <v>1448</v>
      </c>
      <c r="G764" s="208" t="s">
        <v>146</v>
      </c>
      <c r="H764" s="209">
        <v>15.7</v>
      </c>
      <c r="I764" s="210"/>
      <c r="J764" s="211">
        <f>ROUND(I764*H764,0)</f>
        <v>0</v>
      </c>
      <c r="K764" s="207" t="s">
        <v>21</v>
      </c>
      <c r="L764" s="212"/>
      <c r="M764" s="213" t="s">
        <v>21</v>
      </c>
      <c r="N764" s="214" t="s">
        <v>43</v>
      </c>
      <c r="O764" s="35"/>
      <c r="P764" s="170">
        <f>O764*H764</f>
        <v>0</v>
      </c>
      <c r="Q764" s="170">
        <v>0</v>
      </c>
      <c r="R764" s="170">
        <f>Q764*H764</f>
        <v>0</v>
      </c>
      <c r="S764" s="170">
        <v>0</v>
      </c>
      <c r="T764" s="171">
        <f>S764*H764</f>
        <v>0</v>
      </c>
      <c r="AR764" s="17" t="s">
        <v>341</v>
      </c>
      <c r="AT764" s="17" t="s">
        <v>470</v>
      </c>
      <c r="AU764" s="17" t="s">
        <v>149</v>
      </c>
      <c r="AY764" s="17" t="s">
        <v>141</v>
      </c>
      <c r="BE764" s="172">
        <f>IF(N764="základní",J764,0)</f>
        <v>0</v>
      </c>
      <c r="BF764" s="172">
        <f>IF(N764="snížená",J764,0)</f>
        <v>0</v>
      </c>
      <c r="BG764" s="172">
        <f>IF(N764="zákl. přenesená",J764,0)</f>
        <v>0</v>
      </c>
      <c r="BH764" s="172">
        <f>IF(N764="sníž. přenesená",J764,0)</f>
        <v>0</v>
      </c>
      <c r="BI764" s="172">
        <f>IF(N764="nulová",J764,0)</f>
        <v>0</v>
      </c>
      <c r="BJ764" s="17" t="s">
        <v>149</v>
      </c>
      <c r="BK764" s="172">
        <f>ROUND(I764*H764,0)</f>
        <v>0</v>
      </c>
      <c r="BL764" s="17" t="s">
        <v>239</v>
      </c>
      <c r="BM764" s="17" t="s">
        <v>1449</v>
      </c>
    </row>
    <row r="765" spans="2:65" s="1" customFormat="1" ht="28.5" customHeight="1">
      <c r="B765" s="160"/>
      <c r="C765" s="205" t="s">
        <v>1450</v>
      </c>
      <c r="D765" s="205" t="s">
        <v>470</v>
      </c>
      <c r="E765" s="206" t="s">
        <v>1451</v>
      </c>
      <c r="F765" s="207" t="s">
        <v>1452</v>
      </c>
      <c r="G765" s="208" t="s">
        <v>146</v>
      </c>
      <c r="H765" s="209">
        <v>14.7</v>
      </c>
      <c r="I765" s="210"/>
      <c r="J765" s="211">
        <f>ROUND(I765*H765,0)</f>
        <v>0</v>
      </c>
      <c r="K765" s="207" t="s">
        <v>21</v>
      </c>
      <c r="L765" s="212"/>
      <c r="M765" s="213" t="s">
        <v>21</v>
      </c>
      <c r="N765" s="214" t="s">
        <v>43</v>
      </c>
      <c r="O765" s="35"/>
      <c r="P765" s="170">
        <f>O765*H765</f>
        <v>0</v>
      </c>
      <c r="Q765" s="170">
        <v>0</v>
      </c>
      <c r="R765" s="170">
        <f>Q765*H765</f>
        <v>0</v>
      </c>
      <c r="S765" s="170">
        <v>0</v>
      </c>
      <c r="T765" s="171">
        <f>S765*H765</f>
        <v>0</v>
      </c>
      <c r="AR765" s="17" t="s">
        <v>341</v>
      </c>
      <c r="AT765" s="17" t="s">
        <v>470</v>
      </c>
      <c r="AU765" s="17" t="s">
        <v>149</v>
      </c>
      <c r="AY765" s="17" t="s">
        <v>141</v>
      </c>
      <c r="BE765" s="172">
        <f>IF(N765="základní",J765,0)</f>
        <v>0</v>
      </c>
      <c r="BF765" s="172">
        <f>IF(N765="snížená",J765,0)</f>
        <v>0</v>
      </c>
      <c r="BG765" s="172">
        <f>IF(N765="zákl. přenesená",J765,0)</f>
        <v>0</v>
      </c>
      <c r="BH765" s="172">
        <f>IF(N765="sníž. přenesená",J765,0)</f>
        <v>0</v>
      </c>
      <c r="BI765" s="172">
        <f>IF(N765="nulová",J765,0)</f>
        <v>0</v>
      </c>
      <c r="BJ765" s="17" t="s">
        <v>149</v>
      </c>
      <c r="BK765" s="172">
        <f>ROUND(I765*H765,0)</f>
        <v>0</v>
      </c>
      <c r="BL765" s="17" t="s">
        <v>239</v>
      </c>
      <c r="BM765" s="17" t="s">
        <v>1453</v>
      </c>
    </row>
    <row r="766" spans="2:65" s="1" customFormat="1" ht="28.5" customHeight="1">
      <c r="B766" s="160"/>
      <c r="C766" s="161" t="s">
        <v>1454</v>
      </c>
      <c r="D766" s="161" t="s">
        <v>143</v>
      </c>
      <c r="E766" s="162" t="s">
        <v>1455</v>
      </c>
      <c r="F766" s="163" t="s">
        <v>1456</v>
      </c>
      <c r="G766" s="164" t="s">
        <v>146</v>
      </c>
      <c r="H766" s="165">
        <v>9.4</v>
      </c>
      <c r="I766" s="166"/>
      <c r="J766" s="167">
        <f>ROUND(I766*H766,0)</f>
        <v>0</v>
      </c>
      <c r="K766" s="163" t="s">
        <v>147</v>
      </c>
      <c r="L766" s="34"/>
      <c r="M766" s="168" t="s">
        <v>21</v>
      </c>
      <c r="N766" s="169" t="s">
        <v>43</v>
      </c>
      <c r="O766" s="35"/>
      <c r="P766" s="170">
        <f>O766*H766</f>
        <v>0</v>
      </c>
      <c r="Q766" s="170">
        <v>0</v>
      </c>
      <c r="R766" s="170">
        <f>Q766*H766</f>
        <v>0</v>
      </c>
      <c r="S766" s="170">
        <v>0.016</v>
      </c>
      <c r="T766" s="171">
        <f>S766*H766</f>
        <v>0.1504</v>
      </c>
      <c r="AR766" s="17" t="s">
        <v>239</v>
      </c>
      <c r="AT766" s="17" t="s">
        <v>143</v>
      </c>
      <c r="AU766" s="17" t="s">
        <v>149</v>
      </c>
      <c r="AY766" s="17" t="s">
        <v>141</v>
      </c>
      <c r="BE766" s="172">
        <f>IF(N766="základní",J766,0)</f>
        <v>0</v>
      </c>
      <c r="BF766" s="172">
        <f>IF(N766="snížená",J766,0)</f>
        <v>0</v>
      </c>
      <c r="BG766" s="172">
        <f>IF(N766="zákl. přenesená",J766,0)</f>
        <v>0</v>
      </c>
      <c r="BH766" s="172">
        <f>IF(N766="sníž. přenesená",J766,0)</f>
        <v>0</v>
      </c>
      <c r="BI766" s="172">
        <f>IF(N766="nulová",J766,0)</f>
        <v>0</v>
      </c>
      <c r="BJ766" s="17" t="s">
        <v>149</v>
      </c>
      <c r="BK766" s="172">
        <f>ROUND(I766*H766,0)</f>
        <v>0</v>
      </c>
      <c r="BL766" s="17" t="s">
        <v>239</v>
      </c>
      <c r="BM766" s="17" t="s">
        <v>1457</v>
      </c>
    </row>
    <row r="767" spans="2:47" s="1" customFormat="1" ht="20.25" customHeight="1">
      <c r="B767" s="34"/>
      <c r="D767" s="173" t="s">
        <v>151</v>
      </c>
      <c r="F767" s="174" t="s">
        <v>1458</v>
      </c>
      <c r="I767" s="134"/>
      <c r="L767" s="34"/>
      <c r="M767" s="63"/>
      <c r="N767" s="35"/>
      <c r="O767" s="35"/>
      <c r="P767" s="35"/>
      <c r="Q767" s="35"/>
      <c r="R767" s="35"/>
      <c r="S767" s="35"/>
      <c r="T767" s="64"/>
      <c r="AT767" s="17" t="s">
        <v>151</v>
      </c>
      <c r="AU767" s="17" t="s">
        <v>149</v>
      </c>
    </row>
    <row r="768" spans="2:51" s="11" customFormat="1" ht="20.25" customHeight="1">
      <c r="B768" s="175"/>
      <c r="D768" s="176" t="s">
        <v>153</v>
      </c>
      <c r="E768" s="177" t="s">
        <v>21</v>
      </c>
      <c r="F768" s="178" t="s">
        <v>1459</v>
      </c>
      <c r="H768" s="179">
        <v>9.4</v>
      </c>
      <c r="I768" s="180"/>
      <c r="L768" s="175"/>
      <c r="M768" s="181"/>
      <c r="N768" s="182"/>
      <c r="O768" s="182"/>
      <c r="P768" s="182"/>
      <c r="Q768" s="182"/>
      <c r="R768" s="182"/>
      <c r="S768" s="182"/>
      <c r="T768" s="183"/>
      <c r="AT768" s="184" t="s">
        <v>153</v>
      </c>
      <c r="AU768" s="184" t="s">
        <v>149</v>
      </c>
      <c r="AV768" s="11" t="s">
        <v>149</v>
      </c>
      <c r="AW768" s="11" t="s">
        <v>35</v>
      </c>
      <c r="AX768" s="11" t="s">
        <v>8</v>
      </c>
      <c r="AY768" s="184" t="s">
        <v>141</v>
      </c>
    </row>
    <row r="769" spans="2:65" s="1" customFormat="1" ht="20.25" customHeight="1">
      <c r="B769" s="160"/>
      <c r="C769" s="161" t="s">
        <v>1460</v>
      </c>
      <c r="D769" s="161" t="s">
        <v>143</v>
      </c>
      <c r="E769" s="162" t="s">
        <v>1461</v>
      </c>
      <c r="F769" s="163" t="s">
        <v>1462</v>
      </c>
      <c r="G769" s="164" t="s">
        <v>1185</v>
      </c>
      <c r="H769" s="165">
        <v>538.8</v>
      </c>
      <c r="I769" s="166"/>
      <c r="J769" s="167">
        <f>ROUND(I769*H769,0)</f>
        <v>0</v>
      </c>
      <c r="K769" s="163" t="s">
        <v>147</v>
      </c>
      <c r="L769" s="34"/>
      <c r="M769" s="168" t="s">
        <v>21</v>
      </c>
      <c r="N769" s="169" t="s">
        <v>43</v>
      </c>
      <c r="O769" s="35"/>
      <c r="P769" s="170">
        <f>O769*H769</f>
        <v>0</v>
      </c>
      <c r="Q769" s="170">
        <v>5E-05</v>
      </c>
      <c r="R769" s="170">
        <f>Q769*H769</f>
        <v>0.02694</v>
      </c>
      <c r="S769" s="170">
        <v>0</v>
      </c>
      <c r="T769" s="171">
        <f>S769*H769</f>
        <v>0</v>
      </c>
      <c r="AR769" s="17" t="s">
        <v>239</v>
      </c>
      <c r="AT769" s="17" t="s">
        <v>143</v>
      </c>
      <c r="AU769" s="17" t="s">
        <v>149</v>
      </c>
      <c r="AY769" s="17" t="s">
        <v>141</v>
      </c>
      <c r="BE769" s="172">
        <f>IF(N769="základní",J769,0)</f>
        <v>0</v>
      </c>
      <c r="BF769" s="172">
        <f>IF(N769="snížená",J769,0)</f>
        <v>0</v>
      </c>
      <c r="BG769" s="172">
        <f>IF(N769="zákl. přenesená",J769,0)</f>
        <v>0</v>
      </c>
      <c r="BH769" s="172">
        <f>IF(N769="sníž. přenesená",J769,0)</f>
        <v>0</v>
      </c>
      <c r="BI769" s="172">
        <f>IF(N769="nulová",J769,0)</f>
        <v>0</v>
      </c>
      <c r="BJ769" s="17" t="s">
        <v>149</v>
      </c>
      <c r="BK769" s="172">
        <f>ROUND(I769*H769,0)</f>
        <v>0</v>
      </c>
      <c r="BL769" s="17" t="s">
        <v>239</v>
      </c>
      <c r="BM769" s="17" t="s">
        <v>1463</v>
      </c>
    </row>
    <row r="770" spans="2:47" s="1" customFormat="1" ht="28.5" customHeight="1">
      <c r="B770" s="34"/>
      <c r="D770" s="173" t="s">
        <v>151</v>
      </c>
      <c r="F770" s="174" t="s">
        <v>1464</v>
      </c>
      <c r="I770" s="134"/>
      <c r="L770" s="34"/>
      <c r="M770" s="63"/>
      <c r="N770" s="35"/>
      <c r="O770" s="35"/>
      <c r="P770" s="35"/>
      <c r="Q770" s="35"/>
      <c r="R770" s="35"/>
      <c r="S770" s="35"/>
      <c r="T770" s="64"/>
      <c r="AT770" s="17" t="s">
        <v>151</v>
      </c>
      <c r="AU770" s="17" t="s">
        <v>149</v>
      </c>
    </row>
    <row r="771" spans="2:51" s="11" customFormat="1" ht="20.25" customHeight="1">
      <c r="B771" s="175"/>
      <c r="D771" s="176" t="s">
        <v>153</v>
      </c>
      <c r="E771" s="177" t="s">
        <v>21</v>
      </c>
      <c r="F771" s="178" t="s">
        <v>1465</v>
      </c>
      <c r="H771" s="179">
        <v>538.8</v>
      </c>
      <c r="I771" s="180"/>
      <c r="L771" s="175"/>
      <c r="M771" s="181"/>
      <c r="N771" s="182"/>
      <c r="O771" s="182"/>
      <c r="P771" s="182"/>
      <c r="Q771" s="182"/>
      <c r="R771" s="182"/>
      <c r="S771" s="182"/>
      <c r="T771" s="183"/>
      <c r="AT771" s="184" t="s">
        <v>153</v>
      </c>
      <c r="AU771" s="184" t="s">
        <v>149</v>
      </c>
      <c r="AV771" s="11" t="s">
        <v>149</v>
      </c>
      <c r="AW771" s="11" t="s">
        <v>35</v>
      </c>
      <c r="AX771" s="11" t="s">
        <v>8</v>
      </c>
      <c r="AY771" s="184" t="s">
        <v>141</v>
      </c>
    </row>
    <row r="772" spans="2:65" s="1" customFormat="1" ht="20.25" customHeight="1">
      <c r="B772" s="160"/>
      <c r="C772" s="205" t="s">
        <v>1466</v>
      </c>
      <c r="D772" s="205" t="s">
        <v>470</v>
      </c>
      <c r="E772" s="206" t="s">
        <v>1467</v>
      </c>
      <c r="F772" s="207" t="s">
        <v>1468</v>
      </c>
      <c r="G772" s="208" t="s">
        <v>265</v>
      </c>
      <c r="H772" s="209">
        <v>12</v>
      </c>
      <c r="I772" s="210"/>
      <c r="J772" s="211">
        <f>ROUND(I772*H772,0)</f>
        <v>0</v>
      </c>
      <c r="K772" s="207" t="s">
        <v>147</v>
      </c>
      <c r="L772" s="212"/>
      <c r="M772" s="213" t="s">
        <v>21</v>
      </c>
      <c r="N772" s="214" t="s">
        <v>43</v>
      </c>
      <c r="O772" s="35"/>
      <c r="P772" s="170">
        <f>O772*H772</f>
        <v>0</v>
      </c>
      <c r="Q772" s="170">
        <v>0.0449</v>
      </c>
      <c r="R772" s="170">
        <f>Q772*H772</f>
        <v>0.5388000000000001</v>
      </c>
      <c r="S772" s="170">
        <v>0</v>
      </c>
      <c r="T772" s="171">
        <f>S772*H772</f>
        <v>0</v>
      </c>
      <c r="AR772" s="17" t="s">
        <v>341</v>
      </c>
      <c r="AT772" s="17" t="s">
        <v>470</v>
      </c>
      <c r="AU772" s="17" t="s">
        <v>149</v>
      </c>
      <c r="AY772" s="17" t="s">
        <v>141</v>
      </c>
      <c r="BE772" s="172">
        <f>IF(N772="základní",J772,0)</f>
        <v>0</v>
      </c>
      <c r="BF772" s="172">
        <f>IF(N772="snížená",J772,0)</f>
        <v>0</v>
      </c>
      <c r="BG772" s="172">
        <f>IF(N772="zákl. přenesená",J772,0)</f>
        <v>0</v>
      </c>
      <c r="BH772" s="172">
        <f>IF(N772="sníž. přenesená",J772,0)</f>
        <v>0</v>
      </c>
      <c r="BI772" s="172">
        <f>IF(N772="nulová",J772,0)</f>
        <v>0</v>
      </c>
      <c r="BJ772" s="17" t="s">
        <v>149</v>
      </c>
      <c r="BK772" s="172">
        <f>ROUND(I772*H772,0)</f>
        <v>0</v>
      </c>
      <c r="BL772" s="17" t="s">
        <v>239</v>
      </c>
      <c r="BM772" s="17" t="s">
        <v>1469</v>
      </c>
    </row>
    <row r="773" spans="2:47" s="1" customFormat="1" ht="28.5" customHeight="1">
      <c r="B773" s="34"/>
      <c r="D773" s="173" t="s">
        <v>151</v>
      </c>
      <c r="F773" s="174" t="s">
        <v>1470</v>
      </c>
      <c r="I773" s="134"/>
      <c r="L773" s="34"/>
      <c r="M773" s="63"/>
      <c r="N773" s="35"/>
      <c r="O773" s="35"/>
      <c r="P773" s="35"/>
      <c r="Q773" s="35"/>
      <c r="R773" s="35"/>
      <c r="S773" s="35"/>
      <c r="T773" s="64"/>
      <c r="AT773" s="17" t="s">
        <v>151</v>
      </c>
      <c r="AU773" s="17" t="s">
        <v>149</v>
      </c>
    </row>
    <row r="774" spans="2:51" s="13" customFormat="1" ht="20.25" customHeight="1">
      <c r="B774" s="197"/>
      <c r="D774" s="173" t="s">
        <v>153</v>
      </c>
      <c r="E774" s="198" t="s">
        <v>21</v>
      </c>
      <c r="F774" s="199" t="s">
        <v>1471</v>
      </c>
      <c r="H774" s="200" t="s">
        <v>21</v>
      </c>
      <c r="I774" s="201"/>
      <c r="L774" s="197"/>
      <c r="M774" s="202"/>
      <c r="N774" s="203"/>
      <c r="O774" s="203"/>
      <c r="P774" s="203"/>
      <c r="Q774" s="203"/>
      <c r="R774" s="203"/>
      <c r="S774" s="203"/>
      <c r="T774" s="204"/>
      <c r="AT774" s="200" t="s">
        <v>153</v>
      </c>
      <c r="AU774" s="200" t="s">
        <v>149</v>
      </c>
      <c r="AV774" s="13" t="s">
        <v>8</v>
      </c>
      <c r="AW774" s="13" t="s">
        <v>35</v>
      </c>
      <c r="AX774" s="13" t="s">
        <v>71</v>
      </c>
      <c r="AY774" s="200" t="s">
        <v>141</v>
      </c>
    </row>
    <row r="775" spans="2:51" s="11" customFormat="1" ht="20.25" customHeight="1">
      <c r="B775" s="175"/>
      <c r="D775" s="176" t="s">
        <v>153</v>
      </c>
      <c r="E775" s="177" t="s">
        <v>21</v>
      </c>
      <c r="F775" s="178" t="s">
        <v>213</v>
      </c>
      <c r="H775" s="179">
        <v>12</v>
      </c>
      <c r="I775" s="180"/>
      <c r="L775" s="175"/>
      <c r="M775" s="181"/>
      <c r="N775" s="182"/>
      <c r="O775" s="182"/>
      <c r="P775" s="182"/>
      <c r="Q775" s="182"/>
      <c r="R775" s="182"/>
      <c r="S775" s="182"/>
      <c r="T775" s="183"/>
      <c r="AT775" s="184" t="s">
        <v>153</v>
      </c>
      <c r="AU775" s="184" t="s">
        <v>149</v>
      </c>
      <c r="AV775" s="11" t="s">
        <v>149</v>
      </c>
      <c r="AW775" s="11" t="s">
        <v>35</v>
      </c>
      <c r="AX775" s="11" t="s">
        <v>8</v>
      </c>
      <c r="AY775" s="184" t="s">
        <v>141</v>
      </c>
    </row>
    <row r="776" spans="2:65" s="1" customFormat="1" ht="20.25" customHeight="1">
      <c r="B776" s="160"/>
      <c r="C776" s="161" t="s">
        <v>1472</v>
      </c>
      <c r="D776" s="161" t="s">
        <v>143</v>
      </c>
      <c r="E776" s="162" t="s">
        <v>1473</v>
      </c>
      <c r="F776" s="163" t="s">
        <v>1474</v>
      </c>
      <c r="G776" s="164" t="s">
        <v>1185</v>
      </c>
      <c r="H776" s="165">
        <v>1009</v>
      </c>
      <c r="I776" s="166"/>
      <c r="J776" s="167">
        <f>ROUND(I776*H776,0)</f>
        <v>0</v>
      </c>
      <c r="K776" s="163" t="s">
        <v>147</v>
      </c>
      <c r="L776" s="34"/>
      <c r="M776" s="168" t="s">
        <v>21</v>
      </c>
      <c r="N776" s="169" t="s">
        <v>43</v>
      </c>
      <c r="O776" s="35"/>
      <c r="P776" s="170">
        <f>O776*H776</f>
        <v>0</v>
      </c>
      <c r="Q776" s="170">
        <v>5E-05</v>
      </c>
      <c r="R776" s="170">
        <f>Q776*H776</f>
        <v>0.05045</v>
      </c>
      <c r="S776" s="170">
        <v>0</v>
      </c>
      <c r="T776" s="171">
        <f>S776*H776</f>
        <v>0</v>
      </c>
      <c r="AR776" s="17" t="s">
        <v>239</v>
      </c>
      <c r="AT776" s="17" t="s">
        <v>143</v>
      </c>
      <c r="AU776" s="17" t="s">
        <v>149</v>
      </c>
      <c r="AY776" s="17" t="s">
        <v>141</v>
      </c>
      <c r="BE776" s="172">
        <f>IF(N776="základní",J776,0)</f>
        <v>0</v>
      </c>
      <c r="BF776" s="172">
        <f>IF(N776="snížená",J776,0)</f>
        <v>0</v>
      </c>
      <c r="BG776" s="172">
        <f>IF(N776="zákl. přenesená",J776,0)</f>
        <v>0</v>
      </c>
      <c r="BH776" s="172">
        <f>IF(N776="sníž. přenesená",J776,0)</f>
        <v>0</v>
      </c>
      <c r="BI776" s="172">
        <f>IF(N776="nulová",J776,0)</f>
        <v>0</v>
      </c>
      <c r="BJ776" s="17" t="s">
        <v>149</v>
      </c>
      <c r="BK776" s="172">
        <f>ROUND(I776*H776,0)</f>
        <v>0</v>
      </c>
      <c r="BL776" s="17" t="s">
        <v>239</v>
      </c>
      <c r="BM776" s="17" t="s">
        <v>1475</v>
      </c>
    </row>
    <row r="777" spans="2:47" s="1" customFormat="1" ht="28.5" customHeight="1">
      <c r="B777" s="34"/>
      <c r="D777" s="173" t="s">
        <v>151</v>
      </c>
      <c r="F777" s="174" t="s">
        <v>1476</v>
      </c>
      <c r="I777" s="134"/>
      <c r="L777" s="34"/>
      <c r="M777" s="63"/>
      <c r="N777" s="35"/>
      <c r="O777" s="35"/>
      <c r="P777" s="35"/>
      <c r="Q777" s="35"/>
      <c r="R777" s="35"/>
      <c r="S777" s="35"/>
      <c r="T777" s="64"/>
      <c r="AT777" s="17" t="s">
        <v>151</v>
      </c>
      <c r="AU777" s="17" t="s">
        <v>149</v>
      </c>
    </row>
    <row r="778" spans="2:51" s="13" customFormat="1" ht="20.25" customHeight="1">
      <c r="B778" s="197"/>
      <c r="D778" s="173" t="s">
        <v>153</v>
      </c>
      <c r="E778" s="198" t="s">
        <v>21</v>
      </c>
      <c r="F778" s="199" t="s">
        <v>1477</v>
      </c>
      <c r="H778" s="200" t="s">
        <v>21</v>
      </c>
      <c r="I778" s="201"/>
      <c r="L778" s="197"/>
      <c r="M778" s="202"/>
      <c r="N778" s="203"/>
      <c r="O778" s="203"/>
      <c r="P778" s="203"/>
      <c r="Q778" s="203"/>
      <c r="R778" s="203"/>
      <c r="S778" s="203"/>
      <c r="T778" s="204"/>
      <c r="AT778" s="200" t="s">
        <v>153</v>
      </c>
      <c r="AU778" s="200" t="s">
        <v>149</v>
      </c>
      <c r="AV778" s="13" t="s">
        <v>8</v>
      </c>
      <c r="AW778" s="13" t="s">
        <v>35</v>
      </c>
      <c r="AX778" s="13" t="s">
        <v>71</v>
      </c>
      <c r="AY778" s="200" t="s">
        <v>141</v>
      </c>
    </row>
    <row r="779" spans="2:51" s="11" customFormat="1" ht="20.25" customHeight="1">
      <c r="B779" s="175"/>
      <c r="D779" s="176" t="s">
        <v>153</v>
      </c>
      <c r="E779" s="177" t="s">
        <v>21</v>
      </c>
      <c r="F779" s="178" t="s">
        <v>1478</v>
      </c>
      <c r="H779" s="179">
        <v>1009</v>
      </c>
      <c r="I779" s="180"/>
      <c r="L779" s="175"/>
      <c r="M779" s="181"/>
      <c r="N779" s="182"/>
      <c r="O779" s="182"/>
      <c r="P779" s="182"/>
      <c r="Q779" s="182"/>
      <c r="R779" s="182"/>
      <c r="S779" s="182"/>
      <c r="T779" s="183"/>
      <c r="AT779" s="184" t="s">
        <v>153</v>
      </c>
      <c r="AU779" s="184" t="s">
        <v>149</v>
      </c>
      <c r="AV779" s="11" t="s">
        <v>149</v>
      </c>
      <c r="AW779" s="11" t="s">
        <v>35</v>
      </c>
      <c r="AX779" s="11" t="s">
        <v>8</v>
      </c>
      <c r="AY779" s="184" t="s">
        <v>141</v>
      </c>
    </row>
    <row r="780" spans="2:65" s="1" customFormat="1" ht="20.25" customHeight="1">
      <c r="B780" s="160"/>
      <c r="C780" s="205" t="s">
        <v>1479</v>
      </c>
      <c r="D780" s="205" t="s">
        <v>470</v>
      </c>
      <c r="E780" s="206" t="s">
        <v>1480</v>
      </c>
      <c r="F780" s="207" t="s">
        <v>1481</v>
      </c>
      <c r="G780" s="208" t="s">
        <v>1185</v>
      </c>
      <c r="H780" s="209">
        <v>1009</v>
      </c>
      <c r="I780" s="210"/>
      <c r="J780" s="211">
        <f>ROUND(I780*H780,0)</f>
        <v>0</v>
      </c>
      <c r="K780" s="207" t="s">
        <v>21</v>
      </c>
      <c r="L780" s="212"/>
      <c r="M780" s="213" t="s">
        <v>21</v>
      </c>
      <c r="N780" s="214" t="s">
        <v>43</v>
      </c>
      <c r="O780" s="35"/>
      <c r="P780" s="170">
        <f>O780*H780</f>
        <v>0</v>
      </c>
      <c r="Q780" s="170">
        <v>0</v>
      </c>
      <c r="R780" s="170">
        <f>Q780*H780</f>
        <v>0</v>
      </c>
      <c r="S780" s="170">
        <v>0</v>
      </c>
      <c r="T780" s="171">
        <f>S780*H780</f>
        <v>0</v>
      </c>
      <c r="AR780" s="17" t="s">
        <v>341</v>
      </c>
      <c r="AT780" s="17" t="s">
        <v>470</v>
      </c>
      <c r="AU780" s="17" t="s">
        <v>149</v>
      </c>
      <c r="AY780" s="17" t="s">
        <v>141</v>
      </c>
      <c r="BE780" s="172">
        <f>IF(N780="základní",J780,0)</f>
        <v>0</v>
      </c>
      <c r="BF780" s="172">
        <f>IF(N780="snížená",J780,0)</f>
        <v>0</v>
      </c>
      <c r="BG780" s="172">
        <f>IF(N780="zákl. přenesená",J780,0)</f>
        <v>0</v>
      </c>
      <c r="BH780" s="172">
        <f>IF(N780="sníž. přenesená",J780,0)</f>
        <v>0</v>
      </c>
      <c r="BI780" s="172">
        <f>IF(N780="nulová",J780,0)</f>
        <v>0</v>
      </c>
      <c r="BJ780" s="17" t="s">
        <v>149</v>
      </c>
      <c r="BK780" s="172">
        <f>ROUND(I780*H780,0)</f>
        <v>0</v>
      </c>
      <c r="BL780" s="17" t="s">
        <v>239</v>
      </c>
      <c r="BM780" s="17" t="s">
        <v>1482</v>
      </c>
    </row>
    <row r="781" spans="2:65" s="1" customFormat="1" ht="20.25" customHeight="1">
      <c r="B781" s="160"/>
      <c r="C781" s="161" t="s">
        <v>1483</v>
      </c>
      <c r="D781" s="161" t="s">
        <v>143</v>
      </c>
      <c r="E781" s="162" t="s">
        <v>1484</v>
      </c>
      <c r="F781" s="163" t="s">
        <v>1485</v>
      </c>
      <c r="G781" s="164" t="s">
        <v>745</v>
      </c>
      <c r="H781" s="217"/>
      <c r="I781" s="166"/>
      <c r="J781" s="167">
        <f>ROUND(I781*H781,0)</f>
        <v>0</v>
      </c>
      <c r="K781" s="163" t="s">
        <v>147</v>
      </c>
      <c r="L781" s="34"/>
      <c r="M781" s="168" t="s">
        <v>21</v>
      </c>
      <c r="N781" s="169" t="s">
        <v>43</v>
      </c>
      <c r="O781" s="35"/>
      <c r="P781" s="170">
        <f>O781*H781</f>
        <v>0</v>
      </c>
      <c r="Q781" s="170">
        <v>0</v>
      </c>
      <c r="R781" s="170">
        <f>Q781*H781</f>
        <v>0</v>
      </c>
      <c r="S781" s="170">
        <v>0</v>
      </c>
      <c r="T781" s="171">
        <f>S781*H781</f>
        <v>0</v>
      </c>
      <c r="AR781" s="17" t="s">
        <v>239</v>
      </c>
      <c r="AT781" s="17" t="s">
        <v>143</v>
      </c>
      <c r="AU781" s="17" t="s">
        <v>149</v>
      </c>
      <c r="AY781" s="17" t="s">
        <v>141</v>
      </c>
      <c r="BE781" s="172">
        <f>IF(N781="základní",J781,0)</f>
        <v>0</v>
      </c>
      <c r="BF781" s="172">
        <f>IF(N781="snížená",J781,0)</f>
        <v>0</v>
      </c>
      <c r="BG781" s="172">
        <f>IF(N781="zákl. přenesená",J781,0)</f>
        <v>0</v>
      </c>
      <c r="BH781" s="172">
        <f>IF(N781="sníž. přenesená",J781,0)</f>
        <v>0</v>
      </c>
      <c r="BI781" s="172">
        <f>IF(N781="nulová",J781,0)</f>
        <v>0</v>
      </c>
      <c r="BJ781" s="17" t="s">
        <v>149</v>
      </c>
      <c r="BK781" s="172">
        <f>ROUND(I781*H781,0)</f>
        <v>0</v>
      </c>
      <c r="BL781" s="17" t="s">
        <v>239</v>
      </c>
      <c r="BM781" s="17" t="s">
        <v>1486</v>
      </c>
    </row>
    <row r="782" spans="2:47" s="1" customFormat="1" ht="28.5" customHeight="1">
      <c r="B782" s="34"/>
      <c r="D782" s="173" t="s">
        <v>151</v>
      </c>
      <c r="F782" s="174" t="s">
        <v>1487</v>
      </c>
      <c r="I782" s="134"/>
      <c r="L782" s="34"/>
      <c r="M782" s="63"/>
      <c r="N782" s="35"/>
      <c r="O782" s="35"/>
      <c r="P782" s="35"/>
      <c r="Q782" s="35"/>
      <c r="R782" s="35"/>
      <c r="S782" s="35"/>
      <c r="T782" s="64"/>
      <c r="AT782" s="17" t="s">
        <v>151</v>
      </c>
      <c r="AU782" s="17" t="s">
        <v>149</v>
      </c>
    </row>
    <row r="783" spans="2:63" s="10" customFormat="1" ht="29.25" customHeight="1">
      <c r="B783" s="146"/>
      <c r="D783" s="157" t="s">
        <v>70</v>
      </c>
      <c r="E783" s="158" t="s">
        <v>1488</v>
      </c>
      <c r="F783" s="158" t="s">
        <v>1489</v>
      </c>
      <c r="I783" s="149"/>
      <c r="J783" s="159">
        <f>BK783</f>
        <v>0</v>
      </c>
      <c r="L783" s="146"/>
      <c r="M783" s="151"/>
      <c r="N783" s="152"/>
      <c r="O783" s="152"/>
      <c r="P783" s="153">
        <f>SUM(P784:P809)</f>
        <v>0</v>
      </c>
      <c r="Q783" s="152"/>
      <c r="R783" s="153">
        <f>SUM(R784:R809)</f>
        <v>3.5275938399999998</v>
      </c>
      <c r="S783" s="152"/>
      <c r="T783" s="154">
        <f>SUM(T784:T809)</f>
        <v>0</v>
      </c>
      <c r="AR783" s="147" t="s">
        <v>149</v>
      </c>
      <c r="AT783" s="155" t="s">
        <v>70</v>
      </c>
      <c r="AU783" s="155" t="s">
        <v>8</v>
      </c>
      <c r="AY783" s="147" t="s">
        <v>141</v>
      </c>
      <c r="BK783" s="156">
        <f>SUM(BK784:BK809)</f>
        <v>0</v>
      </c>
    </row>
    <row r="784" spans="2:65" s="1" customFormat="1" ht="20.25" customHeight="1">
      <c r="B784" s="160"/>
      <c r="C784" s="161" t="s">
        <v>1490</v>
      </c>
      <c r="D784" s="161" t="s">
        <v>143</v>
      </c>
      <c r="E784" s="162" t="s">
        <v>1491</v>
      </c>
      <c r="F784" s="163" t="s">
        <v>1492</v>
      </c>
      <c r="G784" s="164" t="s">
        <v>146</v>
      </c>
      <c r="H784" s="165">
        <v>40.5</v>
      </c>
      <c r="I784" s="166"/>
      <c r="J784" s="167">
        <f>ROUND(I784*H784,0)</f>
        <v>0</v>
      </c>
      <c r="K784" s="163" t="s">
        <v>147</v>
      </c>
      <c r="L784" s="34"/>
      <c r="M784" s="168" t="s">
        <v>21</v>
      </c>
      <c r="N784" s="169" t="s">
        <v>43</v>
      </c>
      <c r="O784" s="35"/>
      <c r="P784" s="170">
        <f>O784*H784</f>
        <v>0</v>
      </c>
      <c r="Q784" s="170">
        <v>0.00062</v>
      </c>
      <c r="R784" s="170">
        <f>Q784*H784</f>
        <v>0.02511</v>
      </c>
      <c r="S784" s="170">
        <v>0</v>
      </c>
      <c r="T784" s="171">
        <f>S784*H784</f>
        <v>0</v>
      </c>
      <c r="AR784" s="17" t="s">
        <v>239</v>
      </c>
      <c r="AT784" s="17" t="s">
        <v>143</v>
      </c>
      <c r="AU784" s="17" t="s">
        <v>149</v>
      </c>
      <c r="AY784" s="17" t="s">
        <v>141</v>
      </c>
      <c r="BE784" s="172">
        <f>IF(N784="základní",J784,0)</f>
        <v>0</v>
      </c>
      <c r="BF784" s="172">
        <f>IF(N784="snížená",J784,0)</f>
        <v>0</v>
      </c>
      <c r="BG784" s="172">
        <f>IF(N784="zákl. přenesená",J784,0)</f>
        <v>0</v>
      </c>
      <c r="BH784" s="172">
        <f>IF(N784="sníž. přenesená",J784,0)</f>
        <v>0</v>
      </c>
      <c r="BI784" s="172">
        <f>IF(N784="nulová",J784,0)</f>
        <v>0</v>
      </c>
      <c r="BJ784" s="17" t="s">
        <v>149</v>
      </c>
      <c r="BK784" s="172">
        <f>ROUND(I784*H784,0)</f>
        <v>0</v>
      </c>
      <c r="BL784" s="17" t="s">
        <v>239</v>
      </c>
      <c r="BM784" s="17" t="s">
        <v>1493</v>
      </c>
    </row>
    <row r="785" spans="2:47" s="1" customFormat="1" ht="28.5" customHeight="1">
      <c r="B785" s="34"/>
      <c r="D785" s="173" t="s">
        <v>151</v>
      </c>
      <c r="F785" s="174" t="s">
        <v>1494</v>
      </c>
      <c r="I785" s="134"/>
      <c r="L785" s="34"/>
      <c r="M785" s="63"/>
      <c r="N785" s="35"/>
      <c r="O785" s="35"/>
      <c r="P785" s="35"/>
      <c r="Q785" s="35"/>
      <c r="R785" s="35"/>
      <c r="S785" s="35"/>
      <c r="T785" s="64"/>
      <c r="AT785" s="17" t="s">
        <v>151</v>
      </c>
      <c r="AU785" s="17" t="s">
        <v>149</v>
      </c>
    </row>
    <row r="786" spans="2:51" s="13" customFormat="1" ht="20.25" customHeight="1">
      <c r="B786" s="197"/>
      <c r="D786" s="173" t="s">
        <v>153</v>
      </c>
      <c r="E786" s="198" t="s">
        <v>21</v>
      </c>
      <c r="F786" s="199" t="s">
        <v>358</v>
      </c>
      <c r="H786" s="200" t="s">
        <v>21</v>
      </c>
      <c r="I786" s="201"/>
      <c r="L786" s="197"/>
      <c r="M786" s="202"/>
      <c r="N786" s="203"/>
      <c r="O786" s="203"/>
      <c r="P786" s="203"/>
      <c r="Q786" s="203"/>
      <c r="R786" s="203"/>
      <c r="S786" s="203"/>
      <c r="T786" s="204"/>
      <c r="AT786" s="200" t="s">
        <v>153</v>
      </c>
      <c r="AU786" s="200" t="s">
        <v>149</v>
      </c>
      <c r="AV786" s="13" t="s">
        <v>8</v>
      </c>
      <c r="AW786" s="13" t="s">
        <v>35</v>
      </c>
      <c r="AX786" s="13" t="s">
        <v>71</v>
      </c>
      <c r="AY786" s="200" t="s">
        <v>141</v>
      </c>
    </row>
    <row r="787" spans="2:51" s="11" customFormat="1" ht="20.25" customHeight="1">
      <c r="B787" s="175"/>
      <c r="D787" s="173" t="s">
        <v>153</v>
      </c>
      <c r="E787" s="184" t="s">
        <v>21</v>
      </c>
      <c r="F787" s="185" t="s">
        <v>1495</v>
      </c>
      <c r="H787" s="186">
        <v>26.5</v>
      </c>
      <c r="I787" s="180"/>
      <c r="L787" s="175"/>
      <c r="M787" s="181"/>
      <c r="N787" s="182"/>
      <c r="O787" s="182"/>
      <c r="P787" s="182"/>
      <c r="Q787" s="182"/>
      <c r="R787" s="182"/>
      <c r="S787" s="182"/>
      <c r="T787" s="183"/>
      <c r="AT787" s="184" t="s">
        <v>153</v>
      </c>
      <c r="AU787" s="184" t="s">
        <v>149</v>
      </c>
      <c r="AV787" s="11" t="s">
        <v>149</v>
      </c>
      <c r="AW787" s="11" t="s">
        <v>35</v>
      </c>
      <c r="AX787" s="11" t="s">
        <v>71</v>
      </c>
      <c r="AY787" s="184" t="s">
        <v>141</v>
      </c>
    </row>
    <row r="788" spans="2:51" s="11" customFormat="1" ht="20.25" customHeight="1">
      <c r="B788" s="175"/>
      <c r="D788" s="173" t="s">
        <v>153</v>
      </c>
      <c r="E788" s="184" t="s">
        <v>21</v>
      </c>
      <c r="F788" s="185" t="s">
        <v>1496</v>
      </c>
      <c r="H788" s="186">
        <v>6.2</v>
      </c>
      <c r="I788" s="180"/>
      <c r="L788" s="175"/>
      <c r="M788" s="181"/>
      <c r="N788" s="182"/>
      <c r="O788" s="182"/>
      <c r="P788" s="182"/>
      <c r="Q788" s="182"/>
      <c r="R788" s="182"/>
      <c r="S788" s="182"/>
      <c r="T788" s="183"/>
      <c r="AT788" s="184" t="s">
        <v>153</v>
      </c>
      <c r="AU788" s="184" t="s">
        <v>149</v>
      </c>
      <c r="AV788" s="11" t="s">
        <v>149</v>
      </c>
      <c r="AW788" s="11" t="s">
        <v>35</v>
      </c>
      <c r="AX788" s="11" t="s">
        <v>71</v>
      </c>
      <c r="AY788" s="184" t="s">
        <v>141</v>
      </c>
    </row>
    <row r="789" spans="2:51" s="11" customFormat="1" ht="20.25" customHeight="1">
      <c r="B789" s="175"/>
      <c r="D789" s="173" t="s">
        <v>153</v>
      </c>
      <c r="E789" s="184" t="s">
        <v>21</v>
      </c>
      <c r="F789" s="185" t="s">
        <v>1497</v>
      </c>
      <c r="H789" s="186">
        <v>7.8</v>
      </c>
      <c r="I789" s="180"/>
      <c r="L789" s="175"/>
      <c r="M789" s="181"/>
      <c r="N789" s="182"/>
      <c r="O789" s="182"/>
      <c r="P789" s="182"/>
      <c r="Q789" s="182"/>
      <c r="R789" s="182"/>
      <c r="S789" s="182"/>
      <c r="T789" s="183"/>
      <c r="AT789" s="184" t="s">
        <v>153</v>
      </c>
      <c r="AU789" s="184" t="s">
        <v>149</v>
      </c>
      <c r="AV789" s="11" t="s">
        <v>149</v>
      </c>
      <c r="AW789" s="11" t="s">
        <v>35</v>
      </c>
      <c r="AX789" s="11" t="s">
        <v>71</v>
      </c>
      <c r="AY789" s="184" t="s">
        <v>141</v>
      </c>
    </row>
    <row r="790" spans="2:51" s="12" customFormat="1" ht="20.25" customHeight="1">
      <c r="B790" s="187"/>
      <c r="D790" s="176" t="s">
        <v>153</v>
      </c>
      <c r="E790" s="188" t="s">
        <v>21</v>
      </c>
      <c r="F790" s="189" t="s">
        <v>168</v>
      </c>
      <c r="H790" s="190">
        <v>40.5</v>
      </c>
      <c r="I790" s="191"/>
      <c r="L790" s="187"/>
      <c r="M790" s="192"/>
      <c r="N790" s="193"/>
      <c r="O790" s="193"/>
      <c r="P790" s="193"/>
      <c r="Q790" s="193"/>
      <c r="R790" s="193"/>
      <c r="S790" s="193"/>
      <c r="T790" s="194"/>
      <c r="AT790" s="195" t="s">
        <v>153</v>
      </c>
      <c r="AU790" s="195" t="s">
        <v>149</v>
      </c>
      <c r="AV790" s="12" t="s">
        <v>148</v>
      </c>
      <c r="AW790" s="12" t="s">
        <v>35</v>
      </c>
      <c r="AX790" s="12" t="s">
        <v>8</v>
      </c>
      <c r="AY790" s="195" t="s">
        <v>141</v>
      </c>
    </row>
    <row r="791" spans="2:65" s="1" customFormat="1" ht="28.5" customHeight="1">
      <c r="B791" s="160"/>
      <c r="C791" s="161" t="s">
        <v>1498</v>
      </c>
      <c r="D791" s="161" t="s">
        <v>143</v>
      </c>
      <c r="E791" s="162" t="s">
        <v>1499</v>
      </c>
      <c r="F791" s="163" t="s">
        <v>1500</v>
      </c>
      <c r="G791" s="164" t="s">
        <v>187</v>
      </c>
      <c r="H791" s="165">
        <v>23.3</v>
      </c>
      <c r="I791" s="166"/>
      <c r="J791" s="167">
        <f>ROUND(I791*H791,0)</f>
        <v>0</v>
      </c>
      <c r="K791" s="163" t="s">
        <v>21</v>
      </c>
      <c r="L791" s="34"/>
      <c r="M791" s="168" t="s">
        <v>21</v>
      </c>
      <c r="N791" s="169" t="s">
        <v>43</v>
      </c>
      <c r="O791" s="35"/>
      <c r="P791" s="170">
        <f>O791*H791</f>
        <v>0</v>
      </c>
      <c r="Q791" s="170">
        <v>0.0039</v>
      </c>
      <c r="R791" s="170">
        <f>Q791*H791</f>
        <v>0.09086999999999999</v>
      </c>
      <c r="S791" s="170">
        <v>0</v>
      </c>
      <c r="T791" s="171">
        <f>S791*H791</f>
        <v>0</v>
      </c>
      <c r="AR791" s="17" t="s">
        <v>239</v>
      </c>
      <c r="AT791" s="17" t="s">
        <v>143</v>
      </c>
      <c r="AU791" s="17" t="s">
        <v>149</v>
      </c>
      <c r="AY791" s="17" t="s">
        <v>141</v>
      </c>
      <c r="BE791" s="172">
        <f>IF(N791="základní",J791,0)</f>
        <v>0</v>
      </c>
      <c r="BF791" s="172">
        <f>IF(N791="snížená",J791,0)</f>
        <v>0</v>
      </c>
      <c r="BG791" s="172">
        <f>IF(N791="zákl. přenesená",J791,0)</f>
        <v>0</v>
      </c>
      <c r="BH791" s="172">
        <f>IF(N791="sníž. přenesená",J791,0)</f>
        <v>0</v>
      </c>
      <c r="BI791" s="172">
        <f>IF(N791="nulová",J791,0)</f>
        <v>0</v>
      </c>
      <c r="BJ791" s="17" t="s">
        <v>149</v>
      </c>
      <c r="BK791" s="172">
        <f>ROUND(I791*H791,0)</f>
        <v>0</v>
      </c>
      <c r="BL791" s="17" t="s">
        <v>239</v>
      </c>
      <c r="BM791" s="17" t="s">
        <v>1501</v>
      </c>
    </row>
    <row r="792" spans="2:47" s="1" customFormat="1" ht="20.25" customHeight="1">
      <c r="B792" s="34"/>
      <c r="D792" s="173" t="s">
        <v>151</v>
      </c>
      <c r="F792" s="174" t="s">
        <v>1502</v>
      </c>
      <c r="I792" s="134"/>
      <c r="L792" s="34"/>
      <c r="M792" s="63"/>
      <c r="N792" s="35"/>
      <c r="O792" s="35"/>
      <c r="P792" s="35"/>
      <c r="Q792" s="35"/>
      <c r="R792" s="35"/>
      <c r="S792" s="35"/>
      <c r="T792" s="64"/>
      <c r="AT792" s="17" t="s">
        <v>151</v>
      </c>
      <c r="AU792" s="17" t="s">
        <v>149</v>
      </c>
    </row>
    <row r="793" spans="2:51" s="11" customFormat="1" ht="20.25" customHeight="1">
      <c r="B793" s="175"/>
      <c r="D793" s="176" t="s">
        <v>153</v>
      </c>
      <c r="E793" s="177" t="s">
        <v>21</v>
      </c>
      <c r="F793" s="178" t="s">
        <v>1503</v>
      </c>
      <c r="H793" s="179">
        <v>23.3</v>
      </c>
      <c r="I793" s="180"/>
      <c r="L793" s="175"/>
      <c r="M793" s="181"/>
      <c r="N793" s="182"/>
      <c r="O793" s="182"/>
      <c r="P793" s="182"/>
      <c r="Q793" s="182"/>
      <c r="R793" s="182"/>
      <c r="S793" s="182"/>
      <c r="T793" s="183"/>
      <c r="AT793" s="184" t="s">
        <v>153</v>
      </c>
      <c r="AU793" s="184" t="s">
        <v>149</v>
      </c>
      <c r="AV793" s="11" t="s">
        <v>149</v>
      </c>
      <c r="AW793" s="11" t="s">
        <v>35</v>
      </c>
      <c r="AX793" s="11" t="s">
        <v>8</v>
      </c>
      <c r="AY793" s="184" t="s">
        <v>141</v>
      </c>
    </row>
    <row r="794" spans="2:65" s="1" customFormat="1" ht="20.25" customHeight="1">
      <c r="B794" s="160"/>
      <c r="C794" s="205" t="s">
        <v>1504</v>
      </c>
      <c r="D794" s="205" t="s">
        <v>470</v>
      </c>
      <c r="E794" s="206" t="s">
        <v>1505</v>
      </c>
      <c r="F794" s="207" t="s">
        <v>1506</v>
      </c>
      <c r="G794" s="208" t="s">
        <v>187</v>
      </c>
      <c r="H794" s="209">
        <v>25.63</v>
      </c>
      <c r="I794" s="210"/>
      <c r="J794" s="211">
        <f>ROUND(I794*H794,0)</f>
        <v>0</v>
      </c>
      <c r="K794" s="207" t="s">
        <v>147</v>
      </c>
      <c r="L794" s="212"/>
      <c r="M794" s="213" t="s">
        <v>21</v>
      </c>
      <c r="N794" s="214" t="s">
        <v>43</v>
      </c>
      <c r="O794" s="35"/>
      <c r="P794" s="170">
        <f>O794*H794</f>
        <v>0</v>
      </c>
      <c r="Q794" s="170">
        <v>0.07</v>
      </c>
      <c r="R794" s="170">
        <f>Q794*H794</f>
        <v>1.7941</v>
      </c>
      <c r="S794" s="170">
        <v>0</v>
      </c>
      <c r="T794" s="171">
        <f>S794*H794</f>
        <v>0</v>
      </c>
      <c r="AR794" s="17" t="s">
        <v>341</v>
      </c>
      <c r="AT794" s="17" t="s">
        <v>470</v>
      </c>
      <c r="AU794" s="17" t="s">
        <v>149</v>
      </c>
      <c r="AY794" s="17" t="s">
        <v>141</v>
      </c>
      <c r="BE794" s="172">
        <f>IF(N794="základní",J794,0)</f>
        <v>0</v>
      </c>
      <c r="BF794" s="172">
        <f>IF(N794="snížená",J794,0)</f>
        <v>0</v>
      </c>
      <c r="BG794" s="172">
        <f>IF(N794="zákl. přenesená",J794,0)</f>
        <v>0</v>
      </c>
      <c r="BH794" s="172">
        <f>IF(N794="sníž. přenesená",J794,0)</f>
        <v>0</v>
      </c>
      <c r="BI794" s="172">
        <f>IF(N794="nulová",J794,0)</f>
        <v>0</v>
      </c>
      <c r="BJ794" s="17" t="s">
        <v>149</v>
      </c>
      <c r="BK794" s="172">
        <f>ROUND(I794*H794,0)</f>
        <v>0</v>
      </c>
      <c r="BL794" s="17" t="s">
        <v>239</v>
      </c>
      <c r="BM794" s="17" t="s">
        <v>1507</v>
      </c>
    </row>
    <row r="795" spans="2:47" s="1" customFormat="1" ht="20.25" customHeight="1">
      <c r="B795" s="34"/>
      <c r="D795" s="173" t="s">
        <v>151</v>
      </c>
      <c r="F795" s="174" t="s">
        <v>1508</v>
      </c>
      <c r="I795" s="134"/>
      <c r="L795" s="34"/>
      <c r="M795" s="63"/>
      <c r="N795" s="35"/>
      <c r="O795" s="35"/>
      <c r="P795" s="35"/>
      <c r="Q795" s="35"/>
      <c r="R795" s="35"/>
      <c r="S795" s="35"/>
      <c r="T795" s="64"/>
      <c r="AT795" s="17" t="s">
        <v>151</v>
      </c>
      <c r="AU795" s="17" t="s">
        <v>149</v>
      </c>
    </row>
    <row r="796" spans="2:51" s="11" customFormat="1" ht="20.25" customHeight="1">
      <c r="B796" s="175"/>
      <c r="D796" s="176" t="s">
        <v>153</v>
      </c>
      <c r="F796" s="178" t="s">
        <v>1509</v>
      </c>
      <c r="H796" s="179">
        <v>25.63</v>
      </c>
      <c r="I796" s="180"/>
      <c r="L796" s="175"/>
      <c r="M796" s="181"/>
      <c r="N796" s="182"/>
      <c r="O796" s="182"/>
      <c r="P796" s="182"/>
      <c r="Q796" s="182"/>
      <c r="R796" s="182"/>
      <c r="S796" s="182"/>
      <c r="T796" s="183"/>
      <c r="AT796" s="184" t="s">
        <v>153</v>
      </c>
      <c r="AU796" s="184" t="s">
        <v>149</v>
      </c>
      <c r="AV796" s="11" t="s">
        <v>149</v>
      </c>
      <c r="AW796" s="11" t="s">
        <v>4</v>
      </c>
      <c r="AX796" s="11" t="s">
        <v>8</v>
      </c>
      <c r="AY796" s="184" t="s">
        <v>141</v>
      </c>
    </row>
    <row r="797" spans="2:65" s="1" customFormat="1" ht="28.5" customHeight="1">
      <c r="B797" s="160"/>
      <c r="C797" s="161" t="s">
        <v>1510</v>
      </c>
      <c r="D797" s="161" t="s">
        <v>143</v>
      </c>
      <c r="E797" s="162" t="s">
        <v>1511</v>
      </c>
      <c r="F797" s="163" t="s">
        <v>1512</v>
      </c>
      <c r="G797" s="164" t="s">
        <v>187</v>
      </c>
      <c r="H797" s="165">
        <v>61.694</v>
      </c>
      <c r="I797" s="166"/>
      <c r="J797" s="167">
        <f>ROUND(I797*H797,0)</f>
        <v>0</v>
      </c>
      <c r="K797" s="163" t="s">
        <v>147</v>
      </c>
      <c r="L797" s="34"/>
      <c r="M797" s="168" t="s">
        <v>21</v>
      </c>
      <c r="N797" s="169" t="s">
        <v>43</v>
      </c>
      <c r="O797" s="35"/>
      <c r="P797" s="170">
        <f>O797*H797</f>
        <v>0</v>
      </c>
      <c r="Q797" s="170">
        <v>0.00366</v>
      </c>
      <c r="R797" s="170">
        <f>Q797*H797</f>
        <v>0.22580004</v>
      </c>
      <c r="S797" s="170">
        <v>0</v>
      </c>
      <c r="T797" s="171">
        <f>S797*H797</f>
        <v>0</v>
      </c>
      <c r="AR797" s="17" t="s">
        <v>239</v>
      </c>
      <c r="AT797" s="17" t="s">
        <v>143</v>
      </c>
      <c r="AU797" s="17" t="s">
        <v>149</v>
      </c>
      <c r="AY797" s="17" t="s">
        <v>141</v>
      </c>
      <c r="BE797" s="172">
        <f>IF(N797="základní",J797,0)</f>
        <v>0</v>
      </c>
      <c r="BF797" s="172">
        <f>IF(N797="snížená",J797,0)</f>
        <v>0</v>
      </c>
      <c r="BG797" s="172">
        <f>IF(N797="zákl. přenesená",J797,0)</f>
        <v>0</v>
      </c>
      <c r="BH797" s="172">
        <f>IF(N797="sníž. přenesená",J797,0)</f>
        <v>0</v>
      </c>
      <c r="BI797" s="172">
        <f>IF(N797="nulová",J797,0)</f>
        <v>0</v>
      </c>
      <c r="BJ797" s="17" t="s">
        <v>149</v>
      </c>
      <c r="BK797" s="172">
        <f>ROUND(I797*H797,0)</f>
        <v>0</v>
      </c>
      <c r="BL797" s="17" t="s">
        <v>239</v>
      </c>
      <c r="BM797" s="17" t="s">
        <v>1513</v>
      </c>
    </row>
    <row r="798" spans="2:47" s="1" customFormat="1" ht="28.5" customHeight="1">
      <c r="B798" s="34"/>
      <c r="D798" s="173" t="s">
        <v>151</v>
      </c>
      <c r="F798" s="174" t="s">
        <v>1514</v>
      </c>
      <c r="I798" s="134"/>
      <c r="L798" s="34"/>
      <c r="M798" s="63"/>
      <c r="N798" s="35"/>
      <c r="O798" s="35"/>
      <c r="P798" s="35"/>
      <c r="Q798" s="35"/>
      <c r="R798" s="35"/>
      <c r="S798" s="35"/>
      <c r="T798" s="64"/>
      <c r="AT798" s="17" t="s">
        <v>151</v>
      </c>
      <c r="AU798" s="17" t="s">
        <v>149</v>
      </c>
    </row>
    <row r="799" spans="2:51" s="11" customFormat="1" ht="20.25" customHeight="1">
      <c r="B799" s="175"/>
      <c r="D799" s="176" t="s">
        <v>153</v>
      </c>
      <c r="E799" s="177" t="s">
        <v>21</v>
      </c>
      <c r="F799" s="178" t="s">
        <v>1515</v>
      </c>
      <c r="H799" s="179">
        <v>61.694</v>
      </c>
      <c r="I799" s="180"/>
      <c r="L799" s="175"/>
      <c r="M799" s="181"/>
      <c r="N799" s="182"/>
      <c r="O799" s="182"/>
      <c r="P799" s="182"/>
      <c r="Q799" s="182"/>
      <c r="R799" s="182"/>
      <c r="S799" s="182"/>
      <c r="T799" s="183"/>
      <c r="AT799" s="184" t="s">
        <v>153</v>
      </c>
      <c r="AU799" s="184" t="s">
        <v>149</v>
      </c>
      <c r="AV799" s="11" t="s">
        <v>149</v>
      </c>
      <c r="AW799" s="11" t="s">
        <v>35</v>
      </c>
      <c r="AX799" s="11" t="s">
        <v>8</v>
      </c>
      <c r="AY799" s="184" t="s">
        <v>141</v>
      </c>
    </row>
    <row r="800" spans="2:65" s="1" customFormat="1" ht="28.5" customHeight="1">
      <c r="B800" s="160"/>
      <c r="C800" s="205" t="s">
        <v>1516</v>
      </c>
      <c r="D800" s="205" t="s">
        <v>470</v>
      </c>
      <c r="E800" s="206" t="s">
        <v>1517</v>
      </c>
      <c r="F800" s="207" t="s">
        <v>1518</v>
      </c>
      <c r="G800" s="208" t="s">
        <v>187</v>
      </c>
      <c r="H800" s="209">
        <v>72.318</v>
      </c>
      <c r="I800" s="210"/>
      <c r="J800" s="211">
        <f>ROUND(I800*H800,0)</f>
        <v>0</v>
      </c>
      <c r="K800" s="207" t="s">
        <v>147</v>
      </c>
      <c r="L800" s="212"/>
      <c r="M800" s="213" t="s">
        <v>21</v>
      </c>
      <c r="N800" s="214" t="s">
        <v>43</v>
      </c>
      <c r="O800" s="35"/>
      <c r="P800" s="170">
        <f>O800*H800</f>
        <v>0</v>
      </c>
      <c r="Q800" s="170">
        <v>0.0192</v>
      </c>
      <c r="R800" s="170">
        <f>Q800*H800</f>
        <v>1.3885055999999998</v>
      </c>
      <c r="S800" s="170">
        <v>0</v>
      </c>
      <c r="T800" s="171">
        <f>S800*H800</f>
        <v>0</v>
      </c>
      <c r="AR800" s="17" t="s">
        <v>341</v>
      </c>
      <c r="AT800" s="17" t="s">
        <v>470</v>
      </c>
      <c r="AU800" s="17" t="s">
        <v>149</v>
      </c>
      <c r="AY800" s="17" t="s">
        <v>141</v>
      </c>
      <c r="BE800" s="172">
        <f>IF(N800="základní",J800,0)</f>
        <v>0</v>
      </c>
      <c r="BF800" s="172">
        <f>IF(N800="snížená",J800,0)</f>
        <v>0</v>
      </c>
      <c r="BG800" s="172">
        <f>IF(N800="zákl. přenesená",J800,0)</f>
        <v>0</v>
      </c>
      <c r="BH800" s="172">
        <f>IF(N800="sníž. přenesená",J800,0)</f>
        <v>0</v>
      </c>
      <c r="BI800" s="172">
        <f>IF(N800="nulová",J800,0)</f>
        <v>0</v>
      </c>
      <c r="BJ800" s="17" t="s">
        <v>149</v>
      </c>
      <c r="BK800" s="172">
        <f>ROUND(I800*H800,0)</f>
        <v>0</v>
      </c>
      <c r="BL800" s="17" t="s">
        <v>239</v>
      </c>
      <c r="BM800" s="17" t="s">
        <v>1519</v>
      </c>
    </row>
    <row r="801" spans="2:47" s="1" customFormat="1" ht="39.75" customHeight="1">
      <c r="B801" s="34"/>
      <c r="D801" s="173" t="s">
        <v>151</v>
      </c>
      <c r="F801" s="174" t="s">
        <v>1520</v>
      </c>
      <c r="I801" s="134"/>
      <c r="L801" s="34"/>
      <c r="M801" s="63"/>
      <c r="N801" s="35"/>
      <c r="O801" s="35"/>
      <c r="P801" s="35"/>
      <c r="Q801" s="35"/>
      <c r="R801" s="35"/>
      <c r="S801" s="35"/>
      <c r="T801" s="64"/>
      <c r="AT801" s="17" t="s">
        <v>151</v>
      </c>
      <c r="AU801" s="17" t="s">
        <v>149</v>
      </c>
    </row>
    <row r="802" spans="2:51" s="11" customFormat="1" ht="20.25" customHeight="1">
      <c r="B802" s="175"/>
      <c r="D802" s="173" t="s">
        <v>153</v>
      </c>
      <c r="E802" s="184" t="s">
        <v>21</v>
      </c>
      <c r="F802" s="185" t="s">
        <v>1521</v>
      </c>
      <c r="H802" s="186">
        <v>4.05</v>
      </c>
      <c r="I802" s="180"/>
      <c r="L802" s="175"/>
      <c r="M802" s="181"/>
      <c r="N802" s="182"/>
      <c r="O802" s="182"/>
      <c r="P802" s="182"/>
      <c r="Q802" s="182"/>
      <c r="R802" s="182"/>
      <c r="S802" s="182"/>
      <c r="T802" s="183"/>
      <c r="AT802" s="184" t="s">
        <v>153</v>
      </c>
      <c r="AU802" s="184" t="s">
        <v>149</v>
      </c>
      <c r="AV802" s="11" t="s">
        <v>149</v>
      </c>
      <c r="AW802" s="11" t="s">
        <v>35</v>
      </c>
      <c r="AX802" s="11" t="s">
        <v>71</v>
      </c>
      <c r="AY802" s="184" t="s">
        <v>141</v>
      </c>
    </row>
    <row r="803" spans="2:51" s="11" customFormat="1" ht="20.25" customHeight="1">
      <c r="B803" s="175"/>
      <c r="D803" s="173" t="s">
        <v>153</v>
      </c>
      <c r="E803" s="184" t="s">
        <v>21</v>
      </c>
      <c r="F803" s="185" t="s">
        <v>1522</v>
      </c>
      <c r="H803" s="186">
        <v>61.694</v>
      </c>
      <c r="I803" s="180"/>
      <c r="L803" s="175"/>
      <c r="M803" s="181"/>
      <c r="N803" s="182"/>
      <c r="O803" s="182"/>
      <c r="P803" s="182"/>
      <c r="Q803" s="182"/>
      <c r="R803" s="182"/>
      <c r="S803" s="182"/>
      <c r="T803" s="183"/>
      <c r="AT803" s="184" t="s">
        <v>153</v>
      </c>
      <c r="AU803" s="184" t="s">
        <v>149</v>
      </c>
      <c r="AV803" s="11" t="s">
        <v>149</v>
      </c>
      <c r="AW803" s="11" t="s">
        <v>35</v>
      </c>
      <c r="AX803" s="11" t="s">
        <v>71</v>
      </c>
      <c r="AY803" s="184" t="s">
        <v>141</v>
      </c>
    </row>
    <row r="804" spans="2:51" s="12" customFormat="1" ht="20.25" customHeight="1">
      <c r="B804" s="187"/>
      <c r="D804" s="173" t="s">
        <v>153</v>
      </c>
      <c r="E804" s="218" t="s">
        <v>21</v>
      </c>
      <c r="F804" s="219" t="s">
        <v>168</v>
      </c>
      <c r="H804" s="220">
        <v>65.744</v>
      </c>
      <c r="I804" s="191"/>
      <c r="L804" s="187"/>
      <c r="M804" s="192"/>
      <c r="N804" s="193"/>
      <c r="O804" s="193"/>
      <c r="P804" s="193"/>
      <c r="Q804" s="193"/>
      <c r="R804" s="193"/>
      <c r="S804" s="193"/>
      <c r="T804" s="194"/>
      <c r="AT804" s="195" t="s">
        <v>153</v>
      </c>
      <c r="AU804" s="195" t="s">
        <v>149</v>
      </c>
      <c r="AV804" s="12" t="s">
        <v>148</v>
      </c>
      <c r="AW804" s="12" t="s">
        <v>35</v>
      </c>
      <c r="AX804" s="12" t="s">
        <v>8</v>
      </c>
      <c r="AY804" s="195" t="s">
        <v>141</v>
      </c>
    </row>
    <row r="805" spans="2:51" s="11" customFormat="1" ht="20.25" customHeight="1">
      <c r="B805" s="175"/>
      <c r="D805" s="176" t="s">
        <v>153</v>
      </c>
      <c r="F805" s="178" t="s">
        <v>1523</v>
      </c>
      <c r="H805" s="179">
        <v>72.318</v>
      </c>
      <c r="I805" s="180"/>
      <c r="L805" s="175"/>
      <c r="M805" s="181"/>
      <c r="N805" s="182"/>
      <c r="O805" s="182"/>
      <c r="P805" s="182"/>
      <c r="Q805" s="182"/>
      <c r="R805" s="182"/>
      <c r="S805" s="182"/>
      <c r="T805" s="183"/>
      <c r="AT805" s="184" t="s">
        <v>153</v>
      </c>
      <c r="AU805" s="184" t="s">
        <v>149</v>
      </c>
      <c r="AV805" s="11" t="s">
        <v>149</v>
      </c>
      <c r="AW805" s="11" t="s">
        <v>4</v>
      </c>
      <c r="AX805" s="11" t="s">
        <v>8</v>
      </c>
      <c r="AY805" s="184" t="s">
        <v>141</v>
      </c>
    </row>
    <row r="806" spans="2:65" s="1" customFormat="1" ht="20.25" customHeight="1">
      <c r="B806" s="160"/>
      <c r="C806" s="161" t="s">
        <v>1524</v>
      </c>
      <c r="D806" s="161" t="s">
        <v>143</v>
      </c>
      <c r="E806" s="162" t="s">
        <v>1525</v>
      </c>
      <c r="F806" s="163" t="s">
        <v>1526</v>
      </c>
      <c r="G806" s="164" t="s">
        <v>187</v>
      </c>
      <c r="H806" s="165">
        <v>10.694</v>
      </c>
      <c r="I806" s="166"/>
      <c r="J806" s="167">
        <f>ROUND(I806*H806,0)</f>
        <v>0</v>
      </c>
      <c r="K806" s="163" t="s">
        <v>147</v>
      </c>
      <c r="L806" s="34"/>
      <c r="M806" s="168" t="s">
        <v>21</v>
      </c>
      <c r="N806" s="169" t="s">
        <v>43</v>
      </c>
      <c r="O806" s="35"/>
      <c r="P806" s="170">
        <f>O806*H806</f>
        <v>0</v>
      </c>
      <c r="Q806" s="170">
        <v>0.0003</v>
      </c>
      <c r="R806" s="170">
        <f>Q806*H806</f>
        <v>0.0032082</v>
      </c>
      <c r="S806" s="170">
        <v>0</v>
      </c>
      <c r="T806" s="171">
        <f>S806*H806</f>
        <v>0</v>
      </c>
      <c r="AR806" s="17" t="s">
        <v>239</v>
      </c>
      <c r="AT806" s="17" t="s">
        <v>143</v>
      </c>
      <c r="AU806" s="17" t="s">
        <v>149</v>
      </c>
      <c r="AY806" s="17" t="s">
        <v>141</v>
      </c>
      <c r="BE806" s="172">
        <f>IF(N806="základní",J806,0)</f>
        <v>0</v>
      </c>
      <c r="BF806" s="172">
        <f>IF(N806="snížená",J806,0)</f>
        <v>0</v>
      </c>
      <c r="BG806" s="172">
        <f>IF(N806="zákl. přenesená",J806,0)</f>
        <v>0</v>
      </c>
      <c r="BH806" s="172">
        <f>IF(N806="sníž. přenesená",J806,0)</f>
        <v>0</v>
      </c>
      <c r="BI806" s="172">
        <f>IF(N806="nulová",J806,0)</f>
        <v>0</v>
      </c>
      <c r="BJ806" s="17" t="s">
        <v>149</v>
      </c>
      <c r="BK806" s="172">
        <f>ROUND(I806*H806,0)</f>
        <v>0</v>
      </c>
      <c r="BL806" s="17" t="s">
        <v>239</v>
      </c>
      <c r="BM806" s="17" t="s">
        <v>1527</v>
      </c>
    </row>
    <row r="807" spans="2:47" s="1" customFormat="1" ht="20.25" customHeight="1">
      <c r="B807" s="34"/>
      <c r="D807" s="176" t="s">
        <v>151</v>
      </c>
      <c r="F807" s="196" t="s">
        <v>1528</v>
      </c>
      <c r="I807" s="134"/>
      <c r="L807" s="34"/>
      <c r="M807" s="63"/>
      <c r="N807" s="35"/>
      <c r="O807" s="35"/>
      <c r="P807" s="35"/>
      <c r="Q807" s="35"/>
      <c r="R807" s="35"/>
      <c r="S807" s="35"/>
      <c r="T807" s="64"/>
      <c r="AT807" s="17" t="s">
        <v>151</v>
      </c>
      <c r="AU807" s="17" t="s">
        <v>149</v>
      </c>
    </row>
    <row r="808" spans="2:65" s="1" customFormat="1" ht="20.25" customHeight="1">
      <c r="B808" s="160"/>
      <c r="C808" s="161" t="s">
        <v>1529</v>
      </c>
      <c r="D808" s="161" t="s">
        <v>143</v>
      </c>
      <c r="E808" s="162" t="s">
        <v>1530</v>
      </c>
      <c r="F808" s="163" t="s">
        <v>1531</v>
      </c>
      <c r="G808" s="164" t="s">
        <v>745</v>
      </c>
      <c r="H808" s="217"/>
      <c r="I808" s="166"/>
      <c r="J808" s="167">
        <f>ROUND(I808*H808,0)</f>
        <v>0</v>
      </c>
      <c r="K808" s="163" t="s">
        <v>147</v>
      </c>
      <c r="L808" s="34"/>
      <c r="M808" s="168" t="s">
        <v>21</v>
      </c>
      <c r="N808" s="169" t="s">
        <v>43</v>
      </c>
      <c r="O808" s="35"/>
      <c r="P808" s="170">
        <f>O808*H808</f>
        <v>0</v>
      </c>
      <c r="Q808" s="170">
        <v>0</v>
      </c>
      <c r="R808" s="170">
        <f>Q808*H808</f>
        <v>0</v>
      </c>
      <c r="S808" s="170">
        <v>0</v>
      </c>
      <c r="T808" s="171">
        <f>S808*H808</f>
        <v>0</v>
      </c>
      <c r="AR808" s="17" t="s">
        <v>239</v>
      </c>
      <c r="AT808" s="17" t="s">
        <v>143</v>
      </c>
      <c r="AU808" s="17" t="s">
        <v>149</v>
      </c>
      <c r="AY808" s="17" t="s">
        <v>141</v>
      </c>
      <c r="BE808" s="172">
        <f>IF(N808="základní",J808,0)</f>
        <v>0</v>
      </c>
      <c r="BF808" s="172">
        <f>IF(N808="snížená",J808,0)</f>
        <v>0</v>
      </c>
      <c r="BG808" s="172">
        <f>IF(N808="zákl. přenesená",J808,0)</f>
        <v>0</v>
      </c>
      <c r="BH808" s="172">
        <f>IF(N808="sníž. přenesená",J808,0)</f>
        <v>0</v>
      </c>
      <c r="BI808" s="172">
        <f>IF(N808="nulová",J808,0)</f>
        <v>0</v>
      </c>
      <c r="BJ808" s="17" t="s">
        <v>149</v>
      </c>
      <c r="BK808" s="172">
        <f>ROUND(I808*H808,0)</f>
        <v>0</v>
      </c>
      <c r="BL808" s="17" t="s">
        <v>239</v>
      </c>
      <c r="BM808" s="17" t="s">
        <v>1532</v>
      </c>
    </row>
    <row r="809" spans="2:47" s="1" customFormat="1" ht="28.5" customHeight="1">
      <c r="B809" s="34"/>
      <c r="D809" s="173" t="s">
        <v>151</v>
      </c>
      <c r="F809" s="174" t="s">
        <v>1533</v>
      </c>
      <c r="I809" s="134"/>
      <c r="L809" s="34"/>
      <c r="M809" s="63"/>
      <c r="N809" s="35"/>
      <c r="O809" s="35"/>
      <c r="P809" s="35"/>
      <c r="Q809" s="35"/>
      <c r="R809" s="35"/>
      <c r="S809" s="35"/>
      <c r="T809" s="64"/>
      <c r="AT809" s="17" t="s">
        <v>151</v>
      </c>
      <c r="AU809" s="17" t="s">
        <v>149</v>
      </c>
    </row>
    <row r="810" spans="2:63" s="10" customFormat="1" ht="29.25" customHeight="1">
      <c r="B810" s="146"/>
      <c r="D810" s="157" t="s">
        <v>70</v>
      </c>
      <c r="E810" s="158" t="s">
        <v>1534</v>
      </c>
      <c r="F810" s="158" t="s">
        <v>1535</v>
      </c>
      <c r="I810" s="149"/>
      <c r="J810" s="159">
        <f>BK810</f>
        <v>0</v>
      </c>
      <c r="L810" s="146"/>
      <c r="M810" s="151"/>
      <c r="N810" s="152"/>
      <c r="O810" s="152"/>
      <c r="P810" s="153">
        <f>SUM(P811:P831)</f>
        <v>0</v>
      </c>
      <c r="Q810" s="152"/>
      <c r="R810" s="153">
        <f>SUM(R811:R831)</f>
        <v>0.07556048000000001</v>
      </c>
      <c r="S810" s="152"/>
      <c r="T810" s="154">
        <f>SUM(T811:T831)</f>
        <v>0</v>
      </c>
      <c r="AR810" s="147" t="s">
        <v>149</v>
      </c>
      <c r="AT810" s="155" t="s">
        <v>70</v>
      </c>
      <c r="AU810" s="155" t="s">
        <v>8</v>
      </c>
      <c r="AY810" s="147" t="s">
        <v>141</v>
      </c>
      <c r="BK810" s="156">
        <f>SUM(BK811:BK831)</f>
        <v>0</v>
      </c>
    </row>
    <row r="811" spans="2:65" s="1" customFormat="1" ht="20.25" customHeight="1">
      <c r="B811" s="160"/>
      <c r="C811" s="161" t="s">
        <v>1536</v>
      </c>
      <c r="D811" s="161" t="s">
        <v>143</v>
      </c>
      <c r="E811" s="162" t="s">
        <v>1537</v>
      </c>
      <c r="F811" s="163" t="s">
        <v>1538</v>
      </c>
      <c r="G811" s="164" t="s">
        <v>187</v>
      </c>
      <c r="H811" s="165">
        <v>21.76</v>
      </c>
      <c r="I811" s="166"/>
      <c r="J811" s="167">
        <f>ROUND(I811*H811,0)</f>
        <v>0</v>
      </c>
      <c r="K811" s="163" t="s">
        <v>147</v>
      </c>
      <c r="L811" s="34"/>
      <c r="M811" s="168" t="s">
        <v>21</v>
      </c>
      <c r="N811" s="169" t="s">
        <v>43</v>
      </c>
      <c r="O811" s="35"/>
      <c r="P811" s="170">
        <f>O811*H811</f>
        <v>0</v>
      </c>
      <c r="Q811" s="170">
        <v>0.0003</v>
      </c>
      <c r="R811" s="170">
        <f>Q811*H811</f>
        <v>0.006528</v>
      </c>
      <c r="S811" s="170">
        <v>0</v>
      </c>
      <c r="T811" s="171">
        <f>S811*H811</f>
        <v>0</v>
      </c>
      <c r="AR811" s="17" t="s">
        <v>239</v>
      </c>
      <c r="AT811" s="17" t="s">
        <v>143</v>
      </c>
      <c r="AU811" s="17" t="s">
        <v>149</v>
      </c>
      <c r="AY811" s="17" t="s">
        <v>141</v>
      </c>
      <c r="BE811" s="172">
        <f>IF(N811="základní",J811,0)</f>
        <v>0</v>
      </c>
      <c r="BF811" s="172">
        <f>IF(N811="snížená",J811,0)</f>
        <v>0</v>
      </c>
      <c r="BG811" s="172">
        <f>IF(N811="zákl. přenesená",J811,0)</f>
        <v>0</v>
      </c>
      <c r="BH811" s="172">
        <f>IF(N811="sníž. přenesená",J811,0)</f>
        <v>0</v>
      </c>
      <c r="BI811" s="172">
        <f>IF(N811="nulová",J811,0)</f>
        <v>0</v>
      </c>
      <c r="BJ811" s="17" t="s">
        <v>149</v>
      </c>
      <c r="BK811" s="172">
        <f>ROUND(I811*H811,0)</f>
        <v>0</v>
      </c>
      <c r="BL811" s="17" t="s">
        <v>239</v>
      </c>
      <c r="BM811" s="17" t="s">
        <v>1539</v>
      </c>
    </row>
    <row r="812" spans="2:47" s="1" customFormat="1" ht="20.25" customHeight="1">
      <c r="B812" s="34"/>
      <c r="D812" s="173" t="s">
        <v>151</v>
      </c>
      <c r="F812" s="174" t="s">
        <v>1540</v>
      </c>
      <c r="I812" s="134"/>
      <c r="L812" s="34"/>
      <c r="M812" s="63"/>
      <c r="N812" s="35"/>
      <c r="O812" s="35"/>
      <c r="P812" s="35"/>
      <c r="Q812" s="35"/>
      <c r="R812" s="35"/>
      <c r="S812" s="35"/>
      <c r="T812" s="64"/>
      <c r="AT812" s="17" t="s">
        <v>151</v>
      </c>
      <c r="AU812" s="17" t="s">
        <v>149</v>
      </c>
    </row>
    <row r="813" spans="2:51" s="11" customFormat="1" ht="20.25" customHeight="1">
      <c r="B813" s="175"/>
      <c r="D813" s="176" t="s">
        <v>153</v>
      </c>
      <c r="E813" s="177" t="s">
        <v>21</v>
      </c>
      <c r="F813" s="178" t="s">
        <v>1541</v>
      </c>
      <c r="H813" s="179">
        <v>21.76</v>
      </c>
      <c r="I813" s="180"/>
      <c r="L813" s="175"/>
      <c r="M813" s="181"/>
      <c r="N813" s="182"/>
      <c r="O813" s="182"/>
      <c r="P813" s="182"/>
      <c r="Q813" s="182"/>
      <c r="R813" s="182"/>
      <c r="S813" s="182"/>
      <c r="T813" s="183"/>
      <c r="AT813" s="184" t="s">
        <v>153</v>
      </c>
      <c r="AU813" s="184" t="s">
        <v>149</v>
      </c>
      <c r="AV813" s="11" t="s">
        <v>149</v>
      </c>
      <c r="AW813" s="11" t="s">
        <v>35</v>
      </c>
      <c r="AX813" s="11" t="s">
        <v>8</v>
      </c>
      <c r="AY813" s="184" t="s">
        <v>141</v>
      </c>
    </row>
    <row r="814" spans="2:65" s="1" customFormat="1" ht="20.25" customHeight="1">
      <c r="B814" s="160"/>
      <c r="C814" s="205" t="s">
        <v>1542</v>
      </c>
      <c r="D814" s="205" t="s">
        <v>470</v>
      </c>
      <c r="E814" s="206" t="s">
        <v>1543</v>
      </c>
      <c r="F814" s="207" t="s">
        <v>1544</v>
      </c>
      <c r="G814" s="208" t="s">
        <v>187</v>
      </c>
      <c r="H814" s="209">
        <v>23.936</v>
      </c>
      <c r="I814" s="210"/>
      <c r="J814" s="211">
        <f>ROUND(I814*H814,0)</f>
        <v>0</v>
      </c>
      <c r="K814" s="207" t="s">
        <v>147</v>
      </c>
      <c r="L814" s="212"/>
      <c r="M814" s="213" t="s">
        <v>21</v>
      </c>
      <c r="N814" s="214" t="s">
        <v>43</v>
      </c>
      <c r="O814" s="35"/>
      <c r="P814" s="170">
        <f>O814*H814</f>
        <v>0</v>
      </c>
      <c r="Q814" s="170">
        <v>0.00283</v>
      </c>
      <c r="R814" s="170">
        <f>Q814*H814</f>
        <v>0.06773888</v>
      </c>
      <c r="S814" s="170">
        <v>0</v>
      </c>
      <c r="T814" s="171">
        <f>S814*H814</f>
        <v>0</v>
      </c>
      <c r="AR814" s="17" t="s">
        <v>341</v>
      </c>
      <c r="AT814" s="17" t="s">
        <v>470</v>
      </c>
      <c r="AU814" s="17" t="s">
        <v>149</v>
      </c>
      <c r="AY814" s="17" t="s">
        <v>141</v>
      </c>
      <c r="BE814" s="172">
        <f>IF(N814="základní",J814,0)</f>
        <v>0</v>
      </c>
      <c r="BF814" s="172">
        <f>IF(N814="snížená",J814,0)</f>
        <v>0</v>
      </c>
      <c r="BG814" s="172">
        <f>IF(N814="zákl. přenesená",J814,0)</f>
        <v>0</v>
      </c>
      <c r="BH814" s="172">
        <f>IF(N814="sníž. přenesená",J814,0)</f>
        <v>0</v>
      </c>
      <c r="BI814" s="172">
        <f>IF(N814="nulová",J814,0)</f>
        <v>0</v>
      </c>
      <c r="BJ814" s="17" t="s">
        <v>149</v>
      </c>
      <c r="BK814" s="172">
        <f>ROUND(I814*H814,0)</f>
        <v>0</v>
      </c>
      <c r="BL814" s="17" t="s">
        <v>239</v>
      </c>
      <c r="BM814" s="17" t="s">
        <v>1545</v>
      </c>
    </row>
    <row r="815" spans="2:47" s="1" customFormat="1" ht="28.5" customHeight="1">
      <c r="B815" s="34"/>
      <c r="D815" s="173" t="s">
        <v>151</v>
      </c>
      <c r="F815" s="174" t="s">
        <v>1546</v>
      </c>
      <c r="I815" s="134"/>
      <c r="L815" s="34"/>
      <c r="M815" s="63"/>
      <c r="N815" s="35"/>
      <c r="O815" s="35"/>
      <c r="P815" s="35"/>
      <c r="Q815" s="35"/>
      <c r="R815" s="35"/>
      <c r="S815" s="35"/>
      <c r="T815" s="64"/>
      <c r="AT815" s="17" t="s">
        <v>151</v>
      </c>
      <c r="AU815" s="17" t="s">
        <v>149</v>
      </c>
    </row>
    <row r="816" spans="2:51" s="11" customFormat="1" ht="20.25" customHeight="1">
      <c r="B816" s="175"/>
      <c r="D816" s="176" t="s">
        <v>153</v>
      </c>
      <c r="F816" s="178" t="s">
        <v>1547</v>
      </c>
      <c r="H816" s="179">
        <v>23.936</v>
      </c>
      <c r="I816" s="180"/>
      <c r="L816" s="175"/>
      <c r="M816" s="181"/>
      <c r="N816" s="182"/>
      <c r="O816" s="182"/>
      <c r="P816" s="182"/>
      <c r="Q816" s="182"/>
      <c r="R816" s="182"/>
      <c r="S816" s="182"/>
      <c r="T816" s="183"/>
      <c r="AT816" s="184" t="s">
        <v>153</v>
      </c>
      <c r="AU816" s="184" t="s">
        <v>149</v>
      </c>
      <c r="AV816" s="11" t="s">
        <v>149</v>
      </c>
      <c r="AW816" s="11" t="s">
        <v>4</v>
      </c>
      <c r="AX816" s="11" t="s">
        <v>8</v>
      </c>
      <c r="AY816" s="184" t="s">
        <v>141</v>
      </c>
    </row>
    <row r="817" spans="2:65" s="1" customFormat="1" ht="20.25" customHeight="1">
      <c r="B817" s="160"/>
      <c r="C817" s="161" t="s">
        <v>1548</v>
      </c>
      <c r="D817" s="161" t="s">
        <v>143</v>
      </c>
      <c r="E817" s="162" t="s">
        <v>1549</v>
      </c>
      <c r="F817" s="163" t="s">
        <v>1550</v>
      </c>
      <c r="G817" s="164" t="s">
        <v>146</v>
      </c>
      <c r="H817" s="165">
        <v>42.84</v>
      </c>
      <c r="I817" s="166"/>
      <c r="J817" s="167">
        <f>ROUND(I817*H817,0)</f>
        <v>0</v>
      </c>
      <c r="K817" s="163" t="s">
        <v>147</v>
      </c>
      <c r="L817" s="34"/>
      <c r="M817" s="168" t="s">
        <v>21</v>
      </c>
      <c r="N817" s="169" t="s">
        <v>43</v>
      </c>
      <c r="O817" s="35"/>
      <c r="P817" s="170">
        <f>O817*H817</f>
        <v>0</v>
      </c>
      <c r="Q817" s="170">
        <v>2E-05</v>
      </c>
      <c r="R817" s="170">
        <f>Q817*H817</f>
        <v>0.0008568000000000001</v>
      </c>
      <c r="S817" s="170">
        <v>0</v>
      </c>
      <c r="T817" s="171">
        <f>S817*H817</f>
        <v>0</v>
      </c>
      <c r="AR817" s="17" t="s">
        <v>239</v>
      </c>
      <c r="AT817" s="17" t="s">
        <v>143</v>
      </c>
      <c r="AU817" s="17" t="s">
        <v>149</v>
      </c>
      <c r="AY817" s="17" t="s">
        <v>141</v>
      </c>
      <c r="BE817" s="172">
        <f>IF(N817="základní",J817,0)</f>
        <v>0</v>
      </c>
      <c r="BF817" s="172">
        <f>IF(N817="snížená",J817,0)</f>
        <v>0</v>
      </c>
      <c r="BG817" s="172">
        <f>IF(N817="zákl. přenesená",J817,0)</f>
        <v>0</v>
      </c>
      <c r="BH817" s="172">
        <f>IF(N817="sníž. přenesená",J817,0)</f>
        <v>0</v>
      </c>
      <c r="BI817" s="172">
        <f>IF(N817="nulová",J817,0)</f>
        <v>0</v>
      </c>
      <c r="BJ817" s="17" t="s">
        <v>149</v>
      </c>
      <c r="BK817" s="172">
        <f>ROUND(I817*H817,0)</f>
        <v>0</v>
      </c>
      <c r="BL817" s="17" t="s">
        <v>239</v>
      </c>
      <c r="BM817" s="17" t="s">
        <v>1551</v>
      </c>
    </row>
    <row r="818" spans="2:47" s="1" customFormat="1" ht="20.25" customHeight="1">
      <c r="B818" s="34"/>
      <c r="D818" s="173" t="s">
        <v>151</v>
      </c>
      <c r="F818" s="174" t="s">
        <v>1552</v>
      </c>
      <c r="I818" s="134"/>
      <c r="L818" s="34"/>
      <c r="M818" s="63"/>
      <c r="N818" s="35"/>
      <c r="O818" s="35"/>
      <c r="P818" s="35"/>
      <c r="Q818" s="35"/>
      <c r="R818" s="35"/>
      <c r="S818" s="35"/>
      <c r="T818" s="64"/>
      <c r="AT818" s="17" t="s">
        <v>151</v>
      </c>
      <c r="AU818" s="17" t="s">
        <v>149</v>
      </c>
    </row>
    <row r="819" spans="2:51" s="11" customFormat="1" ht="20.25" customHeight="1">
      <c r="B819" s="175"/>
      <c r="D819" s="176" t="s">
        <v>153</v>
      </c>
      <c r="E819" s="177" t="s">
        <v>21</v>
      </c>
      <c r="F819" s="178" t="s">
        <v>1553</v>
      </c>
      <c r="H819" s="179">
        <v>42.84</v>
      </c>
      <c r="I819" s="180"/>
      <c r="L819" s="175"/>
      <c r="M819" s="181"/>
      <c r="N819" s="182"/>
      <c r="O819" s="182"/>
      <c r="P819" s="182"/>
      <c r="Q819" s="182"/>
      <c r="R819" s="182"/>
      <c r="S819" s="182"/>
      <c r="T819" s="183"/>
      <c r="AT819" s="184" t="s">
        <v>153</v>
      </c>
      <c r="AU819" s="184" t="s">
        <v>149</v>
      </c>
      <c r="AV819" s="11" t="s">
        <v>149</v>
      </c>
      <c r="AW819" s="11" t="s">
        <v>35</v>
      </c>
      <c r="AX819" s="11" t="s">
        <v>8</v>
      </c>
      <c r="AY819" s="184" t="s">
        <v>141</v>
      </c>
    </row>
    <row r="820" spans="2:65" s="1" customFormat="1" ht="20.25" customHeight="1">
      <c r="B820" s="160"/>
      <c r="C820" s="161" t="s">
        <v>1554</v>
      </c>
      <c r="D820" s="161" t="s">
        <v>143</v>
      </c>
      <c r="E820" s="162" t="s">
        <v>1555</v>
      </c>
      <c r="F820" s="163" t="s">
        <v>1556</v>
      </c>
      <c r="G820" s="164" t="s">
        <v>146</v>
      </c>
      <c r="H820" s="165">
        <v>21.84</v>
      </c>
      <c r="I820" s="166"/>
      <c r="J820" s="167">
        <f>ROUND(I820*H820,0)</f>
        <v>0</v>
      </c>
      <c r="K820" s="163" t="s">
        <v>147</v>
      </c>
      <c r="L820" s="34"/>
      <c r="M820" s="168" t="s">
        <v>21</v>
      </c>
      <c r="N820" s="169" t="s">
        <v>43</v>
      </c>
      <c r="O820" s="35"/>
      <c r="P820" s="170">
        <f>O820*H820</f>
        <v>0</v>
      </c>
      <c r="Q820" s="170">
        <v>2E-05</v>
      </c>
      <c r="R820" s="170">
        <f>Q820*H820</f>
        <v>0.00043680000000000005</v>
      </c>
      <c r="S820" s="170">
        <v>0</v>
      </c>
      <c r="T820" s="171">
        <f>S820*H820</f>
        <v>0</v>
      </c>
      <c r="AR820" s="17" t="s">
        <v>239</v>
      </c>
      <c r="AT820" s="17" t="s">
        <v>143</v>
      </c>
      <c r="AU820" s="17" t="s">
        <v>149</v>
      </c>
      <c r="AY820" s="17" t="s">
        <v>141</v>
      </c>
      <c r="BE820" s="172">
        <f>IF(N820="základní",J820,0)</f>
        <v>0</v>
      </c>
      <c r="BF820" s="172">
        <f>IF(N820="snížená",J820,0)</f>
        <v>0</v>
      </c>
      <c r="BG820" s="172">
        <f>IF(N820="zákl. přenesená",J820,0)</f>
        <v>0</v>
      </c>
      <c r="BH820" s="172">
        <f>IF(N820="sníž. přenesená",J820,0)</f>
        <v>0</v>
      </c>
      <c r="BI820" s="172">
        <f>IF(N820="nulová",J820,0)</f>
        <v>0</v>
      </c>
      <c r="BJ820" s="17" t="s">
        <v>149</v>
      </c>
      <c r="BK820" s="172">
        <f>ROUND(I820*H820,0)</f>
        <v>0</v>
      </c>
      <c r="BL820" s="17" t="s">
        <v>239</v>
      </c>
      <c r="BM820" s="17" t="s">
        <v>1557</v>
      </c>
    </row>
    <row r="821" spans="2:47" s="1" customFormat="1" ht="20.25" customHeight="1">
      <c r="B821" s="34"/>
      <c r="D821" s="173" t="s">
        <v>151</v>
      </c>
      <c r="F821" s="174" t="s">
        <v>1558</v>
      </c>
      <c r="I821" s="134"/>
      <c r="L821" s="34"/>
      <c r="M821" s="63"/>
      <c r="N821" s="35"/>
      <c r="O821" s="35"/>
      <c r="P821" s="35"/>
      <c r="Q821" s="35"/>
      <c r="R821" s="35"/>
      <c r="S821" s="35"/>
      <c r="T821" s="64"/>
      <c r="AT821" s="17" t="s">
        <v>151</v>
      </c>
      <c r="AU821" s="17" t="s">
        <v>149</v>
      </c>
    </row>
    <row r="822" spans="2:51" s="13" customFormat="1" ht="20.25" customHeight="1">
      <c r="B822" s="197"/>
      <c r="D822" s="173" t="s">
        <v>153</v>
      </c>
      <c r="E822" s="198" t="s">
        <v>21</v>
      </c>
      <c r="F822" s="199" t="s">
        <v>358</v>
      </c>
      <c r="H822" s="200" t="s">
        <v>21</v>
      </c>
      <c r="I822" s="201"/>
      <c r="L822" s="197"/>
      <c r="M822" s="202"/>
      <c r="N822" s="203"/>
      <c r="O822" s="203"/>
      <c r="P822" s="203"/>
      <c r="Q822" s="203"/>
      <c r="R822" s="203"/>
      <c r="S822" s="203"/>
      <c r="T822" s="204"/>
      <c r="AT822" s="200" t="s">
        <v>153</v>
      </c>
      <c r="AU822" s="200" t="s">
        <v>149</v>
      </c>
      <c r="AV822" s="13" t="s">
        <v>8</v>
      </c>
      <c r="AW822" s="13" t="s">
        <v>35</v>
      </c>
      <c r="AX822" s="13" t="s">
        <v>71</v>
      </c>
      <c r="AY822" s="200" t="s">
        <v>141</v>
      </c>
    </row>
    <row r="823" spans="2:51" s="11" customFormat="1" ht="20.25" customHeight="1">
      <c r="B823" s="175"/>
      <c r="D823" s="173" t="s">
        <v>153</v>
      </c>
      <c r="E823" s="184" t="s">
        <v>21</v>
      </c>
      <c r="F823" s="185" t="s">
        <v>1559</v>
      </c>
      <c r="H823" s="186">
        <v>4.02</v>
      </c>
      <c r="I823" s="180"/>
      <c r="L823" s="175"/>
      <c r="M823" s="181"/>
      <c r="N823" s="182"/>
      <c r="O823" s="182"/>
      <c r="P823" s="182"/>
      <c r="Q823" s="182"/>
      <c r="R823" s="182"/>
      <c r="S823" s="182"/>
      <c r="T823" s="183"/>
      <c r="AT823" s="184" t="s">
        <v>153</v>
      </c>
      <c r="AU823" s="184" t="s">
        <v>149</v>
      </c>
      <c r="AV823" s="11" t="s">
        <v>149</v>
      </c>
      <c r="AW823" s="11" t="s">
        <v>35</v>
      </c>
      <c r="AX823" s="11" t="s">
        <v>71</v>
      </c>
      <c r="AY823" s="184" t="s">
        <v>141</v>
      </c>
    </row>
    <row r="824" spans="2:51" s="11" customFormat="1" ht="20.25" customHeight="1">
      <c r="B824" s="175"/>
      <c r="D824" s="173" t="s">
        <v>153</v>
      </c>
      <c r="E824" s="184" t="s">
        <v>21</v>
      </c>
      <c r="F824" s="185" t="s">
        <v>1560</v>
      </c>
      <c r="H824" s="186">
        <v>17.82</v>
      </c>
      <c r="I824" s="180"/>
      <c r="L824" s="175"/>
      <c r="M824" s="181"/>
      <c r="N824" s="182"/>
      <c r="O824" s="182"/>
      <c r="P824" s="182"/>
      <c r="Q824" s="182"/>
      <c r="R824" s="182"/>
      <c r="S824" s="182"/>
      <c r="T824" s="183"/>
      <c r="AT824" s="184" t="s">
        <v>153</v>
      </c>
      <c r="AU824" s="184" t="s">
        <v>149</v>
      </c>
      <c r="AV824" s="11" t="s">
        <v>149</v>
      </c>
      <c r="AW824" s="11" t="s">
        <v>35</v>
      </c>
      <c r="AX824" s="11" t="s">
        <v>71</v>
      </c>
      <c r="AY824" s="184" t="s">
        <v>141</v>
      </c>
    </row>
    <row r="825" spans="2:51" s="12" customFormat="1" ht="20.25" customHeight="1">
      <c r="B825" s="187"/>
      <c r="D825" s="176" t="s">
        <v>153</v>
      </c>
      <c r="E825" s="188" t="s">
        <v>21</v>
      </c>
      <c r="F825" s="189" t="s">
        <v>168</v>
      </c>
      <c r="H825" s="190">
        <v>21.84</v>
      </c>
      <c r="I825" s="191"/>
      <c r="L825" s="187"/>
      <c r="M825" s="192"/>
      <c r="N825" s="193"/>
      <c r="O825" s="193"/>
      <c r="P825" s="193"/>
      <c r="Q825" s="193"/>
      <c r="R825" s="193"/>
      <c r="S825" s="193"/>
      <c r="T825" s="194"/>
      <c r="AT825" s="195" t="s">
        <v>153</v>
      </c>
      <c r="AU825" s="195" t="s">
        <v>149</v>
      </c>
      <c r="AV825" s="12" t="s">
        <v>148</v>
      </c>
      <c r="AW825" s="12" t="s">
        <v>35</v>
      </c>
      <c r="AX825" s="12" t="s">
        <v>8</v>
      </c>
      <c r="AY825" s="195" t="s">
        <v>141</v>
      </c>
    </row>
    <row r="826" spans="2:65" s="1" customFormat="1" ht="20.25" customHeight="1">
      <c r="B826" s="160"/>
      <c r="C826" s="205" t="s">
        <v>1561</v>
      </c>
      <c r="D826" s="205" t="s">
        <v>470</v>
      </c>
      <c r="E826" s="206" t="s">
        <v>1562</v>
      </c>
      <c r="F826" s="207" t="s">
        <v>1563</v>
      </c>
      <c r="G826" s="208" t="s">
        <v>146</v>
      </c>
      <c r="H826" s="209">
        <v>24.024</v>
      </c>
      <c r="I826" s="210"/>
      <c r="J826" s="211">
        <f>ROUND(I826*H826,0)</f>
        <v>0</v>
      </c>
      <c r="K826" s="207" t="s">
        <v>21</v>
      </c>
      <c r="L826" s="212"/>
      <c r="M826" s="213" t="s">
        <v>21</v>
      </c>
      <c r="N826" s="214" t="s">
        <v>43</v>
      </c>
      <c r="O826" s="35"/>
      <c r="P826" s="170">
        <f>O826*H826</f>
        <v>0</v>
      </c>
      <c r="Q826" s="170">
        <v>0</v>
      </c>
      <c r="R826" s="170">
        <f>Q826*H826</f>
        <v>0</v>
      </c>
      <c r="S826" s="170">
        <v>0</v>
      </c>
      <c r="T826" s="171">
        <f>S826*H826</f>
        <v>0</v>
      </c>
      <c r="AR826" s="17" t="s">
        <v>341</v>
      </c>
      <c r="AT826" s="17" t="s">
        <v>470</v>
      </c>
      <c r="AU826" s="17" t="s">
        <v>149</v>
      </c>
      <c r="AY826" s="17" t="s">
        <v>141</v>
      </c>
      <c r="BE826" s="172">
        <f>IF(N826="základní",J826,0)</f>
        <v>0</v>
      </c>
      <c r="BF826" s="172">
        <f>IF(N826="snížená",J826,0)</f>
        <v>0</v>
      </c>
      <c r="BG826" s="172">
        <f>IF(N826="zákl. přenesená",J826,0)</f>
        <v>0</v>
      </c>
      <c r="BH826" s="172">
        <f>IF(N826="sníž. přenesená",J826,0)</f>
        <v>0</v>
      </c>
      <c r="BI826" s="172">
        <f>IF(N826="nulová",J826,0)</f>
        <v>0</v>
      </c>
      <c r="BJ826" s="17" t="s">
        <v>149</v>
      </c>
      <c r="BK826" s="172">
        <f>ROUND(I826*H826,0)</f>
        <v>0</v>
      </c>
      <c r="BL826" s="17" t="s">
        <v>239</v>
      </c>
      <c r="BM826" s="17" t="s">
        <v>1564</v>
      </c>
    </row>
    <row r="827" spans="2:51" s="11" customFormat="1" ht="20.25" customHeight="1">
      <c r="B827" s="175"/>
      <c r="D827" s="176" t="s">
        <v>153</v>
      </c>
      <c r="E827" s="177" t="s">
        <v>21</v>
      </c>
      <c r="F827" s="178" t="s">
        <v>1565</v>
      </c>
      <c r="H827" s="179">
        <v>24.024</v>
      </c>
      <c r="I827" s="180"/>
      <c r="L827" s="175"/>
      <c r="M827" s="181"/>
      <c r="N827" s="182"/>
      <c r="O827" s="182"/>
      <c r="P827" s="182"/>
      <c r="Q827" s="182"/>
      <c r="R827" s="182"/>
      <c r="S827" s="182"/>
      <c r="T827" s="183"/>
      <c r="AT827" s="184" t="s">
        <v>153</v>
      </c>
      <c r="AU827" s="184" t="s">
        <v>149</v>
      </c>
      <c r="AV827" s="11" t="s">
        <v>149</v>
      </c>
      <c r="AW827" s="11" t="s">
        <v>35</v>
      </c>
      <c r="AX827" s="11" t="s">
        <v>8</v>
      </c>
      <c r="AY827" s="184" t="s">
        <v>141</v>
      </c>
    </row>
    <row r="828" spans="2:65" s="1" customFormat="1" ht="20.25" customHeight="1">
      <c r="B828" s="160"/>
      <c r="C828" s="161" t="s">
        <v>1566</v>
      </c>
      <c r="D828" s="161" t="s">
        <v>143</v>
      </c>
      <c r="E828" s="162" t="s">
        <v>1567</v>
      </c>
      <c r="F828" s="163" t="s">
        <v>1568</v>
      </c>
      <c r="G828" s="164" t="s">
        <v>146</v>
      </c>
      <c r="H828" s="165">
        <v>0.8</v>
      </c>
      <c r="I828" s="166"/>
      <c r="J828" s="167">
        <f>ROUND(I828*H828,0)</f>
        <v>0</v>
      </c>
      <c r="K828" s="163" t="s">
        <v>21</v>
      </c>
      <c r="L828" s="34"/>
      <c r="M828" s="168" t="s">
        <v>21</v>
      </c>
      <c r="N828" s="169" t="s">
        <v>43</v>
      </c>
      <c r="O828" s="35"/>
      <c r="P828" s="170">
        <f>O828*H828</f>
        <v>0</v>
      </c>
      <c r="Q828" s="170">
        <v>0</v>
      </c>
      <c r="R828" s="170">
        <f>Q828*H828</f>
        <v>0</v>
      </c>
      <c r="S828" s="170">
        <v>0</v>
      </c>
      <c r="T828" s="171">
        <f>S828*H828</f>
        <v>0</v>
      </c>
      <c r="AR828" s="17" t="s">
        <v>239</v>
      </c>
      <c r="AT828" s="17" t="s">
        <v>143</v>
      </c>
      <c r="AU828" s="17" t="s">
        <v>149</v>
      </c>
      <c r="AY828" s="17" t="s">
        <v>141</v>
      </c>
      <c r="BE828" s="172">
        <f>IF(N828="základní",J828,0)</f>
        <v>0</v>
      </c>
      <c r="BF828" s="172">
        <f>IF(N828="snížená",J828,0)</f>
        <v>0</v>
      </c>
      <c r="BG828" s="172">
        <f>IF(N828="zákl. přenesená",J828,0)</f>
        <v>0</v>
      </c>
      <c r="BH828" s="172">
        <f>IF(N828="sníž. přenesená",J828,0)</f>
        <v>0</v>
      </c>
      <c r="BI828" s="172">
        <f>IF(N828="nulová",J828,0)</f>
        <v>0</v>
      </c>
      <c r="BJ828" s="17" t="s">
        <v>149</v>
      </c>
      <c r="BK828" s="172">
        <f>ROUND(I828*H828,0)</f>
        <v>0</v>
      </c>
      <c r="BL828" s="17" t="s">
        <v>239</v>
      </c>
      <c r="BM828" s="17" t="s">
        <v>1569</v>
      </c>
    </row>
    <row r="829" spans="2:47" s="1" customFormat="1" ht="20.25" customHeight="1">
      <c r="B829" s="34"/>
      <c r="D829" s="176" t="s">
        <v>151</v>
      </c>
      <c r="F829" s="196" t="s">
        <v>1570</v>
      </c>
      <c r="I829" s="134"/>
      <c r="L829" s="34"/>
      <c r="M829" s="63"/>
      <c r="N829" s="35"/>
      <c r="O829" s="35"/>
      <c r="P829" s="35"/>
      <c r="Q829" s="35"/>
      <c r="R829" s="35"/>
      <c r="S829" s="35"/>
      <c r="T829" s="64"/>
      <c r="AT829" s="17" t="s">
        <v>151</v>
      </c>
      <c r="AU829" s="17" t="s">
        <v>149</v>
      </c>
    </row>
    <row r="830" spans="2:65" s="1" customFormat="1" ht="20.25" customHeight="1">
      <c r="B830" s="160"/>
      <c r="C830" s="161" t="s">
        <v>1571</v>
      </c>
      <c r="D830" s="161" t="s">
        <v>143</v>
      </c>
      <c r="E830" s="162" t="s">
        <v>1572</v>
      </c>
      <c r="F830" s="163" t="s">
        <v>1573</v>
      </c>
      <c r="G830" s="164" t="s">
        <v>745</v>
      </c>
      <c r="H830" s="217"/>
      <c r="I830" s="166"/>
      <c r="J830" s="167">
        <f>ROUND(I830*H830,0)</f>
        <v>0</v>
      </c>
      <c r="K830" s="163" t="s">
        <v>147</v>
      </c>
      <c r="L830" s="34"/>
      <c r="M830" s="168" t="s">
        <v>21</v>
      </c>
      <c r="N830" s="169" t="s">
        <v>43</v>
      </c>
      <c r="O830" s="35"/>
      <c r="P830" s="170">
        <f>O830*H830</f>
        <v>0</v>
      </c>
      <c r="Q830" s="170">
        <v>0</v>
      </c>
      <c r="R830" s="170">
        <f>Q830*H830</f>
        <v>0</v>
      </c>
      <c r="S830" s="170">
        <v>0</v>
      </c>
      <c r="T830" s="171">
        <f>S830*H830</f>
        <v>0</v>
      </c>
      <c r="AR830" s="17" t="s">
        <v>239</v>
      </c>
      <c r="AT830" s="17" t="s">
        <v>143</v>
      </c>
      <c r="AU830" s="17" t="s">
        <v>149</v>
      </c>
      <c r="AY830" s="17" t="s">
        <v>141</v>
      </c>
      <c r="BE830" s="172">
        <f>IF(N830="základní",J830,0)</f>
        <v>0</v>
      </c>
      <c r="BF830" s="172">
        <f>IF(N830="snížená",J830,0)</f>
        <v>0</v>
      </c>
      <c r="BG830" s="172">
        <f>IF(N830="zákl. přenesená",J830,0)</f>
        <v>0</v>
      </c>
      <c r="BH830" s="172">
        <f>IF(N830="sníž. přenesená",J830,0)</f>
        <v>0</v>
      </c>
      <c r="BI830" s="172">
        <f>IF(N830="nulová",J830,0)</f>
        <v>0</v>
      </c>
      <c r="BJ830" s="17" t="s">
        <v>149</v>
      </c>
      <c r="BK830" s="172">
        <f>ROUND(I830*H830,0)</f>
        <v>0</v>
      </c>
      <c r="BL830" s="17" t="s">
        <v>239</v>
      </c>
      <c r="BM830" s="17" t="s">
        <v>1574</v>
      </c>
    </row>
    <row r="831" spans="2:47" s="1" customFormat="1" ht="28.5" customHeight="1">
      <c r="B831" s="34"/>
      <c r="D831" s="173" t="s">
        <v>151</v>
      </c>
      <c r="F831" s="174" t="s">
        <v>1575</v>
      </c>
      <c r="I831" s="134"/>
      <c r="L831" s="34"/>
      <c r="M831" s="63"/>
      <c r="N831" s="35"/>
      <c r="O831" s="35"/>
      <c r="P831" s="35"/>
      <c r="Q831" s="35"/>
      <c r="R831" s="35"/>
      <c r="S831" s="35"/>
      <c r="T831" s="64"/>
      <c r="AT831" s="17" t="s">
        <v>151</v>
      </c>
      <c r="AU831" s="17" t="s">
        <v>149</v>
      </c>
    </row>
    <row r="832" spans="2:63" s="10" customFormat="1" ht="29.25" customHeight="1">
      <c r="B832" s="146"/>
      <c r="D832" s="157" t="s">
        <v>70</v>
      </c>
      <c r="E832" s="158" t="s">
        <v>1576</v>
      </c>
      <c r="F832" s="158" t="s">
        <v>1577</v>
      </c>
      <c r="I832" s="149"/>
      <c r="J832" s="159">
        <f>BK832</f>
        <v>0</v>
      </c>
      <c r="L832" s="146"/>
      <c r="M832" s="151"/>
      <c r="N832" s="152"/>
      <c r="O832" s="152"/>
      <c r="P832" s="153">
        <f>SUM(P833:P847)</f>
        <v>0</v>
      </c>
      <c r="Q832" s="152"/>
      <c r="R832" s="153">
        <f>SUM(R833:R847)</f>
        <v>0.5158642</v>
      </c>
      <c r="S832" s="152"/>
      <c r="T832" s="154">
        <f>SUM(T833:T847)</f>
        <v>0</v>
      </c>
      <c r="AR832" s="147" t="s">
        <v>149</v>
      </c>
      <c r="AT832" s="155" t="s">
        <v>70</v>
      </c>
      <c r="AU832" s="155" t="s">
        <v>8</v>
      </c>
      <c r="AY832" s="147" t="s">
        <v>141</v>
      </c>
      <c r="BK832" s="156">
        <f>SUM(BK833:BK847)</f>
        <v>0</v>
      </c>
    </row>
    <row r="833" spans="2:65" s="1" customFormat="1" ht="28.5" customHeight="1">
      <c r="B833" s="160"/>
      <c r="C833" s="161" t="s">
        <v>1578</v>
      </c>
      <c r="D833" s="161" t="s">
        <v>143</v>
      </c>
      <c r="E833" s="162" t="s">
        <v>1579</v>
      </c>
      <c r="F833" s="163" t="s">
        <v>1580</v>
      </c>
      <c r="G833" s="164" t="s">
        <v>187</v>
      </c>
      <c r="H833" s="165">
        <v>31.352</v>
      </c>
      <c r="I833" s="166"/>
      <c r="J833" s="167">
        <f>ROUND(I833*H833,0)</f>
        <v>0</v>
      </c>
      <c r="K833" s="163" t="s">
        <v>147</v>
      </c>
      <c r="L833" s="34"/>
      <c r="M833" s="168" t="s">
        <v>21</v>
      </c>
      <c r="N833" s="169" t="s">
        <v>43</v>
      </c>
      <c r="O833" s="35"/>
      <c r="P833" s="170">
        <f>O833*H833</f>
        <v>0</v>
      </c>
      <c r="Q833" s="170">
        <v>0.003</v>
      </c>
      <c r="R833" s="170">
        <f>Q833*H833</f>
        <v>0.094056</v>
      </c>
      <c r="S833" s="170">
        <v>0</v>
      </c>
      <c r="T833" s="171">
        <f>S833*H833</f>
        <v>0</v>
      </c>
      <c r="AR833" s="17" t="s">
        <v>239</v>
      </c>
      <c r="AT833" s="17" t="s">
        <v>143</v>
      </c>
      <c r="AU833" s="17" t="s">
        <v>149</v>
      </c>
      <c r="AY833" s="17" t="s">
        <v>141</v>
      </c>
      <c r="BE833" s="172">
        <f>IF(N833="základní",J833,0)</f>
        <v>0</v>
      </c>
      <c r="BF833" s="172">
        <f>IF(N833="snížená",J833,0)</f>
        <v>0</v>
      </c>
      <c r="BG833" s="172">
        <f>IF(N833="zákl. přenesená",J833,0)</f>
        <v>0</v>
      </c>
      <c r="BH833" s="172">
        <f>IF(N833="sníž. přenesená",J833,0)</f>
        <v>0</v>
      </c>
      <c r="BI833" s="172">
        <f>IF(N833="nulová",J833,0)</f>
        <v>0</v>
      </c>
      <c r="BJ833" s="17" t="s">
        <v>149</v>
      </c>
      <c r="BK833" s="172">
        <f>ROUND(I833*H833,0)</f>
        <v>0</v>
      </c>
      <c r="BL833" s="17" t="s">
        <v>239</v>
      </c>
      <c r="BM833" s="17" t="s">
        <v>1581</v>
      </c>
    </row>
    <row r="834" spans="2:47" s="1" customFormat="1" ht="28.5" customHeight="1">
      <c r="B834" s="34"/>
      <c r="D834" s="173" t="s">
        <v>151</v>
      </c>
      <c r="F834" s="174" t="s">
        <v>1582</v>
      </c>
      <c r="I834" s="134"/>
      <c r="L834" s="34"/>
      <c r="M834" s="63"/>
      <c r="N834" s="35"/>
      <c r="O834" s="35"/>
      <c r="P834" s="35"/>
      <c r="Q834" s="35"/>
      <c r="R834" s="35"/>
      <c r="S834" s="35"/>
      <c r="T834" s="64"/>
      <c r="AT834" s="17" t="s">
        <v>151</v>
      </c>
      <c r="AU834" s="17" t="s">
        <v>149</v>
      </c>
    </row>
    <row r="835" spans="2:51" s="11" customFormat="1" ht="20.25" customHeight="1">
      <c r="B835" s="175"/>
      <c r="D835" s="173" t="s">
        <v>153</v>
      </c>
      <c r="E835" s="184" t="s">
        <v>21</v>
      </c>
      <c r="F835" s="185" t="s">
        <v>1583</v>
      </c>
      <c r="H835" s="186">
        <v>14.008</v>
      </c>
      <c r="I835" s="180"/>
      <c r="L835" s="175"/>
      <c r="M835" s="181"/>
      <c r="N835" s="182"/>
      <c r="O835" s="182"/>
      <c r="P835" s="182"/>
      <c r="Q835" s="182"/>
      <c r="R835" s="182"/>
      <c r="S835" s="182"/>
      <c r="T835" s="183"/>
      <c r="AT835" s="184" t="s">
        <v>153</v>
      </c>
      <c r="AU835" s="184" t="s">
        <v>149</v>
      </c>
      <c r="AV835" s="11" t="s">
        <v>149</v>
      </c>
      <c r="AW835" s="11" t="s">
        <v>35</v>
      </c>
      <c r="AX835" s="11" t="s">
        <v>71</v>
      </c>
      <c r="AY835" s="184" t="s">
        <v>141</v>
      </c>
    </row>
    <row r="836" spans="2:51" s="11" customFormat="1" ht="20.25" customHeight="1">
      <c r="B836" s="175"/>
      <c r="D836" s="173" t="s">
        <v>153</v>
      </c>
      <c r="E836" s="184" t="s">
        <v>21</v>
      </c>
      <c r="F836" s="185" t="s">
        <v>1584</v>
      </c>
      <c r="H836" s="186">
        <v>17.344</v>
      </c>
      <c r="I836" s="180"/>
      <c r="L836" s="175"/>
      <c r="M836" s="181"/>
      <c r="N836" s="182"/>
      <c r="O836" s="182"/>
      <c r="P836" s="182"/>
      <c r="Q836" s="182"/>
      <c r="R836" s="182"/>
      <c r="S836" s="182"/>
      <c r="T836" s="183"/>
      <c r="AT836" s="184" t="s">
        <v>153</v>
      </c>
      <c r="AU836" s="184" t="s">
        <v>149</v>
      </c>
      <c r="AV836" s="11" t="s">
        <v>149</v>
      </c>
      <c r="AW836" s="11" t="s">
        <v>35</v>
      </c>
      <c r="AX836" s="11" t="s">
        <v>71</v>
      </c>
      <c r="AY836" s="184" t="s">
        <v>141</v>
      </c>
    </row>
    <row r="837" spans="2:51" s="12" customFormat="1" ht="20.25" customHeight="1">
      <c r="B837" s="187"/>
      <c r="D837" s="176" t="s">
        <v>153</v>
      </c>
      <c r="E837" s="188" t="s">
        <v>21</v>
      </c>
      <c r="F837" s="189" t="s">
        <v>168</v>
      </c>
      <c r="H837" s="190">
        <v>31.352</v>
      </c>
      <c r="I837" s="191"/>
      <c r="L837" s="187"/>
      <c r="M837" s="192"/>
      <c r="N837" s="193"/>
      <c r="O837" s="193"/>
      <c r="P837" s="193"/>
      <c r="Q837" s="193"/>
      <c r="R837" s="193"/>
      <c r="S837" s="193"/>
      <c r="T837" s="194"/>
      <c r="AT837" s="195" t="s">
        <v>153</v>
      </c>
      <c r="AU837" s="195" t="s">
        <v>149</v>
      </c>
      <c r="AV837" s="12" t="s">
        <v>148</v>
      </c>
      <c r="AW837" s="12" t="s">
        <v>35</v>
      </c>
      <c r="AX837" s="12" t="s">
        <v>8</v>
      </c>
      <c r="AY837" s="195" t="s">
        <v>141</v>
      </c>
    </row>
    <row r="838" spans="2:65" s="1" customFormat="1" ht="28.5" customHeight="1">
      <c r="B838" s="160"/>
      <c r="C838" s="205" t="s">
        <v>1585</v>
      </c>
      <c r="D838" s="205" t="s">
        <v>470</v>
      </c>
      <c r="E838" s="206" t="s">
        <v>1586</v>
      </c>
      <c r="F838" s="207" t="s">
        <v>1587</v>
      </c>
      <c r="G838" s="208" t="s">
        <v>187</v>
      </c>
      <c r="H838" s="209">
        <v>34.487</v>
      </c>
      <c r="I838" s="210"/>
      <c r="J838" s="211">
        <f>ROUND(I838*H838,0)</f>
        <v>0</v>
      </c>
      <c r="K838" s="207" t="s">
        <v>147</v>
      </c>
      <c r="L838" s="212"/>
      <c r="M838" s="213" t="s">
        <v>21</v>
      </c>
      <c r="N838" s="214" t="s">
        <v>43</v>
      </c>
      <c r="O838" s="35"/>
      <c r="P838" s="170">
        <f>O838*H838</f>
        <v>0</v>
      </c>
      <c r="Q838" s="170">
        <v>0.0118</v>
      </c>
      <c r="R838" s="170">
        <f>Q838*H838</f>
        <v>0.4069466</v>
      </c>
      <c r="S838" s="170">
        <v>0</v>
      </c>
      <c r="T838" s="171">
        <f>S838*H838</f>
        <v>0</v>
      </c>
      <c r="AR838" s="17" t="s">
        <v>341</v>
      </c>
      <c r="AT838" s="17" t="s">
        <v>470</v>
      </c>
      <c r="AU838" s="17" t="s">
        <v>149</v>
      </c>
      <c r="AY838" s="17" t="s">
        <v>141</v>
      </c>
      <c r="BE838" s="172">
        <f>IF(N838="základní",J838,0)</f>
        <v>0</v>
      </c>
      <c r="BF838" s="172">
        <f>IF(N838="snížená",J838,0)</f>
        <v>0</v>
      </c>
      <c r="BG838" s="172">
        <f>IF(N838="zákl. přenesená",J838,0)</f>
        <v>0</v>
      </c>
      <c r="BH838" s="172">
        <f>IF(N838="sníž. přenesená",J838,0)</f>
        <v>0</v>
      </c>
      <c r="BI838" s="172">
        <f>IF(N838="nulová",J838,0)</f>
        <v>0</v>
      </c>
      <c r="BJ838" s="17" t="s">
        <v>149</v>
      </c>
      <c r="BK838" s="172">
        <f>ROUND(I838*H838,0)</f>
        <v>0</v>
      </c>
      <c r="BL838" s="17" t="s">
        <v>239</v>
      </c>
      <c r="BM838" s="17" t="s">
        <v>1588</v>
      </c>
    </row>
    <row r="839" spans="2:47" s="1" customFormat="1" ht="28.5" customHeight="1">
      <c r="B839" s="34"/>
      <c r="D839" s="173" t="s">
        <v>151</v>
      </c>
      <c r="F839" s="174" t="s">
        <v>1589</v>
      </c>
      <c r="I839" s="134"/>
      <c r="L839" s="34"/>
      <c r="M839" s="63"/>
      <c r="N839" s="35"/>
      <c r="O839" s="35"/>
      <c r="P839" s="35"/>
      <c r="Q839" s="35"/>
      <c r="R839" s="35"/>
      <c r="S839" s="35"/>
      <c r="T839" s="64"/>
      <c r="AT839" s="17" t="s">
        <v>151</v>
      </c>
      <c r="AU839" s="17" t="s">
        <v>149</v>
      </c>
    </row>
    <row r="840" spans="2:51" s="11" customFormat="1" ht="20.25" customHeight="1">
      <c r="B840" s="175"/>
      <c r="D840" s="176" t="s">
        <v>153</v>
      </c>
      <c r="F840" s="178" t="s">
        <v>1590</v>
      </c>
      <c r="H840" s="179">
        <v>34.487</v>
      </c>
      <c r="I840" s="180"/>
      <c r="L840" s="175"/>
      <c r="M840" s="181"/>
      <c r="N840" s="182"/>
      <c r="O840" s="182"/>
      <c r="P840" s="182"/>
      <c r="Q840" s="182"/>
      <c r="R840" s="182"/>
      <c r="S840" s="182"/>
      <c r="T840" s="183"/>
      <c r="AT840" s="184" t="s">
        <v>153</v>
      </c>
      <c r="AU840" s="184" t="s">
        <v>149</v>
      </c>
      <c r="AV840" s="11" t="s">
        <v>149</v>
      </c>
      <c r="AW840" s="11" t="s">
        <v>4</v>
      </c>
      <c r="AX840" s="11" t="s">
        <v>8</v>
      </c>
      <c r="AY840" s="184" t="s">
        <v>141</v>
      </c>
    </row>
    <row r="841" spans="2:65" s="1" customFormat="1" ht="20.25" customHeight="1">
      <c r="B841" s="160"/>
      <c r="C841" s="161" t="s">
        <v>1591</v>
      </c>
      <c r="D841" s="161" t="s">
        <v>143</v>
      </c>
      <c r="E841" s="162" t="s">
        <v>1592</v>
      </c>
      <c r="F841" s="163" t="s">
        <v>1593</v>
      </c>
      <c r="G841" s="164" t="s">
        <v>146</v>
      </c>
      <c r="H841" s="165">
        <v>17.6</v>
      </c>
      <c r="I841" s="166"/>
      <c r="J841" s="167">
        <f>ROUND(I841*H841,0)</f>
        <v>0</v>
      </c>
      <c r="K841" s="163" t="s">
        <v>147</v>
      </c>
      <c r="L841" s="34"/>
      <c r="M841" s="168" t="s">
        <v>21</v>
      </c>
      <c r="N841" s="169" t="s">
        <v>43</v>
      </c>
      <c r="O841" s="35"/>
      <c r="P841" s="170">
        <f>O841*H841</f>
        <v>0</v>
      </c>
      <c r="Q841" s="170">
        <v>0.00031</v>
      </c>
      <c r="R841" s="170">
        <f>Q841*H841</f>
        <v>0.005456000000000001</v>
      </c>
      <c r="S841" s="170">
        <v>0</v>
      </c>
      <c r="T841" s="171">
        <f>S841*H841</f>
        <v>0</v>
      </c>
      <c r="AR841" s="17" t="s">
        <v>239</v>
      </c>
      <c r="AT841" s="17" t="s">
        <v>143</v>
      </c>
      <c r="AU841" s="17" t="s">
        <v>149</v>
      </c>
      <c r="AY841" s="17" t="s">
        <v>141</v>
      </c>
      <c r="BE841" s="172">
        <f>IF(N841="základní",J841,0)</f>
        <v>0</v>
      </c>
      <c r="BF841" s="172">
        <f>IF(N841="snížená",J841,0)</f>
        <v>0</v>
      </c>
      <c r="BG841" s="172">
        <f>IF(N841="zákl. přenesená",J841,0)</f>
        <v>0</v>
      </c>
      <c r="BH841" s="172">
        <f>IF(N841="sníž. přenesená",J841,0)</f>
        <v>0</v>
      </c>
      <c r="BI841" s="172">
        <f>IF(N841="nulová",J841,0)</f>
        <v>0</v>
      </c>
      <c r="BJ841" s="17" t="s">
        <v>149</v>
      </c>
      <c r="BK841" s="172">
        <f>ROUND(I841*H841,0)</f>
        <v>0</v>
      </c>
      <c r="BL841" s="17" t="s">
        <v>239</v>
      </c>
      <c r="BM841" s="17" t="s">
        <v>1594</v>
      </c>
    </row>
    <row r="842" spans="2:47" s="1" customFormat="1" ht="28.5" customHeight="1">
      <c r="B842" s="34"/>
      <c r="D842" s="173" t="s">
        <v>151</v>
      </c>
      <c r="F842" s="174" t="s">
        <v>1595</v>
      </c>
      <c r="I842" s="134"/>
      <c r="L842" s="34"/>
      <c r="M842" s="63"/>
      <c r="N842" s="35"/>
      <c r="O842" s="35"/>
      <c r="P842" s="35"/>
      <c r="Q842" s="35"/>
      <c r="R842" s="35"/>
      <c r="S842" s="35"/>
      <c r="T842" s="64"/>
      <c r="AT842" s="17" t="s">
        <v>151</v>
      </c>
      <c r="AU842" s="17" t="s">
        <v>149</v>
      </c>
    </row>
    <row r="843" spans="2:51" s="11" customFormat="1" ht="20.25" customHeight="1">
      <c r="B843" s="175"/>
      <c r="D843" s="176" t="s">
        <v>153</v>
      </c>
      <c r="E843" s="177" t="s">
        <v>21</v>
      </c>
      <c r="F843" s="178" t="s">
        <v>1596</v>
      </c>
      <c r="H843" s="179">
        <v>17.6</v>
      </c>
      <c r="I843" s="180"/>
      <c r="L843" s="175"/>
      <c r="M843" s="181"/>
      <c r="N843" s="182"/>
      <c r="O843" s="182"/>
      <c r="P843" s="182"/>
      <c r="Q843" s="182"/>
      <c r="R843" s="182"/>
      <c r="S843" s="182"/>
      <c r="T843" s="183"/>
      <c r="AT843" s="184" t="s">
        <v>153</v>
      </c>
      <c r="AU843" s="184" t="s">
        <v>149</v>
      </c>
      <c r="AV843" s="11" t="s">
        <v>149</v>
      </c>
      <c r="AW843" s="11" t="s">
        <v>35</v>
      </c>
      <c r="AX843" s="11" t="s">
        <v>8</v>
      </c>
      <c r="AY843" s="184" t="s">
        <v>141</v>
      </c>
    </row>
    <row r="844" spans="2:65" s="1" customFormat="1" ht="20.25" customHeight="1">
      <c r="B844" s="160"/>
      <c r="C844" s="161" t="s">
        <v>1597</v>
      </c>
      <c r="D844" s="161" t="s">
        <v>143</v>
      </c>
      <c r="E844" s="162" t="s">
        <v>1598</v>
      </c>
      <c r="F844" s="163" t="s">
        <v>1599</v>
      </c>
      <c r="G844" s="164" t="s">
        <v>187</v>
      </c>
      <c r="H844" s="165">
        <v>31.352</v>
      </c>
      <c r="I844" s="166"/>
      <c r="J844" s="167">
        <f>ROUND(I844*H844,0)</f>
        <v>0</v>
      </c>
      <c r="K844" s="163" t="s">
        <v>147</v>
      </c>
      <c r="L844" s="34"/>
      <c r="M844" s="168" t="s">
        <v>21</v>
      </c>
      <c r="N844" s="169" t="s">
        <v>43</v>
      </c>
      <c r="O844" s="35"/>
      <c r="P844" s="170">
        <f>O844*H844</f>
        <v>0</v>
      </c>
      <c r="Q844" s="170">
        <v>0.0003</v>
      </c>
      <c r="R844" s="170">
        <f>Q844*H844</f>
        <v>0.0094056</v>
      </c>
      <c r="S844" s="170">
        <v>0</v>
      </c>
      <c r="T844" s="171">
        <f>S844*H844</f>
        <v>0</v>
      </c>
      <c r="AR844" s="17" t="s">
        <v>239</v>
      </c>
      <c r="AT844" s="17" t="s">
        <v>143</v>
      </c>
      <c r="AU844" s="17" t="s">
        <v>149</v>
      </c>
      <c r="AY844" s="17" t="s">
        <v>141</v>
      </c>
      <c r="BE844" s="172">
        <f>IF(N844="základní",J844,0)</f>
        <v>0</v>
      </c>
      <c r="BF844" s="172">
        <f>IF(N844="snížená",J844,0)</f>
        <v>0</v>
      </c>
      <c r="BG844" s="172">
        <f>IF(N844="zákl. přenesená",J844,0)</f>
        <v>0</v>
      </c>
      <c r="BH844" s="172">
        <f>IF(N844="sníž. přenesená",J844,0)</f>
        <v>0</v>
      </c>
      <c r="BI844" s="172">
        <f>IF(N844="nulová",J844,0)</f>
        <v>0</v>
      </c>
      <c r="BJ844" s="17" t="s">
        <v>149</v>
      </c>
      <c r="BK844" s="172">
        <f>ROUND(I844*H844,0)</f>
        <v>0</v>
      </c>
      <c r="BL844" s="17" t="s">
        <v>239</v>
      </c>
      <c r="BM844" s="17" t="s">
        <v>1600</v>
      </c>
    </row>
    <row r="845" spans="2:47" s="1" customFormat="1" ht="20.25" customHeight="1">
      <c r="B845" s="34"/>
      <c r="D845" s="176" t="s">
        <v>151</v>
      </c>
      <c r="F845" s="196" t="s">
        <v>1601</v>
      </c>
      <c r="I845" s="134"/>
      <c r="L845" s="34"/>
      <c r="M845" s="63"/>
      <c r="N845" s="35"/>
      <c r="O845" s="35"/>
      <c r="P845" s="35"/>
      <c r="Q845" s="35"/>
      <c r="R845" s="35"/>
      <c r="S845" s="35"/>
      <c r="T845" s="64"/>
      <c r="AT845" s="17" t="s">
        <v>151</v>
      </c>
      <c r="AU845" s="17" t="s">
        <v>149</v>
      </c>
    </row>
    <row r="846" spans="2:65" s="1" customFormat="1" ht="20.25" customHeight="1">
      <c r="B846" s="160"/>
      <c r="C846" s="161" t="s">
        <v>1602</v>
      </c>
      <c r="D846" s="161" t="s">
        <v>143</v>
      </c>
      <c r="E846" s="162" t="s">
        <v>1603</v>
      </c>
      <c r="F846" s="163" t="s">
        <v>1604</v>
      </c>
      <c r="G846" s="164" t="s">
        <v>745</v>
      </c>
      <c r="H846" s="217"/>
      <c r="I846" s="166"/>
      <c r="J846" s="167">
        <f>ROUND(I846*H846,0)</f>
        <v>0</v>
      </c>
      <c r="K846" s="163" t="s">
        <v>147</v>
      </c>
      <c r="L846" s="34"/>
      <c r="M846" s="168" t="s">
        <v>21</v>
      </c>
      <c r="N846" s="169" t="s">
        <v>43</v>
      </c>
      <c r="O846" s="35"/>
      <c r="P846" s="170">
        <f>O846*H846</f>
        <v>0</v>
      </c>
      <c r="Q846" s="170">
        <v>0</v>
      </c>
      <c r="R846" s="170">
        <f>Q846*H846</f>
        <v>0</v>
      </c>
      <c r="S846" s="170">
        <v>0</v>
      </c>
      <c r="T846" s="171">
        <f>S846*H846</f>
        <v>0</v>
      </c>
      <c r="AR846" s="17" t="s">
        <v>239</v>
      </c>
      <c r="AT846" s="17" t="s">
        <v>143</v>
      </c>
      <c r="AU846" s="17" t="s">
        <v>149</v>
      </c>
      <c r="AY846" s="17" t="s">
        <v>141</v>
      </c>
      <c r="BE846" s="172">
        <f>IF(N846="základní",J846,0)</f>
        <v>0</v>
      </c>
      <c r="BF846" s="172">
        <f>IF(N846="snížená",J846,0)</f>
        <v>0</v>
      </c>
      <c r="BG846" s="172">
        <f>IF(N846="zákl. přenesená",J846,0)</f>
        <v>0</v>
      </c>
      <c r="BH846" s="172">
        <f>IF(N846="sníž. přenesená",J846,0)</f>
        <v>0</v>
      </c>
      <c r="BI846" s="172">
        <f>IF(N846="nulová",J846,0)</f>
        <v>0</v>
      </c>
      <c r="BJ846" s="17" t="s">
        <v>149</v>
      </c>
      <c r="BK846" s="172">
        <f>ROUND(I846*H846,0)</f>
        <v>0</v>
      </c>
      <c r="BL846" s="17" t="s">
        <v>239</v>
      </c>
      <c r="BM846" s="17" t="s">
        <v>1605</v>
      </c>
    </row>
    <row r="847" spans="2:47" s="1" customFormat="1" ht="28.5" customHeight="1">
      <c r="B847" s="34"/>
      <c r="D847" s="173" t="s">
        <v>151</v>
      </c>
      <c r="F847" s="174" t="s">
        <v>1606</v>
      </c>
      <c r="I847" s="134"/>
      <c r="L847" s="34"/>
      <c r="M847" s="63"/>
      <c r="N847" s="35"/>
      <c r="O847" s="35"/>
      <c r="P847" s="35"/>
      <c r="Q847" s="35"/>
      <c r="R847" s="35"/>
      <c r="S847" s="35"/>
      <c r="T847" s="64"/>
      <c r="AT847" s="17" t="s">
        <v>151</v>
      </c>
      <c r="AU847" s="17" t="s">
        <v>149</v>
      </c>
    </row>
    <row r="848" spans="2:63" s="10" customFormat="1" ht="29.25" customHeight="1">
      <c r="B848" s="146"/>
      <c r="D848" s="157" t="s">
        <v>70</v>
      </c>
      <c r="E848" s="158" t="s">
        <v>1607</v>
      </c>
      <c r="F848" s="158" t="s">
        <v>1608</v>
      </c>
      <c r="I848" s="149"/>
      <c r="J848" s="159">
        <f>BK848</f>
        <v>0</v>
      </c>
      <c r="L848" s="146"/>
      <c r="M848" s="151"/>
      <c r="N848" s="152"/>
      <c r="O848" s="152"/>
      <c r="P848" s="153">
        <f>SUM(P849:P866)</f>
        <v>0</v>
      </c>
      <c r="Q848" s="152"/>
      <c r="R848" s="153">
        <f>SUM(R849:R866)</f>
        <v>0.04455196</v>
      </c>
      <c r="S848" s="152"/>
      <c r="T848" s="154">
        <f>SUM(T849:T866)</f>
        <v>0</v>
      </c>
      <c r="AR848" s="147" t="s">
        <v>149</v>
      </c>
      <c r="AT848" s="155" t="s">
        <v>70</v>
      </c>
      <c r="AU848" s="155" t="s">
        <v>8</v>
      </c>
      <c r="AY848" s="147" t="s">
        <v>141</v>
      </c>
      <c r="BK848" s="156">
        <f>SUM(BK849:BK866)</f>
        <v>0</v>
      </c>
    </row>
    <row r="849" spans="2:65" s="1" customFormat="1" ht="20.25" customHeight="1">
      <c r="B849" s="160"/>
      <c r="C849" s="161" t="s">
        <v>1609</v>
      </c>
      <c r="D849" s="161" t="s">
        <v>143</v>
      </c>
      <c r="E849" s="162" t="s">
        <v>1610</v>
      </c>
      <c r="F849" s="163" t="s">
        <v>1611</v>
      </c>
      <c r="G849" s="164" t="s">
        <v>187</v>
      </c>
      <c r="H849" s="165">
        <v>2.9</v>
      </c>
      <c r="I849" s="166"/>
      <c r="J849" s="167">
        <f>ROUND(I849*H849,0)</f>
        <v>0</v>
      </c>
      <c r="K849" s="163" t="s">
        <v>147</v>
      </c>
      <c r="L849" s="34"/>
      <c r="M849" s="168" t="s">
        <v>21</v>
      </c>
      <c r="N849" s="169" t="s">
        <v>43</v>
      </c>
      <c r="O849" s="35"/>
      <c r="P849" s="170">
        <f>O849*H849</f>
        <v>0</v>
      </c>
      <c r="Q849" s="170">
        <v>7E-05</v>
      </c>
      <c r="R849" s="170">
        <f>Q849*H849</f>
        <v>0.00020299999999999997</v>
      </c>
      <c r="S849" s="170">
        <v>0</v>
      </c>
      <c r="T849" s="171">
        <f>S849*H849</f>
        <v>0</v>
      </c>
      <c r="AR849" s="17" t="s">
        <v>239</v>
      </c>
      <c r="AT849" s="17" t="s">
        <v>143</v>
      </c>
      <c r="AU849" s="17" t="s">
        <v>149</v>
      </c>
      <c r="AY849" s="17" t="s">
        <v>141</v>
      </c>
      <c r="BE849" s="172">
        <f>IF(N849="základní",J849,0)</f>
        <v>0</v>
      </c>
      <c r="BF849" s="172">
        <f>IF(N849="snížená",J849,0)</f>
        <v>0</v>
      </c>
      <c r="BG849" s="172">
        <f>IF(N849="zákl. přenesená",J849,0)</f>
        <v>0</v>
      </c>
      <c r="BH849" s="172">
        <f>IF(N849="sníž. přenesená",J849,0)</f>
        <v>0</v>
      </c>
      <c r="BI849" s="172">
        <f>IF(N849="nulová",J849,0)</f>
        <v>0</v>
      </c>
      <c r="BJ849" s="17" t="s">
        <v>149</v>
      </c>
      <c r="BK849" s="172">
        <f>ROUND(I849*H849,0)</f>
        <v>0</v>
      </c>
      <c r="BL849" s="17" t="s">
        <v>239</v>
      </c>
      <c r="BM849" s="17" t="s">
        <v>1612</v>
      </c>
    </row>
    <row r="850" spans="2:47" s="1" customFormat="1" ht="28.5" customHeight="1">
      <c r="B850" s="34"/>
      <c r="D850" s="173" t="s">
        <v>151</v>
      </c>
      <c r="F850" s="174" t="s">
        <v>1613</v>
      </c>
      <c r="I850" s="134"/>
      <c r="L850" s="34"/>
      <c r="M850" s="63"/>
      <c r="N850" s="35"/>
      <c r="O850" s="35"/>
      <c r="P850" s="35"/>
      <c r="Q850" s="35"/>
      <c r="R850" s="35"/>
      <c r="S850" s="35"/>
      <c r="T850" s="64"/>
      <c r="AT850" s="17" t="s">
        <v>151</v>
      </c>
      <c r="AU850" s="17" t="s">
        <v>149</v>
      </c>
    </row>
    <row r="851" spans="2:51" s="13" customFormat="1" ht="20.25" customHeight="1">
      <c r="B851" s="197"/>
      <c r="D851" s="173" t="s">
        <v>153</v>
      </c>
      <c r="E851" s="198" t="s">
        <v>21</v>
      </c>
      <c r="F851" s="199" t="s">
        <v>1614</v>
      </c>
      <c r="H851" s="200" t="s">
        <v>21</v>
      </c>
      <c r="I851" s="201"/>
      <c r="L851" s="197"/>
      <c r="M851" s="202"/>
      <c r="N851" s="203"/>
      <c r="O851" s="203"/>
      <c r="P851" s="203"/>
      <c r="Q851" s="203"/>
      <c r="R851" s="203"/>
      <c r="S851" s="203"/>
      <c r="T851" s="204"/>
      <c r="AT851" s="200" t="s">
        <v>153</v>
      </c>
      <c r="AU851" s="200" t="s">
        <v>149</v>
      </c>
      <c r="AV851" s="13" t="s">
        <v>8</v>
      </c>
      <c r="AW851" s="13" t="s">
        <v>35</v>
      </c>
      <c r="AX851" s="13" t="s">
        <v>71</v>
      </c>
      <c r="AY851" s="200" t="s">
        <v>141</v>
      </c>
    </row>
    <row r="852" spans="2:51" s="11" customFormat="1" ht="20.25" customHeight="1">
      <c r="B852" s="175"/>
      <c r="D852" s="176" t="s">
        <v>153</v>
      </c>
      <c r="E852" s="177" t="s">
        <v>21</v>
      </c>
      <c r="F852" s="178" t="s">
        <v>1615</v>
      </c>
      <c r="H852" s="179">
        <v>2.9</v>
      </c>
      <c r="I852" s="180"/>
      <c r="L852" s="175"/>
      <c r="M852" s="181"/>
      <c r="N852" s="182"/>
      <c r="O852" s="182"/>
      <c r="P852" s="182"/>
      <c r="Q852" s="182"/>
      <c r="R852" s="182"/>
      <c r="S852" s="182"/>
      <c r="T852" s="183"/>
      <c r="AT852" s="184" t="s">
        <v>153</v>
      </c>
      <c r="AU852" s="184" t="s">
        <v>149</v>
      </c>
      <c r="AV852" s="11" t="s">
        <v>149</v>
      </c>
      <c r="AW852" s="11" t="s">
        <v>35</v>
      </c>
      <c r="AX852" s="11" t="s">
        <v>8</v>
      </c>
      <c r="AY852" s="184" t="s">
        <v>141</v>
      </c>
    </row>
    <row r="853" spans="2:65" s="1" customFormat="1" ht="20.25" customHeight="1">
      <c r="B853" s="160"/>
      <c r="C853" s="161" t="s">
        <v>1616</v>
      </c>
      <c r="D853" s="161" t="s">
        <v>143</v>
      </c>
      <c r="E853" s="162" t="s">
        <v>1617</v>
      </c>
      <c r="F853" s="163" t="s">
        <v>1618</v>
      </c>
      <c r="G853" s="164" t="s">
        <v>187</v>
      </c>
      <c r="H853" s="165">
        <v>2.9</v>
      </c>
      <c r="I853" s="166"/>
      <c r="J853" s="167">
        <f>ROUND(I853*H853,0)</f>
        <v>0</v>
      </c>
      <c r="K853" s="163" t="s">
        <v>147</v>
      </c>
      <c r="L853" s="34"/>
      <c r="M853" s="168" t="s">
        <v>21</v>
      </c>
      <c r="N853" s="169" t="s">
        <v>43</v>
      </c>
      <c r="O853" s="35"/>
      <c r="P853" s="170">
        <f>O853*H853</f>
        <v>0</v>
      </c>
      <c r="Q853" s="170">
        <v>0.00017</v>
      </c>
      <c r="R853" s="170">
        <f>Q853*H853</f>
        <v>0.0004930000000000001</v>
      </c>
      <c r="S853" s="170">
        <v>0</v>
      </c>
      <c r="T853" s="171">
        <f>S853*H853</f>
        <v>0</v>
      </c>
      <c r="AR853" s="17" t="s">
        <v>239</v>
      </c>
      <c r="AT853" s="17" t="s">
        <v>143</v>
      </c>
      <c r="AU853" s="17" t="s">
        <v>149</v>
      </c>
      <c r="AY853" s="17" t="s">
        <v>141</v>
      </c>
      <c r="BE853" s="172">
        <f>IF(N853="základní",J853,0)</f>
        <v>0</v>
      </c>
      <c r="BF853" s="172">
        <f>IF(N853="snížená",J853,0)</f>
        <v>0</v>
      </c>
      <c r="BG853" s="172">
        <f>IF(N853="zákl. přenesená",J853,0)</f>
        <v>0</v>
      </c>
      <c r="BH853" s="172">
        <f>IF(N853="sníž. přenesená",J853,0)</f>
        <v>0</v>
      </c>
      <c r="BI853" s="172">
        <f>IF(N853="nulová",J853,0)</f>
        <v>0</v>
      </c>
      <c r="BJ853" s="17" t="s">
        <v>149</v>
      </c>
      <c r="BK853" s="172">
        <f>ROUND(I853*H853,0)</f>
        <v>0</v>
      </c>
      <c r="BL853" s="17" t="s">
        <v>239</v>
      </c>
      <c r="BM853" s="17" t="s">
        <v>1619</v>
      </c>
    </row>
    <row r="854" spans="2:47" s="1" customFormat="1" ht="20.25" customHeight="1">
      <c r="B854" s="34"/>
      <c r="D854" s="176" t="s">
        <v>151</v>
      </c>
      <c r="F854" s="196" t="s">
        <v>1620</v>
      </c>
      <c r="I854" s="134"/>
      <c r="L854" s="34"/>
      <c r="M854" s="63"/>
      <c r="N854" s="35"/>
      <c r="O854" s="35"/>
      <c r="P854" s="35"/>
      <c r="Q854" s="35"/>
      <c r="R854" s="35"/>
      <c r="S854" s="35"/>
      <c r="T854" s="64"/>
      <c r="AT854" s="17" t="s">
        <v>151</v>
      </c>
      <c r="AU854" s="17" t="s">
        <v>149</v>
      </c>
    </row>
    <row r="855" spans="2:65" s="1" customFormat="1" ht="20.25" customHeight="1">
      <c r="B855" s="160"/>
      <c r="C855" s="161" t="s">
        <v>1621</v>
      </c>
      <c r="D855" s="161" t="s">
        <v>143</v>
      </c>
      <c r="E855" s="162" t="s">
        <v>1622</v>
      </c>
      <c r="F855" s="163" t="s">
        <v>1623</v>
      </c>
      <c r="G855" s="164" t="s">
        <v>187</v>
      </c>
      <c r="H855" s="165">
        <v>2.9</v>
      </c>
      <c r="I855" s="166"/>
      <c r="J855" s="167">
        <f>ROUND(I855*H855,0)</f>
        <v>0</v>
      </c>
      <c r="K855" s="163" t="s">
        <v>147</v>
      </c>
      <c r="L855" s="34"/>
      <c r="M855" s="168" t="s">
        <v>21</v>
      </c>
      <c r="N855" s="169" t="s">
        <v>43</v>
      </c>
      <c r="O855" s="35"/>
      <c r="P855" s="170">
        <f>O855*H855</f>
        <v>0</v>
      </c>
      <c r="Q855" s="170">
        <v>0.00012</v>
      </c>
      <c r="R855" s="170">
        <f>Q855*H855</f>
        <v>0.000348</v>
      </c>
      <c r="S855" s="170">
        <v>0</v>
      </c>
      <c r="T855" s="171">
        <f>S855*H855</f>
        <v>0</v>
      </c>
      <c r="AR855" s="17" t="s">
        <v>239</v>
      </c>
      <c r="AT855" s="17" t="s">
        <v>143</v>
      </c>
      <c r="AU855" s="17" t="s">
        <v>149</v>
      </c>
      <c r="AY855" s="17" t="s">
        <v>141</v>
      </c>
      <c r="BE855" s="172">
        <f>IF(N855="základní",J855,0)</f>
        <v>0</v>
      </c>
      <c r="BF855" s="172">
        <f>IF(N855="snížená",J855,0)</f>
        <v>0</v>
      </c>
      <c r="BG855" s="172">
        <f>IF(N855="zákl. přenesená",J855,0)</f>
        <v>0</v>
      </c>
      <c r="BH855" s="172">
        <f>IF(N855="sníž. přenesená",J855,0)</f>
        <v>0</v>
      </c>
      <c r="BI855" s="172">
        <f>IF(N855="nulová",J855,0)</f>
        <v>0</v>
      </c>
      <c r="BJ855" s="17" t="s">
        <v>149</v>
      </c>
      <c r="BK855" s="172">
        <f>ROUND(I855*H855,0)</f>
        <v>0</v>
      </c>
      <c r="BL855" s="17" t="s">
        <v>239</v>
      </c>
      <c r="BM855" s="17" t="s">
        <v>1624</v>
      </c>
    </row>
    <row r="856" spans="2:47" s="1" customFormat="1" ht="20.25" customHeight="1">
      <c r="B856" s="34"/>
      <c r="D856" s="176" t="s">
        <v>151</v>
      </c>
      <c r="F856" s="196" t="s">
        <v>1625</v>
      </c>
      <c r="I856" s="134"/>
      <c r="L856" s="34"/>
      <c r="M856" s="63"/>
      <c r="N856" s="35"/>
      <c r="O856" s="35"/>
      <c r="P856" s="35"/>
      <c r="Q856" s="35"/>
      <c r="R856" s="35"/>
      <c r="S856" s="35"/>
      <c r="T856" s="64"/>
      <c r="AT856" s="17" t="s">
        <v>151</v>
      </c>
      <c r="AU856" s="17" t="s">
        <v>149</v>
      </c>
    </row>
    <row r="857" spans="2:65" s="1" customFormat="1" ht="20.25" customHeight="1">
      <c r="B857" s="160"/>
      <c r="C857" s="161" t="s">
        <v>1626</v>
      </c>
      <c r="D857" s="161" t="s">
        <v>143</v>
      </c>
      <c r="E857" s="162" t="s">
        <v>1627</v>
      </c>
      <c r="F857" s="163" t="s">
        <v>1628</v>
      </c>
      <c r="G857" s="164" t="s">
        <v>187</v>
      </c>
      <c r="H857" s="165">
        <v>2.9</v>
      </c>
      <c r="I857" s="166"/>
      <c r="J857" s="167">
        <f>ROUND(I857*H857,0)</f>
        <v>0</v>
      </c>
      <c r="K857" s="163" t="s">
        <v>147</v>
      </c>
      <c r="L857" s="34"/>
      <c r="M857" s="168" t="s">
        <v>21</v>
      </c>
      <c r="N857" s="169" t="s">
        <v>43</v>
      </c>
      <c r="O857" s="35"/>
      <c r="P857" s="170">
        <f>O857*H857</f>
        <v>0</v>
      </c>
      <c r="Q857" s="170">
        <v>0.00012</v>
      </c>
      <c r="R857" s="170">
        <f>Q857*H857</f>
        <v>0.000348</v>
      </c>
      <c r="S857" s="170">
        <v>0</v>
      </c>
      <c r="T857" s="171">
        <f>S857*H857</f>
        <v>0</v>
      </c>
      <c r="AR857" s="17" t="s">
        <v>239</v>
      </c>
      <c r="AT857" s="17" t="s">
        <v>143</v>
      </c>
      <c r="AU857" s="17" t="s">
        <v>149</v>
      </c>
      <c r="AY857" s="17" t="s">
        <v>141</v>
      </c>
      <c r="BE857" s="172">
        <f>IF(N857="základní",J857,0)</f>
        <v>0</v>
      </c>
      <c r="BF857" s="172">
        <f>IF(N857="snížená",J857,0)</f>
        <v>0</v>
      </c>
      <c r="BG857" s="172">
        <f>IF(N857="zákl. přenesená",J857,0)</f>
        <v>0</v>
      </c>
      <c r="BH857" s="172">
        <f>IF(N857="sníž. přenesená",J857,0)</f>
        <v>0</v>
      </c>
      <c r="BI857" s="172">
        <f>IF(N857="nulová",J857,0)</f>
        <v>0</v>
      </c>
      <c r="BJ857" s="17" t="s">
        <v>149</v>
      </c>
      <c r="BK857" s="172">
        <f>ROUND(I857*H857,0)</f>
        <v>0</v>
      </c>
      <c r="BL857" s="17" t="s">
        <v>239</v>
      </c>
      <c r="BM857" s="17" t="s">
        <v>1629</v>
      </c>
    </row>
    <row r="858" spans="2:47" s="1" customFormat="1" ht="28.5" customHeight="1">
      <c r="B858" s="34"/>
      <c r="D858" s="176" t="s">
        <v>151</v>
      </c>
      <c r="F858" s="196" t="s">
        <v>1630</v>
      </c>
      <c r="I858" s="134"/>
      <c r="L858" s="34"/>
      <c r="M858" s="63"/>
      <c r="N858" s="35"/>
      <c r="O858" s="35"/>
      <c r="P858" s="35"/>
      <c r="Q858" s="35"/>
      <c r="R858" s="35"/>
      <c r="S858" s="35"/>
      <c r="T858" s="64"/>
      <c r="AT858" s="17" t="s">
        <v>151</v>
      </c>
      <c r="AU858" s="17" t="s">
        <v>149</v>
      </c>
    </row>
    <row r="859" spans="2:65" s="1" customFormat="1" ht="28.5" customHeight="1">
      <c r="B859" s="160"/>
      <c r="C859" s="161" t="s">
        <v>1631</v>
      </c>
      <c r="D859" s="161" t="s">
        <v>143</v>
      </c>
      <c r="E859" s="162" t="s">
        <v>1632</v>
      </c>
      <c r="F859" s="163" t="s">
        <v>1633</v>
      </c>
      <c r="G859" s="164" t="s">
        <v>187</v>
      </c>
      <c r="H859" s="165">
        <v>50.186</v>
      </c>
      <c r="I859" s="166"/>
      <c r="J859" s="167">
        <f>ROUND(I859*H859,0)</f>
        <v>0</v>
      </c>
      <c r="K859" s="163" t="s">
        <v>147</v>
      </c>
      <c r="L859" s="34"/>
      <c r="M859" s="168" t="s">
        <v>21</v>
      </c>
      <c r="N859" s="169" t="s">
        <v>43</v>
      </c>
      <c r="O859" s="35"/>
      <c r="P859" s="170">
        <f>O859*H859</f>
        <v>0</v>
      </c>
      <c r="Q859" s="170">
        <v>0.00014</v>
      </c>
      <c r="R859" s="170">
        <f>Q859*H859</f>
        <v>0.007026039999999999</v>
      </c>
      <c r="S859" s="170">
        <v>0</v>
      </c>
      <c r="T859" s="171">
        <f>S859*H859</f>
        <v>0</v>
      </c>
      <c r="AR859" s="17" t="s">
        <v>239</v>
      </c>
      <c r="AT859" s="17" t="s">
        <v>143</v>
      </c>
      <c r="AU859" s="17" t="s">
        <v>149</v>
      </c>
      <c r="AY859" s="17" t="s">
        <v>141</v>
      </c>
      <c r="BE859" s="172">
        <f>IF(N859="základní",J859,0)</f>
        <v>0</v>
      </c>
      <c r="BF859" s="172">
        <f>IF(N859="snížená",J859,0)</f>
        <v>0</v>
      </c>
      <c r="BG859" s="172">
        <f>IF(N859="zákl. přenesená",J859,0)</f>
        <v>0</v>
      </c>
      <c r="BH859" s="172">
        <f>IF(N859="sníž. přenesená",J859,0)</f>
        <v>0</v>
      </c>
      <c r="BI859" s="172">
        <f>IF(N859="nulová",J859,0)</f>
        <v>0</v>
      </c>
      <c r="BJ859" s="17" t="s">
        <v>149</v>
      </c>
      <c r="BK859" s="172">
        <f>ROUND(I859*H859,0)</f>
        <v>0</v>
      </c>
      <c r="BL859" s="17" t="s">
        <v>239</v>
      </c>
      <c r="BM859" s="17" t="s">
        <v>1634</v>
      </c>
    </row>
    <row r="860" spans="2:47" s="1" customFormat="1" ht="28.5" customHeight="1">
      <c r="B860" s="34"/>
      <c r="D860" s="173" t="s">
        <v>151</v>
      </c>
      <c r="F860" s="174" t="s">
        <v>1635</v>
      </c>
      <c r="I860" s="134"/>
      <c r="L860" s="34"/>
      <c r="M860" s="63"/>
      <c r="N860" s="35"/>
      <c r="O860" s="35"/>
      <c r="P860" s="35"/>
      <c r="Q860" s="35"/>
      <c r="R860" s="35"/>
      <c r="S860" s="35"/>
      <c r="T860" s="64"/>
      <c r="AT860" s="17" t="s">
        <v>151</v>
      </c>
      <c r="AU860" s="17" t="s">
        <v>149</v>
      </c>
    </row>
    <row r="861" spans="2:51" s="11" customFormat="1" ht="20.25" customHeight="1">
      <c r="B861" s="175"/>
      <c r="D861" s="173" t="s">
        <v>153</v>
      </c>
      <c r="E861" s="184" t="s">
        <v>21</v>
      </c>
      <c r="F861" s="185" t="s">
        <v>404</v>
      </c>
      <c r="H861" s="186">
        <v>54.618</v>
      </c>
      <c r="I861" s="180"/>
      <c r="L861" s="175"/>
      <c r="M861" s="181"/>
      <c r="N861" s="182"/>
      <c r="O861" s="182"/>
      <c r="P861" s="182"/>
      <c r="Q861" s="182"/>
      <c r="R861" s="182"/>
      <c r="S861" s="182"/>
      <c r="T861" s="183"/>
      <c r="AT861" s="184" t="s">
        <v>153</v>
      </c>
      <c r="AU861" s="184" t="s">
        <v>149</v>
      </c>
      <c r="AV861" s="11" t="s">
        <v>149</v>
      </c>
      <c r="AW861" s="11" t="s">
        <v>35</v>
      </c>
      <c r="AX861" s="11" t="s">
        <v>71</v>
      </c>
      <c r="AY861" s="184" t="s">
        <v>141</v>
      </c>
    </row>
    <row r="862" spans="2:51" s="11" customFormat="1" ht="20.25" customHeight="1">
      <c r="B862" s="175"/>
      <c r="D862" s="173" t="s">
        <v>153</v>
      </c>
      <c r="E862" s="184" t="s">
        <v>21</v>
      </c>
      <c r="F862" s="185" t="s">
        <v>405</v>
      </c>
      <c r="H862" s="186">
        <v>-6.525</v>
      </c>
      <c r="I862" s="180"/>
      <c r="L862" s="175"/>
      <c r="M862" s="181"/>
      <c r="N862" s="182"/>
      <c r="O862" s="182"/>
      <c r="P862" s="182"/>
      <c r="Q862" s="182"/>
      <c r="R862" s="182"/>
      <c r="S862" s="182"/>
      <c r="T862" s="183"/>
      <c r="AT862" s="184" t="s">
        <v>153</v>
      </c>
      <c r="AU862" s="184" t="s">
        <v>149</v>
      </c>
      <c r="AV862" s="11" t="s">
        <v>149</v>
      </c>
      <c r="AW862" s="11" t="s">
        <v>35</v>
      </c>
      <c r="AX862" s="11" t="s">
        <v>71</v>
      </c>
      <c r="AY862" s="184" t="s">
        <v>141</v>
      </c>
    </row>
    <row r="863" spans="2:51" s="11" customFormat="1" ht="20.25" customHeight="1">
      <c r="B863" s="175"/>
      <c r="D863" s="173" t="s">
        <v>153</v>
      </c>
      <c r="E863" s="184" t="s">
        <v>21</v>
      </c>
      <c r="F863" s="185" t="s">
        <v>406</v>
      </c>
      <c r="H863" s="186">
        <v>2.093</v>
      </c>
      <c r="I863" s="180"/>
      <c r="L863" s="175"/>
      <c r="M863" s="181"/>
      <c r="N863" s="182"/>
      <c r="O863" s="182"/>
      <c r="P863" s="182"/>
      <c r="Q863" s="182"/>
      <c r="R863" s="182"/>
      <c r="S863" s="182"/>
      <c r="T863" s="183"/>
      <c r="AT863" s="184" t="s">
        <v>153</v>
      </c>
      <c r="AU863" s="184" t="s">
        <v>149</v>
      </c>
      <c r="AV863" s="11" t="s">
        <v>149</v>
      </c>
      <c r="AW863" s="11" t="s">
        <v>35</v>
      </c>
      <c r="AX863" s="11" t="s">
        <v>71</v>
      </c>
      <c r="AY863" s="184" t="s">
        <v>141</v>
      </c>
    </row>
    <row r="864" spans="2:51" s="12" customFormat="1" ht="20.25" customHeight="1">
      <c r="B864" s="187"/>
      <c r="D864" s="176" t="s">
        <v>153</v>
      </c>
      <c r="E864" s="188" t="s">
        <v>21</v>
      </c>
      <c r="F864" s="189" t="s">
        <v>168</v>
      </c>
      <c r="H864" s="190">
        <v>50.186</v>
      </c>
      <c r="I864" s="191"/>
      <c r="L864" s="187"/>
      <c r="M864" s="192"/>
      <c r="N864" s="193"/>
      <c r="O864" s="193"/>
      <c r="P864" s="193"/>
      <c r="Q864" s="193"/>
      <c r="R864" s="193"/>
      <c r="S864" s="193"/>
      <c r="T864" s="194"/>
      <c r="AT864" s="195" t="s">
        <v>153</v>
      </c>
      <c r="AU864" s="195" t="s">
        <v>149</v>
      </c>
      <c r="AV864" s="12" t="s">
        <v>148</v>
      </c>
      <c r="AW864" s="12" t="s">
        <v>35</v>
      </c>
      <c r="AX864" s="12" t="s">
        <v>8</v>
      </c>
      <c r="AY864" s="195" t="s">
        <v>141</v>
      </c>
    </row>
    <row r="865" spans="2:65" s="1" customFormat="1" ht="20.25" customHeight="1">
      <c r="B865" s="160"/>
      <c r="C865" s="161" t="s">
        <v>1636</v>
      </c>
      <c r="D865" s="161" t="s">
        <v>143</v>
      </c>
      <c r="E865" s="162" t="s">
        <v>1637</v>
      </c>
      <c r="F865" s="163" t="s">
        <v>1638</v>
      </c>
      <c r="G865" s="164" t="s">
        <v>187</v>
      </c>
      <c r="H865" s="165">
        <v>50.186</v>
      </c>
      <c r="I865" s="166"/>
      <c r="J865" s="167">
        <f>ROUND(I865*H865,0)</f>
        <v>0</v>
      </c>
      <c r="K865" s="163" t="s">
        <v>147</v>
      </c>
      <c r="L865" s="34"/>
      <c r="M865" s="168" t="s">
        <v>21</v>
      </c>
      <c r="N865" s="169" t="s">
        <v>43</v>
      </c>
      <c r="O865" s="35"/>
      <c r="P865" s="170">
        <f>O865*H865</f>
        <v>0</v>
      </c>
      <c r="Q865" s="170">
        <v>0.00072</v>
      </c>
      <c r="R865" s="170">
        <f>Q865*H865</f>
        <v>0.03613392</v>
      </c>
      <c r="S865" s="170">
        <v>0</v>
      </c>
      <c r="T865" s="171">
        <f>S865*H865</f>
        <v>0</v>
      </c>
      <c r="AR865" s="17" t="s">
        <v>239</v>
      </c>
      <c r="AT865" s="17" t="s">
        <v>143</v>
      </c>
      <c r="AU865" s="17" t="s">
        <v>149</v>
      </c>
      <c r="AY865" s="17" t="s">
        <v>141</v>
      </c>
      <c r="BE865" s="172">
        <f>IF(N865="základní",J865,0)</f>
        <v>0</v>
      </c>
      <c r="BF865" s="172">
        <f>IF(N865="snížená",J865,0)</f>
        <v>0</v>
      </c>
      <c r="BG865" s="172">
        <f>IF(N865="zákl. přenesená",J865,0)</f>
        <v>0</v>
      </c>
      <c r="BH865" s="172">
        <f>IF(N865="sníž. přenesená",J865,0)</f>
        <v>0</v>
      </c>
      <c r="BI865" s="172">
        <f>IF(N865="nulová",J865,0)</f>
        <v>0</v>
      </c>
      <c r="BJ865" s="17" t="s">
        <v>149</v>
      </c>
      <c r="BK865" s="172">
        <f>ROUND(I865*H865,0)</f>
        <v>0</v>
      </c>
      <c r="BL865" s="17" t="s">
        <v>239</v>
      </c>
      <c r="BM865" s="17" t="s">
        <v>1639</v>
      </c>
    </row>
    <row r="866" spans="2:47" s="1" customFormat="1" ht="28.5" customHeight="1">
      <c r="B866" s="34"/>
      <c r="D866" s="173" t="s">
        <v>151</v>
      </c>
      <c r="F866" s="174" t="s">
        <v>1640</v>
      </c>
      <c r="I866" s="134"/>
      <c r="L866" s="34"/>
      <c r="M866" s="63"/>
      <c r="N866" s="35"/>
      <c r="O866" s="35"/>
      <c r="P866" s="35"/>
      <c r="Q866" s="35"/>
      <c r="R866" s="35"/>
      <c r="S866" s="35"/>
      <c r="T866" s="64"/>
      <c r="AT866" s="17" t="s">
        <v>151</v>
      </c>
      <c r="AU866" s="17" t="s">
        <v>149</v>
      </c>
    </row>
    <row r="867" spans="2:63" s="10" customFormat="1" ht="36.75" customHeight="1">
      <c r="B867" s="146"/>
      <c r="D867" s="147" t="s">
        <v>70</v>
      </c>
      <c r="E867" s="148" t="s">
        <v>470</v>
      </c>
      <c r="F867" s="148" t="s">
        <v>1641</v>
      </c>
      <c r="I867" s="149"/>
      <c r="J867" s="150">
        <f>BK867</f>
        <v>0</v>
      </c>
      <c r="L867" s="146"/>
      <c r="M867" s="151"/>
      <c r="N867" s="152"/>
      <c r="O867" s="152"/>
      <c r="P867" s="153">
        <f>P868+P1062</f>
        <v>0</v>
      </c>
      <c r="Q867" s="152"/>
      <c r="R867" s="153">
        <f>R868+R1062</f>
        <v>0.30836087999999995</v>
      </c>
      <c r="S867" s="152"/>
      <c r="T867" s="154">
        <f>T868+T1062</f>
        <v>0</v>
      </c>
      <c r="AR867" s="147" t="s">
        <v>161</v>
      </c>
      <c r="AT867" s="155" t="s">
        <v>70</v>
      </c>
      <c r="AU867" s="155" t="s">
        <v>71</v>
      </c>
      <c r="AY867" s="147" t="s">
        <v>141</v>
      </c>
      <c r="BK867" s="156">
        <f>BK868+BK1062</f>
        <v>0</v>
      </c>
    </row>
    <row r="868" spans="2:63" s="10" customFormat="1" ht="19.5" customHeight="1">
      <c r="B868" s="146"/>
      <c r="D868" s="157" t="s">
        <v>70</v>
      </c>
      <c r="E868" s="158" t="s">
        <v>1642</v>
      </c>
      <c r="F868" s="158" t="s">
        <v>1643</v>
      </c>
      <c r="I868" s="149"/>
      <c r="J868" s="159">
        <f>BK868</f>
        <v>0</v>
      </c>
      <c r="L868" s="146"/>
      <c r="M868" s="151"/>
      <c r="N868" s="152"/>
      <c r="O868" s="152"/>
      <c r="P868" s="153">
        <f>SUM(P869:P1061)</f>
        <v>0</v>
      </c>
      <c r="Q868" s="152"/>
      <c r="R868" s="153">
        <f>SUM(R869:R1061)</f>
        <v>0.02734</v>
      </c>
      <c r="S868" s="152"/>
      <c r="T868" s="154">
        <f>SUM(T869:T1061)</f>
        <v>0</v>
      </c>
      <c r="AR868" s="147" t="s">
        <v>161</v>
      </c>
      <c r="AT868" s="155" t="s">
        <v>70</v>
      </c>
      <c r="AU868" s="155" t="s">
        <v>8</v>
      </c>
      <c r="AY868" s="147" t="s">
        <v>141</v>
      </c>
      <c r="BK868" s="156">
        <f>SUM(BK869:BK1061)</f>
        <v>0</v>
      </c>
    </row>
    <row r="869" spans="2:65" s="1" customFormat="1" ht="20.25" customHeight="1">
      <c r="B869" s="160"/>
      <c r="C869" s="161" t="s">
        <v>1644</v>
      </c>
      <c r="D869" s="161" t="s">
        <v>143</v>
      </c>
      <c r="E869" s="162" t="s">
        <v>1645</v>
      </c>
      <c r="F869" s="163" t="s">
        <v>1646</v>
      </c>
      <c r="G869" s="164" t="s">
        <v>1180</v>
      </c>
      <c r="H869" s="165">
        <v>50</v>
      </c>
      <c r="I869" s="166"/>
      <c r="J869" s="167">
        <f>ROUND(I869*H869,0)</f>
        <v>0</v>
      </c>
      <c r="K869" s="163" t="s">
        <v>21</v>
      </c>
      <c r="L869" s="34"/>
      <c r="M869" s="168" t="s">
        <v>21</v>
      </c>
      <c r="N869" s="169" t="s">
        <v>43</v>
      </c>
      <c r="O869" s="35"/>
      <c r="P869" s="170">
        <f>O869*H869</f>
        <v>0</v>
      </c>
      <c r="Q869" s="170">
        <v>0</v>
      </c>
      <c r="R869" s="170">
        <f>Q869*H869</f>
        <v>0</v>
      </c>
      <c r="S869" s="170">
        <v>0</v>
      </c>
      <c r="T869" s="171">
        <f>S869*H869</f>
        <v>0</v>
      </c>
      <c r="AR869" s="17" t="s">
        <v>148</v>
      </c>
      <c r="AT869" s="17" t="s">
        <v>143</v>
      </c>
      <c r="AU869" s="17" t="s">
        <v>149</v>
      </c>
      <c r="AY869" s="17" t="s">
        <v>141</v>
      </c>
      <c r="BE869" s="172">
        <f>IF(N869="základní",J869,0)</f>
        <v>0</v>
      </c>
      <c r="BF869" s="172">
        <f>IF(N869="snížená",J869,0)</f>
        <v>0</v>
      </c>
      <c r="BG869" s="172">
        <f>IF(N869="zákl. přenesená",J869,0)</f>
        <v>0</v>
      </c>
      <c r="BH869" s="172">
        <f>IF(N869="sníž. přenesená",J869,0)</f>
        <v>0</v>
      </c>
      <c r="BI869" s="172">
        <f>IF(N869="nulová",J869,0)</f>
        <v>0</v>
      </c>
      <c r="BJ869" s="17" t="s">
        <v>149</v>
      </c>
      <c r="BK869" s="172">
        <f>ROUND(I869*H869,0)</f>
        <v>0</v>
      </c>
      <c r="BL869" s="17" t="s">
        <v>148</v>
      </c>
      <c r="BM869" s="17" t="s">
        <v>1647</v>
      </c>
    </row>
    <row r="870" spans="2:47" s="1" customFormat="1" ht="20.25" customHeight="1">
      <c r="B870" s="34"/>
      <c r="D870" s="176" t="s">
        <v>151</v>
      </c>
      <c r="F870" s="196" t="s">
        <v>1646</v>
      </c>
      <c r="I870" s="134"/>
      <c r="L870" s="34"/>
      <c r="M870" s="63"/>
      <c r="N870" s="35"/>
      <c r="O870" s="35"/>
      <c r="P870" s="35"/>
      <c r="Q870" s="35"/>
      <c r="R870" s="35"/>
      <c r="S870" s="35"/>
      <c r="T870" s="64"/>
      <c r="AT870" s="17" t="s">
        <v>151</v>
      </c>
      <c r="AU870" s="17" t="s">
        <v>149</v>
      </c>
    </row>
    <row r="871" spans="2:65" s="1" customFormat="1" ht="20.25" customHeight="1">
      <c r="B871" s="160"/>
      <c r="C871" s="161" t="s">
        <v>1648</v>
      </c>
      <c r="D871" s="161" t="s">
        <v>143</v>
      </c>
      <c r="E871" s="162" t="s">
        <v>1649</v>
      </c>
      <c r="F871" s="163" t="s">
        <v>1650</v>
      </c>
      <c r="G871" s="164" t="s">
        <v>1180</v>
      </c>
      <c r="H871" s="165">
        <v>20</v>
      </c>
      <c r="I871" s="166"/>
      <c r="J871" s="167">
        <f>ROUND(I871*H871,0)</f>
        <v>0</v>
      </c>
      <c r="K871" s="163" t="s">
        <v>21</v>
      </c>
      <c r="L871" s="34"/>
      <c r="M871" s="168" t="s">
        <v>21</v>
      </c>
      <c r="N871" s="169" t="s">
        <v>43</v>
      </c>
      <c r="O871" s="35"/>
      <c r="P871" s="170">
        <f>O871*H871</f>
        <v>0</v>
      </c>
      <c r="Q871" s="170">
        <v>0</v>
      </c>
      <c r="R871" s="170">
        <f>Q871*H871</f>
        <v>0</v>
      </c>
      <c r="S871" s="170">
        <v>0</v>
      </c>
      <c r="T871" s="171">
        <f>S871*H871</f>
        <v>0</v>
      </c>
      <c r="AR871" s="17" t="s">
        <v>148</v>
      </c>
      <c r="AT871" s="17" t="s">
        <v>143</v>
      </c>
      <c r="AU871" s="17" t="s">
        <v>149</v>
      </c>
      <c r="AY871" s="17" t="s">
        <v>141</v>
      </c>
      <c r="BE871" s="172">
        <f>IF(N871="základní",J871,0)</f>
        <v>0</v>
      </c>
      <c r="BF871" s="172">
        <f>IF(N871="snížená",J871,0)</f>
        <v>0</v>
      </c>
      <c r="BG871" s="172">
        <f>IF(N871="zákl. přenesená",J871,0)</f>
        <v>0</v>
      </c>
      <c r="BH871" s="172">
        <f>IF(N871="sníž. přenesená",J871,0)</f>
        <v>0</v>
      </c>
      <c r="BI871" s="172">
        <f>IF(N871="nulová",J871,0)</f>
        <v>0</v>
      </c>
      <c r="BJ871" s="17" t="s">
        <v>149</v>
      </c>
      <c r="BK871" s="172">
        <f>ROUND(I871*H871,0)</f>
        <v>0</v>
      </c>
      <c r="BL871" s="17" t="s">
        <v>148</v>
      </c>
      <c r="BM871" s="17" t="s">
        <v>1651</v>
      </c>
    </row>
    <row r="872" spans="2:47" s="1" customFormat="1" ht="20.25" customHeight="1">
      <c r="B872" s="34"/>
      <c r="D872" s="176" t="s">
        <v>151</v>
      </c>
      <c r="F872" s="196" t="s">
        <v>1650</v>
      </c>
      <c r="I872" s="134"/>
      <c r="L872" s="34"/>
      <c r="M872" s="63"/>
      <c r="N872" s="35"/>
      <c r="O872" s="35"/>
      <c r="P872" s="35"/>
      <c r="Q872" s="35"/>
      <c r="R872" s="35"/>
      <c r="S872" s="35"/>
      <c r="T872" s="64"/>
      <c r="AT872" s="17" t="s">
        <v>151</v>
      </c>
      <c r="AU872" s="17" t="s">
        <v>149</v>
      </c>
    </row>
    <row r="873" spans="2:65" s="1" customFormat="1" ht="20.25" customHeight="1">
      <c r="B873" s="160"/>
      <c r="C873" s="161" t="s">
        <v>1652</v>
      </c>
      <c r="D873" s="161" t="s">
        <v>143</v>
      </c>
      <c r="E873" s="162" t="s">
        <v>1653</v>
      </c>
      <c r="F873" s="163" t="s">
        <v>1654</v>
      </c>
      <c r="G873" s="164" t="s">
        <v>1180</v>
      </c>
      <c r="H873" s="165">
        <v>5</v>
      </c>
      <c r="I873" s="166"/>
      <c r="J873" s="167">
        <f>ROUND(I873*H873,0)</f>
        <v>0</v>
      </c>
      <c r="K873" s="163" t="s">
        <v>21</v>
      </c>
      <c r="L873" s="34"/>
      <c r="M873" s="168" t="s">
        <v>21</v>
      </c>
      <c r="N873" s="169" t="s">
        <v>43</v>
      </c>
      <c r="O873" s="35"/>
      <c r="P873" s="170">
        <f>O873*H873</f>
        <v>0</v>
      </c>
      <c r="Q873" s="170">
        <v>0</v>
      </c>
      <c r="R873" s="170">
        <f>Q873*H873</f>
        <v>0</v>
      </c>
      <c r="S873" s="170">
        <v>0</v>
      </c>
      <c r="T873" s="171">
        <f>S873*H873</f>
        <v>0</v>
      </c>
      <c r="AR873" s="17" t="s">
        <v>148</v>
      </c>
      <c r="AT873" s="17" t="s">
        <v>143</v>
      </c>
      <c r="AU873" s="17" t="s">
        <v>149</v>
      </c>
      <c r="AY873" s="17" t="s">
        <v>141</v>
      </c>
      <c r="BE873" s="172">
        <f>IF(N873="základní",J873,0)</f>
        <v>0</v>
      </c>
      <c r="BF873" s="172">
        <f>IF(N873="snížená",J873,0)</f>
        <v>0</v>
      </c>
      <c r="BG873" s="172">
        <f>IF(N873="zákl. přenesená",J873,0)</f>
        <v>0</v>
      </c>
      <c r="BH873" s="172">
        <f>IF(N873="sníž. přenesená",J873,0)</f>
        <v>0</v>
      </c>
      <c r="BI873" s="172">
        <f>IF(N873="nulová",J873,0)</f>
        <v>0</v>
      </c>
      <c r="BJ873" s="17" t="s">
        <v>149</v>
      </c>
      <c r="BK873" s="172">
        <f>ROUND(I873*H873,0)</f>
        <v>0</v>
      </c>
      <c r="BL873" s="17" t="s">
        <v>148</v>
      </c>
      <c r="BM873" s="17" t="s">
        <v>1655</v>
      </c>
    </row>
    <row r="874" spans="2:47" s="1" customFormat="1" ht="20.25" customHeight="1">
      <c r="B874" s="34"/>
      <c r="D874" s="176" t="s">
        <v>151</v>
      </c>
      <c r="F874" s="196" t="s">
        <v>1654</v>
      </c>
      <c r="I874" s="134"/>
      <c r="L874" s="34"/>
      <c r="M874" s="63"/>
      <c r="N874" s="35"/>
      <c r="O874" s="35"/>
      <c r="P874" s="35"/>
      <c r="Q874" s="35"/>
      <c r="R874" s="35"/>
      <c r="S874" s="35"/>
      <c r="T874" s="64"/>
      <c r="AT874" s="17" t="s">
        <v>151</v>
      </c>
      <c r="AU874" s="17" t="s">
        <v>149</v>
      </c>
    </row>
    <row r="875" spans="2:65" s="1" customFormat="1" ht="28.5" customHeight="1">
      <c r="B875" s="160"/>
      <c r="C875" s="161" t="s">
        <v>1656</v>
      </c>
      <c r="D875" s="161" t="s">
        <v>143</v>
      </c>
      <c r="E875" s="162" t="s">
        <v>1657</v>
      </c>
      <c r="F875" s="163" t="s">
        <v>1658</v>
      </c>
      <c r="G875" s="164" t="s">
        <v>265</v>
      </c>
      <c r="H875" s="165">
        <v>8</v>
      </c>
      <c r="I875" s="166"/>
      <c r="J875" s="167">
        <f>ROUND(I875*H875,0)</f>
        <v>0</v>
      </c>
      <c r="K875" s="163" t="s">
        <v>21</v>
      </c>
      <c r="L875" s="34"/>
      <c r="M875" s="168" t="s">
        <v>21</v>
      </c>
      <c r="N875" s="169" t="s">
        <v>43</v>
      </c>
      <c r="O875" s="35"/>
      <c r="P875" s="170">
        <f>O875*H875</f>
        <v>0</v>
      </c>
      <c r="Q875" s="170">
        <v>0</v>
      </c>
      <c r="R875" s="170">
        <f>Q875*H875</f>
        <v>0</v>
      </c>
      <c r="S875" s="170">
        <v>0</v>
      </c>
      <c r="T875" s="171">
        <f>S875*H875</f>
        <v>0</v>
      </c>
      <c r="AR875" s="17" t="s">
        <v>148</v>
      </c>
      <c r="AT875" s="17" t="s">
        <v>143</v>
      </c>
      <c r="AU875" s="17" t="s">
        <v>149</v>
      </c>
      <c r="AY875" s="17" t="s">
        <v>141</v>
      </c>
      <c r="BE875" s="172">
        <f>IF(N875="základní",J875,0)</f>
        <v>0</v>
      </c>
      <c r="BF875" s="172">
        <f>IF(N875="snížená",J875,0)</f>
        <v>0</v>
      </c>
      <c r="BG875" s="172">
        <f>IF(N875="zákl. přenesená",J875,0)</f>
        <v>0</v>
      </c>
      <c r="BH875" s="172">
        <f>IF(N875="sníž. přenesená",J875,0)</f>
        <v>0</v>
      </c>
      <c r="BI875" s="172">
        <f>IF(N875="nulová",J875,0)</f>
        <v>0</v>
      </c>
      <c r="BJ875" s="17" t="s">
        <v>149</v>
      </c>
      <c r="BK875" s="172">
        <f>ROUND(I875*H875,0)</f>
        <v>0</v>
      </c>
      <c r="BL875" s="17" t="s">
        <v>148</v>
      </c>
      <c r="BM875" s="17" t="s">
        <v>1659</v>
      </c>
    </row>
    <row r="876" spans="2:47" s="1" customFormat="1" ht="28.5" customHeight="1">
      <c r="B876" s="34"/>
      <c r="D876" s="176" t="s">
        <v>151</v>
      </c>
      <c r="F876" s="196" t="s">
        <v>1658</v>
      </c>
      <c r="I876" s="134"/>
      <c r="L876" s="34"/>
      <c r="M876" s="63"/>
      <c r="N876" s="35"/>
      <c r="O876" s="35"/>
      <c r="P876" s="35"/>
      <c r="Q876" s="35"/>
      <c r="R876" s="35"/>
      <c r="S876" s="35"/>
      <c r="T876" s="64"/>
      <c r="AT876" s="17" t="s">
        <v>151</v>
      </c>
      <c r="AU876" s="17" t="s">
        <v>149</v>
      </c>
    </row>
    <row r="877" spans="2:65" s="1" customFormat="1" ht="20.25" customHeight="1">
      <c r="B877" s="160"/>
      <c r="C877" s="161" t="s">
        <v>1660</v>
      </c>
      <c r="D877" s="161" t="s">
        <v>143</v>
      </c>
      <c r="E877" s="162" t="s">
        <v>1661</v>
      </c>
      <c r="F877" s="163" t="s">
        <v>1662</v>
      </c>
      <c r="G877" s="164" t="s">
        <v>146</v>
      </c>
      <c r="H877" s="165">
        <v>30</v>
      </c>
      <c r="I877" s="166"/>
      <c r="J877" s="167">
        <f>ROUND(I877*H877,0)</f>
        <v>0</v>
      </c>
      <c r="K877" s="163" t="s">
        <v>21</v>
      </c>
      <c r="L877" s="34"/>
      <c r="M877" s="168" t="s">
        <v>21</v>
      </c>
      <c r="N877" s="169" t="s">
        <v>43</v>
      </c>
      <c r="O877" s="35"/>
      <c r="P877" s="170">
        <f>O877*H877</f>
        <v>0</v>
      </c>
      <c r="Q877" s="170">
        <v>0</v>
      </c>
      <c r="R877" s="170">
        <f>Q877*H877</f>
        <v>0</v>
      </c>
      <c r="S877" s="170">
        <v>0</v>
      </c>
      <c r="T877" s="171">
        <f>S877*H877</f>
        <v>0</v>
      </c>
      <c r="AR877" s="17" t="s">
        <v>148</v>
      </c>
      <c r="AT877" s="17" t="s">
        <v>143</v>
      </c>
      <c r="AU877" s="17" t="s">
        <v>149</v>
      </c>
      <c r="AY877" s="17" t="s">
        <v>141</v>
      </c>
      <c r="BE877" s="172">
        <f>IF(N877="základní",J877,0)</f>
        <v>0</v>
      </c>
      <c r="BF877" s="172">
        <f>IF(N877="snížená",J877,0)</f>
        <v>0</v>
      </c>
      <c r="BG877" s="172">
        <f>IF(N877="zákl. přenesená",J877,0)</f>
        <v>0</v>
      </c>
      <c r="BH877" s="172">
        <f>IF(N877="sníž. přenesená",J877,0)</f>
        <v>0</v>
      </c>
      <c r="BI877" s="172">
        <f>IF(N877="nulová",J877,0)</f>
        <v>0</v>
      </c>
      <c r="BJ877" s="17" t="s">
        <v>149</v>
      </c>
      <c r="BK877" s="172">
        <f>ROUND(I877*H877,0)</f>
        <v>0</v>
      </c>
      <c r="BL877" s="17" t="s">
        <v>148</v>
      </c>
      <c r="BM877" s="17" t="s">
        <v>1663</v>
      </c>
    </row>
    <row r="878" spans="2:47" s="1" customFormat="1" ht="20.25" customHeight="1">
      <c r="B878" s="34"/>
      <c r="D878" s="176" t="s">
        <v>151</v>
      </c>
      <c r="F878" s="196" t="s">
        <v>1662</v>
      </c>
      <c r="I878" s="134"/>
      <c r="L878" s="34"/>
      <c r="M878" s="63"/>
      <c r="N878" s="35"/>
      <c r="O878" s="35"/>
      <c r="P878" s="35"/>
      <c r="Q878" s="35"/>
      <c r="R878" s="35"/>
      <c r="S878" s="35"/>
      <c r="T878" s="64"/>
      <c r="AT878" s="17" t="s">
        <v>151</v>
      </c>
      <c r="AU878" s="17" t="s">
        <v>149</v>
      </c>
    </row>
    <row r="879" spans="2:65" s="1" customFormat="1" ht="20.25" customHeight="1">
      <c r="B879" s="160"/>
      <c r="C879" s="161" t="s">
        <v>1664</v>
      </c>
      <c r="D879" s="161" t="s">
        <v>143</v>
      </c>
      <c r="E879" s="162" t="s">
        <v>1665</v>
      </c>
      <c r="F879" s="163" t="s">
        <v>1666</v>
      </c>
      <c r="G879" s="164" t="s">
        <v>146</v>
      </c>
      <c r="H879" s="165">
        <v>30</v>
      </c>
      <c r="I879" s="166"/>
      <c r="J879" s="167">
        <f>ROUND(I879*H879,0)</f>
        <v>0</v>
      </c>
      <c r="K879" s="163" t="s">
        <v>21</v>
      </c>
      <c r="L879" s="34"/>
      <c r="M879" s="168" t="s">
        <v>21</v>
      </c>
      <c r="N879" s="169" t="s">
        <v>43</v>
      </c>
      <c r="O879" s="35"/>
      <c r="P879" s="170">
        <f>O879*H879</f>
        <v>0</v>
      </c>
      <c r="Q879" s="170">
        <v>0</v>
      </c>
      <c r="R879" s="170">
        <f>Q879*H879</f>
        <v>0</v>
      </c>
      <c r="S879" s="170">
        <v>0</v>
      </c>
      <c r="T879" s="171">
        <f>S879*H879</f>
        <v>0</v>
      </c>
      <c r="AR879" s="17" t="s">
        <v>148</v>
      </c>
      <c r="AT879" s="17" t="s">
        <v>143</v>
      </c>
      <c r="AU879" s="17" t="s">
        <v>149</v>
      </c>
      <c r="AY879" s="17" t="s">
        <v>141</v>
      </c>
      <c r="BE879" s="172">
        <f>IF(N879="základní",J879,0)</f>
        <v>0</v>
      </c>
      <c r="BF879" s="172">
        <f>IF(N879="snížená",J879,0)</f>
        <v>0</v>
      </c>
      <c r="BG879" s="172">
        <f>IF(N879="zákl. přenesená",J879,0)</f>
        <v>0</v>
      </c>
      <c r="BH879" s="172">
        <f>IF(N879="sníž. přenesená",J879,0)</f>
        <v>0</v>
      </c>
      <c r="BI879" s="172">
        <f>IF(N879="nulová",J879,0)</f>
        <v>0</v>
      </c>
      <c r="BJ879" s="17" t="s">
        <v>149</v>
      </c>
      <c r="BK879" s="172">
        <f>ROUND(I879*H879,0)</f>
        <v>0</v>
      </c>
      <c r="BL879" s="17" t="s">
        <v>148</v>
      </c>
      <c r="BM879" s="17" t="s">
        <v>1667</v>
      </c>
    </row>
    <row r="880" spans="2:47" s="1" customFormat="1" ht="20.25" customHeight="1">
      <c r="B880" s="34"/>
      <c r="D880" s="176" t="s">
        <v>151</v>
      </c>
      <c r="F880" s="196" t="s">
        <v>1666</v>
      </c>
      <c r="I880" s="134"/>
      <c r="L880" s="34"/>
      <c r="M880" s="63"/>
      <c r="N880" s="35"/>
      <c r="O880" s="35"/>
      <c r="P880" s="35"/>
      <c r="Q880" s="35"/>
      <c r="R880" s="35"/>
      <c r="S880" s="35"/>
      <c r="T880" s="64"/>
      <c r="AT880" s="17" t="s">
        <v>151</v>
      </c>
      <c r="AU880" s="17" t="s">
        <v>149</v>
      </c>
    </row>
    <row r="881" spans="2:65" s="1" customFormat="1" ht="20.25" customHeight="1">
      <c r="B881" s="160"/>
      <c r="C881" s="161" t="s">
        <v>1668</v>
      </c>
      <c r="D881" s="161" t="s">
        <v>143</v>
      </c>
      <c r="E881" s="162" t="s">
        <v>1669</v>
      </c>
      <c r="F881" s="163" t="s">
        <v>1670</v>
      </c>
      <c r="G881" s="164" t="s">
        <v>146</v>
      </c>
      <c r="H881" s="165">
        <v>40</v>
      </c>
      <c r="I881" s="166"/>
      <c r="J881" s="167">
        <f>ROUND(I881*H881,0)</f>
        <v>0</v>
      </c>
      <c r="K881" s="163" t="s">
        <v>21</v>
      </c>
      <c r="L881" s="34"/>
      <c r="M881" s="168" t="s">
        <v>21</v>
      </c>
      <c r="N881" s="169" t="s">
        <v>43</v>
      </c>
      <c r="O881" s="35"/>
      <c r="P881" s="170">
        <f>O881*H881</f>
        <v>0</v>
      </c>
      <c r="Q881" s="170">
        <v>0</v>
      </c>
      <c r="R881" s="170">
        <f>Q881*H881</f>
        <v>0</v>
      </c>
      <c r="S881" s="170">
        <v>0</v>
      </c>
      <c r="T881" s="171">
        <f>S881*H881</f>
        <v>0</v>
      </c>
      <c r="AR881" s="17" t="s">
        <v>148</v>
      </c>
      <c r="AT881" s="17" t="s">
        <v>143</v>
      </c>
      <c r="AU881" s="17" t="s">
        <v>149</v>
      </c>
      <c r="AY881" s="17" t="s">
        <v>141</v>
      </c>
      <c r="BE881" s="172">
        <f>IF(N881="základní",J881,0)</f>
        <v>0</v>
      </c>
      <c r="BF881" s="172">
        <f>IF(N881="snížená",J881,0)</f>
        <v>0</v>
      </c>
      <c r="BG881" s="172">
        <f>IF(N881="zákl. přenesená",J881,0)</f>
        <v>0</v>
      </c>
      <c r="BH881" s="172">
        <f>IF(N881="sníž. přenesená",J881,0)</f>
        <v>0</v>
      </c>
      <c r="BI881" s="172">
        <f>IF(N881="nulová",J881,0)</f>
        <v>0</v>
      </c>
      <c r="BJ881" s="17" t="s">
        <v>149</v>
      </c>
      <c r="BK881" s="172">
        <f>ROUND(I881*H881,0)</f>
        <v>0</v>
      </c>
      <c r="BL881" s="17" t="s">
        <v>148</v>
      </c>
      <c r="BM881" s="17" t="s">
        <v>1671</v>
      </c>
    </row>
    <row r="882" spans="2:47" s="1" customFormat="1" ht="20.25" customHeight="1">
      <c r="B882" s="34"/>
      <c r="D882" s="176" t="s">
        <v>151</v>
      </c>
      <c r="F882" s="196" t="s">
        <v>1670</v>
      </c>
      <c r="I882" s="134"/>
      <c r="L882" s="34"/>
      <c r="M882" s="63"/>
      <c r="N882" s="35"/>
      <c r="O882" s="35"/>
      <c r="P882" s="35"/>
      <c r="Q882" s="35"/>
      <c r="R882" s="35"/>
      <c r="S882" s="35"/>
      <c r="T882" s="64"/>
      <c r="AT882" s="17" t="s">
        <v>151</v>
      </c>
      <c r="AU882" s="17" t="s">
        <v>149</v>
      </c>
    </row>
    <row r="883" spans="2:65" s="1" customFormat="1" ht="20.25" customHeight="1">
      <c r="B883" s="160"/>
      <c r="C883" s="161" t="s">
        <v>1672</v>
      </c>
      <c r="D883" s="161" t="s">
        <v>143</v>
      </c>
      <c r="E883" s="162" t="s">
        <v>1673</v>
      </c>
      <c r="F883" s="163" t="s">
        <v>1674</v>
      </c>
      <c r="G883" s="164" t="s">
        <v>146</v>
      </c>
      <c r="H883" s="165">
        <v>40</v>
      </c>
      <c r="I883" s="166"/>
      <c r="J883" s="167">
        <f>ROUND(I883*H883,0)</f>
        <v>0</v>
      </c>
      <c r="K883" s="163" t="s">
        <v>21</v>
      </c>
      <c r="L883" s="34"/>
      <c r="M883" s="168" t="s">
        <v>21</v>
      </c>
      <c r="N883" s="169" t="s">
        <v>43</v>
      </c>
      <c r="O883" s="35"/>
      <c r="P883" s="170">
        <f>O883*H883</f>
        <v>0</v>
      </c>
      <c r="Q883" s="170">
        <v>0</v>
      </c>
      <c r="R883" s="170">
        <f>Q883*H883</f>
        <v>0</v>
      </c>
      <c r="S883" s="170">
        <v>0</v>
      </c>
      <c r="T883" s="171">
        <f>S883*H883</f>
        <v>0</v>
      </c>
      <c r="AR883" s="17" t="s">
        <v>148</v>
      </c>
      <c r="AT883" s="17" t="s">
        <v>143</v>
      </c>
      <c r="AU883" s="17" t="s">
        <v>149</v>
      </c>
      <c r="AY883" s="17" t="s">
        <v>141</v>
      </c>
      <c r="BE883" s="172">
        <f>IF(N883="základní",J883,0)</f>
        <v>0</v>
      </c>
      <c r="BF883" s="172">
        <f>IF(N883="snížená",J883,0)</f>
        <v>0</v>
      </c>
      <c r="BG883" s="172">
        <f>IF(N883="zákl. přenesená",J883,0)</f>
        <v>0</v>
      </c>
      <c r="BH883" s="172">
        <f>IF(N883="sníž. přenesená",J883,0)</f>
        <v>0</v>
      </c>
      <c r="BI883" s="172">
        <f>IF(N883="nulová",J883,0)</f>
        <v>0</v>
      </c>
      <c r="BJ883" s="17" t="s">
        <v>149</v>
      </c>
      <c r="BK883" s="172">
        <f>ROUND(I883*H883,0)</f>
        <v>0</v>
      </c>
      <c r="BL883" s="17" t="s">
        <v>148</v>
      </c>
      <c r="BM883" s="17" t="s">
        <v>1675</v>
      </c>
    </row>
    <row r="884" spans="2:47" s="1" customFormat="1" ht="20.25" customHeight="1">
      <c r="B884" s="34"/>
      <c r="D884" s="176" t="s">
        <v>151</v>
      </c>
      <c r="F884" s="196" t="s">
        <v>1674</v>
      </c>
      <c r="I884" s="134"/>
      <c r="L884" s="34"/>
      <c r="M884" s="63"/>
      <c r="N884" s="35"/>
      <c r="O884" s="35"/>
      <c r="P884" s="35"/>
      <c r="Q884" s="35"/>
      <c r="R884" s="35"/>
      <c r="S884" s="35"/>
      <c r="T884" s="64"/>
      <c r="AT884" s="17" t="s">
        <v>151</v>
      </c>
      <c r="AU884" s="17" t="s">
        <v>149</v>
      </c>
    </row>
    <row r="885" spans="2:65" s="1" customFormat="1" ht="20.25" customHeight="1">
      <c r="B885" s="160"/>
      <c r="C885" s="161" t="s">
        <v>1676</v>
      </c>
      <c r="D885" s="161" t="s">
        <v>143</v>
      </c>
      <c r="E885" s="162" t="s">
        <v>1677</v>
      </c>
      <c r="F885" s="163" t="s">
        <v>1678</v>
      </c>
      <c r="G885" s="164" t="s">
        <v>146</v>
      </c>
      <c r="H885" s="165">
        <v>210</v>
      </c>
      <c r="I885" s="166"/>
      <c r="J885" s="167">
        <f>ROUND(I885*H885,0)</f>
        <v>0</v>
      </c>
      <c r="K885" s="163" t="s">
        <v>21</v>
      </c>
      <c r="L885" s="34"/>
      <c r="M885" s="168" t="s">
        <v>21</v>
      </c>
      <c r="N885" s="169" t="s">
        <v>43</v>
      </c>
      <c r="O885" s="35"/>
      <c r="P885" s="170">
        <f>O885*H885</f>
        <v>0</v>
      </c>
      <c r="Q885" s="170">
        <v>0</v>
      </c>
      <c r="R885" s="170">
        <f>Q885*H885</f>
        <v>0</v>
      </c>
      <c r="S885" s="170">
        <v>0</v>
      </c>
      <c r="T885" s="171">
        <f>S885*H885</f>
        <v>0</v>
      </c>
      <c r="AR885" s="17" t="s">
        <v>148</v>
      </c>
      <c r="AT885" s="17" t="s">
        <v>143</v>
      </c>
      <c r="AU885" s="17" t="s">
        <v>149</v>
      </c>
      <c r="AY885" s="17" t="s">
        <v>141</v>
      </c>
      <c r="BE885" s="172">
        <f>IF(N885="základní",J885,0)</f>
        <v>0</v>
      </c>
      <c r="BF885" s="172">
        <f>IF(N885="snížená",J885,0)</f>
        <v>0</v>
      </c>
      <c r="BG885" s="172">
        <f>IF(N885="zákl. přenesená",J885,0)</f>
        <v>0</v>
      </c>
      <c r="BH885" s="172">
        <f>IF(N885="sníž. přenesená",J885,0)</f>
        <v>0</v>
      </c>
      <c r="BI885" s="172">
        <f>IF(N885="nulová",J885,0)</f>
        <v>0</v>
      </c>
      <c r="BJ885" s="17" t="s">
        <v>149</v>
      </c>
      <c r="BK885" s="172">
        <f>ROUND(I885*H885,0)</f>
        <v>0</v>
      </c>
      <c r="BL885" s="17" t="s">
        <v>148</v>
      </c>
      <c r="BM885" s="17" t="s">
        <v>1679</v>
      </c>
    </row>
    <row r="886" spans="2:47" s="1" customFormat="1" ht="20.25" customHeight="1">
      <c r="B886" s="34"/>
      <c r="D886" s="176" t="s">
        <v>151</v>
      </c>
      <c r="F886" s="196" t="s">
        <v>1678</v>
      </c>
      <c r="I886" s="134"/>
      <c r="L886" s="34"/>
      <c r="M886" s="63"/>
      <c r="N886" s="35"/>
      <c r="O886" s="35"/>
      <c r="P886" s="35"/>
      <c r="Q886" s="35"/>
      <c r="R886" s="35"/>
      <c r="S886" s="35"/>
      <c r="T886" s="64"/>
      <c r="AT886" s="17" t="s">
        <v>151</v>
      </c>
      <c r="AU886" s="17" t="s">
        <v>149</v>
      </c>
    </row>
    <row r="887" spans="2:65" s="1" customFormat="1" ht="20.25" customHeight="1">
      <c r="B887" s="160"/>
      <c r="C887" s="161" t="s">
        <v>1680</v>
      </c>
      <c r="D887" s="161" t="s">
        <v>143</v>
      </c>
      <c r="E887" s="162" t="s">
        <v>1681</v>
      </c>
      <c r="F887" s="163" t="s">
        <v>1682</v>
      </c>
      <c r="G887" s="164" t="s">
        <v>146</v>
      </c>
      <c r="H887" s="165">
        <v>210</v>
      </c>
      <c r="I887" s="166"/>
      <c r="J887" s="167">
        <f>ROUND(I887*H887,0)</f>
        <v>0</v>
      </c>
      <c r="K887" s="163" t="s">
        <v>21</v>
      </c>
      <c r="L887" s="34"/>
      <c r="M887" s="168" t="s">
        <v>21</v>
      </c>
      <c r="N887" s="169" t="s">
        <v>43</v>
      </c>
      <c r="O887" s="35"/>
      <c r="P887" s="170">
        <f>O887*H887</f>
        <v>0</v>
      </c>
      <c r="Q887" s="170">
        <v>0</v>
      </c>
      <c r="R887" s="170">
        <f>Q887*H887</f>
        <v>0</v>
      </c>
      <c r="S887" s="170">
        <v>0</v>
      </c>
      <c r="T887" s="171">
        <f>S887*H887</f>
        <v>0</v>
      </c>
      <c r="AR887" s="17" t="s">
        <v>148</v>
      </c>
      <c r="AT887" s="17" t="s">
        <v>143</v>
      </c>
      <c r="AU887" s="17" t="s">
        <v>149</v>
      </c>
      <c r="AY887" s="17" t="s">
        <v>141</v>
      </c>
      <c r="BE887" s="172">
        <f>IF(N887="základní",J887,0)</f>
        <v>0</v>
      </c>
      <c r="BF887" s="172">
        <f>IF(N887="snížená",J887,0)</f>
        <v>0</v>
      </c>
      <c r="BG887" s="172">
        <f>IF(N887="zákl. přenesená",J887,0)</f>
        <v>0</v>
      </c>
      <c r="BH887" s="172">
        <f>IF(N887="sníž. přenesená",J887,0)</f>
        <v>0</v>
      </c>
      <c r="BI887" s="172">
        <f>IF(N887="nulová",J887,0)</f>
        <v>0</v>
      </c>
      <c r="BJ887" s="17" t="s">
        <v>149</v>
      </c>
      <c r="BK887" s="172">
        <f>ROUND(I887*H887,0)</f>
        <v>0</v>
      </c>
      <c r="BL887" s="17" t="s">
        <v>148</v>
      </c>
      <c r="BM887" s="17" t="s">
        <v>1683</v>
      </c>
    </row>
    <row r="888" spans="2:47" s="1" customFormat="1" ht="20.25" customHeight="1">
      <c r="B888" s="34"/>
      <c r="D888" s="176" t="s">
        <v>151</v>
      </c>
      <c r="F888" s="196" t="s">
        <v>1682</v>
      </c>
      <c r="I888" s="134"/>
      <c r="L888" s="34"/>
      <c r="M888" s="63"/>
      <c r="N888" s="35"/>
      <c r="O888" s="35"/>
      <c r="P888" s="35"/>
      <c r="Q888" s="35"/>
      <c r="R888" s="35"/>
      <c r="S888" s="35"/>
      <c r="T888" s="64"/>
      <c r="AT888" s="17" t="s">
        <v>151</v>
      </c>
      <c r="AU888" s="17" t="s">
        <v>149</v>
      </c>
    </row>
    <row r="889" spans="2:65" s="1" customFormat="1" ht="20.25" customHeight="1">
      <c r="B889" s="160"/>
      <c r="C889" s="161" t="s">
        <v>1684</v>
      </c>
      <c r="D889" s="161" t="s">
        <v>143</v>
      </c>
      <c r="E889" s="162" t="s">
        <v>1685</v>
      </c>
      <c r="F889" s="163" t="s">
        <v>1686</v>
      </c>
      <c r="G889" s="164" t="s">
        <v>146</v>
      </c>
      <c r="H889" s="165">
        <v>30</v>
      </c>
      <c r="I889" s="166"/>
      <c r="J889" s="167">
        <f>ROUND(I889*H889,0)</f>
        <v>0</v>
      </c>
      <c r="K889" s="163" t="s">
        <v>21</v>
      </c>
      <c r="L889" s="34"/>
      <c r="M889" s="168" t="s">
        <v>21</v>
      </c>
      <c r="N889" s="169" t="s">
        <v>43</v>
      </c>
      <c r="O889" s="35"/>
      <c r="P889" s="170">
        <f>O889*H889</f>
        <v>0</v>
      </c>
      <c r="Q889" s="170">
        <v>0</v>
      </c>
      <c r="R889" s="170">
        <f>Q889*H889</f>
        <v>0</v>
      </c>
      <c r="S889" s="170">
        <v>0</v>
      </c>
      <c r="T889" s="171">
        <f>S889*H889</f>
        <v>0</v>
      </c>
      <c r="AR889" s="17" t="s">
        <v>148</v>
      </c>
      <c r="AT889" s="17" t="s">
        <v>143</v>
      </c>
      <c r="AU889" s="17" t="s">
        <v>149</v>
      </c>
      <c r="AY889" s="17" t="s">
        <v>141</v>
      </c>
      <c r="BE889" s="172">
        <f>IF(N889="základní",J889,0)</f>
        <v>0</v>
      </c>
      <c r="BF889" s="172">
        <f>IF(N889="snížená",J889,0)</f>
        <v>0</v>
      </c>
      <c r="BG889" s="172">
        <f>IF(N889="zákl. přenesená",J889,0)</f>
        <v>0</v>
      </c>
      <c r="BH889" s="172">
        <f>IF(N889="sníž. přenesená",J889,0)</f>
        <v>0</v>
      </c>
      <c r="BI889" s="172">
        <f>IF(N889="nulová",J889,0)</f>
        <v>0</v>
      </c>
      <c r="BJ889" s="17" t="s">
        <v>149</v>
      </c>
      <c r="BK889" s="172">
        <f>ROUND(I889*H889,0)</f>
        <v>0</v>
      </c>
      <c r="BL889" s="17" t="s">
        <v>148</v>
      </c>
      <c r="BM889" s="17" t="s">
        <v>1687</v>
      </c>
    </row>
    <row r="890" spans="2:47" s="1" customFormat="1" ht="20.25" customHeight="1">
      <c r="B890" s="34"/>
      <c r="D890" s="176" t="s">
        <v>151</v>
      </c>
      <c r="F890" s="196" t="s">
        <v>1686</v>
      </c>
      <c r="I890" s="134"/>
      <c r="L890" s="34"/>
      <c r="M890" s="63"/>
      <c r="N890" s="35"/>
      <c r="O890" s="35"/>
      <c r="P890" s="35"/>
      <c r="Q890" s="35"/>
      <c r="R890" s="35"/>
      <c r="S890" s="35"/>
      <c r="T890" s="64"/>
      <c r="AT890" s="17" t="s">
        <v>151</v>
      </c>
      <c r="AU890" s="17" t="s">
        <v>149</v>
      </c>
    </row>
    <row r="891" spans="2:65" s="1" customFormat="1" ht="20.25" customHeight="1">
      <c r="B891" s="160"/>
      <c r="C891" s="161" t="s">
        <v>1688</v>
      </c>
      <c r="D891" s="161" t="s">
        <v>143</v>
      </c>
      <c r="E891" s="162" t="s">
        <v>1689</v>
      </c>
      <c r="F891" s="163" t="s">
        <v>1690</v>
      </c>
      <c r="G891" s="164" t="s">
        <v>146</v>
      </c>
      <c r="H891" s="165">
        <v>30</v>
      </c>
      <c r="I891" s="166"/>
      <c r="J891" s="167">
        <f>ROUND(I891*H891,0)</f>
        <v>0</v>
      </c>
      <c r="K891" s="163" t="s">
        <v>21</v>
      </c>
      <c r="L891" s="34"/>
      <c r="M891" s="168" t="s">
        <v>21</v>
      </c>
      <c r="N891" s="169" t="s">
        <v>43</v>
      </c>
      <c r="O891" s="35"/>
      <c r="P891" s="170">
        <f>O891*H891</f>
        <v>0</v>
      </c>
      <c r="Q891" s="170">
        <v>0</v>
      </c>
      <c r="R891" s="170">
        <f>Q891*H891</f>
        <v>0</v>
      </c>
      <c r="S891" s="170">
        <v>0</v>
      </c>
      <c r="T891" s="171">
        <f>S891*H891</f>
        <v>0</v>
      </c>
      <c r="AR891" s="17" t="s">
        <v>148</v>
      </c>
      <c r="AT891" s="17" t="s">
        <v>143</v>
      </c>
      <c r="AU891" s="17" t="s">
        <v>149</v>
      </c>
      <c r="AY891" s="17" t="s">
        <v>141</v>
      </c>
      <c r="BE891" s="172">
        <f>IF(N891="základní",J891,0)</f>
        <v>0</v>
      </c>
      <c r="BF891" s="172">
        <f>IF(N891="snížená",J891,0)</f>
        <v>0</v>
      </c>
      <c r="BG891" s="172">
        <f>IF(N891="zákl. přenesená",J891,0)</f>
        <v>0</v>
      </c>
      <c r="BH891" s="172">
        <f>IF(N891="sníž. přenesená",J891,0)</f>
        <v>0</v>
      </c>
      <c r="BI891" s="172">
        <f>IF(N891="nulová",J891,0)</f>
        <v>0</v>
      </c>
      <c r="BJ891" s="17" t="s">
        <v>149</v>
      </c>
      <c r="BK891" s="172">
        <f>ROUND(I891*H891,0)</f>
        <v>0</v>
      </c>
      <c r="BL891" s="17" t="s">
        <v>148</v>
      </c>
      <c r="BM891" s="17" t="s">
        <v>1691</v>
      </c>
    </row>
    <row r="892" spans="2:47" s="1" customFormat="1" ht="20.25" customHeight="1">
      <c r="B892" s="34"/>
      <c r="D892" s="176" t="s">
        <v>151</v>
      </c>
      <c r="F892" s="196" t="s">
        <v>1690</v>
      </c>
      <c r="I892" s="134"/>
      <c r="L892" s="34"/>
      <c r="M892" s="63"/>
      <c r="N892" s="35"/>
      <c r="O892" s="35"/>
      <c r="P892" s="35"/>
      <c r="Q892" s="35"/>
      <c r="R892" s="35"/>
      <c r="S892" s="35"/>
      <c r="T892" s="64"/>
      <c r="AT892" s="17" t="s">
        <v>151</v>
      </c>
      <c r="AU892" s="17" t="s">
        <v>149</v>
      </c>
    </row>
    <row r="893" spans="2:65" s="1" customFormat="1" ht="20.25" customHeight="1">
      <c r="B893" s="160"/>
      <c r="C893" s="161" t="s">
        <v>1692</v>
      </c>
      <c r="D893" s="161" t="s">
        <v>143</v>
      </c>
      <c r="E893" s="162" t="s">
        <v>1693</v>
      </c>
      <c r="F893" s="163" t="s">
        <v>1694</v>
      </c>
      <c r="G893" s="164" t="s">
        <v>146</v>
      </c>
      <c r="H893" s="165">
        <v>30</v>
      </c>
      <c r="I893" s="166"/>
      <c r="J893" s="167">
        <f>ROUND(I893*H893,0)</f>
        <v>0</v>
      </c>
      <c r="K893" s="163" t="s">
        <v>21</v>
      </c>
      <c r="L893" s="34"/>
      <c r="M893" s="168" t="s">
        <v>21</v>
      </c>
      <c r="N893" s="169" t="s">
        <v>43</v>
      </c>
      <c r="O893" s="35"/>
      <c r="P893" s="170">
        <f>O893*H893</f>
        <v>0</v>
      </c>
      <c r="Q893" s="170">
        <v>0</v>
      </c>
      <c r="R893" s="170">
        <f>Q893*H893</f>
        <v>0</v>
      </c>
      <c r="S893" s="170">
        <v>0</v>
      </c>
      <c r="T893" s="171">
        <f>S893*H893</f>
        <v>0</v>
      </c>
      <c r="AR893" s="17" t="s">
        <v>148</v>
      </c>
      <c r="AT893" s="17" t="s">
        <v>143</v>
      </c>
      <c r="AU893" s="17" t="s">
        <v>149</v>
      </c>
      <c r="AY893" s="17" t="s">
        <v>141</v>
      </c>
      <c r="BE893" s="172">
        <f>IF(N893="základní",J893,0)</f>
        <v>0</v>
      </c>
      <c r="BF893" s="172">
        <f>IF(N893="snížená",J893,0)</f>
        <v>0</v>
      </c>
      <c r="BG893" s="172">
        <f>IF(N893="zákl. přenesená",J893,0)</f>
        <v>0</v>
      </c>
      <c r="BH893" s="172">
        <f>IF(N893="sníž. přenesená",J893,0)</f>
        <v>0</v>
      </c>
      <c r="BI893" s="172">
        <f>IF(N893="nulová",J893,0)</f>
        <v>0</v>
      </c>
      <c r="BJ893" s="17" t="s">
        <v>149</v>
      </c>
      <c r="BK893" s="172">
        <f>ROUND(I893*H893,0)</f>
        <v>0</v>
      </c>
      <c r="BL893" s="17" t="s">
        <v>148</v>
      </c>
      <c r="BM893" s="17" t="s">
        <v>1695</v>
      </c>
    </row>
    <row r="894" spans="2:47" s="1" customFormat="1" ht="20.25" customHeight="1">
      <c r="B894" s="34"/>
      <c r="D894" s="176" t="s">
        <v>151</v>
      </c>
      <c r="F894" s="196" t="s">
        <v>1694</v>
      </c>
      <c r="I894" s="134"/>
      <c r="L894" s="34"/>
      <c r="M894" s="63"/>
      <c r="N894" s="35"/>
      <c r="O894" s="35"/>
      <c r="P894" s="35"/>
      <c r="Q894" s="35"/>
      <c r="R894" s="35"/>
      <c r="S894" s="35"/>
      <c r="T894" s="64"/>
      <c r="AT894" s="17" t="s">
        <v>151</v>
      </c>
      <c r="AU894" s="17" t="s">
        <v>149</v>
      </c>
    </row>
    <row r="895" spans="2:65" s="1" customFormat="1" ht="20.25" customHeight="1">
      <c r="B895" s="160"/>
      <c r="C895" s="161" t="s">
        <v>1696</v>
      </c>
      <c r="D895" s="161" t="s">
        <v>143</v>
      </c>
      <c r="E895" s="162" t="s">
        <v>1697</v>
      </c>
      <c r="F895" s="163" t="s">
        <v>1698</v>
      </c>
      <c r="G895" s="164" t="s">
        <v>146</v>
      </c>
      <c r="H895" s="165">
        <v>30</v>
      </c>
      <c r="I895" s="166"/>
      <c r="J895" s="167">
        <f>ROUND(I895*H895,0)</f>
        <v>0</v>
      </c>
      <c r="K895" s="163" t="s">
        <v>21</v>
      </c>
      <c r="L895" s="34"/>
      <c r="M895" s="168" t="s">
        <v>21</v>
      </c>
      <c r="N895" s="169" t="s">
        <v>43</v>
      </c>
      <c r="O895" s="35"/>
      <c r="P895" s="170">
        <f>O895*H895</f>
        <v>0</v>
      </c>
      <c r="Q895" s="170">
        <v>0</v>
      </c>
      <c r="R895" s="170">
        <f>Q895*H895</f>
        <v>0</v>
      </c>
      <c r="S895" s="170">
        <v>0</v>
      </c>
      <c r="T895" s="171">
        <f>S895*H895</f>
        <v>0</v>
      </c>
      <c r="AR895" s="17" t="s">
        <v>148</v>
      </c>
      <c r="AT895" s="17" t="s">
        <v>143</v>
      </c>
      <c r="AU895" s="17" t="s">
        <v>149</v>
      </c>
      <c r="AY895" s="17" t="s">
        <v>141</v>
      </c>
      <c r="BE895" s="172">
        <f>IF(N895="základní",J895,0)</f>
        <v>0</v>
      </c>
      <c r="BF895" s="172">
        <f>IF(N895="snížená",J895,0)</f>
        <v>0</v>
      </c>
      <c r="BG895" s="172">
        <f>IF(N895="zákl. přenesená",J895,0)</f>
        <v>0</v>
      </c>
      <c r="BH895" s="172">
        <f>IF(N895="sníž. přenesená",J895,0)</f>
        <v>0</v>
      </c>
      <c r="BI895" s="172">
        <f>IF(N895="nulová",J895,0)</f>
        <v>0</v>
      </c>
      <c r="BJ895" s="17" t="s">
        <v>149</v>
      </c>
      <c r="BK895" s="172">
        <f>ROUND(I895*H895,0)</f>
        <v>0</v>
      </c>
      <c r="BL895" s="17" t="s">
        <v>148</v>
      </c>
      <c r="BM895" s="17" t="s">
        <v>1699</v>
      </c>
    </row>
    <row r="896" spans="2:47" s="1" customFormat="1" ht="20.25" customHeight="1">
      <c r="B896" s="34"/>
      <c r="D896" s="176" t="s">
        <v>151</v>
      </c>
      <c r="F896" s="196" t="s">
        <v>1698</v>
      </c>
      <c r="I896" s="134"/>
      <c r="L896" s="34"/>
      <c r="M896" s="63"/>
      <c r="N896" s="35"/>
      <c r="O896" s="35"/>
      <c r="P896" s="35"/>
      <c r="Q896" s="35"/>
      <c r="R896" s="35"/>
      <c r="S896" s="35"/>
      <c r="T896" s="64"/>
      <c r="AT896" s="17" t="s">
        <v>151</v>
      </c>
      <c r="AU896" s="17" t="s">
        <v>149</v>
      </c>
    </row>
    <row r="897" spans="2:65" s="1" customFormat="1" ht="20.25" customHeight="1">
      <c r="B897" s="160"/>
      <c r="C897" s="161" t="s">
        <v>1700</v>
      </c>
      <c r="D897" s="161" t="s">
        <v>143</v>
      </c>
      <c r="E897" s="162" t="s">
        <v>1701</v>
      </c>
      <c r="F897" s="163" t="s">
        <v>1702</v>
      </c>
      <c r="G897" s="164" t="s">
        <v>146</v>
      </c>
      <c r="H897" s="165">
        <v>180</v>
      </c>
      <c r="I897" s="166"/>
      <c r="J897" s="167">
        <f>ROUND(I897*H897,0)</f>
        <v>0</v>
      </c>
      <c r="K897" s="163" t="s">
        <v>21</v>
      </c>
      <c r="L897" s="34"/>
      <c r="M897" s="168" t="s">
        <v>21</v>
      </c>
      <c r="N897" s="169" t="s">
        <v>43</v>
      </c>
      <c r="O897" s="35"/>
      <c r="P897" s="170">
        <f>O897*H897</f>
        <v>0</v>
      </c>
      <c r="Q897" s="170">
        <v>0</v>
      </c>
      <c r="R897" s="170">
        <f>Q897*H897</f>
        <v>0</v>
      </c>
      <c r="S897" s="170">
        <v>0</v>
      </c>
      <c r="T897" s="171">
        <f>S897*H897</f>
        <v>0</v>
      </c>
      <c r="AR897" s="17" t="s">
        <v>148</v>
      </c>
      <c r="AT897" s="17" t="s">
        <v>143</v>
      </c>
      <c r="AU897" s="17" t="s">
        <v>149</v>
      </c>
      <c r="AY897" s="17" t="s">
        <v>141</v>
      </c>
      <c r="BE897" s="172">
        <f>IF(N897="základní",J897,0)</f>
        <v>0</v>
      </c>
      <c r="BF897" s="172">
        <f>IF(N897="snížená",J897,0)</f>
        <v>0</v>
      </c>
      <c r="BG897" s="172">
        <f>IF(N897="zákl. přenesená",J897,0)</f>
        <v>0</v>
      </c>
      <c r="BH897" s="172">
        <f>IF(N897="sníž. přenesená",J897,0)</f>
        <v>0</v>
      </c>
      <c r="BI897" s="172">
        <f>IF(N897="nulová",J897,0)</f>
        <v>0</v>
      </c>
      <c r="BJ897" s="17" t="s">
        <v>149</v>
      </c>
      <c r="BK897" s="172">
        <f>ROUND(I897*H897,0)</f>
        <v>0</v>
      </c>
      <c r="BL897" s="17" t="s">
        <v>148</v>
      </c>
      <c r="BM897" s="17" t="s">
        <v>1703</v>
      </c>
    </row>
    <row r="898" spans="2:47" s="1" customFormat="1" ht="20.25" customHeight="1">
      <c r="B898" s="34"/>
      <c r="D898" s="176" t="s">
        <v>151</v>
      </c>
      <c r="F898" s="196" t="s">
        <v>1702</v>
      </c>
      <c r="I898" s="134"/>
      <c r="L898" s="34"/>
      <c r="M898" s="63"/>
      <c r="N898" s="35"/>
      <c r="O898" s="35"/>
      <c r="P898" s="35"/>
      <c r="Q898" s="35"/>
      <c r="R898" s="35"/>
      <c r="S898" s="35"/>
      <c r="T898" s="64"/>
      <c r="AT898" s="17" t="s">
        <v>151</v>
      </c>
      <c r="AU898" s="17" t="s">
        <v>149</v>
      </c>
    </row>
    <row r="899" spans="2:65" s="1" customFormat="1" ht="20.25" customHeight="1">
      <c r="B899" s="160"/>
      <c r="C899" s="161" t="s">
        <v>1704</v>
      </c>
      <c r="D899" s="161" t="s">
        <v>143</v>
      </c>
      <c r="E899" s="162" t="s">
        <v>1705</v>
      </c>
      <c r="F899" s="163" t="s">
        <v>1706</v>
      </c>
      <c r="G899" s="164" t="s">
        <v>146</v>
      </c>
      <c r="H899" s="165">
        <v>180</v>
      </c>
      <c r="I899" s="166"/>
      <c r="J899" s="167">
        <f>ROUND(I899*H899,0)</f>
        <v>0</v>
      </c>
      <c r="K899" s="163" t="s">
        <v>21</v>
      </c>
      <c r="L899" s="34"/>
      <c r="M899" s="168" t="s">
        <v>21</v>
      </c>
      <c r="N899" s="169" t="s">
        <v>43</v>
      </c>
      <c r="O899" s="35"/>
      <c r="P899" s="170">
        <f>O899*H899</f>
        <v>0</v>
      </c>
      <c r="Q899" s="170">
        <v>0</v>
      </c>
      <c r="R899" s="170">
        <f>Q899*H899</f>
        <v>0</v>
      </c>
      <c r="S899" s="170">
        <v>0</v>
      </c>
      <c r="T899" s="171">
        <f>S899*H899</f>
        <v>0</v>
      </c>
      <c r="AR899" s="17" t="s">
        <v>148</v>
      </c>
      <c r="AT899" s="17" t="s">
        <v>143</v>
      </c>
      <c r="AU899" s="17" t="s">
        <v>149</v>
      </c>
      <c r="AY899" s="17" t="s">
        <v>141</v>
      </c>
      <c r="BE899" s="172">
        <f>IF(N899="základní",J899,0)</f>
        <v>0</v>
      </c>
      <c r="BF899" s="172">
        <f>IF(N899="snížená",J899,0)</f>
        <v>0</v>
      </c>
      <c r="BG899" s="172">
        <f>IF(N899="zákl. přenesená",J899,0)</f>
        <v>0</v>
      </c>
      <c r="BH899" s="172">
        <f>IF(N899="sníž. přenesená",J899,0)</f>
        <v>0</v>
      </c>
      <c r="BI899" s="172">
        <f>IF(N899="nulová",J899,0)</f>
        <v>0</v>
      </c>
      <c r="BJ899" s="17" t="s">
        <v>149</v>
      </c>
      <c r="BK899" s="172">
        <f>ROUND(I899*H899,0)</f>
        <v>0</v>
      </c>
      <c r="BL899" s="17" t="s">
        <v>148</v>
      </c>
      <c r="BM899" s="17" t="s">
        <v>1707</v>
      </c>
    </row>
    <row r="900" spans="2:47" s="1" customFormat="1" ht="20.25" customHeight="1">
      <c r="B900" s="34"/>
      <c r="D900" s="176" t="s">
        <v>151</v>
      </c>
      <c r="F900" s="196" t="s">
        <v>1706</v>
      </c>
      <c r="I900" s="134"/>
      <c r="L900" s="34"/>
      <c r="M900" s="63"/>
      <c r="N900" s="35"/>
      <c r="O900" s="35"/>
      <c r="P900" s="35"/>
      <c r="Q900" s="35"/>
      <c r="R900" s="35"/>
      <c r="S900" s="35"/>
      <c r="T900" s="64"/>
      <c r="AT900" s="17" t="s">
        <v>151</v>
      </c>
      <c r="AU900" s="17" t="s">
        <v>149</v>
      </c>
    </row>
    <row r="901" spans="2:65" s="1" customFormat="1" ht="20.25" customHeight="1">
      <c r="B901" s="160"/>
      <c r="C901" s="161" t="s">
        <v>1708</v>
      </c>
      <c r="D901" s="161" t="s">
        <v>143</v>
      </c>
      <c r="E901" s="162" t="s">
        <v>1709</v>
      </c>
      <c r="F901" s="163" t="s">
        <v>1710</v>
      </c>
      <c r="G901" s="164" t="s">
        <v>146</v>
      </c>
      <c r="H901" s="165">
        <v>30</v>
      </c>
      <c r="I901" s="166"/>
      <c r="J901" s="167">
        <f>ROUND(I901*H901,0)</f>
        <v>0</v>
      </c>
      <c r="K901" s="163" t="s">
        <v>21</v>
      </c>
      <c r="L901" s="34"/>
      <c r="M901" s="168" t="s">
        <v>21</v>
      </c>
      <c r="N901" s="169" t="s">
        <v>43</v>
      </c>
      <c r="O901" s="35"/>
      <c r="P901" s="170">
        <f>O901*H901</f>
        <v>0</v>
      </c>
      <c r="Q901" s="170">
        <v>0</v>
      </c>
      <c r="R901" s="170">
        <f>Q901*H901</f>
        <v>0</v>
      </c>
      <c r="S901" s="170">
        <v>0</v>
      </c>
      <c r="T901" s="171">
        <f>S901*H901</f>
        <v>0</v>
      </c>
      <c r="AR901" s="17" t="s">
        <v>148</v>
      </c>
      <c r="AT901" s="17" t="s">
        <v>143</v>
      </c>
      <c r="AU901" s="17" t="s">
        <v>149</v>
      </c>
      <c r="AY901" s="17" t="s">
        <v>141</v>
      </c>
      <c r="BE901" s="172">
        <f>IF(N901="základní",J901,0)</f>
        <v>0</v>
      </c>
      <c r="BF901" s="172">
        <f>IF(N901="snížená",J901,0)</f>
        <v>0</v>
      </c>
      <c r="BG901" s="172">
        <f>IF(N901="zákl. přenesená",J901,0)</f>
        <v>0</v>
      </c>
      <c r="BH901" s="172">
        <f>IF(N901="sníž. přenesená",J901,0)</f>
        <v>0</v>
      </c>
      <c r="BI901" s="172">
        <f>IF(N901="nulová",J901,0)</f>
        <v>0</v>
      </c>
      <c r="BJ901" s="17" t="s">
        <v>149</v>
      </c>
      <c r="BK901" s="172">
        <f>ROUND(I901*H901,0)</f>
        <v>0</v>
      </c>
      <c r="BL901" s="17" t="s">
        <v>148</v>
      </c>
      <c r="BM901" s="17" t="s">
        <v>1711</v>
      </c>
    </row>
    <row r="902" spans="2:47" s="1" customFormat="1" ht="20.25" customHeight="1">
      <c r="B902" s="34"/>
      <c r="D902" s="176" t="s">
        <v>151</v>
      </c>
      <c r="F902" s="196" t="s">
        <v>1710</v>
      </c>
      <c r="I902" s="134"/>
      <c r="L902" s="34"/>
      <c r="M902" s="63"/>
      <c r="N902" s="35"/>
      <c r="O902" s="35"/>
      <c r="P902" s="35"/>
      <c r="Q902" s="35"/>
      <c r="R902" s="35"/>
      <c r="S902" s="35"/>
      <c r="T902" s="64"/>
      <c r="AT902" s="17" t="s">
        <v>151</v>
      </c>
      <c r="AU902" s="17" t="s">
        <v>149</v>
      </c>
    </row>
    <row r="903" spans="2:65" s="1" customFormat="1" ht="20.25" customHeight="1">
      <c r="B903" s="160"/>
      <c r="C903" s="161" t="s">
        <v>1712</v>
      </c>
      <c r="D903" s="161" t="s">
        <v>143</v>
      </c>
      <c r="E903" s="162" t="s">
        <v>1713</v>
      </c>
      <c r="F903" s="163" t="s">
        <v>1714</v>
      </c>
      <c r="G903" s="164" t="s">
        <v>146</v>
      </c>
      <c r="H903" s="165">
        <v>30</v>
      </c>
      <c r="I903" s="166"/>
      <c r="J903" s="167">
        <f>ROUND(I903*H903,0)</f>
        <v>0</v>
      </c>
      <c r="K903" s="163" t="s">
        <v>21</v>
      </c>
      <c r="L903" s="34"/>
      <c r="M903" s="168" t="s">
        <v>21</v>
      </c>
      <c r="N903" s="169" t="s">
        <v>43</v>
      </c>
      <c r="O903" s="35"/>
      <c r="P903" s="170">
        <f>O903*H903</f>
        <v>0</v>
      </c>
      <c r="Q903" s="170">
        <v>0</v>
      </c>
      <c r="R903" s="170">
        <f>Q903*H903</f>
        <v>0</v>
      </c>
      <c r="S903" s="170">
        <v>0</v>
      </c>
      <c r="T903" s="171">
        <f>S903*H903</f>
        <v>0</v>
      </c>
      <c r="AR903" s="17" t="s">
        <v>148</v>
      </c>
      <c r="AT903" s="17" t="s">
        <v>143</v>
      </c>
      <c r="AU903" s="17" t="s">
        <v>149</v>
      </c>
      <c r="AY903" s="17" t="s">
        <v>141</v>
      </c>
      <c r="BE903" s="172">
        <f>IF(N903="základní",J903,0)</f>
        <v>0</v>
      </c>
      <c r="BF903" s="172">
        <f>IF(N903="snížená",J903,0)</f>
        <v>0</v>
      </c>
      <c r="BG903" s="172">
        <f>IF(N903="zákl. přenesená",J903,0)</f>
        <v>0</v>
      </c>
      <c r="BH903" s="172">
        <f>IF(N903="sníž. přenesená",J903,0)</f>
        <v>0</v>
      </c>
      <c r="BI903" s="172">
        <f>IF(N903="nulová",J903,0)</f>
        <v>0</v>
      </c>
      <c r="BJ903" s="17" t="s">
        <v>149</v>
      </c>
      <c r="BK903" s="172">
        <f>ROUND(I903*H903,0)</f>
        <v>0</v>
      </c>
      <c r="BL903" s="17" t="s">
        <v>148</v>
      </c>
      <c r="BM903" s="17" t="s">
        <v>1715</v>
      </c>
    </row>
    <row r="904" spans="2:47" s="1" customFormat="1" ht="20.25" customHeight="1">
      <c r="B904" s="34"/>
      <c r="D904" s="176" t="s">
        <v>151</v>
      </c>
      <c r="F904" s="196" t="s">
        <v>1714</v>
      </c>
      <c r="I904" s="134"/>
      <c r="L904" s="34"/>
      <c r="M904" s="63"/>
      <c r="N904" s="35"/>
      <c r="O904" s="35"/>
      <c r="P904" s="35"/>
      <c r="Q904" s="35"/>
      <c r="R904" s="35"/>
      <c r="S904" s="35"/>
      <c r="T904" s="64"/>
      <c r="AT904" s="17" t="s">
        <v>151</v>
      </c>
      <c r="AU904" s="17" t="s">
        <v>149</v>
      </c>
    </row>
    <row r="905" spans="2:65" s="1" customFormat="1" ht="20.25" customHeight="1">
      <c r="B905" s="160"/>
      <c r="C905" s="161" t="s">
        <v>1716</v>
      </c>
      <c r="D905" s="161" t="s">
        <v>143</v>
      </c>
      <c r="E905" s="162" t="s">
        <v>1717</v>
      </c>
      <c r="F905" s="163" t="s">
        <v>1718</v>
      </c>
      <c r="G905" s="164" t="s">
        <v>146</v>
      </c>
      <c r="H905" s="165">
        <v>35</v>
      </c>
      <c r="I905" s="166"/>
      <c r="J905" s="167">
        <f>ROUND(I905*H905,0)</f>
        <v>0</v>
      </c>
      <c r="K905" s="163" t="s">
        <v>21</v>
      </c>
      <c r="L905" s="34"/>
      <c r="M905" s="168" t="s">
        <v>21</v>
      </c>
      <c r="N905" s="169" t="s">
        <v>43</v>
      </c>
      <c r="O905" s="35"/>
      <c r="P905" s="170">
        <f>O905*H905</f>
        <v>0</v>
      </c>
      <c r="Q905" s="170">
        <v>0</v>
      </c>
      <c r="R905" s="170">
        <f>Q905*H905</f>
        <v>0</v>
      </c>
      <c r="S905" s="170">
        <v>0</v>
      </c>
      <c r="T905" s="171">
        <f>S905*H905</f>
        <v>0</v>
      </c>
      <c r="AR905" s="17" t="s">
        <v>148</v>
      </c>
      <c r="AT905" s="17" t="s">
        <v>143</v>
      </c>
      <c r="AU905" s="17" t="s">
        <v>149</v>
      </c>
      <c r="AY905" s="17" t="s">
        <v>141</v>
      </c>
      <c r="BE905" s="172">
        <f>IF(N905="základní",J905,0)</f>
        <v>0</v>
      </c>
      <c r="BF905" s="172">
        <f>IF(N905="snížená",J905,0)</f>
        <v>0</v>
      </c>
      <c r="BG905" s="172">
        <f>IF(N905="zákl. přenesená",J905,0)</f>
        <v>0</v>
      </c>
      <c r="BH905" s="172">
        <f>IF(N905="sníž. přenesená",J905,0)</f>
        <v>0</v>
      </c>
      <c r="BI905" s="172">
        <f>IF(N905="nulová",J905,0)</f>
        <v>0</v>
      </c>
      <c r="BJ905" s="17" t="s">
        <v>149</v>
      </c>
      <c r="BK905" s="172">
        <f>ROUND(I905*H905,0)</f>
        <v>0</v>
      </c>
      <c r="BL905" s="17" t="s">
        <v>148</v>
      </c>
      <c r="BM905" s="17" t="s">
        <v>1719</v>
      </c>
    </row>
    <row r="906" spans="2:47" s="1" customFormat="1" ht="20.25" customHeight="1">
      <c r="B906" s="34"/>
      <c r="D906" s="176" t="s">
        <v>151</v>
      </c>
      <c r="F906" s="196" t="s">
        <v>1718</v>
      </c>
      <c r="I906" s="134"/>
      <c r="L906" s="34"/>
      <c r="M906" s="63"/>
      <c r="N906" s="35"/>
      <c r="O906" s="35"/>
      <c r="P906" s="35"/>
      <c r="Q906" s="35"/>
      <c r="R906" s="35"/>
      <c r="S906" s="35"/>
      <c r="T906" s="64"/>
      <c r="AT906" s="17" t="s">
        <v>151</v>
      </c>
      <c r="AU906" s="17" t="s">
        <v>149</v>
      </c>
    </row>
    <row r="907" spans="2:65" s="1" customFormat="1" ht="20.25" customHeight="1">
      <c r="B907" s="160"/>
      <c r="C907" s="161" t="s">
        <v>1720</v>
      </c>
      <c r="D907" s="161" t="s">
        <v>143</v>
      </c>
      <c r="E907" s="162" t="s">
        <v>1721</v>
      </c>
      <c r="F907" s="163" t="s">
        <v>1722</v>
      </c>
      <c r="G907" s="164" t="s">
        <v>146</v>
      </c>
      <c r="H907" s="165">
        <v>35</v>
      </c>
      <c r="I907" s="166"/>
      <c r="J907" s="167">
        <f>ROUND(I907*H907,0)</f>
        <v>0</v>
      </c>
      <c r="K907" s="163" t="s">
        <v>21</v>
      </c>
      <c r="L907" s="34"/>
      <c r="M907" s="168" t="s">
        <v>21</v>
      </c>
      <c r="N907" s="169" t="s">
        <v>43</v>
      </c>
      <c r="O907" s="35"/>
      <c r="P907" s="170">
        <f>O907*H907</f>
        <v>0</v>
      </c>
      <c r="Q907" s="170">
        <v>0</v>
      </c>
      <c r="R907" s="170">
        <f>Q907*H907</f>
        <v>0</v>
      </c>
      <c r="S907" s="170">
        <v>0</v>
      </c>
      <c r="T907" s="171">
        <f>S907*H907</f>
        <v>0</v>
      </c>
      <c r="AR907" s="17" t="s">
        <v>148</v>
      </c>
      <c r="AT907" s="17" t="s">
        <v>143</v>
      </c>
      <c r="AU907" s="17" t="s">
        <v>149</v>
      </c>
      <c r="AY907" s="17" t="s">
        <v>141</v>
      </c>
      <c r="BE907" s="172">
        <f>IF(N907="základní",J907,0)</f>
        <v>0</v>
      </c>
      <c r="BF907" s="172">
        <f>IF(N907="snížená",J907,0)</f>
        <v>0</v>
      </c>
      <c r="BG907" s="172">
        <f>IF(N907="zákl. přenesená",J907,0)</f>
        <v>0</v>
      </c>
      <c r="BH907" s="172">
        <f>IF(N907="sníž. přenesená",J907,0)</f>
        <v>0</v>
      </c>
      <c r="BI907" s="172">
        <f>IF(N907="nulová",J907,0)</f>
        <v>0</v>
      </c>
      <c r="BJ907" s="17" t="s">
        <v>149</v>
      </c>
      <c r="BK907" s="172">
        <f>ROUND(I907*H907,0)</f>
        <v>0</v>
      </c>
      <c r="BL907" s="17" t="s">
        <v>148</v>
      </c>
      <c r="BM907" s="17" t="s">
        <v>1723</v>
      </c>
    </row>
    <row r="908" spans="2:47" s="1" customFormat="1" ht="20.25" customHeight="1">
      <c r="B908" s="34"/>
      <c r="D908" s="176" t="s">
        <v>151</v>
      </c>
      <c r="F908" s="196" t="s">
        <v>1722</v>
      </c>
      <c r="I908" s="134"/>
      <c r="L908" s="34"/>
      <c r="M908" s="63"/>
      <c r="N908" s="35"/>
      <c r="O908" s="35"/>
      <c r="P908" s="35"/>
      <c r="Q908" s="35"/>
      <c r="R908" s="35"/>
      <c r="S908" s="35"/>
      <c r="T908" s="64"/>
      <c r="AT908" s="17" t="s">
        <v>151</v>
      </c>
      <c r="AU908" s="17" t="s">
        <v>149</v>
      </c>
    </row>
    <row r="909" spans="2:65" s="1" customFormat="1" ht="20.25" customHeight="1">
      <c r="B909" s="160"/>
      <c r="C909" s="161" t="s">
        <v>1724</v>
      </c>
      <c r="D909" s="161" t="s">
        <v>143</v>
      </c>
      <c r="E909" s="162" t="s">
        <v>1725</v>
      </c>
      <c r="F909" s="163" t="s">
        <v>1726</v>
      </c>
      <c r="G909" s="164" t="s">
        <v>146</v>
      </c>
      <c r="H909" s="165">
        <v>2</v>
      </c>
      <c r="I909" s="166"/>
      <c r="J909" s="167">
        <f>ROUND(I909*H909,0)</f>
        <v>0</v>
      </c>
      <c r="K909" s="163" t="s">
        <v>21</v>
      </c>
      <c r="L909" s="34"/>
      <c r="M909" s="168" t="s">
        <v>21</v>
      </c>
      <c r="N909" s="169" t="s">
        <v>43</v>
      </c>
      <c r="O909" s="35"/>
      <c r="P909" s="170">
        <f>O909*H909</f>
        <v>0</v>
      </c>
      <c r="Q909" s="170">
        <v>0</v>
      </c>
      <c r="R909" s="170">
        <f>Q909*H909</f>
        <v>0</v>
      </c>
      <c r="S909" s="170">
        <v>0</v>
      </c>
      <c r="T909" s="171">
        <f>S909*H909</f>
        <v>0</v>
      </c>
      <c r="AR909" s="17" t="s">
        <v>148</v>
      </c>
      <c r="AT909" s="17" t="s">
        <v>143</v>
      </c>
      <c r="AU909" s="17" t="s">
        <v>149</v>
      </c>
      <c r="AY909" s="17" t="s">
        <v>141</v>
      </c>
      <c r="BE909" s="172">
        <f>IF(N909="základní",J909,0)</f>
        <v>0</v>
      </c>
      <c r="BF909" s="172">
        <f>IF(N909="snížená",J909,0)</f>
        <v>0</v>
      </c>
      <c r="BG909" s="172">
        <f>IF(N909="zákl. přenesená",J909,0)</f>
        <v>0</v>
      </c>
      <c r="BH909" s="172">
        <f>IF(N909="sníž. přenesená",J909,0)</f>
        <v>0</v>
      </c>
      <c r="BI909" s="172">
        <f>IF(N909="nulová",J909,0)</f>
        <v>0</v>
      </c>
      <c r="BJ909" s="17" t="s">
        <v>149</v>
      </c>
      <c r="BK909" s="172">
        <f>ROUND(I909*H909,0)</f>
        <v>0</v>
      </c>
      <c r="BL909" s="17" t="s">
        <v>148</v>
      </c>
      <c r="BM909" s="17" t="s">
        <v>1727</v>
      </c>
    </row>
    <row r="910" spans="2:47" s="1" customFormat="1" ht="20.25" customHeight="1">
      <c r="B910" s="34"/>
      <c r="D910" s="176" t="s">
        <v>151</v>
      </c>
      <c r="F910" s="196" t="s">
        <v>1726</v>
      </c>
      <c r="I910" s="134"/>
      <c r="L910" s="34"/>
      <c r="M910" s="63"/>
      <c r="N910" s="35"/>
      <c r="O910" s="35"/>
      <c r="P910" s="35"/>
      <c r="Q910" s="35"/>
      <c r="R910" s="35"/>
      <c r="S910" s="35"/>
      <c r="T910" s="64"/>
      <c r="AT910" s="17" t="s">
        <v>151</v>
      </c>
      <c r="AU910" s="17" t="s">
        <v>149</v>
      </c>
    </row>
    <row r="911" spans="2:65" s="1" customFormat="1" ht="20.25" customHeight="1">
      <c r="B911" s="160"/>
      <c r="C911" s="161" t="s">
        <v>1728</v>
      </c>
      <c r="D911" s="161" t="s">
        <v>143</v>
      </c>
      <c r="E911" s="162" t="s">
        <v>1729</v>
      </c>
      <c r="F911" s="163" t="s">
        <v>1730</v>
      </c>
      <c r="G911" s="164" t="s">
        <v>146</v>
      </c>
      <c r="H911" s="165">
        <v>2</v>
      </c>
      <c r="I911" s="166"/>
      <c r="J911" s="167">
        <f>ROUND(I911*H911,0)</f>
        <v>0</v>
      </c>
      <c r="K911" s="163" t="s">
        <v>21</v>
      </c>
      <c r="L911" s="34"/>
      <c r="M911" s="168" t="s">
        <v>21</v>
      </c>
      <c r="N911" s="169" t="s">
        <v>43</v>
      </c>
      <c r="O911" s="35"/>
      <c r="P911" s="170">
        <f>O911*H911</f>
        <v>0</v>
      </c>
      <c r="Q911" s="170">
        <v>0</v>
      </c>
      <c r="R911" s="170">
        <f>Q911*H911</f>
        <v>0</v>
      </c>
      <c r="S911" s="170">
        <v>0</v>
      </c>
      <c r="T911" s="171">
        <f>S911*H911</f>
        <v>0</v>
      </c>
      <c r="AR911" s="17" t="s">
        <v>148</v>
      </c>
      <c r="AT911" s="17" t="s">
        <v>143</v>
      </c>
      <c r="AU911" s="17" t="s">
        <v>149</v>
      </c>
      <c r="AY911" s="17" t="s">
        <v>141</v>
      </c>
      <c r="BE911" s="172">
        <f>IF(N911="základní",J911,0)</f>
        <v>0</v>
      </c>
      <c r="BF911" s="172">
        <f>IF(N911="snížená",J911,0)</f>
        <v>0</v>
      </c>
      <c r="BG911" s="172">
        <f>IF(N911="zákl. přenesená",J911,0)</f>
        <v>0</v>
      </c>
      <c r="BH911" s="172">
        <f>IF(N911="sníž. přenesená",J911,0)</f>
        <v>0</v>
      </c>
      <c r="BI911" s="172">
        <f>IF(N911="nulová",J911,0)</f>
        <v>0</v>
      </c>
      <c r="BJ911" s="17" t="s">
        <v>149</v>
      </c>
      <c r="BK911" s="172">
        <f>ROUND(I911*H911,0)</f>
        <v>0</v>
      </c>
      <c r="BL911" s="17" t="s">
        <v>148</v>
      </c>
      <c r="BM911" s="17" t="s">
        <v>1731</v>
      </c>
    </row>
    <row r="912" spans="2:47" s="1" customFormat="1" ht="20.25" customHeight="1">
      <c r="B912" s="34"/>
      <c r="D912" s="176" t="s">
        <v>151</v>
      </c>
      <c r="F912" s="196" t="s">
        <v>1730</v>
      </c>
      <c r="I912" s="134"/>
      <c r="L912" s="34"/>
      <c r="M912" s="63"/>
      <c r="N912" s="35"/>
      <c r="O912" s="35"/>
      <c r="P912" s="35"/>
      <c r="Q912" s="35"/>
      <c r="R912" s="35"/>
      <c r="S912" s="35"/>
      <c r="T912" s="64"/>
      <c r="AT912" s="17" t="s">
        <v>151</v>
      </c>
      <c r="AU912" s="17" t="s">
        <v>149</v>
      </c>
    </row>
    <row r="913" spans="2:65" s="1" customFormat="1" ht="20.25" customHeight="1">
      <c r="B913" s="160"/>
      <c r="C913" s="161" t="s">
        <v>1732</v>
      </c>
      <c r="D913" s="161" t="s">
        <v>143</v>
      </c>
      <c r="E913" s="162" t="s">
        <v>1685</v>
      </c>
      <c r="F913" s="163" t="s">
        <v>1686</v>
      </c>
      <c r="G913" s="164" t="s">
        <v>146</v>
      </c>
      <c r="H913" s="165">
        <v>30</v>
      </c>
      <c r="I913" s="166"/>
      <c r="J913" s="167">
        <f>ROUND(I913*H913,0)</f>
        <v>0</v>
      </c>
      <c r="K913" s="163" t="s">
        <v>21</v>
      </c>
      <c r="L913" s="34"/>
      <c r="M913" s="168" t="s">
        <v>21</v>
      </c>
      <c r="N913" s="169" t="s">
        <v>43</v>
      </c>
      <c r="O913" s="35"/>
      <c r="P913" s="170">
        <f>O913*H913</f>
        <v>0</v>
      </c>
      <c r="Q913" s="170">
        <v>0</v>
      </c>
      <c r="R913" s="170">
        <f>Q913*H913</f>
        <v>0</v>
      </c>
      <c r="S913" s="170">
        <v>0</v>
      </c>
      <c r="T913" s="171">
        <f>S913*H913</f>
        <v>0</v>
      </c>
      <c r="AR913" s="17" t="s">
        <v>148</v>
      </c>
      <c r="AT913" s="17" t="s">
        <v>143</v>
      </c>
      <c r="AU913" s="17" t="s">
        <v>149</v>
      </c>
      <c r="AY913" s="17" t="s">
        <v>141</v>
      </c>
      <c r="BE913" s="172">
        <f>IF(N913="základní",J913,0)</f>
        <v>0</v>
      </c>
      <c r="BF913" s="172">
        <f>IF(N913="snížená",J913,0)</f>
        <v>0</v>
      </c>
      <c r="BG913" s="172">
        <f>IF(N913="zákl. přenesená",J913,0)</f>
        <v>0</v>
      </c>
      <c r="BH913" s="172">
        <f>IF(N913="sníž. přenesená",J913,0)</f>
        <v>0</v>
      </c>
      <c r="BI913" s="172">
        <f>IF(N913="nulová",J913,0)</f>
        <v>0</v>
      </c>
      <c r="BJ913" s="17" t="s">
        <v>149</v>
      </c>
      <c r="BK913" s="172">
        <f>ROUND(I913*H913,0)</f>
        <v>0</v>
      </c>
      <c r="BL913" s="17" t="s">
        <v>148</v>
      </c>
      <c r="BM913" s="17" t="s">
        <v>1733</v>
      </c>
    </row>
    <row r="914" spans="2:47" s="1" customFormat="1" ht="20.25" customHeight="1">
      <c r="B914" s="34"/>
      <c r="D914" s="176" t="s">
        <v>151</v>
      </c>
      <c r="F914" s="196" t="s">
        <v>1686</v>
      </c>
      <c r="I914" s="134"/>
      <c r="L914" s="34"/>
      <c r="M914" s="63"/>
      <c r="N914" s="35"/>
      <c r="O914" s="35"/>
      <c r="P914" s="35"/>
      <c r="Q914" s="35"/>
      <c r="R914" s="35"/>
      <c r="S914" s="35"/>
      <c r="T914" s="64"/>
      <c r="AT914" s="17" t="s">
        <v>151</v>
      </c>
      <c r="AU914" s="17" t="s">
        <v>149</v>
      </c>
    </row>
    <row r="915" spans="2:65" s="1" customFormat="1" ht="20.25" customHeight="1">
      <c r="B915" s="160"/>
      <c r="C915" s="161" t="s">
        <v>1734</v>
      </c>
      <c r="D915" s="161" t="s">
        <v>143</v>
      </c>
      <c r="E915" s="162" t="s">
        <v>1735</v>
      </c>
      <c r="F915" s="163" t="s">
        <v>1736</v>
      </c>
      <c r="G915" s="164" t="s">
        <v>146</v>
      </c>
      <c r="H915" s="165">
        <v>30</v>
      </c>
      <c r="I915" s="166"/>
      <c r="J915" s="167">
        <f>ROUND(I915*H915,0)</f>
        <v>0</v>
      </c>
      <c r="K915" s="163" t="s">
        <v>21</v>
      </c>
      <c r="L915" s="34"/>
      <c r="M915" s="168" t="s">
        <v>21</v>
      </c>
      <c r="N915" s="169" t="s">
        <v>43</v>
      </c>
      <c r="O915" s="35"/>
      <c r="P915" s="170">
        <f>O915*H915</f>
        <v>0</v>
      </c>
      <c r="Q915" s="170">
        <v>0</v>
      </c>
      <c r="R915" s="170">
        <f>Q915*H915</f>
        <v>0</v>
      </c>
      <c r="S915" s="170">
        <v>0</v>
      </c>
      <c r="T915" s="171">
        <f>S915*H915</f>
        <v>0</v>
      </c>
      <c r="AR915" s="17" t="s">
        <v>148</v>
      </c>
      <c r="AT915" s="17" t="s">
        <v>143</v>
      </c>
      <c r="AU915" s="17" t="s">
        <v>149</v>
      </c>
      <c r="AY915" s="17" t="s">
        <v>141</v>
      </c>
      <c r="BE915" s="172">
        <f>IF(N915="základní",J915,0)</f>
        <v>0</v>
      </c>
      <c r="BF915" s="172">
        <f>IF(N915="snížená",J915,0)</f>
        <v>0</v>
      </c>
      <c r="BG915" s="172">
        <f>IF(N915="zákl. přenesená",J915,0)</f>
        <v>0</v>
      </c>
      <c r="BH915" s="172">
        <f>IF(N915="sníž. přenesená",J915,0)</f>
        <v>0</v>
      </c>
      <c r="BI915" s="172">
        <f>IF(N915="nulová",J915,0)</f>
        <v>0</v>
      </c>
      <c r="BJ915" s="17" t="s">
        <v>149</v>
      </c>
      <c r="BK915" s="172">
        <f>ROUND(I915*H915,0)</f>
        <v>0</v>
      </c>
      <c r="BL915" s="17" t="s">
        <v>148</v>
      </c>
      <c r="BM915" s="17" t="s">
        <v>1737</v>
      </c>
    </row>
    <row r="916" spans="2:47" s="1" customFormat="1" ht="20.25" customHeight="1">
      <c r="B916" s="34"/>
      <c r="D916" s="176" t="s">
        <v>151</v>
      </c>
      <c r="F916" s="196" t="s">
        <v>1736</v>
      </c>
      <c r="I916" s="134"/>
      <c r="L916" s="34"/>
      <c r="M916" s="63"/>
      <c r="N916" s="35"/>
      <c r="O916" s="35"/>
      <c r="P916" s="35"/>
      <c r="Q916" s="35"/>
      <c r="R916" s="35"/>
      <c r="S916" s="35"/>
      <c r="T916" s="64"/>
      <c r="AT916" s="17" t="s">
        <v>151</v>
      </c>
      <c r="AU916" s="17" t="s">
        <v>149</v>
      </c>
    </row>
    <row r="917" spans="2:65" s="1" customFormat="1" ht="20.25" customHeight="1">
      <c r="B917" s="160"/>
      <c r="C917" s="161" t="s">
        <v>1738</v>
      </c>
      <c r="D917" s="161" t="s">
        <v>143</v>
      </c>
      <c r="E917" s="162" t="s">
        <v>1693</v>
      </c>
      <c r="F917" s="163" t="s">
        <v>1694</v>
      </c>
      <c r="G917" s="164" t="s">
        <v>146</v>
      </c>
      <c r="H917" s="165">
        <v>70</v>
      </c>
      <c r="I917" s="166"/>
      <c r="J917" s="167">
        <f>ROUND(I917*H917,0)</f>
        <v>0</v>
      </c>
      <c r="K917" s="163" t="s">
        <v>21</v>
      </c>
      <c r="L917" s="34"/>
      <c r="M917" s="168" t="s">
        <v>21</v>
      </c>
      <c r="N917" s="169" t="s">
        <v>43</v>
      </c>
      <c r="O917" s="35"/>
      <c r="P917" s="170">
        <f>O917*H917</f>
        <v>0</v>
      </c>
      <c r="Q917" s="170">
        <v>0</v>
      </c>
      <c r="R917" s="170">
        <f>Q917*H917</f>
        <v>0</v>
      </c>
      <c r="S917" s="170">
        <v>0</v>
      </c>
      <c r="T917" s="171">
        <f>S917*H917</f>
        <v>0</v>
      </c>
      <c r="AR917" s="17" t="s">
        <v>148</v>
      </c>
      <c r="AT917" s="17" t="s">
        <v>143</v>
      </c>
      <c r="AU917" s="17" t="s">
        <v>149</v>
      </c>
      <c r="AY917" s="17" t="s">
        <v>141</v>
      </c>
      <c r="BE917" s="172">
        <f>IF(N917="základní",J917,0)</f>
        <v>0</v>
      </c>
      <c r="BF917" s="172">
        <f>IF(N917="snížená",J917,0)</f>
        <v>0</v>
      </c>
      <c r="BG917" s="172">
        <f>IF(N917="zákl. přenesená",J917,0)</f>
        <v>0</v>
      </c>
      <c r="BH917" s="172">
        <f>IF(N917="sníž. přenesená",J917,0)</f>
        <v>0</v>
      </c>
      <c r="BI917" s="172">
        <f>IF(N917="nulová",J917,0)</f>
        <v>0</v>
      </c>
      <c r="BJ917" s="17" t="s">
        <v>149</v>
      </c>
      <c r="BK917" s="172">
        <f>ROUND(I917*H917,0)</f>
        <v>0</v>
      </c>
      <c r="BL917" s="17" t="s">
        <v>148</v>
      </c>
      <c r="BM917" s="17" t="s">
        <v>1739</v>
      </c>
    </row>
    <row r="918" spans="2:47" s="1" customFormat="1" ht="20.25" customHeight="1">
      <c r="B918" s="34"/>
      <c r="D918" s="176" t="s">
        <v>151</v>
      </c>
      <c r="F918" s="196" t="s">
        <v>1694</v>
      </c>
      <c r="I918" s="134"/>
      <c r="L918" s="34"/>
      <c r="M918" s="63"/>
      <c r="N918" s="35"/>
      <c r="O918" s="35"/>
      <c r="P918" s="35"/>
      <c r="Q918" s="35"/>
      <c r="R918" s="35"/>
      <c r="S918" s="35"/>
      <c r="T918" s="64"/>
      <c r="AT918" s="17" t="s">
        <v>151</v>
      </c>
      <c r="AU918" s="17" t="s">
        <v>149</v>
      </c>
    </row>
    <row r="919" spans="2:65" s="1" customFormat="1" ht="20.25" customHeight="1">
      <c r="B919" s="160"/>
      <c r="C919" s="161" t="s">
        <v>1740</v>
      </c>
      <c r="D919" s="161" t="s">
        <v>143</v>
      </c>
      <c r="E919" s="162" t="s">
        <v>1741</v>
      </c>
      <c r="F919" s="163" t="s">
        <v>1742</v>
      </c>
      <c r="G919" s="164" t="s">
        <v>146</v>
      </c>
      <c r="H919" s="165">
        <v>70</v>
      </c>
      <c r="I919" s="166"/>
      <c r="J919" s="167">
        <f>ROUND(I919*H919,0)</f>
        <v>0</v>
      </c>
      <c r="K919" s="163" t="s">
        <v>21</v>
      </c>
      <c r="L919" s="34"/>
      <c r="M919" s="168" t="s">
        <v>21</v>
      </c>
      <c r="N919" s="169" t="s">
        <v>43</v>
      </c>
      <c r="O919" s="35"/>
      <c r="P919" s="170">
        <f>O919*H919</f>
        <v>0</v>
      </c>
      <c r="Q919" s="170">
        <v>0</v>
      </c>
      <c r="R919" s="170">
        <f>Q919*H919</f>
        <v>0</v>
      </c>
      <c r="S919" s="170">
        <v>0</v>
      </c>
      <c r="T919" s="171">
        <f>S919*H919</f>
        <v>0</v>
      </c>
      <c r="AR919" s="17" t="s">
        <v>148</v>
      </c>
      <c r="AT919" s="17" t="s">
        <v>143</v>
      </c>
      <c r="AU919" s="17" t="s">
        <v>149</v>
      </c>
      <c r="AY919" s="17" t="s">
        <v>141</v>
      </c>
      <c r="BE919" s="172">
        <f>IF(N919="základní",J919,0)</f>
        <v>0</v>
      </c>
      <c r="BF919" s="172">
        <f>IF(N919="snížená",J919,0)</f>
        <v>0</v>
      </c>
      <c r="BG919" s="172">
        <f>IF(N919="zákl. přenesená",J919,0)</f>
        <v>0</v>
      </c>
      <c r="BH919" s="172">
        <f>IF(N919="sníž. přenesená",J919,0)</f>
        <v>0</v>
      </c>
      <c r="BI919" s="172">
        <f>IF(N919="nulová",J919,0)</f>
        <v>0</v>
      </c>
      <c r="BJ919" s="17" t="s">
        <v>149</v>
      </c>
      <c r="BK919" s="172">
        <f>ROUND(I919*H919,0)</f>
        <v>0</v>
      </c>
      <c r="BL919" s="17" t="s">
        <v>148</v>
      </c>
      <c r="BM919" s="17" t="s">
        <v>1743</v>
      </c>
    </row>
    <row r="920" spans="2:47" s="1" customFormat="1" ht="20.25" customHeight="1">
      <c r="B920" s="34"/>
      <c r="D920" s="176" t="s">
        <v>151</v>
      </c>
      <c r="F920" s="196" t="s">
        <v>1742</v>
      </c>
      <c r="I920" s="134"/>
      <c r="L920" s="34"/>
      <c r="M920" s="63"/>
      <c r="N920" s="35"/>
      <c r="O920" s="35"/>
      <c r="P920" s="35"/>
      <c r="Q920" s="35"/>
      <c r="R920" s="35"/>
      <c r="S920" s="35"/>
      <c r="T920" s="64"/>
      <c r="AT920" s="17" t="s">
        <v>151</v>
      </c>
      <c r="AU920" s="17" t="s">
        <v>149</v>
      </c>
    </row>
    <row r="921" spans="2:65" s="1" customFormat="1" ht="20.25" customHeight="1">
      <c r="B921" s="160"/>
      <c r="C921" s="161" t="s">
        <v>1744</v>
      </c>
      <c r="D921" s="161" t="s">
        <v>143</v>
      </c>
      <c r="E921" s="162" t="s">
        <v>1745</v>
      </c>
      <c r="F921" s="163" t="s">
        <v>1746</v>
      </c>
      <c r="G921" s="164" t="s">
        <v>146</v>
      </c>
      <c r="H921" s="165">
        <v>20</v>
      </c>
      <c r="I921" s="166"/>
      <c r="J921" s="167">
        <f>ROUND(I921*H921,0)</f>
        <v>0</v>
      </c>
      <c r="K921" s="163" t="s">
        <v>21</v>
      </c>
      <c r="L921" s="34"/>
      <c r="M921" s="168" t="s">
        <v>21</v>
      </c>
      <c r="N921" s="169" t="s">
        <v>43</v>
      </c>
      <c r="O921" s="35"/>
      <c r="P921" s="170">
        <f>O921*H921</f>
        <v>0</v>
      </c>
      <c r="Q921" s="170">
        <v>0</v>
      </c>
      <c r="R921" s="170">
        <f>Q921*H921</f>
        <v>0</v>
      </c>
      <c r="S921" s="170">
        <v>0</v>
      </c>
      <c r="T921" s="171">
        <f>S921*H921</f>
        <v>0</v>
      </c>
      <c r="AR921" s="17" t="s">
        <v>148</v>
      </c>
      <c r="AT921" s="17" t="s">
        <v>143</v>
      </c>
      <c r="AU921" s="17" t="s">
        <v>149</v>
      </c>
      <c r="AY921" s="17" t="s">
        <v>141</v>
      </c>
      <c r="BE921" s="172">
        <f>IF(N921="základní",J921,0)</f>
        <v>0</v>
      </c>
      <c r="BF921" s="172">
        <f>IF(N921="snížená",J921,0)</f>
        <v>0</v>
      </c>
      <c r="BG921" s="172">
        <f>IF(N921="zákl. přenesená",J921,0)</f>
        <v>0</v>
      </c>
      <c r="BH921" s="172">
        <f>IF(N921="sníž. přenesená",J921,0)</f>
        <v>0</v>
      </c>
      <c r="BI921" s="172">
        <f>IF(N921="nulová",J921,0)</f>
        <v>0</v>
      </c>
      <c r="BJ921" s="17" t="s">
        <v>149</v>
      </c>
      <c r="BK921" s="172">
        <f>ROUND(I921*H921,0)</f>
        <v>0</v>
      </c>
      <c r="BL921" s="17" t="s">
        <v>148</v>
      </c>
      <c r="BM921" s="17" t="s">
        <v>1747</v>
      </c>
    </row>
    <row r="922" spans="2:47" s="1" customFormat="1" ht="20.25" customHeight="1">
      <c r="B922" s="34"/>
      <c r="D922" s="176" t="s">
        <v>151</v>
      </c>
      <c r="F922" s="196" t="s">
        <v>1746</v>
      </c>
      <c r="I922" s="134"/>
      <c r="L922" s="34"/>
      <c r="M922" s="63"/>
      <c r="N922" s="35"/>
      <c r="O922" s="35"/>
      <c r="P922" s="35"/>
      <c r="Q922" s="35"/>
      <c r="R922" s="35"/>
      <c r="S922" s="35"/>
      <c r="T922" s="64"/>
      <c r="AT922" s="17" t="s">
        <v>151</v>
      </c>
      <c r="AU922" s="17" t="s">
        <v>149</v>
      </c>
    </row>
    <row r="923" spans="2:65" s="1" customFormat="1" ht="20.25" customHeight="1">
      <c r="B923" s="160"/>
      <c r="C923" s="161" t="s">
        <v>1748</v>
      </c>
      <c r="D923" s="161" t="s">
        <v>143</v>
      </c>
      <c r="E923" s="162" t="s">
        <v>1749</v>
      </c>
      <c r="F923" s="163" t="s">
        <v>1750</v>
      </c>
      <c r="G923" s="164" t="s">
        <v>146</v>
      </c>
      <c r="H923" s="165">
        <v>20</v>
      </c>
      <c r="I923" s="166"/>
      <c r="J923" s="167">
        <f>ROUND(I923*H923,0)</f>
        <v>0</v>
      </c>
      <c r="K923" s="163" t="s">
        <v>21</v>
      </c>
      <c r="L923" s="34"/>
      <c r="M923" s="168" t="s">
        <v>21</v>
      </c>
      <c r="N923" s="169" t="s">
        <v>43</v>
      </c>
      <c r="O923" s="35"/>
      <c r="P923" s="170">
        <f>O923*H923</f>
        <v>0</v>
      </c>
      <c r="Q923" s="170">
        <v>0</v>
      </c>
      <c r="R923" s="170">
        <f>Q923*H923</f>
        <v>0</v>
      </c>
      <c r="S923" s="170">
        <v>0</v>
      </c>
      <c r="T923" s="171">
        <f>S923*H923</f>
        <v>0</v>
      </c>
      <c r="AR923" s="17" t="s">
        <v>148</v>
      </c>
      <c r="AT923" s="17" t="s">
        <v>143</v>
      </c>
      <c r="AU923" s="17" t="s">
        <v>149</v>
      </c>
      <c r="AY923" s="17" t="s">
        <v>141</v>
      </c>
      <c r="BE923" s="172">
        <f>IF(N923="základní",J923,0)</f>
        <v>0</v>
      </c>
      <c r="BF923" s="172">
        <f>IF(N923="snížená",J923,0)</f>
        <v>0</v>
      </c>
      <c r="BG923" s="172">
        <f>IF(N923="zákl. přenesená",J923,0)</f>
        <v>0</v>
      </c>
      <c r="BH923" s="172">
        <f>IF(N923="sníž. přenesená",J923,0)</f>
        <v>0</v>
      </c>
      <c r="BI923" s="172">
        <f>IF(N923="nulová",J923,0)</f>
        <v>0</v>
      </c>
      <c r="BJ923" s="17" t="s">
        <v>149</v>
      </c>
      <c r="BK923" s="172">
        <f>ROUND(I923*H923,0)</f>
        <v>0</v>
      </c>
      <c r="BL923" s="17" t="s">
        <v>148</v>
      </c>
      <c r="BM923" s="17" t="s">
        <v>1751</v>
      </c>
    </row>
    <row r="924" spans="2:47" s="1" customFormat="1" ht="20.25" customHeight="1">
      <c r="B924" s="34"/>
      <c r="D924" s="176" t="s">
        <v>151</v>
      </c>
      <c r="F924" s="196" t="s">
        <v>1750</v>
      </c>
      <c r="I924" s="134"/>
      <c r="L924" s="34"/>
      <c r="M924" s="63"/>
      <c r="N924" s="35"/>
      <c r="O924" s="35"/>
      <c r="P924" s="35"/>
      <c r="Q924" s="35"/>
      <c r="R924" s="35"/>
      <c r="S924" s="35"/>
      <c r="T924" s="64"/>
      <c r="AT924" s="17" t="s">
        <v>151</v>
      </c>
      <c r="AU924" s="17" t="s">
        <v>149</v>
      </c>
    </row>
    <row r="925" spans="2:65" s="1" customFormat="1" ht="20.25" customHeight="1">
      <c r="B925" s="160"/>
      <c r="C925" s="161" t="s">
        <v>1752</v>
      </c>
      <c r="D925" s="161" t="s">
        <v>143</v>
      </c>
      <c r="E925" s="162" t="s">
        <v>1753</v>
      </c>
      <c r="F925" s="163" t="s">
        <v>1754</v>
      </c>
      <c r="G925" s="164" t="s">
        <v>146</v>
      </c>
      <c r="H925" s="165">
        <v>15</v>
      </c>
      <c r="I925" s="166"/>
      <c r="J925" s="167">
        <f>ROUND(I925*H925,0)</f>
        <v>0</v>
      </c>
      <c r="K925" s="163" t="s">
        <v>21</v>
      </c>
      <c r="L925" s="34"/>
      <c r="M925" s="168" t="s">
        <v>21</v>
      </c>
      <c r="N925" s="169" t="s">
        <v>43</v>
      </c>
      <c r="O925" s="35"/>
      <c r="P925" s="170">
        <f>O925*H925</f>
        <v>0</v>
      </c>
      <c r="Q925" s="170">
        <v>0</v>
      </c>
      <c r="R925" s="170">
        <f>Q925*H925</f>
        <v>0</v>
      </c>
      <c r="S925" s="170">
        <v>0</v>
      </c>
      <c r="T925" s="171">
        <f>S925*H925</f>
        <v>0</v>
      </c>
      <c r="AR925" s="17" t="s">
        <v>148</v>
      </c>
      <c r="AT925" s="17" t="s">
        <v>143</v>
      </c>
      <c r="AU925" s="17" t="s">
        <v>149</v>
      </c>
      <c r="AY925" s="17" t="s">
        <v>141</v>
      </c>
      <c r="BE925" s="172">
        <f>IF(N925="základní",J925,0)</f>
        <v>0</v>
      </c>
      <c r="BF925" s="172">
        <f>IF(N925="snížená",J925,0)</f>
        <v>0</v>
      </c>
      <c r="BG925" s="172">
        <f>IF(N925="zákl. přenesená",J925,0)</f>
        <v>0</v>
      </c>
      <c r="BH925" s="172">
        <f>IF(N925="sníž. přenesená",J925,0)</f>
        <v>0</v>
      </c>
      <c r="BI925" s="172">
        <f>IF(N925="nulová",J925,0)</f>
        <v>0</v>
      </c>
      <c r="BJ925" s="17" t="s">
        <v>149</v>
      </c>
      <c r="BK925" s="172">
        <f>ROUND(I925*H925,0)</f>
        <v>0</v>
      </c>
      <c r="BL925" s="17" t="s">
        <v>148</v>
      </c>
      <c r="BM925" s="17" t="s">
        <v>1755</v>
      </c>
    </row>
    <row r="926" spans="2:47" s="1" customFormat="1" ht="20.25" customHeight="1">
      <c r="B926" s="34"/>
      <c r="D926" s="176" t="s">
        <v>151</v>
      </c>
      <c r="F926" s="196" t="s">
        <v>1754</v>
      </c>
      <c r="I926" s="134"/>
      <c r="L926" s="34"/>
      <c r="M926" s="63"/>
      <c r="N926" s="35"/>
      <c r="O926" s="35"/>
      <c r="P926" s="35"/>
      <c r="Q926" s="35"/>
      <c r="R926" s="35"/>
      <c r="S926" s="35"/>
      <c r="T926" s="64"/>
      <c r="AT926" s="17" t="s">
        <v>151</v>
      </c>
      <c r="AU926" s="17" t="s">
        <v>149</v>
      </c>
    </row>
    <row r="927" spans="2:65" s="1" customFormat="1" ht="20.25" customHeight="1">
      <c r="B927" s="160"/>
      <c r="C927" s="161" t="s">
        <v>1756</v>
      </c>
      <c r="D927" s="161" t="s">
        <v>143</v>
      </c>
      <c r="E927" s="162" t="s">
        <v>1757</v>
      </c>
      <c r="F927" s="163" t="s">
        <v>1758</v>
      </c>
      <c r="G927" s="164" t="s">
        <v>146</v>
      </c>
      <c r="H927" s="165">
        <v>15</v>
      </c>
      <c r="I927" s="166"/>
      <c r="J927" s="167">
        <f>ROUND(I927*H927,0)</f>
        <v>0</v>
      </c>
      <c r="K927" s="163" t="s">
        <v>21</v>
      </c>
      <c r="L927" s="34"/>
      <c r="M927" s="168" t="s">
        <v>21</v>
      </c>
      <c r="N927" s="169" t="s">
        <v>43</v>
      </c>
      <c r="O927" s="35"/>
      <c r="P927" s="170">
        <f>O927*H927</f>
        <v>0</v>
      </c>
      <c r="Q927" s="170">
        <v>0</v>
      </c>
      <c r="R927" s="170">
        <f>Q927*H927</f>
        <v>0</v>
      </c>
      <c r="S927" s="170">
        <v>0</v>
      </c>
      <c r="T927" s="171">
        <f>S927*H927</f>
        <v>0</v>
      </c>
      <c r="AR927" s="17" t="s">
        <v>148</v>
      </c>
      <c r="AT927" s="17" t="s">
        <v>143</v>
      </c>
      <c r="AU927" s="17" t="s">
        <v>149</v>
      </c>
      <c r="AY927" s="17" t="s">
        <v>141</v>
      </c>
      <c r="BE927" s="172">
        <f>IF(N927="základní",J927,0)</f>
        <v>0</v>
      </c>
      <c r="BF927" s="172">
        <f>IF(N927="snížená",J927,0)</f>
        <v>0</v>
      </c>
      <c r="BG927" s="172">
        <f>IF(N927="zákl. přenesená",J927,0)</f>
        <v>0</v>
      </c>
      <c r="BH927" s="172">
        <f>IF(N927="sníž. přenesená",J927,0)</f>
        <v>0</v>
      </c>
      <c r="BI927" s="172">
        <f>IF(N927="nulová",J927,0)</f>
        <v>0</v>
      </c>
      <c r="BJ927" s="17" t="s">
        <v>149</v>
      </c>
      <c r="BK927" s="172">
        <f>ROUND(I927*H927,0)</f>
        <v>0</v>
      </c>
      <c r="BL927" s="17" t="s">
        <v>148</v>
      </c>
      <c r="BM927" s="17" t="s">
        <v>1759</v>
      </c>
    </row>
    <row r="928" spans="2:47" s="1" customFormat="1" ht="20.25" customHeight="1">
      <c r="B928" s="34"/>
      <c r="D928" s="176" t="s">
        <v>151</v>
      </c>
      <c r="F928" s="196" t="s">
        <v>1758</v>
      </c>
      <c r="I928" s="134"/>
      <c r="L928" s="34"/>
      <c r="M928" s="63"/>
      <c r="N928" s="35"/>
      <c r="O928" s="35"/>
      <c r="P928" s="35"/>
      <c r="Q928" s="35"/>
      <c r="R928" s="35"/>
      <c r="S928" s="35"/>
      <c r="T928" s="64"/>
      <c r="AT928" s="17" t="s">
        <v>151</v>
      </c>
      <c r="AU928" s="17" t="s">
        <v>149</v>
      </c>
    </row>
    <row r="929" spans="2:65" s="1" customFormat="1" ht="20.25" customHeight="1">
      <c r="B929" s="160"/>
      <c r="C929" s="161" t="s">
        <v>1760</v>
      </c>
      <c r="D929" s="161" t="s">
        <v>143</v>
      </c>
      <c r="E929" s="162" t="s">
        <v>1761</v>
      </c>
      <c r="F929" s="163" t="s">
        <v>1762</v>
      </c>
      <c r="G929" s="164" t="s">
        <v>265</v>
      </c>
      <c r="H929" s="165">
        <v>5</v>
      </c>
      <c r="I929" s="166"/>
      <c r="J929" s="167">
        <f>ROUND(I929*H929,0)</f>
        <v>0</v>
      </c>
      <c r="K929" s="163" t="s">
        <v>21</v>
      </c>
      <c r="L929" s="34"/>
      <c r="M929" s="168" t="s">
        <v>21</v>
      </c>
      <c r="N929" s="169" t="s">
        <v>43</v>
      </c>
      <c r="O929" s="35"/>
      <c r="P929" s="170">
        <f>O929*H929</f>
        <v>0</v>
      </c>
      <c r="Q929" s="170">
        <v>0</v>
      </c>
      <c r="R929" s="170">
        <f>Q929*H929</f>
        <v>0</v>
      </c>
      <c r="S929" s="170">
        <v>0</v>
      </c>
      <c r="T929" s="171">
        <f>S929*H929</f>
        <v>0</v>
      </c>
      <c r="AR929" s="17" t="s">
        <v>148</v>
      </c>
      <c r="AT929" s="17" t="s">
        <v>143</v>
      </c>
      <c r="AU929" s="17" t="s">
        <v>149</v>
      </c>
      <c r="AY929" s="17" t="s">
        <v>141</v>
      </c>
      <c r="BE929" s="172">
        <f>IF(N929="základní",J929,0)</f>
        <v>0</v>
      </c>
      <c r="BF929" s="172">
        <f>IF(N929="snížená",J929,0)</f>
        <v>0</v>
      </c>
      <c r="BG929" s="172">
        <f>IF(N929="zákl. přenesená",J929,0)</f>
        <v>0</v>
      </c>
      <c r="BH929" s="172">
        <f>IF(N929="sníž. přenesená",J929,0)</f>
        <v>0</v>
      </c>
      <c r="BI929" s="172">
        <f>IF(N929="nulová",J929,0)</f>
        <v>0</v>
      </c>
      <c r="BJ929" s="17" t="s">
        <v>149</v>
      </c>
      <c r="BK929" s="172">
        <f>ROUND(I929*H929,0)</f>
        <v>0</v>
      </c>
      <c r="BL929" s="17" t="s">
        <v>148</v>
      </c>
      <c r="BM929" s="17" t="s">
        <v>1763</v>
      </c>
    </row>
    <row r="930" spans="2:47" s="1" customFormat="1" ht="20.25" customHeight="1">
      <c r="B930" s="34"/>
      <c r="D930" s="176" t="s">
        <v>151</v>
      </c>
      <c r="F930" s="196" t="s">
        <v>1762</v>
      </c>
      <c r="I930" s="134"/>
      <c r="L930" s="34"/>
      <c r="M930" s="63"/>
      <c r="N930" s="35"/>
      <c r="O930" s="35"/>
      <c r="P930" s="35"/>
      <c r="Q930" s="35"/>
      <c r="R930" s="35"/>
      <c r="S930" s="35"/>
      <c r="T930" s="64"/>
      <c r="AT930" s="17" t="s">
        <v>151</v>
      </c>
      <c r="AU930" s="17" t="s">
        <v>149</v>
      </c>
    </row>
    <row r="931" spans="2:65" s="1" customFormat="1" ht="20.25" customHeight="1">
      <c r="B931" s="160"/>
      <c r="C931" s="161" t="s">
        <v>1764</v>
      </c>
      <c r="D931" s="161" t="s">
        <v>143</v>
      </c>
      <c r="E931" s="162" t="s">
        <v>1765</v>
      </c>
      <c r="F931" s="163" t="s">
        <v>1766</v>
      </c>
      <c r="G931" s="164" t="s">
        <v>265</v>
      </c>
      <c r="H931" s="165">
        <v>5</v>
      </c>
      <c r="I931" s="166"/>
      <c r="J931" s="167">
        <f>ROUND(I931*H931,0)</f>
        <v>0</v>
      </c>
      <c r="K931" s="163" t="s">
        <v>21</v>
      </c>
      <c r="L931" s="34"/>
      <c r="M931" s="168" t="s">
        <v>21</v>
      </c>
      <c r="N931" s="169" t="s">
        <v>43</v>
      </c>
      <c r="O931" s="35"/>
      <c r="P931" s="170">
        <f>O931*H931</f>
        <v>0</v>
      </c>
      <c r="Q931" s="170">
        <v>0</v>
      </c>
      <c r="R931" s="170">
        <f>Q931*H931</f>
        <v>0</v>
      </c>
      <c r="S931" s="170">
        <v>0</v>
      </c>
      <c r="T931" s="171">
        <f>S931*H931</f>
        <v>0</v>
      </c>
      <c r="AR931" s="17" t="s">
        <v>148</v>
      </c>
      <c r="AT931" s="17" t="s">
        <v>143</v>
      </c>
      <c r="AU931" s="17" t="s">
        <v>149</v>
      </c>
      <c r="AY931" s="17" t="s">
        <v>141</v>
      </c>
      <c r="BE931" s="172">
        <f>IF(N931="základní",J931,0)</f>
        <v>0</v>
      </c>
      <c r="BF931" s="172">
        <f>IF(N931="snížená",J931,0)</f>
        <v>0</v>
      </c>
      <c r="BG931" s="172">
        <f>IF(N931="zákl. přenesená",J931,0)</f>
        <v>0</v>
      </c>
      <c r="BH931" s="172">
        <f>IF(N931="sníž. přenesená",J931,0)</f>
        <v>0</v>
      </c>
      <c r="BI931" s="172">
        <f>IF(N931="nulová",J931,0)</f>
        <v>0</v>
      </c>
      <c r="BJ931" s="17" t="s">
        <v>149</v>
      </c>
      <c r="BK931" s="172">
        <f>ROUND(I931*H931,0)</f>
        <v>0</v>
      </c>
      <c r="BL931" s="17" t="s">
        <v>148</v>
      </c>
      <c r="BM931" s="17" t="s">
        <v>1767</v>
      </c>
    </row>
    <row r="932" spans="2:47" s="1" customFormat="1" ht="20.25" customHeight="1">
      <c r="B932" s="34"/>
      <c r="D932" s="176" t="s">
        <v>151</v>
      </c>
      <c r="F932" s="196" t="s">
        <v>1766</v>
      </c>
      <c r="I932" s="134"/>
      <c r="L932" s="34"/>
      <c r="M932" s="63"/>
      <c r="N932" s="35"/>
      <c r="O932" s="35"/>
      <c r="P932" s="35"/>
      <c r="Q932" s="35"/>
      <c r="R932" s="35"/>
      <c r="S932" s="35"/>
      <c r="T932" s="64"/>
      <c r="AT932" s="17" t="s">
        <v>151</v>
      </c>
      <c r="AU932" s="17" t="s">
        <v>149</v>
      </c>
    </row>
    <row r="933" spans="2:65" s="1" customFormat="1" ht="20.25" customHeight="1">
      <c r="B933" s="160"/>
      <c r="C933" s="161" t="s">
        <v>1768</v>
      </c>
      <c r="D933" s="161" t="s">
        <v>143</v>
      </c>
      <c r="E933" s="162" t="s">
        <v>1761</v>
      </c>
      <c r="F933" s="163" t="s">
        <v>1762</v>
      </c>
      <c r="G933" s="164" t="s">
        <v>265</v>
      </c>
      <c r="H933" s="165">
        <v>2</v>
      </c>
      <c r="I933" s="166"/>
      <c r="J933" s="167">
        <f>ROUND(I933*H933,0)</f>
        <v>0</v>
      </c>
      <c r="K933" s="163" t="s">
        <v>21</v>
      </c>
      <c r="L933" s="34"/>
      <c r="M933" s="168" t="s">
        <v>21</v>
      </c>
      <c r="N933" s="169" t="s">
        <v>43</v>
      </c>
      <c r="O933" s="35"/>
      <c r="P933" s="170">
        <f>O933*H933</f>
        <v>0</v>
      </c>
      <c r="Q933" s="170">
        <v>0</v>
      </c>
      <c r="R933" s="170">
        <f>Q933*H933</f>
        <v>0</v>
      </c>
      <c r="S933" s="170">
        <v>0</v>
      </c>
      <c r="T933" s="171">
        <f>S933*H933</f>
        <v>0</v>
      </c>
      <c r="AR933" s="17" t="s">
        <v>148</v>
      </c>
      <c r="AT933" s="17" t="s">
        <v>143</v>
      </c>
      <c r="AU933" s="17" t="s">
        <v>149</v>
      </c>
      <c r="AY933" s="17" t="s">
        <v>141</v>
      </c>
      <c r="BE933" s="172">
        <f>IF(N933="základní",J933,0)</f>
        <v>0</v>
      </c>
      <c r="BF933" s="172">
        <f>IF(N933="snížená",J933,0)</f>
        <v>0</v>
      </c>
      <c r="BG933" s="172">
        <f>IF(N933="zákl. přenesená",J933,0)</f>
        <v>0</v>
      </c>
      <c r="BH933" s="172">
        <f>IF(N933="sníž. přenesená",J933,0)</f>
        <v>0</v>
      </c>
      <c r="BI933" s="172">
        <f>IF(N933="nulová",J933,0)</f>
        <v>0</v>
      </c>
      <c r="BJ933" s="17" t="s">
        <v>149</v>
      </c>
      <c r="BK933" s="172">
        <f>ROUND(I933*H933,0)</f>
        <v>0</v>
      </c>
      <c r="BL933" s="17" t="s">
        <v>148</v>
      </c>
      <c r="BM933" s="17" t="s">
        <v>1769</v>
      </c>
    </row>
    <row r="934" spans="2:47" s="1" customFormat="1" ht="20.25" customHeight="1">
      <c r="B934" s="34"/>
      <c r="D934" s="176" t="s">
        <v>151</v>
      </c>
      <c r="F934" s="196" t="s">
        <v>1762</v>
      </c>
      <c r="I934" s="134"/>
      <c r="L934" s="34"/>
      <c r="M934" s="63"/>
      <c r="N934" s="35"/>
      <c r="O934" s="35"/>
      <c r="P934" s="35"/>
      <c r="Q934" s="35"/>
      <c r="R934" s="35"/>
      <c r="S934" s="35"/>
      <c r="T934" s="64"/>
      <c r="AT934" s="17" t="s">
        <v>151</v>
      </c>
      <c r="AU934" s="17" t="s">
        <v>149</v>
      </c>
    </row>
    <row r="935" spans="2:65" s="1" customFormat="1" ht="20.25" customHeight="1">
      <c r="B935" s="160"/>
      <c r="C935" s="161" t="s">
        <v>1770</v>
      </c>
      <c r="D935" s="161" t="s">
        <v>143</v>
      </c>
      <c r="E935" s="162" t="s">
        <v>1771</v>
      </c>
      <c r="F935" s="163" t="s">
        <v>1772</v>
      </c>
      <c r="G935" s="164" t="s">
        <v>265</v>
      </c>
      <c r="H935" s="165">
        <v>2</v>
      </c>
      <c r="I935" s="166"/>
      <c r="J935" s="167">
        <f>ROUND(I935*H935,0)</f>
        <v>0</v>
      </c>
      <c r="K935" s="163" t="s">
        <v>21</v>
      </c>
      <c r="L935" s="34"/>
      <c r="M935" s="168" t="s">
        <v>21</v>
      </c>
      <c r="N935" s="169" t="s">
        <v>43</v>
      </c>
      <c r="O935" s="35"/>
      <c r="P935" s="170">
        <f>O935*H935</f>
        <v>0</v>
      </c>
      <c r="Q935" s="170">
        <v>0</v>
      </c>
      <c r="R935" s="170">
        <f>Q935*H935</f>
        <v>0</v>
      </c>
      <c r="S935" s="170">
        <v>0</v>
      </c>
      <c r="T935" s="171">
        <f>S935*H935</f>
        <v>0</v>
      </c>
      <c r="AR935" s="17" t="s">
        <v>148</v>
      </c>
      <c r="AT935" s="17" t="s">
        <v>143</v>
      </c>
      <c r="AU935" s="17" t="s">
        <v>149</v>
      </c>
      <c r="AY935" s="17" t="s">
        <v>141</v>
      </c>
      <c r="BE935" s="172">
        <f>IF(N935="základní",J935,0)</f>
        <v>0</v>
      </c>
      <c r="BF935" s="172">
        <f>IF(N935="snížená",J935,0)</f>
        <v>0</v>
      </c>
      <c r="BG935" s="172">
        <f>IF(N935="zákl. přenesená",J935,0)</f>
        <v>0</v>
      </c>
      <c r="BH935" s="172">
        <f>IF(N935="sníž. přenesená",J935,0)</f>
        <v>0</v>
      </c>
      <c r="BI935" s="172">
        <f>IF(N935="nulová",J935,0)</f>
        <v>0</v>
      </c>
      <c r="BJ935" s="17" t="s">
        <v>149</v>
      </c>
      <c r="BK935" s="172">
        <f>ROUND(I935*H935,0)</f>
        <v>0</v>
      </c>
      <c r="BL935" s="17" t="s">
        <v>148</v>
      </c>
      <c r="BM935" s="17" t="s">
        <v>1773</v>
      </c>
    </row>
    <row r="936" spans="2:47" s="1" customFormat="1" ht="20.25" customHeight="1">
      <c r="B936" s="34"/>
      <c r="D936" s="176" t="s">
        <v>151</v>
      </c>
      <c r="F936" s="196" t="s">
        <v>1772</v>
      </c>
      <c r="I936" s="134"/>
      <c r="L936" s="34"/>
      <c r="M936" s="63"/>
      <c r="N936" s="35"/>
      <c r="O936" s="35"/>
      <c r="P936" s="35"/>
      <c r="Q936" s="35"/>
      <c r="R936" s="35"/>
      <c r="S936" s="35"/>
      <c r="T936" s="64"/>
      <c r="AT936" s="17" t="s">
        <v>151</v>
      </c>
      <c r="AU936" s="17" t="s">
        <v>149</v>
      </c>
    </row>
    <row r="937" spans="2:65" s="1" customFormat="1" ht="20.25" customHeight="1">
      <c r="B937" s="160"/>
      <c r="C937" s="161" t="s">
        <v>1774</v>
      </c>
      <c r="D937" s="161" t="s">
        <v>143</v>
      </c>
      <c r="E937" s="162" t="s">
        <v>1775</v>
      </c>
      <c r="F937" s="163" t="s">
        <v>1776</v>
      </c>
      <c r="G937" s="164" t="s">
        <v>265</v>
      </c>
      <c r="H937" s="165">
        <v>2</v>
      </c>
      <c r="I937" s="166"/>
      <c r="J937" s="167">
        <f>ROUND(I937*H937,0)</f>
        <v>0</v>
      </c>
      <c r="K937" s="163" t="s">
        <v>21</v>
      </c>
      <c r="L937" s="34"/>
      <c r="M937" s="168" t="s">
        <v>21</v>
      </c>
      <c r="N937" s="169" t="s">
        <v>43</v>
      </c>
      <c r="O937" s="35"/>
      <c r="P937" s="170">
        <f>O937*H937</f>
        <v>0</v>
      </c>
      <c r="Q937" s="170">
        <v>0</v>
      </c>
      <c r="R937" s="170">
        <f>Q937*H937</f>
        <v>0</v>
      </c>
      <c r="S937" s="170">
        <v>0</v>
      </c>
      <c r="T937" s="171">
        <f>S937*H937</f>
        <v>0</v>
      </c>
      <c r="AR937" s="17" t="s">
        <v>148</v>
      </c>
      <c r="AT937" s="17" t="s">
        <v>143</v>
      </c>
      <c r="AU937" s="17" t="s">
        <v>149</v>
      </c>
      <c r="AY937" s="17" t="s">
        <v>141</v>
      </c>
      <c r="BE937" s="172">
        <f>IF(N937="základní",J937,0)</f>
        <v>0</v>
      </c>
      <c r="BF937" s="172">
        <f>IF(N937="snížená",J937,0)</f>
        <v>0</v>
      </c>
      <c r="BG937" s="172">
        <f>IF(N937="zákl. přenesená",J937,0)</f>
        <v>0</v>
      </c>
      <c r="BH937" s="172">
        <f>IF(N937="sníž. přenesená",J937,0)</f>
        <v>0</v>
      </c>
      <c r="BI937" s="172">
        <f>IF(N937="nulová",J937,0)</f>
        <v>0</v>
      </c>
      <c r="BJ937" s="17" t="s">
        <v>149</v>
      </c>
      <c r="BK937" s="172">
        <f>ROUND(I937*H937,0)</f>
        <v>0</v>
      </c>
      <c r="BL937" s="17" t="s">
        <v>148</v>
      </c>
      <c r="BM937" s="17" t="s">
        <v>1777</v>
      </c>
    </row>
    <row r="938" spans="2:47" s="1" customFormat="1" ht="20.25" customHeight="1">
      <c r="B938" s="34"/>
      <c r="D938" s="176" t="s">
        <v>151</v>
      </c>
      <c r="F938" s="196" t="s">
        <v>1776</v>
      </c>
      <c r="I938" s="134"/>
      <c r="L938" s="34"/>
      <c r="M938" s="63"/>
      <c r="N938" s="35"/>
      <c r="O938" s="35"/>
      <c r="P938" s="35"/>
      <c r="Q938" s="35"/>
      <c r="R938" s="35"/>
      <c r="S938" s="35"/>
      <c r="T938" s="64"/>
      <c r="AT938" s="17" t="s">
        <v>151</v>
      </c>
      <c r="AU938" s="17" t="s">
        <v>149</v>
      </c>
    </row>
    <row r="939" spans="2:65" s="1" customFormat="1" ht="20.25" customHeight="1">
      <c r="B939" s="160"/>
      <c r="C939" s="161" t="s">
        <v>1778</v>
      </c>
      <c r="D939" s="161" t="s">
        <v>143</v>
      </c>
      <c r="E939" s="162" t="s">
        <v>1779</v>
      </c>
      <c r="F939" s="163" t="s">
        <v>1780</v>
      </c>
      <c r="G939" s="164" t="s">
        <v>265</v>
      </c>
      <c r="H939" s="165">
        <v>2</v>
      </c>
      <c r="I939" s="166"/>
      <c r="J939" s="167">
        <f>ROUND(I939*H939,0)</f>
        <v>0</v>
      </c>
      <c r="K939" s="163" t="s">
        <v>21</v>
      </c>
      <c r="L939" s="34"/>
      <c r="M939" s="168" t="s">
        <v>21</v>
      </c>
      <c r="N939" s="169" t="s">
        <v>43</v>
      </c>
      <c r="O939" s="35"/>
      <c r="P939" s="170">
        <f>O939*H939</f>
        <v>0</v>
      </c>
      <c r="Q939" s="170">
        <v>0</v>
      </c>
      <c r="R939" s="170">
        <f>Q939*H939</f>
        <v>0</v>
      </c>
      <c r="S939" s="170">
        <v>0</v>
      </c>
      <c r="T939" s="171">
        <f>S939*H939</f>
        <v>0</v>
      </c>
      <c r="AR939" s="17" t="s">
        <v>148</v>
      </c>
      <c r="AT939" s="17" t="s">
        <v>143</v>
      </c>
      <c r="AU939" s="17" t="s">
        <v>149</v>
      </c>
      <c r="AY939" s="17" t="s">
        <v>141</v>
      </c>
      <c r="BE939" s="172">
        <f>IF(N939="základní",J939,0)</f>
        <v>0</v>
      </c>
      <c r="BF939" s="172">
        <f>IF(N939="snížená",J939,0)</f>
        <v>0</v>
      </c>
      <c r="BG939" s="172">
        <f>IF(N939="zákl. přenesená",J939,0)</f>
        <v>0</v>
      </c>
      <c r="BH939" s="172">
        <f>IF(N939="sníž. přenesená",J939,0)</f>
        <v>0</v>
      </c>
      <c r="BI939" s="172">
        <f>IF(N939="nulová",J939,0)</f>
        <v>0</v>
      </c>
      <c r="BJ939" s="17" t="s">
        <v>149</v>
      </c>
      <c r="BK939" s="172">
        <f>ROUND(I939*H939,0)</f>
        <v>0</v>
      </c>
      <c r="BL939" s="17" t="s">
        <v>148</v>
      </c>
      <c r="BM939" s="17" t="s">
        <v>1781</v>
      </c>
    </row>
    <row r="940" spans="2:47" s="1" customFormat="1" ht="20.25" customHeight="1">
      <c r="B940" s="34"/>
      <c r="D940" s="176" t="s">
        <v>151</v>
      </c>
      <c r="F940" s="196" t="s">
        <v>1780</v>
      </c>
      <c r="I940" s="134"/>
      <c r="L940" s="34"/>
      <c r="M940" s="63"/>
      <c r="N940" s="35"/>
      <c r="O940" s="35"/>
      <c r="P940" s="35"/>
      <c r="Q940" s="35"/>
      <c r="R940" s="35"/>
      <c r="S940" s="35"/>
      <c r="T940" s="64"/>
      <c r="AT940" s="17" t="s">
        <v>151</v>
      </c>
      <c r="AU940" s="17" t="s">
        <v>149</v>
      </c>
    </row>
    <row r="941" spans="2:65" s="1" customFormat="1" ht="20.25" customHeight="1">
      <c r="B941" s="160"/>
      <c r="C941" s="161" t="s">
        <v>1782</v>
      </c>
      <c r="D941" s="161" t="s">
        <v>143</v>
      </c>
      <c r="E941" s="162" t="s">
        <v>1783</v>
      </c>
      <c r="F941" s="163" t="s">
        <v>1784</v>
      </c>
      <c r="G941" s="164" t="s">
        <v>265</v>
      </c>
      <c r="H941" s="165">
        <v>4</v>
      </c>
      <c r="I941" s="166"/>
      <c r="J941" s="167">
        <f>ROUND(I941*H941,0)</f>
        <v>0</v>
      </c>
      <c r="K941" s="163" t="s">
        <v>21</v>
      </c>
      <c r="L941" s="34"/>
      <c r="M941" s="168" t="s">
        <v>21</v>
      </c>
      <c r="N941" s="169" t="s">
        <v>43</v>
      </c>
      <c r="O941" s="35"/>
      <c r="P941" s="170">
        <f>O941*H941</f>
        <v>0</v>
      </c>
      <c r="Q941" s="170">
        <v>0</v>
      </c>
      <c r="R941" s="170">
        <f>Q941*H941</f>
        <v>0</v>
      </c>
      <c r="S941" s="170">
        <v>0</v>
      </c>
      <c r="T941" s="171">
        <f>S941*H941</f>
        <v>0</v>
      </c>
      <c r="AR941" s="17" t="s">
        <v>148</v>
      </c>
      <c r="AT941" s="17" t="s">
        <v>143</v>
      </c>
      <c r="AU941" s="17" t="s">
        <v>149</v>
      </c>
      <c r="AY941" s="17" t="s">
        <v>141</v>
      </c>
      <c r="BE941" s="172">
        <f>IF(N941="základní",J941,0)</f>
        <v>0</v>
      </c>
      <c r="BF941" s="172">
        <f>IF(N941="snížená",J941,0)</f>
        <v>0</v>
      </c>
      <c r="BG941" s="172">
        <f>IF(N941="zákl. přenesená",J941,0)</f>
        <v>0</v>
      </c>
      <c r="BH941" s="172">
        <f>IF(N941="sníž. přenesená",J941,0)</f>
        <v>0</v>
      </c>
      <c r="BI941" s="172">
        <f>IF(N941="nulová",J941,0)</f>
        <v>0</v>
      </c>
      <c r="BJ941" s="17" t="s">
        <v>149</v>
      </c>
      <c r="BK941" s="172">
        <f>ROUND(I941*H941,0)</f>
        <v>0</v>
      </c>
      <c r="BL941" s="17" t="s">
        <v>148</v>
      </c>
      <c r="BM941" s="17" t="s">
        <v>1785</v>
      </c>
    </row>
    <row r="942" spans="2:47" s="1" customFormat="1" ht="20.25" customHeight="1">
      <c r="B942" s="34"/>
      <c r="D942" s="176" t="s">
        <v>151</v>
      </c>
      <c r="F942" s="196" t="s">
        <v>1784</v>
      </c>
      <c r="I942" s="134"/>
      <c r="L942" s="34"/>
      <c r="M942" s="63"/>
      <c r="N942" s="35"/>
      <c r="O942" s="35"/>
      <c r="P942" s="35"/>
      <c r="Q942" s="35"/>
      <c r="R942" s="35"/>
      <c r="S942" s="35"/>
      <c r="T942" s="64"/>
      <c r="AT942" s="17" t="s">
        <v>151</v>
      </c>
      <c r="AU942" s="17" t="s">
        <v>149</v>
      </c>
    </row>
    <row r="943" spans="2:65" s="1" customFormat="1" ht="20.25" customHeight="1">
      <c r="B943" s="160"/>
      <c r="C943" s="161" t="s">
        <v>1786</v>
      </c>
      <c r="D943" s="161" t="s">
        <v>143</v>
      </c>
      <c r="E943" s="162" t="s">
        <v>1787</v>
      </c>
      <c r="F943" s="163" t="s">
        <v>1788</v>
      </c>
      <c r="G943" s="164" t="s">
        <v>265</v>
      </c>
      <c r="H943" s="165">
        <v>4</v>
      </c>
      <c r="I943" s="166"/>
      <c r="J943" s="167">
        <f>ROUND(I943*H943,0)</f>
        <v>0</v>
      </c>
      <c r="K943" s="163" t="s">
        <v>21</v>
      </c>
      <c r="L943" s="34"/>
      <c r="M943" s="168" t="s">
        <v>21</v>
      </c>
      <c r="N943" s="169" t="s">
        <v>43</v>
      </c>
      <c r="O943" s="35"/>
      <c r="P943" s="170">
        <f>O943*H943</f>
        <v>0</v>
      </c>
      <c r="Q943" s="170">
        <v>0</v>
      </c>
      <c r="R943" s="170">
        <f>Q943*H943</f>
        <v>0</v>
      </c>
      <c r="S943" s="170">
        <v>0</v>
      </c>
      <c r="T943" s="171">
        <f>S943*H943</f>
        <v>0</v>
      </c>
      <c r="AR943" s="17" t="s">
        <v>148</v>
      </c>
      <c r="AT943" s="17" t="s">
        <v>143</v>
      </c>
      <c r="AU943" s="17" t="s">
        <v>149</v>
      </c>
      <c r="AY943" s="17" t="s">
        <v>141</v>
      </c>
      <c r="BE943" s="172">
        <f>IF(N943="základní",J943,0)</f>
        <v>0</v>
      </c>
      <c r="BF943" s="172">
        <f>IF(N943="snížená",J943,0)</f>
        <v>0</v>
      </c>
      <c r="BG943" s="172">
        <f>IF(N943="zákl. přenesená",J943,0)</f>
        <v>0</v>
      </c>
      <c r="BH943" s="172">
        <f>IF(N943="sníž. přenesená",J943,0)</f>
        <v>0</v>
      </c>
      <c r="BI943" s="172">
        <f>IF(N943="nulová",J943,0)</f>
        <v>0</v>
      </c>
      <c r="BJ943" s="17" t="s">
        <v>149</v>
      </c>
      <c r="BK943" s="172">
        <f>ROUND(I943*H943,0)</f>
        <v>0</v>
      </c>
      <c r="BL943" s="17" t="s">
        <v>148</v>
      </c>
      <c r="BM943" s="17" t="s">
        <v>1789</v>
      </c>
    </row>
    <row r="944" spans="2:47" s="1" customFormat="1" ht="20.25" customHeight="1">
      <c r="B944" s="34"/>
      <c r="D944" s="176" t="s">
        <v>151</v>
      </c>
      <c r="F944" s="196" t="s">
        <v>1788</v>
      </c>
      <c r="I944" s="134"/>
      <c r="L944" s="34"/>
      <c r="M944" s="63"/>
      <c r="N944" s="35"/>
      <c r="O944" s="35"/>
      <c r="P944" s="35"/>
      <c r="Q944" s="35"/>
      <c r="R944" s="35"/>
      <c r="S944" s="35"/>
      <c r="T944" s="64"/>
      <c r="AT944" s="17" t="s">
        <v>151</v>
      </c>
      <c r="AU944" s="17" t="s">
        <v>149</v>
      </c>
    </row>
    <row r="945" spans="2:65" s="1" customFormat="1" ht="20.25" customHeight="1">
      <c r="B945" s="160"/>
      <c r="C945" s="161" t="s">
        <v>1790</v>
      </c>
      <c r="D945" s="161" t="s">
        <v>143</v>
      </c>
      <c r="E945" s="162" t="s">
        <v>1791</v>
      </c>
      <c r="F945" s="163" t="s">
        <v>1792</v>
      </c>
      <c r="G945" s="164" t="s">
        <v>265</v>
      </c>
      <c r="H945" s="165">
        <v>2</v>
      </c>
      <c r="I945" s="166"/>
      <c r="J945" s="167">
        <f>ROUND(I945*H945,0)</f>
        <v>0</v>
      </c>
      <c r="K945" s="163" t="s">
        <v>21</v>
      </c>
      <c r="L945" s="34"/>
      <c r="M945" s="168" t="s">
        <v>21</v>
      </c>
      <c r="N945" s="169" t="s">
        <v>43</v>
      </c>
      <c r="O945" s="35"/>
      <c r="P945" s="170">
        <f>O945*H945</f>
        <v>0</v>
      </c>
      <c r="Q945" s="170">
        <v>0</v>
      </c>
      <c r="R945" s="170">
        <f>Q945*H945</f>
        <v>0</v>
      </c>
      <c r="S945" s="170">
        <v>0</v>
      </c>
      <c r="T945" s="171">
        <f>S945*H945</f>
        <v>0</v>
      </c>
      <c r="AR945" s="17" t="s">
        <v>148</v>
      </c>
      <c r="AT945" s="17" t="s">
        <v>143</v>
      </c>
      <c r="AU945" s="17" t="s">
        <v>149</v>
      </c>
      <c r="AY945" s="17" t="s">
        <v>141</v>
      </c>
      <c r="BE945" s="172">
        <f>IF(N945="základní",J945,0)</f>
        <v>0</v>
      </c>
      <c r="BF945" s="172">
        <f>IF(N945="snížená",J945,0)</f>
        <v>0</v>
      </c>
      <c r="BG945" s="172">
        <f>IF(N945="zákl. přenesená",J945,0)</f>
        <v>0</v>
      </c>
      <c r="BH945" s="172">
        <f>IF(N945="sníž. přenesená",J945,0)</f>
        <v>0</v>
      </c>
      <c r="BI945" s="172">
        <f>IF(N945="nulová",J945,0)</f>
        <v>0</v>
      </c>
      <c r="BJ945" s="17" t="s">
        <v>149</v>
      </c>
      <c r="BK945" s="172">
        <f>ROUND(I945*H945,0)</f>
        <v>0</v>
      </c>
      <c r="BL945" s="17" t="s">
        <v>148</v>
      </c>
      <c r="BM945" s="17" t="s">
        <v>1793</v>
      </c>
    </row>
    <row r="946" spans="2:47" s="1" customFormat="1" ht="20.25" customHeight="1">
      <c r="B946" s="34"/>
      <c r="D946" s="176" t="s">
        <v>151</v>
      </c>
      <c r="F946" s="196" t="s">
        <v>1792</v>
      </c>
      <c r="I946" s="134"/>
      <c r="L946" s="34"/>
      <c r="M946" s="63"/>
      <c r="N946" s="35"/>
      <c r="O946" s="35"/>
      <c r="P946" s="35"/>
      <c r="Q946" s="35"/>
      <c r="R946" s="35"/>
      <c r="S946" s="35"/>
      <c r="T946" s="64"/>
      <c r="AT946" s="17" t="s">
        <v>151</v>
      </c>
      <c r="AU946" s="17" t="s">
        <v>149</v>
      </c>
    </row>
    <row r="947" spans="2:65" s="1" customFormat="1" ht="20.25" customHeight="1">
      <c r="B947" s="160"/>
      <c r="C947" s="161" t="s">
        <v>1794</v>
      </c>
      <c r="D947" s="161" t="s">
        <v>143</v>
      </c>
      <c r="E947" s="162" t="s">
        <v>1795</v>
      </c>
      <c r="F947" s="163" t="s">
        <v>1796</v>
      </c>
      <c r="G947" s="164" t="s">
        <v>265</v>
      </c>
      <c r="H947" s="165">
        <v>2</v>
      </c>
      <c r="I947" s="166"/>
      <c r="J947" s="167">
        <f>ROUND(I947*H947,0)</f>
        <v>0</v>
      </c>
      <c r="K947" s="163" t="s">
        <v>21</v>
      </c>
      <c r="L947" s="34"/>
      <c r="M947" s="168" t="s">
        <v>21</v>
      </c>
      <c r="N947" s="169" t="s">
        <v>43</v>
      </c>
      <c r="O947" s="35"/>
      <c r="P947" s="170">
        <f>O947*H947</f>
        <v>0</v>
      </c>
      <c r="Q947" s="170">
        <v>0</v>
      </c>
      <c r="R947" s="170">
        <f>Q947*H947</f>
        <v>0</v>
      </c>
      <c r="S947" s="170">
        <v>0</v>
      </c>
      <c r="T947" s="171">
        <f>S947*H947</f>
        <v>0</v>
      </c>
      <c r="AR947" s="17" t="s">
        <v>148</v>
      </c>
      <c r="AT947" s="17" t="s">
        <v>143</v>
      </c>
      <c r="AU947" s="17" t="s">
        <v>149</v>
      </c>
      <c r="AY947" s="17" t="s">
        <v>141</v>
      </c>
      <c r="BE947" s="172">
        <f>IF(N947="základní",J947,0)</f>
        <v>0</v>
      </c>
      <c r="BF947" s="172">
        <f>IF(N947="snížená",J947,0)</f>
        <v>0</v>
      </c>
      <c r="BG947" s="172">
        <f>IF(N947="zákl. přenesená",J947,0)</f>
        <v>0</v>
      </c>
      <c r="BH947" s="172">
        <f>IF(N947="sníž. přenesená",J947,0)</f>
        <v>0</v>
      </c>
      <c r="BI947" s="172">
        <f>IF(N947="nulová",J947,0)</f>
        <v>0</v>
      </c>
      <c r="BJ947" s="17" t="s">
        <v>149</v>
      </c>
      <c r="BK947" s="172">
        <f>ROUND(I947*H947,0)</f>
        <v>0</v>
      </c>
      <c r="BL947" s="17" t="s">
        <v>148</v>
      </c>
      <c r="BM947" s="17" t="s">
        <v>1797</v>
      </c>
    </row>
    <row r="948" spans="2:47" s="1" customFormat="1" ht="20.25" customHeight="1">
      <c r="B948" s="34"/>
      <c r="D948" s="176" t="s">
        <v>151</v>
      </c>
      <c r="F948" s="196" t="s">
        <v>1796</v>
      </c>
      <c r="I948" s="134"/>
      <c r="L948" s="34"/>
      <c r="M948" s="63"/>
      <c r="N948" s="35"/>
      <c r="O948" s="35"/>
      <c r="P948" s="35"/>
      <c r="Q948" s="35"/>
      <c r="R948" s="35"/>
      <c r="S948" s="35"/>
      <c r="T948" s="64"/>
      <c r="AT948" s="17" t="s">
        <v>151</v>
      </c>
      <c r="AU948" s="17" t="s">
        <v>149</v>
      </c>
    </row>
    <row r="949" spans="2:65" s="1" customFormat="1" ht="20.25" customHeight="1">
      <c r="B949" s="160"/>
      <c r="C949" s="161" t="s">
        <v>1798</v>
      </c>
      <c r="D949" s="161" t="s">
        <v>143</v>
      </c>
      <c r="E949" s="162" t="s">
        <v>1799</v>
      </c>
      <c r="F949" s="163" t="s">
        <v>1800</v>
      </c>
      <c r="G949" s="164" t="s">
        <v>265</v>
      </c>
      <c r="H949" s="165">
        <v>1</v>
      </c>
      <c r="I949" s="166"/>
      <c r="J949" s="167">
        <f>ROUND(I949*H949,0)</f>
        <v>0</v>
      </c>
      <c r="K949" s="163" t="s">
        <v>21</v>
      </c>
      <c r="L949" s="34"/>
      <c r="M949" s="168" t="s">
        <v>21</v>
      </c>
      <c r="N949" s="169" t="s">
        <v>43</v>
      </c>
      <c r="O949" s="35"/>
      <c r="P949" s="170">
        <f>O949*H949</f>
        <v>0</v>
      </c>
      <c r="Q949" s="170">
        <v>0</v>
      </c>
      <c r="R949" s="170">
        <f>Q949*H949</f>
        <v>0</v>
      </c>
      <c r="S949" s="170">
        <v>0</v>
      </c>
      <c r="T949" s="171">
        <f>S949*H949</f>
        <v>0</v>
      </c>
      <c r="AR949" s="17" t="s">
        <v>148</v>
      </c>
      <c r="AT949" s="17" t="s">
        <v>143</v>
      </c>
      <c r="AU949" s="17" t="s">
        <v>149</v>
      </c>
      <c r="AY949" s="17" t="s">
        <v>141</v>
      </c>
      <c r="BE949" s="172">
        <f>IF(N949="základní",J949,0)</f>
        <v>0</v>
      </c>
      <c r="BF949" s="172">
        <f>IF(N949="snížená",J949,0)</f>
        <v>0</v>
      </c>
      <c r="BG949" s="172">
        <f>IF(N949="zákl. přenesená",J949,0)</f>
        <v>0</v>
      </c>
      <c r="BH949" s="172">
        <f>IF(N949="sníž. přenesená",J949,0)</f>
        <v>0</v>
      </c>
      <c r="BI949" s="172">
        <f>IF(N949="nulová",J949,0)</f>
        <v>0</v>
      </c>
      <c r="BJ949" s="17" t="s">
        <v>149</v>
      </c>
      <c r="BK949" s="172">
        <f>ROUND(I949*H949,0)</f>
        <v>0</v>
      </c>
      <c r="BL949" s="17" t="s">
        <v>148</v>
      </c>
      <c r="BM949" s="17" t="s">
        <v>1801</v>
      </c>
    </row>
    <row r="950" spans="2:47" s="1" customFormat="1" ht="20.25" customHeight="1">
      <c r="B950" s="34"/>
      <c r="D950" s="176" t="s">
        <v>151</v>
      </c>
      <c r="F950" s="196" t="s">
        <v>1800</v>
      </c>
      <c r="I950" s="134"/>
      <c r="L950" s="34"/>
      <c r="M950" s="63"/>
      <c r="N950" s="35"/>
      <c r="O950" s="35"/>
      <c r="P950" s="35"/>
      <c r="Q950" s="35"/>
      <c r="R950" s="35"/>
      <c r="S950" s="35"/>
      <c r="T950" s="64"/>
      <c r="AT950" s="17" t="s">
        <v>151</v>
      </c>
      <c r="AU950" s="17" t="s">
        <v>149</v>
      </c>
    </row>
    <row r="951" spans="2:65" s="1" customFormat="1" ht="20.25" customHeight="1">
      <c r="B951" s="160"/>
      <c r="C951" s="161" t="s">
        <v>1802</v>
      </c>
      <c r="D951" s="161" t="s">
        <v>143</v>
      </c>
      <c r="E951" s="162" t="s">
        <v>1803</v>
      </c>
      <c r="F951" s="163" t="s">
        <v>1804</v>
      </c>
      <c r="G951" s="164" t="s">
        <v>265</v>
      </c>
      <c r="H951" s="165">
        <v>1</v>
      </c>
      <c r="I951" s="166"/>
      <c r="J951" s="167">
        <f>ROUND(I951*H951,0)</f>
        <v>0</v>
      </c>
      <c r="K951" s="163" t="s">
        <v>21</v>
      </c>
      <c r="L951" s="34"/>
      <c r="M951" s="168" t="s">
        <v>21</v>
      </c>
      <c r="N951" s="169" t="s">
        <v>43</v>
      </c>
      <c r="O951" s="35"/>
      <c r="P951" s="170">
        <f>O951*H951</f>
        <v>0</v>
      </c>
      <c r="Q951" s="170">
        <v>0</v>
      </c>
      <c r="R951" s="170">
        <f>Q951*H951</f>
        <v>0</v>
      </c>
      <c r="S951" s="170">
        <v>0</v>
      </c>
      <c r="T951" s="171">
        <f>S951*H951</f>
        <v>0</v>
      </c>
      <c r="AR951" s="17" t="s">
        <v>148</v>
      </c>
      <c r="AT951" s="17" t="s">
        <v>143</v>
      </c>
      <c r="AU951" s="17" t="s">
        <v>149</v>
      </c>
      <c r="AY951" s="17" t="s">
        <v>141</v>
      </c>
      <c r="BE951" s="172">
        <f>IF(N951="základní",J951,0)</f>
        <v>0</v>
      </c>
      <c r="BF951" s="172">
        <f>IF(N951="snížená",J951,0)</f>
        <v>0</v>
      </c>
      <c r="BG951" s="172">
        <f>IF(N951="zákl. přenesená",J951,0)</f>
        <v>0</v>
      </c>
      <c r="BH951" s="172">
        <f>IF(N951="sníž. přenesená",J951,0)</f>
        <v>0</v>
      </c>
      <c r="BI951" s="172">
        <f>IF(N951="nulová",J951,0)</f>
        <v>0</v>
      </c>
      <c r="BJ951" s="17" t="s">
        <v>149</v>
      </c>
      <c r="BK951" s="172">
        <f>ROUND(I951*H951,0)</f>
        <v>0</v>
      </c>
      <c r="BL951" s="17" t="s">
        <v>148</v>
      </c>
      <c r="BM951" s="17" t="s">
        <v>1805</v>
      </c>
    </row>
    <row r="952" spans="2:47" s="1" customFormat="1" ht="20.25" customHeight="1">
      <c r="B952" s="34"/>
      <c r="D952" s="176" t="s">
        <v>151</v>
      </c>
      <c r="F952" s="196" t="s">
        <v>1804</v>
      </c>
      <c r="I952" s="134"/>
      <c r="L952" s="34"/>
      <c r="M952" s="63"/>
      <c r="N952" s="35"/>
      <c r="O952" s="35"/>
      <c r="P952" s="35"/>
      <c r="Q952" s="35"/>
      <c r="R952" s="35"/>
      <c r="S952" s="35"/>
      <c r="T952" s="64"/>
      <c r="AT952" s="17" t="s">
        <v>151</v>
      </c>
      <c r="AU952" s="17" t="s">
        <v>149</v>
      </c>
    </row>
    <row r="953" spans="2:65" s="1" customFormat="1" ht="20.25" customHeight="1">
      <c r="B953" s="160"/>
      <c r="C953" s="161" t="s">
        <v>1806</v>
      </c>
      <c r="D953" s="161" t="s">
        <v>143</v>
      </c>
      <c r="E953" s="162" t="s">
        <v>1807</v>
      </c>
      <c r="F953" s="163" t="s">
        <v>1808</v>
      </c>
      <c r="G953" s="164" t="s">
        <v>265</v>
      </c>
      <c r="H953" s="165">
        <v>24</v>
      </c>
      <c r="I953" s="166"/>
      <c r="J953" s="167">
        <f>ROUND(I953*H953,0)</f>
        <v>0</v>
      </c>
      <c r="K953" s="163" t="s">
        <v>21</v>
      </c>
      <c r="L953" s="34"/>
      <c r="M953" s="168" t="s">
        <v>21</v>
      </c>
      <c r="N953" s="169" t="s">
        <v>43</v>
      </c>
      <c r="O953" s="35"/>
      <c r="P953" s="170">
        <f>O953*H953</f>
        <v>0</v>
      </c>
      <c r="Q953" s="170">
        <v>0</v>
      </c>
      <c r="R953" s="170">
        <f>Q953*H953</f>
        <v>0</v>
      </c>
      <c r="S953" s="170">
        <v>0</v>
      </c>
      <c r="T953" s="171">
        <f>S953*H953</f>
        <v>0</v>
      </c>
      <c r="AR953" s="17" t="s">
        <v>148</v>
      </c>
      <c r="AT953" s="17" t="s">
        <v>143</v>
      </c>
      <c r="AU953" s="17" t="s">
        <v>149</v>
      </c>
      <c r="AY953" s="17" t="s">
        <v>141</v>
      </c>
      <c r="BE953" s="172">
        <f>IF(N953="základní",J953,0)</f>
        <v>0</v>
      </c>
      <c r="BF953" s="172">
        <f>IF(N953="snížená",J953,0)</f>
        <v>0</v>
      </c>
      <c r="BG953" s="172">
        <f>IF(N953="zákl. přenesená",J953,0)</f>
        <v>0</v>
      </c>
      <c r="BH953" s="172">
        <f>IF(N953="sníž. přenesená",J953,0)</f>
        <v>0</v>
      </c>
      <c r="BI953" s="172">
        <f>IF(N953="nulová",J953,0)</f>
        <v>0</v>
      </c>
      <c r="BJ953" s="17" t="s">
        <v>149</v>
      </c>
      <c r="BK953" s="172">
        <f>ROUND(I953*H953,0)</f>
        <v>0</v>
      </c>
      <c r="BL953" s="17" t="s">
        <v>148</v>
      </c>
      <c r="BM953" s="17" t="s">
        <v>1809</v>
      </c>
    </row>
    <row r="954" spans="2:47" s="1" customFormat="1" ht="20.25" customHeight="1">
      <c r="B954" s="34"/>
      <c r="D954" s="176" t="s">
        <v>151</v>
      </c>
      <c r="F954" s="196" t="s">
        <v>1808</v>
      </c>
      <c r="I954" s="134"/>
      <c r="L954" s="34"/>
      <c r="M954" s="63"/>
      <c r="N954" s="35"/>
      <c r="O954" s="35"/>
      <c r="P954" s="35"/>
      <c r="Q954" s="35"/>
      <c r="R954" s="35"/>
      <c r="S954" s="35"/>
      <c r="T954" s="64"/>
      <c r="AT954" s="17" t="s">
        <v>151</v>
      </c>
      <c r="AU954" s="17" t="s">
        <v>149</v>
      </c>
    </row>
    <row r="955" spans="2:65" s="1" customFormat="1" ht="20.25" customHeight="1">
      <c r="B955" s="160"/>
      <c r="C955" s="161" t="s">
        <v>1810</v>
      </c>
      <c r="D955" s="161" t="s">
        <v>143</v>
      </c>
      <c r="E955" s="162" t="s">
        <v>1811</v>
      </c>
      <c r="F955" s="163" t="s">
        <v>1808</v>
      </c>
      <c r="G955" s="164" t="s">
        <v>265</v>
      </c>
      <c r="H955" s="165">
        <v>24</v>
      </c>
      <c r="I955" s="166"/>
      <c r="J955" s="167">
        <f>ROUND(I955*H955,0)</f>
        <v>0</v>
      </c>
      <c r="K955" s="163" t="s">
        <v>21</v>
      </c>
      <c r="L955" s="34"/>
      <c r="M955" s="168" t="s">
        <v>21</v>
      </c>
      <c r="N955" s="169" t="s">
        <v>43</v>
      </c>
      <c r="O955" s="35"/>
      <c r="P955" s="170">
        <f>O955*H955</f>
        <v>0</v>
      </c>
      <c r="Q955" s="170">
        <v>0</v>
      </c>
      <c r="R955" s="170">
        <f>Q955*H955</f>
        <v>0</v>
      </c>
      <c r="S955" s="170">
        <v>0</v>
      </c>
      <c r="T955" s="171">
        <f>S955*H955</f>
        <v>0</v>
      </c>
      <c r="AR955" s="17" t="s">
        <v>148</v>
      </c>
      <c r="AT955" s="17" t="s">
        <v>143</v>
      </c>
      <c r="AU955" s="17" t="s">
        <v>149</v>
      </c>
      <c r="AY955" s="17" t="s">
        <v>141</v>
      </c>
      <c r="BE955" s="172">
        <f>IF(N955="základní",J955,0)</f>
        <v>0</v>
      </c>
      <c r="BF955" s="172">
        <f>IF(N955="snížená",J955,0)</f>
        <v>0</v>
      </c>
      <c r="BG955" s="172">
        <f>IF(N955="zákl. přenesená",J955,0)</f>
        <v>0</v>
      </c>
      <c r="BH955" s="172">
        <f>IF(N955="sníž. přenesená",J955,0)</f>
        <v>0</v>
      </c>
      <c r="BI955" s="172">
        <f>IF(N955="nulová",J955,0)</f>
        <v>0</v>
      </c>
      <c r="BJ955" s="17" t="s">
        <v>149</v>
      </c>
      <c r="BK955" s="172">
        <f>ROUND(I955*H955,0)</f>
        <v>0</v>
      </c>
      <c r="BL955" s="17" t="s">
        <v>148</v>
      </c>
      <c r="BM955" s="17" t="s">
        <v>1812</v>
      </c>
    </row>
    <row r="956" spans="2:47" s="1" customFormat="1" ht="20.25" customHeight="1">
      <c r="B956" s="34"/>
      <c r="D956" s="176" t="s">
        <v>151</v>
      </c>
      <c r="F956" s="196" t="s">
        <v>1808</v>
      </c>
      <c r="I956" s="134"/>
      <c r="L956" s="34"/>
      <c r="M956" s="63"/>
      <c r="N956" s="35"/>
      <c r="O956" s="35"/>
      <c r="P956" s="35"/>
      <c r="Q956" s="35"/>
      <c r="R956" s="35"/>
      <c r="S956" s="35"/>
      <c r="T956" s="64"/>
      <c r="AT956" s="17" t="s">
        <v>151</v>
      </c>
      <c r="AU956" s="17" t="s">
        <v>149</v>
      </c>
    </row>
    <row r="957" spans="2:65" s="1" customFormat="1" ht="20.25" customHeight="1">
      <c r="B957" s="160"/>
      <c r="C957" s="161" t="s">
        <v>1813</v>
      </c>
      <c r="D957" s="161" t="s">
        <v>143</v>
      </c>
      <c r="E957" s="162" t="s">
        <v>1814</v>
      </c>
      <c r="F957" s="163" t="s">
        <v>1815</v>
      </c>
      <c r="G957" s="164" t="s">
        <v>265</v>
      </c>
      <c r="H957" s="165">
        <v>1</v>
      </c>
      <c r="I957" s="166"/>
      <c r="J957" s="167">
        <f>ROUND(I957*H957,0)</f>
        <v>0</v>
      </c>
      <c r="K957" s="163" t="s">
        <v>21</v>
      </c>
      <c r="L957" s="34"/>
      <c r="M957" s="168" t="s">
        <v>21</v>
      </c>
      <c r="N957" s="169" t="s">
        <v>43</v>
      </c>
      <c r="O957" s="35"/>
      <c r="P957" s="170">
        <f>O957*H957</f>
        <v>0</v>
      </c>
      <c r="Q957" s="170">
        <v>0</v>
      </c>
      <c r="R957" s="170">
        <f>Q957*H957</f>
        <v>0</v>
      </c>
      <c r="S957" s="170">
        <v>0</v>
      </c>
      <c r="T957" s="171">
        <f>S957*H957</f>
        <v>0</v>
      </c>
      <c r="AR957" s="17" t="s">
        <v>148</v>
      </c>
      <c r="AT957" s="17" t="s">
        <v>143</v>
      </c>
      <c r="AU957" s="17" t="s">
        <v>149</v>
      </c>
      <c r="AY957" s="17" t="s">
        <v>141</v>
      </c>
      <c r="BE957" s="172">
        <f>IF(N957="základní",J957,0)</f>
        <v>0</v>
      </c>
      <c r="BF957" s="172">
        <f>IF(N957="snížená",J957,0)</f>
        <v>0</v>
      </c>
      <c r="BG957" s="172">
        <f>IF(N957="zákl. přenesená",J957,0)</f>
        <v>0</v>
      </c>
      <c r="BH957" s="172">
        <f>IF(N957="sníž. přenesená",J957,0)</f>
        <v>0</v>
      </c>
      <c r="BI957" s="172">
        <f>IF(N957="nulová",J957,0)</f>
        <v>0</v>
      </c>
      <c r="BJ957" s="17" t="s">
        <v>149</v>
      </c>
      <c r="BK957" s="172">
        <f>ROUND(I957*H957,0)</f>
        <v>0</v>
      </c>
      <c r="BL957" s="17" t="s">
        <v>148</v>
      </c>
      <c r="BM957" s="17" t="s">
        <v>1816</v>
      </c>
    </row>
    <row r="958" spans="2:47" s="1" customFormat="1" ht="20.25" customHeight="1">
      <c r="B958" s="34"/>
      <c r="D958" s="176" t="s">
        <v>151</v>
      </c>
      <c r="F958" s="196" t="s">
        <v>1815</v>
      </c>
      <c r="I958" s="134"/>
      <c r="L958" s="34"/>
      <c r="M958" s="63"/>
      <c r="N958" s="35"/>
      <c r="O958" s="35"/>
      <c r="P958" s="35"/>
      <c r="Q958" s="35"/>
      <c r="R958" s="35"/>
      <c r="S958" s="35"/>
      <c r="T958" s="64"/>
      <c r="AT958" s="17" t="s">
        <v>151</v>
      </c>
      <c r="AU958" s="17" t="s">
        <v>149</v>
      </c>
    </row>
    <row r="959" spans="2:65" s="1" customFormat="1" ht="20.25" customHeight="1">
      <c r="B959" s="160"/>
      <c r="C959" s="161" t="s">
        <v>1817</v>
      </c>
      <c r="D959" s="161" t="s">
        <v>143</v>
      </c>
      <c r="E959" s="162" t="s">
        <v>1818</v>
      </c>
      <c r="F959" s="163" t="s">
        <v>1815</v>
      </c>
      <c r="G959" s="164" t="s">
        <v>265</v>
      </c>
      <c r="H959" s="165">
        <v>1</v>
      </c>
      <c r="I959" s="166"/>
      <c r="J959" s="167">
        <f>ROUND(I959*H959,0)</f>
        <v>0</v>
      </c>
      <c r="K959" s="163" t="s">
        <v>21</v>
      </c>
      <c r="L959" s="34"/>
      <c r="M959" s="168" t="s">
        <v>21</v>
      </c>
      <c r="N959" s="169" t="s">
        <v>43</v>
      </c>
      <c r="O959" s="35"/>
      <c r="P959" s="170">
        <f>O959*H959</f>
        <v>0</v>
      </c>
      <c r="Q959" s="170">
        <v>0</v>
      </c>
      <c r="R959" s="170">
        <f>Q959*H959</f>
        <v>0</v>
      </c>
      <c r="S959" s="170">
        <v>0</v>
      </c>
      <c r="T959" s="171">
        <f>S959*H959</f>
        <v>0</v>
      </c>
      <c r="AR959" s="17" t="s">
        <v>148</v>
      </c>
      <c r="AT959" s="17" t="s">
        <v>143</v>
      </c>
      <c r="AU959" s="17" t="s">
        <v>149</v>
      </c>
      <c r="AY959" s="17" t="s">
        <v>141</v>
      </c>
      <c r="BE959" s="172">
        <f>IF(N959="základní",J959,0)</f>
        <v>0</v>
      </c>
      <c r="BF959" s="172">
        <f>IF(N959="snížená",J959,0)</f>
        <v>0</v>
      </c>
      <c r="BG959" s="172">
        <f>IF(N959="zákl. přenesená",J959,0)</f>
        <v>0</v>
      </c>
      <c r="BH959" s="172">
        <f>IF(N959="sníž. přenesená",J959,0)</f>
        <v>0</v>
      </c>
      <c r="BI959" s="172">
        <f>IF(N959="nulová",J959,0)</f>
        <v>0</v>
      </c>
      <c r="BJ959" s="17" t="s">
        <v>149</v>
      </c>
      <c r="BK959" s="172">
        <f>ROUND(I959*H959,0)</f>
        <v>0</v>
      </c>
      <c r="BL959" s="17" t="s">
        <v>148</v>
      </c>
      <c r="BM959" s="17" t="s">
        <v>1819</v>
      </c>
    </row>
    <row r="960" spans="2:47" s="1" customFormat="1" ht="20.25" customHeight="1">
      <c r="B960" s="34"/>
      <c r="D960" s="176" t="s">
        <v>151</v>
      </c>
      <c r="F960" s="196" t="s">
        <v>1815</v>
      </c>
      <c r="I960" s="134"/>
      <c r="L960" s="34"/>
      <c r="M960" s="63"/>
      <c r="N960" s="35"/>
      <c r="O960" s="35"/>
      <c r="P960" s="35"/>
      <c r="Q960" s="35"/>
      <c r="R960" s="35"/>
      <c r="S960" s="35"/>
      <c r="T960" s="64"/>
      <c r="AT960" s="17" t="s">
        <v>151</v>
      </c>
      <c r="AU960" s="17" t="s">
        <v>149</v>
      </c>
    </row>
    <row r="961" spans="2:65" s="1" customFormat="1" ht="20.25" customHeight="1">
      <c r="B961" s="160"/>
      <c r="C961" s="161" t="s">
        <v>1820</v>
      </c>
      <c r="D961" s="161" t="s">
        <v>143</v>
      </c>
      <c r="E961" s="162" t="s">
        <v>1821</v>
      </c>
      <c r="F961" s="163" t="s">
        <v>1822</v>
      </c>
      <c r="G961" s="164" t="s">
        <v>265</v>
      </c>
      <c r="H961" s="165">
        <v>39</v>
      </c>
      <c r="I961" s="166"/>
      <c r="J961" s="167">
        <f>ROUND(I961*H961,0)</f>
        <v>0</v>
      </c>
      <c r="K961" s="163" t="s">
        <v>21</v>
      </c>
      <c r="L961" s="34"/>
      <c r="M961" s="168" t="s">
        <v>21</v>
      </c>
      <c r="N961" s="169" t="s">
        <v>43</v>
      </c>
      <c r="O961" s="35"/>
      <c r="P961" s="170">
        <f>O961*H961</f>
        <v>0</v>
      </c>
      <c r="Q961" s="170">
        <v>0</v>
      </c>
      <c r="R961" s="170">
        <f>Q961*H961</f>
        <v>0</v>
      </c>
      <c r="S961" s="170">
        <v>0</v>
      </c>
      <c r="T961" s="171">
        <f>S961*H961</f>
        <v>0</v>
      </c>
      <c r="AR961" s="17" t="s">
        <v>148</v>
      </c>
      <c r="AT961" s="17" t="s">
        <v>143</v>
      </c>
      <c r="AU961" s="17" t="s">
        <v>149</v>
      </c>
      <c r="AY961" s="17" t="s">
        <v>141</v>
      </c>
      <c r="BE961" s="172">
        <f>IF(N961="základní",J961,0)</f>
        <v>0</v>
      </c>
      <c r="BF961" s="172">
        <f>IF(N961="snížená",J961,0)</f>
        <v>0</v>
      </c>
      <c r="BG961" s="172">
        <f>IF(N961="zákl. přenesená",J961,0)</f>
        <v>0</v>
      </c>
      <c r="BH961" s="172">
        <f>IF(N961="sníž. přenesená",J961,0)</f>
        <v>0</v>
      </c>
      <c r="BI961" s="172">
        <f>IF(N961="nulová",J961,0)</f>
        <v>0</v>
      </c>
      <c r="BJ961" s="17" t="s">
        <v>149</v>
      </c>
      <c r="BK961" s="172">
        <f>ROUND(I961*H961,0)</f>
        <v>0</v>
      </c>
      <c r="BL961" s="17" t="s">
        <v>148</v>
      </c>
      <c r="BM961" s="17" t="s">
        <v>1823</v>
      </c>
    </row>
    <row r="962" spans="2:47" s="1" customFormat="1" ht="20.25" customHeight="1">
      <c r="B962" s="34"/>
      <c r="D962" s="176" t="s">
        <v>151</v>
      </c>
      <c r="F962" s="196" t="s">
        <v>1822</v>
      </c>
      <c r="I962" s="134"/>
      <c r="L962" s="34"/>
      <c r="M962" s="63"/>
      <c r="N962" s="35"/>
      <c r="O962" s="35"/>
      <c r="P962" s="35"/>
      <c r="Q962" s="35"/>
      <c r="R962" s="35"/>
      <c r="S962" s="35"/>
      <c r="T962" s="64"/>
      <c r="AT962" s="17" t="s">
        <v>151</v>
      </c>
      <c r="AU962" s="17" t="s">
        <v>149</v>
      </c>
    </row>
    <row r="963" spans="2:65" s="1" customFormat="1" ht="20.25" customHeight="1">
      <c r="B963" s="160"/>
      <c r="C963" s="161" t="s">
        <v>1824</v>
      </c>
      <c r="D963" s="161" t="s">
        <v>143</v>
      </c>
      <c r="E963" s="162" t="s">
        <v>1825</v>
      </c>
      <c r="F963" s="163" t="s">
        <v>1826</v>
      </c>
      <c r="G963" s="164" t="s">
        <v>265</v>
      </c>
      <c r="H963" s="165">
        <v>39</v>
      </c>
      <c r="I963" s="166"/>
      <c r="J963" s="167">
        <f>ROUND(I963*H963,0)</f>
        <v>0</v>
      </c>
      <c r="K963" s="163" t="s">
        <v>21</v>
      </c>
      <c r="L963" s="34"/>
      <c r="M963" s="168" t="s">
        <v>21</v>
      </c>
      <c r="N963" s="169" t="s">
        <v>43</v>
      </c>
      <c r="O963" s="35"/>
      <c r="P963" s="170">
        <f>O963*H963</f>
        <v>0</v>
      </c>
      <c r="Q963" s="170">
        <v>0</v>
      </c>
      <c r="R963" s="170">
        <f>Q963*H963</f>
        <v>0</v>
      </c>
      <c r="S963" s="170">
        <v>0</v>
      </c>
      <c r="T963" s="171">
        <f>S963*H963</f>
        <v>0</v>
      </c>
      <c r="AR963" s="17" t="s">
        <v>148</v>
      </c>
      <c r="AT963" s="17" t="s">
        <v>143</v>
      </c>
      <c r="AU963" s="17" t="s">
        <v>149</v>
      </c>
      <c r="AY963" s="17" t="s">
        <v>141</v>
      </c>
      <c r="BE963" s="172">
        <f>IF(N963="základní",J963,0)</f>
        <v>0</v>
      </c>
      <c r="BF963" s="172">
        <f>IF(N963="snížená",J963,0)</f>
        <v>0</v>
      </c>
      <c r="BG963" s="172">
        <f>IF(N963="zákl. přenesená",J963,0)</f>
        <v>0</v>
      </c>
      <c r="BH963" s="172">
        <f>IF(N963="sníž. přenesená",J963,0)</f>
        <v>0</v>
      </c>
      <c r="BI963" s="172">
        <f>IF(N963="nulová",J963,0)</f>
        <v>0</v>
      </c>
      <c r="BJ963" s="17" t="s">
        <v>149</v>
      </c>
      <c r="BK963" s="172">
        <f>ROUND(I963*H963,0)</f>
        <v>0</v>
      </c>
      <c r="BL963" s="17" t="s">
        <v>148</v>
      </c>
      <c r="BM963" s="17" t="s">
        <v>1827</v>
      </c>
    </row>
    <row r="964" spans="2:47" s="1" customFormat="1" ht="20.25" customHeight="1">
      <c r="B964" s="34"/>
      <c r="D964" s="176" t="s">
        <v>151</v>
      </c>
      <c r="F964" s="196" t="s">
        <v>1826</v>
      </c>
      <c r="I964" s="134"/>
      <c r="L964" s="34"/>
      <c r="M964" s="63"/>
      <c r="N964" s="35"/>
      <c r="O964" s="35"/>
      <c r="P964" s="35"/>
      <c r="Q964" s="35"/>
      <c r="R964" s="35"/>
      <c r="S964" s="35"/>
      <c r="T964" s="64"/>
      <c r="AT964" s="17" t="s">
        <v>151</v>
      </c>
      <c r="AU964" s="17" t="s">
        <v>149</v>
      </c>
    </row>
    <row r="965" spans="2:65" s="1" customFormat="1" ht="20.25" customHeight="1">
      <c r="B965" s="160"/>
      <c r="C965" s="161" t="s">
        <v>1828</v>
      </c>
      <c r="D965" s="161" t="s">
        <v>143</v>
      </c>
      <c r="E965" s="162" t="s">
        <v>1829</v>
      </c>
      <c r="F965" s="163" t="s">
        <v>1830</v>
      </c>
      <c r="G965" s="164" t="s">
        <v>265</v>
      </c>
      <c r="H965" s="165">
        <v>25</v>
      </c>
      <c r="I965" s="166"/>
      <c r="J965" s="167">
        <f>ROUND(I965*H965,0)</f>
        <v>0</v>
      </c>
      <c r="K965" s="163" t="s">
        <v>21</v>
      </c>
      <c r="L965" s="34"/>
      <c r="M965" s="168" t="s">
        <v>21</v>
      </c>
      <c r="N965" s="169" t="s">
        <v>43</v>
      </c>
      <c r="O965" s="35"/>
      <c r="P965" s="170">
        <f>O965*H965</f>
        <v>0</v>
      </c>
      <c r="Q965" s="170">
        <v>0</v>
      </c>
      <c r="R965" s="170">
        <f>Q965*H965</f>
        <v>0</v>
      </c>
      <c r="S965" s="170">
        <v>0</v>
      </c>
      <c r="T965" s="171">
        <f>S965*H965</f>
        <v>0</v>
      </c>
      <c r="AR965" s="17" t="s">
        <v>148</v>
      </c>
      <c r="AT965" s="17" t="s">
        <v>143</v>
      </c>
      <c r="AU965" s="17" t="s">
        <v>149</v>
      </c>
      <c r="AY965" s="17" t="s">
        <v>141</v>
      </c>
      <c r="BE965" s="172">
        <f>IF(N965="základní",J965,0)</f>
        <v>0</v>
      </c>
      <c r="BF965" s="172">
        <f>IF(N965="snížená",J965,0)</f>
        <v>0</v>
      </c>
      <c r="BG965" s="172">
        <f>IF(N965="zákl. přenesená",J965,0)</f>
        <v>0</v>
      </c>
      <c r="BH965" s="172">
        <f>IF(N965="sníž. přenesená",J965,0)</f>
        <v>0</v>
      </c>
      <c r="BI965" s="172">
        <f>IF(N965="nulová",J965,0)</f>
        <v>0</v>
      </c>
      <c r="BJ965" s="17" t="s">
        <v>149</v>
      </c>
      <c r="BK965" s="172">
        <f>ROUND(I965*H965,0)</f>
        <v>0</v>
      </c>
      <c r="BL965" s="17" t="s">
        <v>148</v>
      </c>
      <c r="BM965" s="17" t="s">
        <v>1831</v>
      </c>
    </row>
    <row r="966" spans="2:47" s="1" customFormat="1" ht="20.25" customHeight="1">
      <c r="B966" s="34"/>
      <c r="D966" s="176" t="s">
        <v>151</v>
      </c>
      <c r="F966" s="196" t="s">
        <v>1830</v>
      </c>
      <c r="I966" s="134"/>
      <c r="L966" s="34"/>
      <c r="M966" s="63"/>
      <c r="N966" s="35"/>
      <c r="O966" s="35"/>
      <c r="P966" s="35"/>
      <c r="Q966" s="35"/>
      <c r="R966" s="35"/>
      <c r="S966" s="35"/>
      <c r="T966" s="64"/>
      <c r="AT966" s="17" t="s">
        <v>151</v>
      </c>
      <c r="AU966" s="17" t="s">
        <v>149</v>
      </c>
    </row>
    <row r="967" spans="2:65" s="1" customFormat="1" ht="20.25" customHeight="1">
      <c r="B967" s="160"/>
      <c r="C967" s="161" t="s">
        <v>1832</v>
      </c>
      <c r="D967" s="161" t="s">
        <v>143</v>
      </c>
      <c r="E967" s="162" t="s">
        <v>1833</v>
      </c>
      <c r="F967" s="163" t="s">
        <v>1834</v>
      </c>
      <c r="G967" s="164" t="s">
        <v>265</v>
      </c>
      <c r="H967" s="165">
        <v>25</v>
      </c>
      <c r="I967" s="166"/>
      <c r="J967" s="167">
        <f>ROUND(I967*H967,0)</f>
        <v>0</v>
      </c>
      <c r="K967" s="163" t="s">
        <v>21</v>
      </c>
      <c r="L967" s="34"/>
      <c r="M967" s="168" t="s">
        <v>21</v>
      </c>
      <c r="N967" s="169" t="s">
        <v>43</v>
      </c>
      <c r="O967" s="35"/>
      <c r="P967" s="170">
        <f>O967*H967</f>
        <v>0</v>
      </c>
      <c r="Q967" s="170">
        <v>0</v>
      </c>
      <c r="R967" s="170">
        <f>Q967*H967</f>
        <v>0</v>
      </c>
      <c r="S967" s="170">
        <v>0</v>
      </c>
      <c r="T967" s="171">
        <f>S967*H967</f>
        <v>0</v>
      </c>
      <c r="AR967" s="17" t="s">
        <v>148</v>
      </c>
      <c r="AT967" s="17" t="s">
        <v>143</v>
      </c>
      <c r="AU967" s="17" t="s">
        <v>149</v>
      </c>
      <c r="AY967" s="17" t="s">
        <v>141</v>
      </c>
      <c r="BE967" s="172">
        <f>IF(N967="základní",J967,0)</f>
        <v>0</v>
      </c>
      <c r="BF967" s="172">
        <f>IF(N967="snížená",J967,0)</f>
        <v>0</v>
      </c>
      <c r="BG967" s="172">
        <f>IF(N967="zákl. přenesená",J967,0)</f>
        <v>0</v>
      </c>
      <c r="BH967" s="172">
        <f>IF(N967="sníž. přenesená",J967,0)</f>
        <v>0</v>
      </c>
      <c r="BI967" s="172">
        <f>IF(N967="nulová",J967,0)</f>
        <v>0</v>
      </c>
      <c r="BJ967" s="17" t="s">
        <v>149</v>
      </c>
      <c r="BK967" s="172">
        <f>ROUND(I967*H967,0)</f>
        <v>0</v>
      </c>
      <c r="BL967" s="17" t="s">
        <v>148</v>
      </c>
      <c r="BM967" s="17" t="s">
        <v>1835</v>
      </c>
    </row>
    <row r="968" spans="2:47" s="1" customFormat="1" ht="20.25" customHeight="1">
      <c r="B968" s="34"/>
      <c r="D968" s="176" t="s">
        <v>151</v>
      </c>
      <c r="F968" s="196" t="s">
        <v>1834</v>
      </c>
      <c r="I968" s="134"/>
      <c r="L968" s="34"/>
      <c r="M968" s="63"/>
      <c r="N968" s="35"/>
      <c r="O968" s="35"/>
      <c r="P968" s="35"/>
      <c r="Q968" s="35"/>
      <c r="R968" s="35"/>
      <c r="S968" s="35"/>
      <c r="T968" s="64"/>
      <c r="AT968" s="17" t="s">
        <v>151</v>
      </c>
      <c r="AU968" s="17" t="s">
        <v>149</v>
      </c>
    </row>
    <row r="969" spans="2:65" s="1" customFormat="1" ht="28.5" customHeight="1">
      <c r="B969" s="160"/>
      <c r="C969" s="161" t="s">
        <v>1836</v>
      </c>
      <c r="D969" s="161" t="s">
        <v>143</v>
      </c>
      <c r="E969" s="162" t="s">
        <v>1837</v>
      </c>
      <c r="F969" s="163" t="s">
        <v>1838</v>
      </c>
      <c r="G969" s="164" t="s">
        <v>265</v>
      </c>
      <c r="H969" s="165">
        <v>2</v>
      </c>
      <c r="I969" s="166"/>
      <c r="J969" s="167">
        <f>ROUND(I969*H969,0)</f>
        <v>0</v>
      </c>
      <c r="K969" s="163" t="s">
        <v>21</v>
      </c>
      <c r="L969" s="34"/>
      <c r="M969" s="168" t="s">
        <v>21</v>
      </c>
      <c r="N969" s="169" t="s">
        <v>43</v>
      </c>
      <c r="O969" s="35"/>
      <c r="P969" s="170">
        <f>O969*H969</f>
        <v>0</v>
      </c>
      <c r="Q969" s="170">
        <v>0</v>
      </c>
      <c r="R969" s="170">
        <f>Q969*H969</f>
        <v>0</v>
      </c>
      <c r="S969" s="170">
        <v>0</v>
      </c>
      <c r="T969" s="171">
        <f>S969*H969</f>
        <v>0</v>
      </c>
      <c r="AR969" s="17" t="s">
        <v>148</v>
      </c>
      <c r="AT969" s="17" t="s">
        <v>143</v>
      </c>
      <c r="AU969" s="17" t="s">
        <v>149</v>
      </c>
      <c r="AY969" s="17" t="s">
        <v>141</v>
      </c>
      <c r="BE969" s="172">
        <f>IF(N969="základní",J969,0)</f>
        <v>0</v>
      </c>
      <c r="BF969" s="172">
        <f>IF(N969="snížená",J969,0)</f>
        <v>0</v>
      </c>
      <c r="BG969" s="172">
        <f>IF(N969="zákl. přenesená",J969,0)</f>
        <v>0</v>
      </c>
      <c r="BH969" s="172">
        <f>IF(N969="sníž. přenesená",J969,0)</f>
        <v>0</v>
      </c>
      <c r="BI969" s="172">
        <f>IF(N969="nulová",J969,0)</f>
        <v>0</v>
      </c>
      <c r="BJ969" s="17" t="s">
        <v>149</v>
      </c>
      <c r="BK969" s="172">
        <f>ROUND(I969*H969,0)</f>
        <v>0</v>
      </c>
      <c r="BL969" s="17" t="s">
        <v>148</v>
      </c>
      <c r="BM969" s="17" t="s">
        <v>1839</v>
      </c>
    </row>
    <row r="970" spans="2:47" s="1" customFormat="1" ht="20.25" customHeight="1">
      <c r="B970" s="34"/>
      <c r="D970" s="176" t="s">
        <v>151</v>
      </c>
      <c r="F970" s="196" t="s">
        <v>1838</v>
      </c>
      <c r="I970" s="134"/>
      <c r="L970" s="34"/>
      <c r="M970" s="63"/>
      <c r="N970" s="35"/>
      <c r="O970" s="35"/>
      <c r="P970" s="35"/>
      <c r="Q970" s="35"/>
      <c r="R970" s="35"/>
      <c r="S970" s="35"/>
      <c r="T970" s="64"/>
      <c r="AT970" s="17" t="s">
        <v>151</v>
      </c>
      <c r="AU970" s="17" t="s">
        <v>149</v>
      </c>
    </row>
    <row r="971" spans="2:65" s="1" customFormat="1" ht="20.25" customHeight="1">
      <c r="B971" s="160"/>
      <c r="C971" s="161" t="s">
        <v>1840</v>
      </c>
      <c r="D971" s="161" t="s">
        <v>143</v>
      </c>
      <c r="E971" s="162" t="s">
        <v>1841</v>
      </c>
      <c r="F971" s="163" t="s">
        <v>1842</v>
      </c>
      <c r="G971" s="164" t="s">
        <v>265</v>
      </c>
      <c r="H971" s="165">
        <v>1</v>
      </c>
      <c r="I971" s="166"/>
      <c r="J971" s="167">
        <f>ROUND(I971*H971,0)</f>
        <v>0</v>
      </c>
      <c r="K971" s="163" t="s">
        <v>21</v>
      </c>
      <c r="L971" s="34"/>
      <c r="M971" s="168" t="s">
        <v>21</v>
      </c>
      <c r="N971" s="169" t="s">
        <v>43</v>
      </c>
      <c r="O971" s="35"/>
      <c r="P971" s="170">
        <f>O971*H971</f>
        <v>0</v>
      </c>
      <c r="Q971" s="170">
        <v>0</v>
      </c>
      <c r="R971" s="170">
        <f>Q971*H971</f>
        <v>0</v>
      </c>
      <c r="S971" s="170">
        <v>0</v>
      </c>
      <c r="T971" s="171">
        <f>S971*H971</f>
        <v>0</v>
      </c>
      <c r="AR971" s="17" t="s">
        <v>148</v>
      </c>
      <c r="AT971" s="17" t="s">
        <v>143</v>
      </c>
      <c r="AU971" s="17" t="s">
        <v>149</v>
      </c>
      <c r="AY971" s="17" t="s">
        <v>141</v>
      </c>
      <c r="BE971" s="172">
        <f>IF(N971="základní",J971,0)</f>
        <v>0</v>
      </c>
      <c r="BF971" s="172">
        <f>IF(N971="snížená",J971,0)</f>
        <v>0</v>
      </c>
      <c r="BG971" s="172">
        <f>IF(N971="zákl. přenesená",J971,0)</f>
        <v>0</v>
      </c>
      <c r="BH971" s="172">
        <f>IF(N971="sníž. přenesená",J971,0)</f>
        <v>0</v>
      </c>
      <c r="BI971" s="172">
        <f>IF(N971="nulová",J971,0)</f>
        <v>0</v>
      </c>
      <c r="BJ971" s="17" t="s">
        <v>149</v>
      </c>
      <c r="BK971" s="172">
        <f>ROUND(I971*H971,0)</f>
        <v>0</v>
      </c>
      <c r="BL971" s="17" t="s">
        <v>148</v>
      </c>
      <c r="BM971" s="17" t="s">
        <v>1843</v>
      </c>
    </row>
    <row r="972" spans="2:47" s="1" customFormat="1" ht="20.25" customHeight="1">
      <c r="B972" s="34"/>
      <c r="D972" s="176" t="s">
        <v>151</v>
      </c>
      <c r="F972" s="196" t="s">
        <v>1842</v>
      </c>
      <c r="I972" s="134"/>
      <c r="L972" s="34"/>
      <c r="M972" s="63"/>
      <c r="N972" s="35"/>
      <c r="O972" s="35"/>
      <c r="P972" s="35"/>
      <c r="Q972" s="35"/>
      <c r="R972" s="35"/>
      <c r="S972" s="35"/>
      <c r="T972" s="64"/>
      <c r="AT972" s="17" t="s">
        <v>151</v>
      </c>
      <c r="AU972" s="17" t="s">
        <v>149</v>
      </c>
    </row>
    <row r="973" spans="2:65" s="1" customFormat="1" ht="20.25" customHeight="1">
      <c r="B973" s="160"/>
      <c r="C973" s="161" t="s">
        <v>1844</v>
      </c>
      <c r="D973" s="161" t="s">
        <v>143</v>
      </c>
      <c r="E973" s="162" t="s">
        <v>1845</v>
      </c>
      <c r="F973" s="163" t="s">
        <v>1846</v>
      </c>
      <c r="G973" s="164" t="s">
        <v>265</v>
      </c>
      <c r="H973" s="165">
        <v>2</v>
      </c>
      <c r="I973" s="166"/>
      <c r="J973" s="167">
        <f>ROUND(I973*H973,0)</f>
        <v>0</v>
      </c>
      <c r="K973" s="163" t="s">
        <v>21</v>
      </c>
      <c r="L973" s="34"/>
      <c r="M973" s="168" t="s">
        <v>21</v>
      </c>
      <c r="N973" s="169" t="s">
        <v>43</v>
      </c>
      <c r="O973" s="35"/>
      <c r="P973" s="170">
        <f>O973*H973</f>
        <v>0</v>
      </c>
      <c r="Q973" s="170">
        <v>0</v>
      </c>
      <c r="R973" s="170">
        <f>Q973*H973</f>
        <v>0</v>
      </c>
      <c r="S973" s="170">
        <v>0</v>
      </c>
      <c r="T973" s="171">
        <f>S973*H973</f>
        <v>0</v>
      </c>
      <c r="AR973" s="17" t="s">
        <v>148</v>
      </c>
      <c r="AT973" s="17" t="s">
        <v>143</v>
      </c>
      <c r="AU973" s="17" t="s">
        <v>149</v>
      </c>
      <c r="AY973" s="17" t="s">
        <v>141</v>
      </c>
      <c r="BE973" s="172">
        <f>IF(N973="základní",J973,0)</f>
        <v>0</v>
      </c>
      <c r="BF973" s="172">
        <f>IF(N973="snížená",J973,0)</f>
        <v>0</v>
      </c>
      <c r="BG973" s="172">
        <f>IF(N973="zákl. přenesená",J973,0)</f>
        <v>0</v>
      </c>
      <c r="BH973" s="172">
        <f>IF(N973="sníž. přenesená",J973,0)</f>
        <v>0</v>
      </c>
      <c r="BI973" s="172">
        <f>IF(N973="nulová",J973,0)</f>
        <v>0</v>
      </c>
      <c r="BJ973" s="17" t="s">
        <v>149</v>
      </c>
      <c r="BK973" s="172">
        <f>ROUND(I973*H973,0)</f>
        <v>0</v>
      </c>
      <c r="BL973" s="17" t="s">
        <v>148</v>
      </c>
      <c r="BM973" s="17" t="s">
        <v>1847</v>
      </c>
    </row>
    <row r="974" spans="2:47" s="1" customFormat="1" ht="20.25" customHeight="1">
      <c r="B974" s="34"/>
      <c r="D974" s="176" t="s">
        <v>151</v>
      </c>
      <c r="F974" s="196" t="s">
        <v>1846</v>
      </c>
      <c r="I974" s="134"/>
      <c r="L974" s="34"/>
      <c r="M974" s="63"/>
      <c r="N974" s="35"/>
      <c r="O974" s="35"/>
      <c r="P974" s="35"/>
      <c r="Q974" s="35"/>
      <c r="R974" s="35"/>
      <c r="S974" s="35"/>
      <c r="T974" s="64"/>
      <c r="AT974" s="17" t="s">
        <v>151</v>
      </c>
      <c r="AU974" s="17" t="s">
        <v>149</v>
      </c>
    </row>
    <row r="975" spans="2:65" s="1" customFormat="1" ht="20.25" customHeight="1">
      <c r="B975" s="160"/>
      <c r="C975" s="161" t="s">
        <v>1848</v>
      </c>
      <c r="D975" s="161" t="s">
        <v>143</v>
      </c>
      <c r="E975" s="162" t="s">
        <v>1849</v>
      </c>
      <c r="F975" s="163" t="s">
        <v>1850</v>
      </c>
      <c r="G975" s="164" t="s">
        <v>265</v>
      </c>
      <c r="H975" s="165">
        <v>16</v>
      </c>
      <c r="I975" s="166"/>
      <c r="J975" s="167">
        <f>ROUND(I975*H975,0)</f>
        <v>0</v>
      </c>
      <c r="K975" s="163" t="s">
        <v>21</v>
      </c>
      <c r="L975" s="34"/>
      <c r="M975" s="168" t="s">
        <v>21</v>
      </c>
      <c r="N975" s="169" t="s">
        <v>43</v>
      </c>
      <c r="O975" s="35"/>
      <c r="P975" s="170">
        <f>O975*H975</f>
        <v>0</v>
      </c>
      <c r="Q975" s="170">
        <v>0</v>
      </c>
      <c r="R975" s="170">
        <f>Q975*H975</f>
        <v>0</v>
      </c>
      <c r="S975" s="170">
        <v>0</v>
      </c>
      <c r="T975" s="171">
        <f>S975*H975</f>
        <v>0</v>
      </c>
      <c r="AR975" s="17" t="s">
        <v>148</v>
      </c>
      <c r="AT975" s="17" t="s">
        <v>143</v>
      </c>
      <c r="AU975" s="17" t="s">
        <v>149</v>
      </c>
      <c r="AY975" s="17" t="s">
        <v>141</v>
      </c>
      <c r="BE975" s="172">
        <f>IF(N975="základní",J975,0)</f>
        <v>0</v>
      </c>
      <c r="BF975" s="172">
        <f>IF(N975="snížená",J975,0)</f>
        <v>0</v>
      </c>
      <c r="BG975" s="172">
        <f>IF(N975="zákl. přenesená",J975,0)</f>
        <v>0</v>
      </c>
      <c r="BH975" s="172">
        <f>IF(N975="sníž. přenesená",J975,0)</f>
        <v>0</v>
      </c>
      <c r="BI975" s="172">
        <f>IF(N975="nulová",J975,0)</f>
        <v>0</v>
      </c>
      <c r="BJ975" s="17" t="s">
        <v>149</v>
      </c>
      <c r="BK975" s="172">
        <f>ROUND(I975*H975,0)</f>
        <v>0</v>
      </c>
      <c r="BL975" s="17" t="s">
        <v>148</v>
      </c>
      <c r="BM975" s="17" t="s">
        <v>1851</v>
      </c>
    </row>
    <row r="976" spans="2:47" s="1" customFormat="1" ht="20.25" customHeight="1">
      <c r="B976" s="34"/>
      <c r="D976" s="176" t="s">
        <v>151</v>
      </c>
      <c r="F976" s="196" t="s">
        <v>1850</v>
      </c>
      <c r="I976" s="134"/>
      <c r="L976" s="34"/>
      <c r="M976" s="63"/>
      <c r="N976" s="35"/>
      <c r="O976" s="35"/>
      <c r="P976" s="35"/>
      <c r="Q976" s="35"/>
      <c r="R976" s="35"/>
      <c r="S976" s="35"/>
      <c r="T976" s="64"/>
      <c r="AT976" s="17" t="s">
        <v>151</v>
      </c>
      <c r="AU976" s="17" t="s">
        <v>149</v>
      </c>
    </row>
    <row r="977" spans="2:65" s="1" customFormat="1" ht="20.25" customHeight="1">
      <c r="B977" s="160"/>
      <c r="C977" s="161" t="s">
        <v>1852</v>
      </c>
      <c r="D977" s="161" t="s">
        <v>143</v>
      </c>
      <c r="E977" s="162" t="s">
        <v>1853</v>
      </c>
      <c r="F977" s="163" t="s">
        <v>1854</v>
      </c>
      <c r="G977" s="164" t="s">
        <v>265</v>
      </c>
      <c r="H977" s="165">
        <v>8</v>
      </c>
      <c r="I977" s="166"/>
      <c r="J977" s="167">
        <f>ROUND(I977*H977,0)</f>
        <v>0</v>
      </c>
      <c r="K977" s="163" t="s">
        <v>21</v>
      </c>
      <c r="L977" s="34"/>
      <c r="M977" s="168" t="s">
        <v>21</v>
      </c>
      <c r="N977" s="169" t="s">
        <v>43</v>
      </c>
      <c r="O977" s="35"/>
      <c r="P977" s="170">
        <f>O977*H977</f>
        <v>0</v>
      </c>
      <c r="Q977" s="170">
        <v>0</v>
      </c>
      <c r="R977" s="170">
        <f>Q977*H977</f>
        <v>0</v>
      </c>
      <c r="S977" s="170">
        <v>0</v>
      </c>
      <c r="T977" s="171">
        <f>S977*H977</f>
        <v>0</v>
      </c>
      <c r="AR977" s="17" t="s">
        <v>148</v>
      </c>
      <c r="AT977" s="17" t="s">
        <v>143</v>
      </c>
      <c r="AU977" s="17" t="s">
        <v>149</v>
      </c>
      <c r="AY977" s="17" t="s">
        <v>141</v>
      </c>
      <c r="BE977" s="172">
        <f>IF(N977="základní",J977,0)</f>
        <v>0</v>
      </c>
      <c r="BF977" s="172">
        <f>IF(N977="snížená",J977,0)</f>
        <v>0</v>
      </c>
      <c r="BG977" s="172">
        <f>IF(N977="zákl. přenesená",J977,0)</f>
        <v>0</v>
      </c>
      <c r="BH977" s="172">
        <f>IF(N977="sníž. přenesená",J977,0)</f>
        <v>0</v>
      </c>
      <c r="BI977" s="172">
        <f>IF(N977="nulová",J977,0)</f>
        <v>0</v>
      </c>
      <c r="BJ977" s="17" t="s">
        <v>149</v>
      </c>
      <c r="BK977" s="172">
        <f>ROUND(I977*H977,0)</f>
        <v>0</v>
      </c>
      <c r="BL977" s="17" t="s">
        <v>148</v>
      </c>
      <c r="BM977" s="17" t="s">
        <v>1855</v>
      </c>
    </row>
    <row r="978" spans="2:47" s="1" customFormat="1" ht="20.25" customHeight="1">
      <c r="B978" s="34"/>
      <c r="D978" s="176" t="s">
        <v>151</v>
      </c>
      <c r="F978" s="196" t="s">
        <v>1854</v>
      </c>
      <c r="I978" s="134"/>
      <c r="L978" s="34"/>
      <c r="M978" s="63"/>
      <c r="N978" s="35"/>
      <c r="O978" s="35"/>
      <c r="P978" s="35"/>
      <c r="Q978" s="35"/>
      <c r="R978" s="35"/>
      <c r="S978" s="35"/>
      <c r="T978" s="64"/>
      <c r="AT978" s="17" t="s">
        <v>151</v>
      </c>
      <c r="AU978" s="17" t="s">
        <v>149</v>
      </c>
    </row>
    <row r="979" spans="2:65" s="1" customFormat="1" ht="20.25" customHeight="1">
      <c r="B979" s="160"/>
      <c r="C979" s="161" t="s">
        <v>1856</v>
      </c>
      <c r="D979" s="161" t="s">
        <v>143</v>
      </c>
      <c r="E979" s="162" t="s">
        <v>1857</v>
      </c>
      <c r="F979" s="163" t="s">
        <v>1858</v>
      </c>
      <c r="G979" s="164" t="s">
        <v>265</v>
      </c>
      <c r="H979" s="165">
        <v>1</v>
      </c>
      <c r="I979" s="166"/>
      <c r="J979" s="167">
        <f>ROUND(I979*H979,0)</f>
        <v>0</v>
      </c>
      <c r="K979" s="163" t="s">
        <v>21</v>
      </c>
      <c r="L979" s="34"/>
      <c r="M979" s="168" t="s">
        <v>21</v>
      </c>
      <c r="N979" s="169" t="s">
        <v>43</v>
      </c>
      <c r="O979" s="35"/>
      <c r="P979" s="170">
        <f>O979*H979</f>
        <v>0</v>
      </c>
      <c r="Q979" s="170">
        <v>0</v>
      </c>
      <c r="R979" s="170">
        <f>Q979*H979</f>
        <v>0</v>
      </c>
      <c r="S979" s="170">
        <v>0</v>
      </c>
      <c r="T979" s="171">
        <f>S979*H979</f>
        <v>0</v>
      </c>
      <c r="AR979" s="17" t="s">
        <v>148</v>
      </c>
      <c r="AT979" s="17" t="s">
        <v>143</v>
      </c>
      <c r="AU979" s="17" t="s">
        <v>149</v>
      </c>
      <c r="AY979" s="17" t="s">
        <v>141</v>
      </c>
      <c r="BE979" s="172">
        <f>IF(N979="základní",J979,0)</f>
        <v>0</v>
      </c>
      <c r="BF979" s="172">
        <f>IF(N979="snížená",J979,0)</f>
        <v>0</v>
      </c>
      <c r="BG979" s="172">
        <f>IF(N979="zákl. přenesená",J979,0)</f>
        <v>0</v>
      </c>
      <c r="BH979" s="172">
        <f>IF(N979="sníž. přenesená",J979,0)</f>
        <v>0</v>
      </c>
      <c r="BI979" s="172">
        <f>IF(N979="nulová",J979,0)</f>
        <v>0</v>
      </c>
      <c r="BJ979" s="17" t="s">
        <v>149</v>
      </c>
      <c r="BK979" s="172">
        <f>ROUND(I979*H979,0)</f>
        <v>0</v>
      </c>
      <c r="BL979" s="17" t="s">
        <v>148</v>
      </c>
      <c r="BM979" s="17" t="s">
        <v>1859</v>
      </c>
    </row>
    <row r="980" spans="2:47" s="1" customFormat="1" ht="20.25" customHeight="1">
      <c r="B980" s="34"/>
      <c r="D980" s="176" t="s">
        <v>151</v>
      </c>
      <c r="F980" s="196" t="s">
        <v>1858</v>
      </c>
      <c r="I980" s="134"/>
      <c r="L980" s="34"/>
      <c r="M980" s="63"/>
      <c r="N980" s="35"/>
      <c r="O980" s="35"/>
      <c r="P980" s="35"/>
      <c r="Q980" s="35"/>
      <c r="R980" s="35"/>
      <c r="S980" s="35"/>
      <c r="T980" s="64"/>
      <c r="AT980" s="17" t="s">
        <v>151</v>
      </c>
      <c r="AU980" s="17" t="s">
        <v>149</v>
      </c>
    </row>
    <row r="981" spans="2:65" s="1" customFormat="1" ht="20.25" customHeight="1">
      <c r="B981" s="160"/>
      <c r="C981" s="161" t="s">
        <v>1860</v>
      </c>
      <c r="D981" s="161" t="s">
        <v>143</v>
      </c>
      <c r="E981" s="162" t="s">
        <v>1861</v>
      </c>
      <c r="F981" s="163" t="s">
        <v>1862</v>
      </c>
      <c r="G981" s="164" t="s">
        <v>265</v>
      </c>
      <c r="H981" s="165">
        <v>6</v>
      </c>
      <c r="I981" s="166"/>
      <c r="J981" s="167">
        <f>ROUND(I981*H981,0)</f>
        <v>0</v>
      </c>
      <c r="K981" s="163" t="s">
        <v>21</v>
      </c>
      <c r="L981" s="34"/>
      <c r="M981" s="168" t="s">
        <v>21</v>
      </c>
      <c r="N981" s="169" t="s">
        <v>43</v>
      </c>
      <c r="O981" s="35"/>
      <c r="P981" s="170">
        <f>O981*H981</f>
        <v>0</v>
      </c>
      <c r="Q981" s="170">
        <v>0</v>
      </c>
      <c r="R981" s="170">
        <f>Q981*H981</f>
        <v>0</v>
      </c>
      <c r="S981" s="170">
        <v>0</v>
      </c>
      <c r="T981" s="171">
        <f>S981*H981</f>
        <v>0</v>
      </c>
      <c r="AR981" s="17" t="s">
        <v>148</v>
      </c>
      <c r="AT981" s="17" t="s">
        <v>143</v>
      </c>
      <c r="AU981" s="17" t="s">
        <v>149</v>
      </c>
      <c r="AY981" s="17" t="s">
        <v>141</v>
      </c>
      <c r="BE981" s="172">
        <f>IF(N981="základní",J981,0)</f>
        <v>0</v>
      </c>
      <c r="BF981" s="172">
        <f>IF(N981="snížená",J981,0)</f>
        <v>0</v>
      </c>
      <c r="BG981" s="172">
        <f>IF(N981="zákl. přenesená",J981,0)</f>
        <v>0</v>
      </c>
      <c r="BH981" s="172">
        <f>IF(N981="sníž. přenesená",J981,0)</f>
        <v>0</v>
      </c>
      <c r="BI981" s="172">
        <f>IF(N981="nulová",J981,0)</f>
        <v>0</v>
      </c>
      <c r="BJ981" s="17" t="s">
        <v>149</v>
      </c>
      <c r="BK981" s="172">
        <f>ROUND(I981*H981,0)</f>
        <v>0</v>
      </c>
      <c r="BL981" s="17" t="s">
        <v>148</v>
      </c>
      <c r="BM981" s="17" t="s">
        <v>1863</v>
      </c>
    </row>
    <row r="982" spans="2:47" s="1" customFormat="1" ht="20.25" customHeight="1">
      <c r="B982" s="34"/>
      <c r="D982" s="176" t="s">
        <v>151</v>
      </c>
      <c r="F982" s="196" t="s">
        <v>1862</v>
      </c>
      <c r="I982" s="134"/>
      <c r="L982" s="34"/>
      <c r="M982" s="63"/>
      <c r="N982" s="35"/>
      <c r="O982" s="35"/>
      <c r="P982" s="35"/>
      <c r="Q982" s="35"/>
      <c r="R982" s="35"/>
      <c r="S982" s="35"/>
      <c r="T982" s="64"/>
      <c r="AT982" s="17" t="s">
        <v>151</v>
      </c>
      <c r="AU982" s="17" t="s">
        <v>149</v>
      </c>
    </row>
    <row r="983" spans="2:65" s="1" customFormat="1" ht="20.25" customHeight="1">
      <c r="B983" s="160"/>
      <c r="C983" s="161" t="s">
        <v>1864</v>
      </c>
      <c r="D983" s="161" t="s">
        <v>143</v>
      </c>
      <c r="E983" s="162" t="s">
        <v>1865</v>
      </c>
      <c r="F983" s="163" t="s">
        <v>1866</v>
      </c>
      <c r="G983" s="164" t="s">
        <v>265</v>
      </c>
      <c r="H983" s="165">
        <v>1</v>
      </c>
      <c r="I983" s="166"/>
      <c r="J983" s="167">
        <f>ROUND(I983*H983,0)</f>
        <v>0</v>
      </c>
      <c r="K983" s="163" t="s">
        <v>21</v>
      </c>
      <c r="L983" s="34"/>
      <c r="M983" s="168" t="s">
        <v>21</v>
      </c>
      <c r="N983" s="169" t="s">
        <v>43</v>
      </c>
      <c r="O983" s="35"/>
      <c r="P983" s="170">
        <f>O983*H983</f>
        <v>0</v>
      </c>
      <c r="Q983" s="170">
        <v>0</v>
      </c>
      <c r="R983" s="170">
        <f>Q983*H983</f>
        <v>0</v>
      </c>
      <c r="S983" s="170">
        <v>0</v>
      </c>
      <c r="T983" s="171">
        <f>S983*H983</f>
        <v>0</v>
      </c>
      <c r="AR983" s="17" t="s">
        <v>148</v>
      </c>
      <c r="AT983" s="17" t="s">
        <v>143</v>
      </c>
      <c r="AU983" s="17" t="s">
        <v>149</v>
      </c>
      <c r="AY983" s="17" t="s">
        <v>141</v>
      </c>
      <c r="BE983" s="172">
        <f>IF(N983="základní",J983,0)</f>
        <v>0</v>
      </c>
      <c r="BF983" s="172">
        <f>IF(N983="snížená",J983,0)</f>
        <v>0</v>
      </c>
      <c r="BG983" s="172">
        <f>IF(N983="zákl. přenesená",J983,0)</f>
        <v>0</v>
      </c>
      <c r="BH983" s="172">
        <f>IF(N983="sníž. přenesená",J983,0)</f>
        <v>0</v>
      </c>
      <c r="BI983" s="172">
        <f>IF(N983="nulová",J983,0)</f>
        <v>0</v>
      </c>
      <c r="BJ983" s="17" t="s">
        <v>149</v>
      </c>
      <c r="BK983" s="172">
        <f>ROUND(I983*H983,0)</f>
        <v>0</v>
      </c>
      <c r="BL983" s="17" t="s">
        <v>148</v>
      </c>
      <c r="BM983" s="17" t="s">
        <v>1867</v>
      </c>
    </row>
    <row r="984" spans="2:47" s="1" customFormat="1" ht="20.25" customHeight="1">
      <c r="B984" s="34"/>
      <c r="D984" s="176" t="s">
        <v>151</v>
      </c>
      <c r="F984" s="196" t="s">
        <v>1866</v>
      </c>
      <c r="I984" s="134"/>
      <c r="L984" s="34"/>
      <c r="M984" s="63"/>
      <c r="N984" s="35"/>
      <c r="O984" s="35"/>
      <c r="P984" s="35"/>
      <c r="Q984" s="35"/>
      <c r="R984" s="35"/>
      <c r="S984" s="35"/>
      <c r="T984" s="64"/>
      <c r="AT984" s="17" t="s">
        <v>151</v>
      </c>
      <c r="AU984" s="17" t="s">
        <v>149</v>
      </c>
    </row>
    <row r="985" spans="2:65" s="1" customFormat="1" ht="20.25" customHeight="1">
      <c r="B985" s="160"/>
      <c r="C985" s="161" t="s">
        <v>1868</v>
      </c>
      <c r="D985" s="161" t="s">
        <v>143</v>
      </c>
      <c r="E985" s="162" t="s">
        <v>1869</v>
      </c>
      <c r="F985" s="163" t="s">
        <v>1870</v>
      </c>
      <c r="G985" s="164" t="s">
        <v>265</v>
      </c>
      <c r="H985" s="165">
        <v>12</v>
      </c>
      <c r="I985" s="166"/>
      <c r="J985" s="167">
        <f>ROUND(I985*H985,0)</f>
        <v>0</v>
      </c>
      <c r="K985" s="163" t="s">
        <v>21</v>
      </c>
      <c r="L985" s="34"/>
      <c r="M985" s="168" t="s">
        <v>21</v>
      </c>
      <c r="N985" s="169" t="s">
        <v>43</v>
      </c>
      <c r="O985" s="35"/>
      <c r="P985" s="170">
        <f>O985*H985</f>
        <v>0</v>
      </c>
      <c r="Q985" s="170">
        <v>0</v>
      </c>
      <c r="R985" s="170">
        <f>Q985*H985</f>
        <v>0</v>
      </c>
      <c r="S985" s="170">
        <v>0</v>
      </c>
      <c r="T985" s="171">
        <f>S985*H985</f>
        <v>0</v>
      </c>
      <c r="AR985" s="17" t="s">
        <v>148</v>
      </c>
      <c r="AT985" s="17" t="s">
        <v>143</v>
      </c>
      <c r="AU985" s="17" t="s">
        <v>149</v>
      </c>
      <c r="AY985" s="17" t="s">
        <v>141</v>
      </c>
      <c r="BE985" s="172">
        <f>IF(N985="základní",J985,0)</f>
        <v>0</v>
      </c>
      <c r="BF985" s="172">
        <f>IF(N985="snížená",J985,0)</f>
        <v>0</v>
      </c>
      <c r="BG985" s="172">
        <f>IF(N985="zákl. přenesená",J985,0)</f>
        <v>0</v>
      </c>
      <c r="BH985" s="172">
        <f>IF(N985="sníž. přenesená",J985,0)</f>
        <v>0</v>
      </c>
      <c r="BI985" s="172">
        <f>IF(N985="nulová",J985,0)</f>
        <v>0</v>
      </c>
      <c r="BJ985" s="17" t="s">
        <v>149</v>
      </c>
      <c r="BK985" s="172">
        <f>ROUND(I985*H985,0)</f>
        <v>0</v>
      </c>
      <c r="BL985" s="17" t="s">
        <v>148</v>
      </c>
      <c r="BM985" s="17" t="s">
        <v>1871</v>
      </c>
    </row>
    <row r="986" spans="2:47" s="1" customFormat="1" ht="20.25" customHeight="1">
      <c r="B986" s="34"/>
      <c r="D986" s="176" t="s">
        <v>151</v>
      </c>
      <c r="F986" s="196" t="s">
        <v>1870</v>
      </c>
      <c r="I986" s="134"/>
      <c r="L986" s="34"/>
      <c r="M986" s="63"/>
      <c r="N986" s="35"/>
      <c r="O986" s="35"/>
      <c r="P986" s="35"/>
      <c r="Q986" s="35"/>
      <c r="R986" s="35"/>
      <c r="S986" s="35"/>
      <c r="T986" s="64"/>
      <c r="AT986" s="17" t="s">
        <v>151</v>
      </c>
      <c r="AU986" s="17" t="s">
        <v>149</v>
      </c>
    </row>
    <row r="987" spans="2:65" s="1" customFormat="1" ht="20.25" customHeight="1">
      <c r="B987" s="160"/>
      <c r="C987" s="161" t="s">
        <v>1872</v>
      </c>
      <c r="D987" s="161" t="s">
        <v>143</v>
      </c>
      <c r="E987" s="162" t="s">
        <v>1873</v>
      </c>
      <c r="F987" s="163" t="s">
        <v>1874</v>
      </c>
      <c r="G987" s="164" t="s">
        <v>265</v>
      </c>
      <c r="H987" s="165">
        <v>12</v>
      </c>
      <c r="I987" s="166"/>
      <c r="J987" s="167">
        <f>ROUND(I987*H987,0)</f>
        <v>0</v>
      </c>
      <c r="K987" s="163" t="s">
        <v>21</v>
      </c>
      <c r="L987" s="34"/>
      <c r="M987" s="168" t="s">
        <v>21</v>
      </c>
      <c r="N987" s="169" t="s">
        <v>43</v>
      </c>
      <c r="O987" s="35"/>
      <c r="P987" s="170">
        <f>O987*H987</f>
        <v>0</v>
      </c>
      <c r="Q987" s="170">
        <v>0</v>
      </c>
      <c r="R987" s="170">
        <f>Q987*H987</f>
        <v>0</v>
      </c>
      <c r="S987" s="170">
        <v>0</v>
      </c>
      <c r="T987" s="171">
        <f>S987*H987</f>
        <v>0</v>
      </c>
      <c r="AR987" s="17" t="s">
        <v>148</v>
      </c>
      <c r="AT987" s="17" t="s">
        <v>143</v>
      </c>
      <c r="AU987" s="17" t="s">
        <v>149</v>
      </c>
      <c r="AY987" s="17" t="s">
        <v>141</v>
      </c>
      <c r="BE987" s="172">
        <f>IF(N987="základní",J987,0)</f>
        <v>0</v>
      </c>
      <c r="BF987" s="172">
        <f>IF(N987="snížená",J987,0)</f>
        <v>0</v>
      </c>
      <c r="BG987" s="172">
        <f>IF(N987="zákl. přenesená",J987,0)</f>
        <v>0</v>
      </c>
      <c r="BH987" s="172">
        <f>IF(N987="sníž. přenesená",J987,0)</f>
        <v>0</v>
      </c>
      <c r="BI987" s="172">
        <f>IF(N987="nulová",J987,0)</f>
        <v>0</v>
      </c>
      <c r="BJ987" s="17" t="s">
        <v>149</v>
      </c>
      <c r="BK987" s="172">
        <f>ROUND(I987*H987,0)</f>
        <v>0</v>
      </c>
      <c r="BL987" s="17" t="s">
        <v>148</v>
      </c>
      <c r="BM987" s="17" t="s">
        <v>1875</v>
      </c>
    </row>
    <row r="988" spans="2:47" s="1" customFormat="1" ht="20.25" customHeight="1">
      <c r="B988" s="34"/>
      <c r="D988" s="176" t="s">
        <v>151</v>
      </c>
      <c r="F988" s="196" t="s">
        <v>1874</v>
      </c>
      <c r="I988" s="134"/>
      <c r="L988" s="34"/>
      <c r="M988" s="63"/>
      <c r="N988" s="35"/>
      <c r="O988" s="35"/>
      <c r="P988" s="35"/>
      <c r="Q988" s="35"/>
      <c r="R988" s="35"/>
      <c r="S988" s="35"/>
      <c r="T988" s="64"/>
      <c r="AT988" s="17" t="s">
        <v>151</v>
      </c>
      <c r="AU988" s="17" t="s">
        <v>149</v>
      </c>
    </row>
    <row r="989" spans="2:65" s="1" customFormat="1" ht="20.25" customHeight="1">
      <c r="B989" s="160"/>
      <c r="C989" s="161" t="s">
        <v>1876</v>
      </c>
      <c r="D989" s="161" t="s">
        <v>143</v>
      </c>
      <c r="E989" s="162" t="s">
        <v>1877</v>
      </c>
      <c r="F989" s="163" t="s">
        <v>1878</v>
      </c>
      <c r="G989" s="164" t="s">
        <v>265</v>
      </c>
      <c r="H989" s="165">
        <v>7</v>
      </c>
      <c r="I989" s="166"/>
      <c r="J989" s="167">
        <f>ROUND(I989*H989,0)</f>
        <v>0</v>
      </c>
      <c r="K989" s="163" t="s">
        <v>21</v>
      </c>
      <c r="L989" s="34"/>
      <c r="M989" s="168" t="s">
        <v>21</v>
      </c>
      <c r="N989" s="169" t="s">
        <v>43</v>
      </c>
      <c r="O989" s="35"/>
      <c r="P989" s="170">
        <f>O989*H989</f>
        <v>0</v>
      </c>
      <c r="Q989" s="170">
        <v>0</v>
      </c>
      <c r="R989" s="170">
        <f>Q989*H989</f>
        <v>0</v>
      </c>
      <c r="S989" s="170">
        <v>0</v>
      </c>
      <c r="T989" s="171">
        <f>S989*H989</f>
        <v>0</v>
      </c>
      <c r="AR989" s="17" t="s">
        <v>148</v>
      </c>
      <c r="AT989" s="17" t="s">
        <v>143</v>
      </c>
      <c r="AU989" s="17" t="s">
        <v>149</v>
      </c>
      <c r="AY989" s="17" t="s">
        <v>141</v>
      </c>
      <c r="BE989" s="172">
        <f>IF(N989="základní",J989,0)</f>
        <v>0</v>
      </c>
      <c r="BF989" s="172">
        <f>IF(N989="snížená",J989,0)</f>
        <v>0</v>
      </c>
      <c r="BG989" s="172">
        <f>IF(N989="zákl. přenesená",J989,0)</f>
        <v>0</v>
      </c>
      <c r="BH989" s="172">
        <f>IF(N989="sníž. přenesená",J989,0)</f>
        <v>0</v>
      </c>
      <c r="BI989" s="172">
        <f>IF(N989="nulová",J989,0)</f>
        <v>0</v>
      </c>
      <c r="BJ989" s="17" t="s">
        <v>149</v>
      </c>
      <c r="BK989" s="172">
        <f>ROUND(I989*H989,0)</f>
        <v>0</v>
      </c>
      <c r="BL989" s="17" t="s">
        <v>148</v>
      </c>
      <c r="BM989" s="17" t="s">
        <v>1879</v>
      </c>
    </row>
    <row r="990" spans="2:47" s="1" customFormat="1" ht="20.25" customHeight="1">
      <c r="B990" s="34"/>
      <c r="D990" s="176" t="s">
        <v>151</v>
      </c>
      <c r="F990" s="196" t="s">
        <v>1878</v>
      </c>
      <c r="I990" s="134"/>
      <c r="L990" s="34"/>
      <c r="M990" s="63"/>
      <c r="N990" s="35"/>
      <c r="O990" s="35"/>
      <c r="P990" s="35"/>
      <c r="Q990" s="35"/>
      <c r="R990" s="35"/>
      <c r="S990" s="35"/>
      <c r="T990" s="64"/>
      <c r="AT990" s="17" t="s">
        <v>151</v>
      </c>
      <c r="AU990" s="17" t="s">
        <v>149</v>
      </c>
    </row>
    <row r="991" spans="2:65" s="1" customFormat="1" ht="20.25" customHeight="1">
      <c r="B991" s="160"/>
      <c r="C991" s="161" t="s">
        <v>1880</v>
      </c>
      <c r="D991" s="161" t="s">
        <v>143</v>
      </c>
      <c r="E991" s="162" t="s">
        <v>1881</v>
      </c>
      <c r="F991" s="163" t="s">
        <v>1882</v>
      </c>
      <c r="G991" s="164" t="s">
        <v>265</v>
      </c>
      <c r="H991" s="165">
        <v>3</v>
      </c>
      <c r="I991" s="166"/>
      <c r="J991" s="167">
        <f>ROUND(I991*H991,0)</f>
        <v>0</v>
      </c>
      <c r="K991" s="163" t="s">
        <v>21</v>
      </c>
      <c r="L991" s="34"/>
      <c r="M991" s="168" t="s">
        <v>21</v>
      </c>
      <c r="N991" s="169" t="s">
        <v>43</v>
      </c>
      <c r="O991" s="35"/>
      <c r="P991" s="170">
        <f>O991*H991</f>
        <v>0</v>
      </c>
      <c r="Q991" s="170">
        <v>0</v>
      </c>
      <c r="R991" s="170">
        <f>Q991*H991</f>
        <v>0</v>
      </c>
      <c r="S991" s="170">
        <v>0</v>
      </c>
      <c r="T991" s="171">
        <f>S991*H991</f>
        <v>0</v>
      </c>
      <c r="AR991" s="17" t="s">
        <v>148</v>
      </c>
      <c r="AT991" s="17" t="s">
        <v>143</v>
      </c>
      <c r="AU991" s="17" t="s">
        <v>149</v>
      </c>
      <c r="AY991" s="17" t="s">
        <v>141</v>
      </c>
      <c r="BE991" s="172">
        <f>IF(N991="základní",J991,0)</f>
        <v>0</v>
      </c>
      <c r="BF991" s="172">
        <f>IF(N991="snížená",J991,0)</f>
        <v>0</v>
      </c>
      <c r="BG991" s="172">
        <f>IF(N991="zákl. přenesená",J991,0)</f>
        <v>0</v>
      </c>
      <c r="BH991" s="172">
        <f>IF(N991="sníž. přenesená",J991,0)</f>
        <v>0</v>
      </c>
      <c r="BI991" s="172">
        <f>IF(N991="nulová",J991,0)</f>
        <v>0</v>
      </c>
      <c r="BJ991" s="17" t="s">
        <v>149</v>
      </c>
      <c r="BK991" s="172">
        <f>ROUND(I991*H991,0)</f>
        <v>0</v>
      </c>
      <c r="BL991" s="17" t="s">
        <v>148</v>
      </c>
      <c r="BM991" s="17" t="s">
        <v>1883</v>
      </c>
    </row>
    <row r="992" spans="2:47" s="1" customFormat="1" ht="20.25" customHeight="1">
      <c r="B992" s="34"/>
      <c r="D992" s="176" t="s">
        <v>151</v>
      </c>
      <c r="F992" s="196" t="s">
        <v>1882</v>
      </c>
      <c r="I992" s="134"/>
      <c r="L992" s="34"/>
      <c r="M992" s="63"/>
      <c r="N992" s="35"/>
      <c r="O992" s="35"/>
      <c r="P992" s="35"/>
      <c r="Q992" s="35"/>
      <c r="R992" s="35"/>
      <c r="S992" s="35"/>
      <c r="T992" s="64"/>
      <c r="AT992" s="17" t="s">
        <v>151</v>
      </c>
      <c r="AU992" s="17" t="s">
        <v>149</v>
      </c>
    </row>
    <row r="993" spans="2:65" s="1" customFormat="1" ht="20.25" customHeight="1">
      <c r="B993" s="160"/>
      <c r="C993" s="161" t="s">
        <v>1884</v>
      </c>
      <c r="D993" s="161" t="s">
        <v>143</v>
      </c>
      <c r="E993" s="162" t="s">
        <v>1885</v>
      </c>
      <c r="F993" s="163" t="s">
        <v>1886</v>
      </c>
      <c r="G993" s="164" t="s">
        <v>265</v>
      </c>
      <c r="H993" s="165">
        <v>1</v>
      </c>
      <c r="I993" s="166"/>
      <c r="J993" s="167">
        <f>ROUND(I993*H993,0)</f>
        <v>0</v>
      </c>
      <c r="K993" s="163" t="s">
        <v>21</v>
      </c>
      <c r="L993" s="34"/>
      <c r="M993" s="168" t="s">
        <v>21</v>
      </c>
      <c r="N993" s="169" t="s">
        <v>43</v>
      </c>
      <c r="O993" s="35"/>
      <c r="P993" s="170">
        <f>O993*H993</f>
        <v>0</v>
      </c>
      <c r="Q993" s="170">
        <v>0</v>
      </c>
      <c r="R993" s="170">
        <f>Q993*H993</f>
        <v>0</v>
      </c>
      <c r="S993" s="170">
        <v>0</v>
      </c>
      <c r="T993" s="171">
        <f>S993*H993</f>
        <v>0</v>
      </c>
      <c r="AR993" s="17" t="s">
        <v>148</v>
      </c>
      <c r="AT993" s="17" t="s">
        <v>143</v>
      </c>
      <c r="AU993" s="17" t="s">
        <v>149</v>
      </c>
      <c r="AY993" s="17" t="s">
        <v>141</v>
      </c>
      <c r="BE993" s="172">
        <f>IF(N993="základní",J993,0)</f>
        <v>0</v>
      </c>
      <c r="BF993" s="172">
        <f>IF(N993="snížená",J993,0)</f>
        <v>0</v>
      </c>
      <c r="BG993" s="172">
        <f>IF(N993="zákl. přenesená",J993,0)</f>
        <v>0</v>
      </c>
      <c r="BH993" s="172">
        <f>IF(N993="sníž. přenesená",J993,0)</f>
        <v>0</v>
      </c>
      <c r="BI993" s="172">
        <f>IF(N993="nulová",J993,0)</f>
        <v>0</v>
      </c>
      <c r="BJ993" s="17" t="s">
        <v>149</v>
      </c>
      <c r="BK993" s="172">
        <f>ROUND(I993*H993,0)</f>
        <v>0</v>
      </c>
      <c r="BL993" s="17" t="s">
        <v>148</v>
      </c>
      <c r="BM993" s="17" t="s">
        <v>1887</v>
      </c>
    </row>
    <row r="994" spans="2:47" s="1" customFormat="1" ht="20.25" customHeight="1">
      <c r="B994" s="34"/>
      <c r="D994" s="176" t="s">
        <v>151</v>
      </c>
      <c r="F994" s="196" t="s">
        <v>1886</v>
      </c>
      <c r="I994" s="134"/>
      <c r="L994" s="34"/>
      <c r="M994" s="63"/>
      <c r="N994" s="35"/>
      <c r="O994" s="35"/>
      <c r="P994" s="35"/>
      <c r="Q994" s="35"/>
      <c r="R994" s="35"/>
      <c r="S994" s="35"/>
      <c r="T994" s="64"/>
      <c r="AT994" s="17" t="s">
        <v>151</v>
      </c>
      <c r="AU994" s="17" t="s">
        <v>149</v>
      </c>
    </row>
    <row r="995" spans="2:65" s="1" customFormat="1" ht="20.25" customHeight="1">
      <c r="B995" s="160"/>
      <c r="C995" s="161" t="s">
        <v>1888</v>
      </c>
      <c r="D995" s="161" t="s">
        <v>143</v>
      </c>
      <c r="E995" s="162" t="s">
        <v>1889</v>
      </c>
      <c r="F995" s="163" t="s">
        <v>1890</v>
      </c>
      <c r="G995" s="164" t="s">
        <v>512</v>
      </c>
      <c r="H995" s="165">
        <v>1</v>
      </c>
      <c r="I995" s="166"/>
      <c r="J995" s="167">
        <f>ROUND(I995*H995,0)</f>
        <v>0</v>
      </c>
      <c r="K995" s="163" t="s">
        <v>21</v>
      </c>
      <c r="L995" s="34"/>
      <c r="M995" s="168" t="s">
        <v>21</v>
      </c>
      <c r="N995" s="169" t="s">
        <v>43</v>
      </c>
      <c r="O995" s="35"/>
      <c r="P995" s="170">
        <f>O995*H995</f>
        <v>0</v>
      </c>
      <c r="Q995" s="170">
        <v>0</v>
      </c>
      <c r="R995" s="170">
        <f>Q995*H995</f>
        <v>0</v>
      </c>
      <c r="S995" s="170">
        <v>0</v>
      </c>
      <c r="T995" s="171">
        <f>S995*H995</f>
        <v>0</v>
      </c>
      <c r="AR995" s="17" t="s">
        <v>148</v>
      </c>
      <c r="AT995" s="17" t="s">
        <v>143</v>
      </c>
      <c r="AU995" s="17" t="s">
        <v>149</v>
      </c>
      <c r="AY995" s="17" t="s">
        <v>141</v>
      </c>
      <c r="BE995" s="172">
        <f>IF(N995="základní",J995,0)</f>
        <v>0</v>
      </c>
      <c r="BF995" s="172">
        <f>IF(N995="snížená",J995,0)</f>
        <v>0</v>
      </c>
      <c r="BG995" s="172">
        <f>IF(N995="zákl. přenesená",J995,0)</f>
        <v>0</v>
      </c>
      <c r="BH995" s="172">
        <f>IF(N995="sníž. přenesená",J995,0)</f>
        <v>0</v>
      </c>
      <c r="BI995" s="172">
        <f>IF(N995="nulová",J995,0)</f>
        <v>0</v>
      </c>
      <c r="BJ995" s="17" t="s">
        <v>149</v>
      </c>
      <c r="BK995" s="172">
        <f>ROUND(I995*H995,0)</f>
        <v>0</v>
      </c>
      <c r="BL995" s="17" t="s">
        <v>148</v>
      </c>
      <c r="BM995" s="17" t="s">
        <v>1891</v>
      </c>
    </row>
    <row r="996" spans="2:47" s="1" customFormat="1" ht="20.25" customHeight="1">
      <c r="B996" s="34"/>
      <c r="D996" s="176" t="s">
        <v>151</v>
      </c>
      <c r="F996" s="196" t="s">
        <v>1890</v>
      </c>
      <c r="I996" s="134"/>
      <c r="L996" s="34"/>
      <c r="M996" s="63"/>
      <c r="N996" s="35"/>
      <c r="O996" s="35"/>
      <c r="P996" s="35"/>
      <c r="Q996" s="35"/>
      <c r="R996" s="35"/>
      <c r="S996" s="35"/>
      <c r="T996" s="64"/>
      <c r="AT996" s="17" t="s">
        <v>151</v>
      </c>
      <c r="AU996" s="17" t="s">
        <v>149</v>
      </c>
    </row>
    <row r="997" spans="2:65" s="1" customFormat="1" ht="20.25" customHeight="1">
      <c r="B997" s="160"/>
      <c r="C997" s="161" t="s">
        <v>1892</v>
      </c>
      <c r="D997" s="161" t="s">
        <v>143</v>
      </c>
      <c r="E997" s="162" t="s">
        <v>1893</v>
      </c>
      <c r="F997" s="163" t="s">
        <v>1894</v>
      </c>
      <c r="G997" s="164" t="s">
        <v>146</v>
      </c>
      <c r="H997" s="165">
        <v>100</v>
      </c>
      <c r="I997" s="166"/>
      <c r="J997" s="167">
        <f>ROUND(I997*H997,0)</f>
        <v>0</v>
      </c>
      <c r="K997" s="163" t="s">
        <v>21</v>
      </c>
      <c r="L997" s="34"/>
      <c r="M997" s="168" t="s">
        <v>21</v>
      </c>
      <c r="N997" s="169" t="s">
        <v>43</v>
      </c>
      <c r="O997" s="35"/>
      <c r="P997" s="170">
        <f>O997*H997</f>
        <v>0</v>
      </c>
      <c r="Q997" s="170">
        <v>0</v>
      </c>
      <c r="R997" s="170">
        <f>Q997*H997</f>
        <v>0</v>
      </c>
      <c r="S997" s="170">
        <v>0</v>
      </c>
      <c r="T997" s="171">
        <f>S997*H997</f>
        <v>0</v>
      </c>
      <c r="AR997" s="17" t="s">
        <v>148</v>
      </c>
      <c r="AT997" s="17" t="s">
        <v>143</v>
      </c>
      <c r="AU997" s="17" t="s">
        <v>149</v>
      </c>
      <c r="AY997" s="17" t="s">
        <v>141</v>
      </c>
      <c r="BE997" s="172">
        <f>IF(N997="základní",J997,0)</f>
        <v>0</v>
      </c>
      <c r="BF997" s="172">
        <f>IF(N997="snížená",J997,0)</f>
        <v>0</v>
      </c>
      <c r="BG997" s="172">
        <f>IF(N997="zákl. přenesená",J997,0)</f>
        <v>0</v>
      </c>
      <c r="BH997" s="172">
        <f>IF(N997="sníž. přenesená",J997,0)</f>
        <v>0</v>
      </c>
      <c r="BI997" s="172">
        <f>IF(N997="nulová",J997,0)</f>
        <v>0</v>
      </c>
      <c r="BJ997" s="17" t="s">
        <v>149</v>
      </c>
      <c r="BK997" s="172">
        <f>ROUND(I997*H997,0)</f>
        <v>0</v>
      </c>
      <c r="BL997" s="17" t="s">
        <v>148</v>
      </c>
      <c r="BM997" s="17" t="s">
        <v>1895</v>
      </c>
    </row>
    <row r="998" spans="2:47" s="1" customFormat="1" ht="20.25" customHeight="1">
      <c r="B998" s="34"/>
      <c r="D998" s="176" t="s">
        <v>151</v>
      </c>
      <c r="F998" s="196" t="s">
        <v>1894</v>
      </c>
      <c r="I998" s="134"/>
      <c r="L998" s="34"/>
      <c r="M998" s="63"/>
      <c r="N998" s="35"/>
      <c r="O998" s="35"/>
      <c r="P998" s="35"/>
      <c r="Q998" s="35"/>
      <c r="R998" s="35"/>
      <c r="S998" s="35"/>
      <c r="T998" s="64"/>
      <c r="AT998" s="17" t="s">
        <v>151</v>
      </c>
      <c r="AU998" s="17" t="s">
        <v>149</v>
      </c>
    </row>
    <row r="999" spans="2:65" s="1" customFormat="1" ht="20.25" customHeight="1">
      <c r="B999" s="160"/>
      <c r="C999" s="161" t="s">
        <v>1896</v>
      </c>
      <c r="D999" s="161" t="s">
        <v>143</v>
      </c>
      <c r="E999" s="162" t="s">
        <v>1897</v>
      </c>
      <c r="F999" s="163" t="s">
        <v>1898</v>
      </c>
      <c r="G999" s="164" t="s">
        <v>146</v>
      </c>
      <c r="H999" s="165">
        <v>100</v>
      </c>
      <c r="I999" s="166"/>
      <c r="J999" s="167">
        <f>ROUND(I999*H999,0)</f>
        <v>0</v>
      </c>
      <c r="K999" s="163" t="s">
        <v>21</v>
      </c>
      <c r="L999" s="34"/>
      <c r="M999" s="168" t="s">
        <v>21</v>
      </c>
      <c r="N999" s="169" t="s">
        <v>43</v>
      </c>
      <c r="O999" s="35"/>
      <c r="P999" s="170">
        <f>O999*H999</f>
        <v>0</v>
      </c>
      <c r="Q999" s="170">
        <v>0</v>
      </c>
      <c r="R999" s="170">
        <f>Q999*H999</f>
        <v>0</v>
      </c>
      <c r="S999" s="170">
        <v>0</v>
      </c>
      <c r="T999" s="171">
        <f>S999*H999</f>
        <v>0</v>
      </c>
      <c r="AR999" s="17" t="s">
        <v>148</v>
      </c>
      <c r="AT999" s="17" t="s">
        <v>143</v>
      </c>
      <c r="AU999" s="17" t="s">
        <v>149</v>
      </c>
      <c r="AY999" s="17" t="s">
        <v>141</v>
      </c>
      <c r="BE999" s="172">
        <f>IF(N999="základní",J999,0)</f>
        <v>0</v>
      </c>
      <c r="BF999" s="172">
        <f>IF(N999="snížená",J999,0)</f>
        <v>0</v>
      </c>
      <c r="BG999" s="172">
        <f>IF(N999="zákl. přenesená",J999,0)</f>
        <v>0</v>
      </c>
      <c r="BH999" s="172">
        <f>IF(N999="sníž. přenesená",J999,0)</f>
        <v>0</v>
      </c>
      <c r="BI999" s="172">
        <f>IF(N999="nulová",J999,0)</f>
        <v>0</v>
      </c>
      <c r="BJ999" s="17" t="s">
        <v>149</v>
      </c>
      <c r="BK999" s="172">
        <f>ROUND(I999*H999,0)</f>
        <v>0</v>
      </c>
      <c r="BL999" s="17" t="s">
        <v>148</v>
      </c>
      <c r="BM999" s="17" t="s">
        <v>1899</v>
      </c>
    </row>
    <row r="1000" spans="2:47" s="1" customFormat="1" ht="20.25" customHeight="1">
      <c r="B1000" s="34"/>
      <c r="D1000" s="176" t="s">
        <v>151</v>
      </c>
      <c r="F1000" s="196" t="s">
        <v>1898</v>
      </c>
      <c r="I1000" s="134"/>
      <c r="L1000" s="34"/>
      <c r="M1000" s="63"/>
      <c r="N1000" s="35"/>
      <c r="O1000" s="35"/>
      <c r="P1000" s="35"/>
      <c r="Q1000" s="35"/>
      <c r="R1000" s="35"/>
      <c r="S1000" s="35"/>
      <c r="T1000" s="64"/>
      <c r="AT1000" s="17" t="s">
        <v>151</v>
      </c>
      <c r="AU1000" s="17" t="s">
        <v>149</v>
      </c>
    </row>
    <row r="1001" spans="2:65" s="1" customFormat="1" ht="20.25" customHeight="1">
      <c r="B1001" s="160"/>
      <c r="C1001" s="161" t="s">
        <v>1900</v>
      </c>
      <c r="D1001" s="161" t="s">
        <v>143</v>
      </c>
      <c r="E1001" s="162" t="s">
        <v>1901</v>
      </c>
      <c r="F1001" s="163" t="s">
        <v>1902</v>
      </c>
      <c r="G1001" s="164" t="s">
        <v>146</v>
      </c>
      <c r="H1001" s="165">
        <v>30</v>
      </c>
      <c r="I1001" s="166"/>
      <c r="J1001" s="167">
        <f>ROUND(I1001*H1001,0)</f>
        <v>0</v>
      </c>
      <c r="K1001" s="163" t="s">
        <v>21</v>
      </c>
      <c r="L1001" s="34"/>
      <c r="M1001" s="168" t="s">
        <v>21</v>
      </c>
      <c r="N1001" s="169" t="s">
        <v>43</v>
      </c>
      <c r="O1001" s="35"/>
      <c r="P1001" s="170">
        <f>O1001*H1001</f>
        <v>0</v>
      </c>
      <c r="Q1001" s="170">
        <v>0</v>
      </c>
      <c r="R1001" s="170">
        <f>Q1001*H1001</f>
        <v>0</v>
      </c>
      <c r="S1001" s="170">
        <v>0</v>
      </c>
      <c r="T1001" s="171">
        <f>S1001*H1001</f>
        <v>0</v>
      </c>
      <c r="AR1001" s="17" t="s">
        <v>148</v>
      </c>
      <c r="AT1001" s="17" t="s">
        <v>143</v>
      </c>
      <c r="AU1001" s="17" t="s">
        <v>149</v>
      </c>
      <c r="AY1001" s="17" t="s">
        <v>141</v>
      </c>
      <c r="BE1001" s="172">
        <f>IF(N1001="základní",J1001,0)</f>
        <v>0</v>
      </c>
      <c r="BF1001" s="172">
        <f>IF(N1001="snížená",J1001,0)</f>
        <v>0</v>
      </c>
      <c r="BG1001" s="172">
        <f>IF(N1001="zákl. přenesená",J1001,0)</f>
        <v>0</v>
      </c>
      <c r="BH1001" s="172">
        <f>IF(N1001="sníž. přenesená",J1001,0)</f>
        <v>0</v>
      </c>
      <c r="BI1001" s="172">
        <f>IF(N1001="nulová",J1001,0)</f>
        <v>0</v>
      </c>
      <c r="BJ1001" s="17" t="s">
        <v>149</v>
      </c>
      <c r="BK1001" s="172">
        <f>ROUND(I1001*H1001,0)</f>
        <v>0</v>
      </c>
      <c r="BL1001" s="17" t="s">
        <v>148</v>
      </c>
      <c r="BM1001" s="17" t="s">
        <v>1903</v>
      </c>
    </row>
    <row r="1002" spans="2:47" s="1" customFormat="1" ht="20.25" customHeight="1">
      <c r="B1002" s="34"/>
      <c r="D1002" s="176" t="s">
        <v>151</v>
      </c>
      <c r="F1002" s="196" t="s">
        <v>1902</v>
      </c>
      <c r="I1002" s="134"/>
      <c r="L1002" s="34"/>
      <c r="M1002" s="63"/>
      <c r="N1002" s="35"/>
      <c r="O1002" s="35"/>
      <c r="P1002" s="35"/>
      <c r="Q1002" s="35"/>
      <c r="R1002" s="35"/>
      <c r="S1002" s="35"/>
      <c r="T1002" s="64"/>
      <c r="AT1002" s="17" t="s">
        <v>151</v>
      </c>
      <c r="AU1002" s="17" t="s">
        <v>149</v>
      </c>
    </row>
    <row r="1003" spans="2:65" s="1" customFormat="1" ht="20.25" customHeight="1">
      <c r="B1003" s="160"/>
      <c r="C1003" s="161" t="s">
        <v>1904</v>
      </c>
      <c r="D1003" s="161" t="s">
        <v>143</v>
      </c>
      <c r="E1003" s="162" t="s">
        <v>1905</v>
      </c>
      <c r="F1003" s="163" t="s">
        <v>1906</v>
      </c>
      <c r="G1003" s="164" t="s">
        <v>470</v>
      </c>
      <c r="H1003" s="165">
        <v>30</v>
      </c>
      <c r="I1003" s="166"/>
      <c r="J1003" s="167">
        <f>ROUND(I1003*H1003,0)</f>
        <v>0</v>
      </c>
      <c r="K1003" s="163" t="s">
        <v>21</v>
      </c>
      <c r="L1003" s="34"/>
      <c r="M1003" s="168" t="s">
        <v>21</v>
      </c>
      <c r="N1003" s="169" t="s">
        <v>43</v>
      </c>
      <c r="O1003" s="35"/>
      <c r="P1003" s="170">
        <f>O1003*H1003</f>
        <v>0</v>
      </c>
      <c r="Q1003" s="170">
        <v>0</v>
      </c>
      <c r="R1003" s="170">
        <f>Q1003*H1003</f>
        <v>0</v>
      </c>
      <c r="S1003" s="170">
        <v>0</v>
      </c>
      <c r="T1003" s="171">
        <f>S1003*H1003</f>
        <v>0</v>
      </c>
      <c r="AR1003" s="17" t="s">
        <v>148</v>
      </c>
      <c r="AT1003" s="17" t="s">
        <v>143</v>
      </c>
      <c r="AU1003" s="17" t="s">
        <v>149</v>
      </c>
      <c r="AY1003" s="17" t="s">
        <v>141</v>
      </c>
      <c r="BE1003" s="172">
        <f>IF(N1003="základní",J1003,0)</f>
        <v>0</v>
      </c>
      <c r="BF1003" s="172">
        <f>IF(N1003="snížená",J1003,0)</f>
        <v>0</v>
      </c>
      <c r="BG1003" s="172">
        <f>IF(N1003="zákl. přenesená",J1003,0)</f>
        <v>0</v>
      </c>
      <c r="BH1003" s="172">
        <f>IF(N1003="sníž. přenesená",J1003,0)</f>
        <v>0</v>
      </c>
      <c r="BI1003" s="172">
        <f>IF(N1003="nulová",J1003,0)</f>
        <v>0</v>
      </c>
      <c r="BJ1003" s="17" t="s">
        <v>149</v>
      </c>
      <c r="BK1003" s="172">
        <f>ROUND(I1003*H1003,0)</f>
        <v>0</v>
      </c>
      <c r="BL1003" s="17" t="s">
        <v>148</v>
      </c>
      <c r="BM1003" s="17" t="s">
        <v>1907</v>
      </c>
    </row>
    <row r="1004" spans="2:47" s="1" customFormat="1" ht="20.25" customHeight="1">
      <c r="B1004" s="34"/>
      <c r="D1004" s="176" t="s">
        <v>151</v>
      </c>
      <c r="F1004" s="196" t="s">
        <v>1906</v>
      </c>
      <c r="I1004" s="134"/>
      <c r="L1004" s="34"/>
      <c r="M1004" s="63"/>
      <c r="N1004" s="35"/>
      <c r="O1004" s="35"/>
      <c r="P1004" s="35"/>
      <c r="Q1004" s="35"/>
      <c r="R1004" s="35"/>
      <c r="S1004" s="35"/>
      <c r="T1004" s="64"/>
      <c r="AT1004" s="17" t="s">
        <v>151</v>
      </c>
      <c r="AU1004" s="17" t="s">
        <v>149</v>
      </c>
    </row>
    <row r="1005" spans="2:65" s="1" customFormat="1" ht="20.25" customHeight="1">
      <c r="B1005" s="160"/>
      <c r="C1005" s="161" t="s">
        <v>1908</v>
      </c>
      <c r="D1005" s="161" t="s">
        <v>143</v>
      </c>
      <c r="E1005" s="162" t="s">
        <v>1909</v>
      </c>
      <c r="F1005" s="163" t="s">
        <v>1910</v>
      </c>
      <c r="G1005" s="164" t="s">
        <v>265</v>
      </c>
      <c r="H1005" s="165">
        <v>2</v>
      </c>
      <c r="I1005" s="166"/>
      <c r="J1005" s="167">
        <f>ROUND(I1005*H1005,0)</f>
        <v>0</v>
      </c>
      <c r="K1005" s="163" t="s">
        <v>21</v>
      </c>
      <c r="L1005" s="34"/>
      <c r="M1005" s="168" t="s">
        <v>21</v>
      </c>
      <c r="N1005" s="169" t="s">
        <v>43</v>
      </c>
      <c r="O1005" s="35"/>
      <c r="P1005" s="170">
        <f>O1005*H1005</f>
        <v>0</v>
      </c>
      <c r="Q1005" s="170">
        <v>0</v>
      </c>
      <c r="R1005" s="170">
        <f>Q1005*H1005</f>
        <v>0</v>
      </c>
      <c r="S1005" s="170">
        <v>0</v>
      </c>
      <c r="T1005" s="171">
        <f>S1005*H1005</f>
        <v>0</v>
      </c>
      <c r="AR1005" s="17" t="s">
        <v>148</v>
      </c>
      <c r="AT1005" s="17" t="s">
        <v>143</v>
      </c>
      <c r="AU1005" s="17" t="s">
        <v>149</v>
      </c>
      <c r="AY1005" s="17" t="s">
        <v>141</v>
      </c>
      <c r="BE1005" s="172">
        <f>IF(N1005="základní",J1005,0)</f>
        <v>0</v>
      </c>
      <c r="BF1005" s="172">
        <f>IF(N1005="snížená",J1005,0)</f>
        <v>0</v>
      </c>
      <c r="BG1005" s="172">
        <f>IF(N1005="zákl. přenesená",J1005,0)</f>
        <v>0</v>
      </c>
      <c r="BH1005" s="172">
        <f>IF(N1005="sníž. přenesená",J1005,0)</f>
        <v>0</v>
      </c>
      <c r="BI1005" s="172">
        <f>IF(N1005="nulová",J1005,0)</f>
        <v>0</v>
      </c>
      <c r="BJ1005" s="17" t="s">
        <v>149</v>
      </c>
      <c r="BK1005" s="172">
        <f>ROUND(I1005*H1005,0)</f>
        <v>0</v>
      </c>
      <c r="BL1005" s="17" t="s">
        <v>148</v>
      </c>
      <c r="BM1005" s="17" t="s">
        <v>1911</v>
      </c>
    </row>
    <row r="1006" spans="2:47" s="1" customFormat="1" ht="20.25" customHeight="1">
      <c r="B1006" s="34"/>
      <c r="D1006" s="176" t="s">
        <v>151</v>
      </c>
      <c r="F1006" s="196" t="s">
        <v>1910</v>
      </c>
      <c r="I1006" s="134"/>
      <c r="L1006" s="34"/>
      <c r="M1006" s="63"/>
      <c r="N1006" s="35"/>
      <c r="O1006" s="35"/>
      <c r="P1006" s="35"/>
      <c r="Q1006" s="35"/>
      <c r="R1006" s="35"/>
      <c r="S1006" s="35"/>
      <c r="T1006" s="64"/>
      <c r="AT1006" s="17" t="s">
        <v>151</v>
      </c>
      <c r="AU1006" s="17" t="s">
        <v>149</v>
      </c>
    </row>
    <row r="1007" spans="2:65" s="1" customFormat="1" ht="20.25" customHeight="1">
      <c r="B1007" s="160"/>
      <c r="C1007" s="161" t="s">
        <v>1912</v>
      </c>
      <c r="D1007" s="161" t="s">
        <v>143</v>
      </c>
      <c r="E1007" s="162" t="s">
        <v>1913</v>
      </c>
      <c r="F1007" s="163" t="s">
        <v>1914</v>
      </c>
      <c r="G1007" s="164" t="s">
        <v>265</v>
      </c>
      <c r="H1007" s="165">
        <v>1</v>
      </c>
      <c r="I1007" s="166"/>
      <c r="J1007" s="167">
        <f>ROUND(I1007*H1007,0)</f>
        <v>0</v>
      </c>
      <c r="K1007" s="163" t="s">
        <v>21</v>
      </c>
      <c r="L1007" s="34"/>
      <c r="M1007" s="168" t="s">
        <v>21</v>
      </c>
      <c r="N1007" s="169" t="s">
        <v>43</v>
      </c>
      <c r="O1007" s="35"/>
      <c r="P1007" s="170">
        <f>O1007*H1007</f>
        <v>0</v>
      </c>
      <c r="Q1007" s="170">
        <v>0</v>
      </c>
      <c r="R1007" s="170">
        <f>Q1007*H1007</f>
        <v>0</v>
      </c>
      <c r="S1007" s="170">
        <v>0</v>
      </c>
      <c r="T1007" s="171">
        <f>S1007*H1007</f>
        <v>0</v>
      </c>
      <c r="AR1007" s="17" t="s">
        <v>148</v>
      </c>
      <c r="AT1007" s="17" t="s">
        <v>143</v>
      </c>
      <c r="AU1007" s="17" t="s">
        <v>149</v>
      </c>
      <c r="AY1007" s="17" t="s">
        <v>141</v>
      </c>
      <c r="BE1007" s="172">
        <f>IF(N1007="základní",J1007,0)</f>
        <v>0</v>
      </c>
      <c r="BF1007" s="172">
        <f>IF(N1007="snížená",J1007,0)</f>
        <v>0</v>
      </c>
      <c r="BG1007" s="172">
        <f>IF(N1007="zákl. přenesená",J1007,0)</f>
        <v>0</v>
      </c>
      <c r="BH1007" s="172">
        <f>IF(N1007="sníž. přenesená",J1007,0)</f>
        <v>0</v>
      </c>
      <c r="BI1007" s="172">
        <f>IF(N1007="nulová",J1007,0)</f>
        <v>0</v>
      </c>
      <c r="BJ1007" s="17" t="s">
        <v>149</v>
      </c>
      <c r="BK1007" s="172">
        <f>ROUND(I1007*H1007,0)</f>
        <v>0</v>
      </c>
      <c r="BL1007" s="17" t="s">
        <v>148</v>
      </c>
      <c r="BM1007" s="17" t="s">
        <v>1915</v>
      </c>
    </row>
    <row r="1008" spans="2:47" s="1" customFormat="1" ht="20.25" customHeight="1">
      <c r="B1008" s="34"/>
      <c r="D1008" s="176" t="s">
        <v>151</v>
      </c>
      <c r="F1008" s="196" t="s">
        <v>1914</v>
      </c>
      <c r="I1008" s="134"/>
      <c r="L1008" s="34"/>
      <c r="M1008" s="63"/>
      <c r="N1008" s="35"/>
      <c r="O1008" s="35"/>
      <c r="P1008" s="35"/>
      <c r="Q1008" s="35"/>
      <c r="R1008" s="35"/>
      <c r="S1008" s="35"/>
      <c r="T1008" s="64"/>
      <c r="AT1008" s="17" t="s">
        <v>151</v>
      </c>
      <c r="AU1008" s="17" t="s">
        <v>149</v>
      </c>
    </row>
    <row r="1009" spans="2:65" s="1" customFormat="1" ht="20.25" customHeight="1">
      <c r="B1009" s="160"/>
      <c r="C1009" s="161" t="s">
        <v>1916</v>
      </c>
      <c r="D1009" s="161" t="s">
        <v>143</v>
      </c>
      <c r="E1009" s="162" t="s">
        <v>1917</v>
      </c>
      <c r="F1009" s="163" t="s">
        <v>1918</v>
      </c>
      <c r="G1009" s="164" t="s">
        <v>265</v>
      </c>
      <c r="H1009" s="165">
        <v>1</v>
      </c>
      <c r="I1009" s="166"/>
      <c r="J1009" s="167">
        <f>ROUND(I1009*H1009,0)</f>
        <v>0</v>
      </c>
      <c r="K1009" s="163" t="s">
        <v>21</v>
      </c>
      <c r="L1009" s="34"/>
      <c r="M1009" s="168" t="s">
        <v>21</v>
      </c>
      <c r="N1009" s="169" t="s">
        <v>43</v>
      </c>
      <c r="O1009" s="35"/>
      <c r="P1009" s="170">
        <f>O1009*H1009</f>
        <v>0</v>
      </c>
      <c r="Q1009" s="170">
        <v>0</v>
      </c>
      <c r="R1009" s="170">
        <f>Q1009*H1009</f>
        <v>0</v>
      </c>
      <c r="S1009" s="170">
        <v>0</v>
      </c>
      <c r="T1009" s="171">
        <f>S1009*H1009</f>
        <v>0</v>
      </c>
      <c r="AR1009" s="17" t="s">
        <v>148</v>
      </c>
      <c r="AT1009" s="17" t="s">
        <v>143</v>
      </c>
      <c r="AU1009" s="17" t="s">
        <v>149</v>
      </c>
      <c r="AY1009" s="17" t="s">
        <v>141</v>
      </c>
      <c r="BE1009" s="172">
        <f>IF(N1009="základní",J1009,0)</f>
        <v>0</v>
      </c>
      <c r="BF1009" s="172">
        <f>IF(N1009="snížená",J1009,0)</f>
        <v>0</v>
      </c>
      <c r="BG1009" s="172">
        <f>IF(N1009="zákl. přenesená",J1009,0)</f>
        <v>0</v>
      </c>
      <c r="BH1009" s="172">
        <f>IF(N1009="sníž. přenesená",J1009,0)</f>
        <v>0</v>
      </c>
      <c r="BI1009" s="172">
        <f>IF(N1009="nulová",J1009,0)</f>
        <v>0</v>
      </c>
      <c r="BJ1009" s="17" t="s">
        <v>149</v>
      </c>
      <c r="BK1009" s="172">
        <f>ROUND(I1009*H1009,0)</f>
        <v>0</v>
      </c>
      <c r="BL1009" s="17" t="s">
        <v>148</v>
      </c>
      <c r="BM1009" s="17" t="s">
        <v>1919</v>
      </c>
    </row>
    <row r="1010" spans="2:47" s="1" customFormat="1" ht="20.25" customHeight="1">
      <c r="B1010" s="34"/>
      <c r="D1010" s="176" t="s">
        <v>151</v>
      </c>
      <c r="F1010" s="196" t="s">
        <v>1918</v>
      </c>
      <c r="I1010" s="134"/>
      <c r="L1010" s="34"/>
      <c r="M1010" s="63"/>
      <c r="N1010" s="35"/>
      <c r="O1010" s="35"/>
      <c r="P1010" s="35"/>
      <c r="Q1010" s="35"/>
      <c r="R1010" s="35"/>
      <c r="S1010" s="35"/>
      <c r="T1010" s="64"/>
      <c r="AT1010" s="17" t="s">
        <v>151</v>
      </c>
      <c r="AU1010" s="17" t="s">
        <v>149</v>
      </c>
    </row>
    <row r="1011" spans="2:65" s="1" customFormat="1" ht="28.5" customHeight="1">
      <c r="B1011" s="160"/>
      <c r="C1011" s="161" t="s">
        <v>1920</v>
      </c>
      <c r="D1011" s="161" t="s">
        <v>143</v>
      </c>
      <c r="E1011" s="162" t="s">
        <v>1921</v>
      </c>
      <c r="F1011" s="163" t="s">
        <v>1922</v>
      </c>
      <c r="G1011" s="164" t="s">
        <v>146</v>
      </c>
      <c r="H1011" s="165">
        <v>85</v>
      </c>
      <c r="I1011" s="166"/>
      <c r="J1011" s="167">
        <f>ROUND(I1011*H1011,0)</f>
        <v>0</v>
      </c>
      <c r="K1011" s="163" t="s">
        <v>21</v>
      </c>
      <c r="L1011" s="34"/>
      <c r="M1011" s="168" t="s">
        <v>21</v>
      </c>
      <c r="N1011" s="169" t="s">
        <v>43</v>
      </c>
      <c r="O1011" s="35"/>
      <c r="P1011" s="170">
        <f>O1011*H1011</f>
        <v>0</v>
      </c>
      <c r="Q1011" s="170">
        <v>0</v>
      </c>
      <c r="R1011" s="170">
        <f>Q1011*H1011</f>
        <v>0</v>
      </c>
      <c r="S1011" s="170">
        <v>0</v>
      </c>
      <c r="T1011" s="171">
        <f>S1011*H1011</f>
        <v>0</v>
      </c>
      <c r="AR1011" s="17" t="s">
        <v>148</v>
      </c>
      <c r="AT1011" s="17" t="s">
        <v>143</v>
      </c>
      <c r="AU1011" s="17" t="s">
        <v>149</v>
      </c>
      <c r="AY1011" s="17" t="s">
        <v>141</v>
      </c>
      <c r="BE1011" s="172">
        <f>IF(N1011="základní",J1011,0)</f>
        <v>0</v>
      </c>
      <c r="BF1011" s="172">
        <f>IF(N1011="snížená",J1011,0)</f>
        <v>0</v>
      </c>
      <c r="BG1011" s="172">
        <f>IF(N1011="zákl. přenesená",J1011,0)</f>
        <v>0</v>
      </c>
      <c r="BH1011" s="172">
        <f>IF(N1011="sníž. přenesená",J1011,0)</f>
        <v>0</v>
      </c>
      <c r="BI1011" s="172">
        <f>IF(N1011="nulová",J1011,0)</f>
        <v>0</v>
      </c>
      <c r="BJ1011" s="17" t="s">
        <v>149</v>
      </c>
      <c r="BK1011" s="172">
        <f>ROUND(I1011*H1011,0)</f>
        <v>0</v>
      </c>
      <c r="BL1011" s="17" t="s">
        <v>148</v>
      </c>
      <c r="BM1011" s="17" t="s">
        <v>1923</v>
      </c>
    </row>
    <row r="1012" spans="2:47" s="1" customFormat="1" ht="28.5" customHeight="1">
      <c r="B1012" s="34"/>
      <c r="D1012" s="176" t="s">
        <v>151</v>
      </c>
      <c r="F1012" s="196" t="s">
        <v>1922</v>
      </c>
      <c r="I1012" s="134"/>
      <c r="L1012" s="34"/>
      <c r="M1012" s="63"/>
      <c r="N1012" s="35"/>
      <c r="O1012" s="35"/>
      <c r="P1012" s="35"/>
      <c r="Q1012" s="35"/>
      <c r="R1012" s="35"/>
      <c r="S1012" s="35"/>
      <c r="T1012" s="64"/>
      <c r="AT1012" s="17" t="s">
        <v>151</v>
      </c>
      <c r="AU1012" s="17" t="s">
        <v>149</v>
      </c>
    </row>
    <row r="1013" spans="2:65" s="1" customFormat="1" ht="20.25" customHeight="1">
      <c r="B1013" s="160"/>
      <c r="C1013" s="161" t="s">
        <v>1924</v>
      </c>
      <c r="D1013" s="161" t="s">
        <v>143</v>
      </c>
      <c r="E1013" s="162" t="s">
        <v>1925</v>
      </c>
      <c r="F1013" s="163" t="s">
        <v>1926</v>
      </c>
      <c r="G1013" s="164" t="s">
        <v>1927</v>
      </c>
      <c r="H1013" s="165">
        <v>35</v>
      </c>
      <c r="I1013" s="166"/>
      <c r="J1013" s="167">
        <f>ROUND(I1013*H1013,0)</f>
        <v>0</v>
      </c>
      <c r="K1013" s="163" t="s">
        <v>21</v>
      </c>
      <c r="L1013" s="34"/>
      <c r="M1013" s="168" t="s">
        <v>21</v>
      </c>
      <c r="N1013" s="169" t="s">
        <v>43</v>
      </c>
      <c r="O1013" s="35"/>
      <c r="P1013" s="170">
        <f>O1013*H1013</f>
        <v>0</v>
      </c>
      <c r="Q1013" s="170">
        <v>0</v>
      </c>
      <c r="R1013" s="170">
        <f>Q1013*H1013</f>
        <v>0</v>
      </c>
      <c r="S1013" s="170">
        <v>0</v>
      </c>
      <c r="T1013" s="171">
        <f>S1013*H1013</f>
        <v>0</v>
      </c>
      <c r="AR1013" s="17" t="s">
        <v>148</v>
      </c>
      <c r="AT1013" s="17" t="s">
        <v>143</v>
      </c>
      <c r="AU1013" s="17" t="s">
        <v>149</v>
      </c>
      <c r="AY1013" s="17" t="s">
        <v>141</v>
      </c>
      <c r="BE1013" s="172">
        <f>IF(N1013="základní",J1013,0)</f>
        <v>0</v>
      </c>
      <c r="BF1013" s="172">
        <f>IF(N1013="snížená",J1013,0)</f>
        <v>0</v>
      </c>
      <c r="BG1013" s="172">
        <f>IF(N1013="zákl. přenesená",J1013,0)</f>
        <v>0</v>
      </c>
      <c r="BH1013" s="172">
        <f>IF(N1013="sníž. přenesená",J1013,0)</f>
        <v>0</v>
      </c>
      <c r="BI1013" s="172">
        <f>IF(N1013="nulová",J1013,0)</f>
        <v>0</v>
      </c>
      <c r="BJ1013" s="17" t="s">
        <v>149</v>
      </c>
      <c r="BK1013" s="172">
        <f>ROUND(I1013*H1013,0)</f>
        <v>0</v>
      </c>
      <c r="BL1013" s="17" t="s">
        <v>148</v>
      </c>
      <c r="BM1013" s="17" t="s">
        <v>1928</v>
      </c>
    </row>
    <row r="1014" spans="2:47" s="1" customFormat="1" ht="20.25" customHeight="1">
      <c r="B1014" s="34"/>
      <c r="D1014" s="176" t="s">
        <v>151</v>
      </c>
      <c r="F1014" s="196" t="s">
        <v>1926</v>
      </c>
      <c r="I1014" s="134"/>
      <c r="L1014" s="34"/>
      <c r="M1014" s="63"/>
      <c r="N1014" s="35"/>
      <c r="O1014" s="35"/>
      <c r="P1014" s="35"/>
      <c r="Q1014" s="35"/>
      <c r="R1014" s="35"/>
      <c r="S1014" s="35"/>
      <c r="T1014" s="64"/>
      <c r="AT1014" s="17" t="s">
        <v>151</v>
      </c>
      <c r="AU1014" s="17" t="s">
        <v>149</v>
      </c>
    </row>
    <row r="1015" spans="2:65" s="1" customFormat="1" ht="20.25" customHeight="1">
      <c r="B1015" s="160"/>
      <c r="C1015" s="161" t="s">
        <v>1929</v>
      </c>
      <c r="D1015" s="161" t="s">
        <v>143</v>
      </c>
      <c r="E1015" s="162" t="s">
        <v>1930</v>
      </c>
      <c r="F1015" s="163" t="s">
        <v>1931</v>
      </c>
      <c r="G1015" s="164" t="s">
        <v>1932</v>
      </c>
      <c r="H1015" s="165">
        <v>18</v>
      </c>
      <c r="I1015" s="166"/>
      <c r="J1015" s="167">
        <f>ROUND(I1015*H1015,0)</f>
        <v>0</v>
      </c>
      <c r="K1015" s="163" t="s">
        <v>21</v>
      </c>
      <c r="L1015" s="34"/>
      <c r="M1015" s="168" t="s">
        <v>21</v>
      </c>
      <c r="N1015" s="169" t="s">
        <v>43</v>
      </c>
      <c r="O1015" s="35"/>
      <c r="P1015" s="170">
        <f>O1015*H1015</f>
        <v>0</v>
      </c>
      <c r="Q1015" s="170">
        <v>0</v>
      </c>
      <c r="R1015" s="170">
        <f>Q1015*H1015</f>
        <v>0</v>
      </c>
      <c r="S1015" s="170">
        <v>0</v>
      </c>
      <c r="T1015" s="171">
        <f>S1015*H1015</f>
        <v>0</v>
      </c>
      <c r="AR1015" s="17" t="s">
        <v>148</v>
      </c>
      <c r="AT1015" s="17" t="s">
        <v>143</v>
      </c>
      <c r="AU1015" s="17" t="s">
        <v>149</v>
      </c>
      <c r="AY1015" s="17" t="s">
        <v>141</v>
      </c>
      <c r="BE1015" s="172">
        <f>IF(N1015="základní",J1015,0)</f>
        <v>0</v>
      </c>
      <c r="BF1015" s="172">
        <f>IF(N1015="snížená",J1015,0)</f>
        <v>0</v>
      </c>
      <c r="BG1015" s="172">
        <f>IF(N1015="zákl. přenesená",J1015,0)</f>
        <v>0</v>
      </c>
      <c r="BH1015" s="172">
        <f>IF(N1015="sníž. přenesená",J1015,0)</f>
        <v>0</v>
      </c>
      <c r="BI1015" s="172">
        <f>IF(N1015="nulová",J1015,0)</f>
        <v>0</v>
      </c>
      <c r="BJ1015" s="17" t="s">
        <v>149</v>
      </c>
      <c r="BK1015" s="172">
        <f>ROUND(I1015*H1015,0)</f>
        <v>0</v>
      </c>
      <c r="BL1015" s="17" t="s">
        <v>148</v>
      </c>
      <c r="BM1015" s="17" t="s">
        <v>1933</v>
      </c>
    </row>
    <row r="1016" spans="2:47" s="1" customFormat="1" ht="20.25" customHeight="1">
      <c r="B1016" s="34"/>
      <c r="D1016" s="176" t="s">
        <v>151</v>
      </c>
      <c r="F1016" s="196" t="s">
        <v>1931</v>
      </c>
      <c r="I1016" s="134"/>
      <c r="L1016" s="34"/>
      <c r="M1016" s="63"/>
      <c r="N1016" s="35"/>
      <c r="O1016" s="35"/>
      <c r="P1016" s="35"/>
      <c r="Q1016" s="35"/>
      <c r="R1016" s="35"/>
      <c r="S1016" s="35"/>
      <c r="T1016" s="64"/>
      <c r="AT1016" s="17" t="s">
        <v>151</v>
      </c>
      <c r="AU1016" s="17" t="s">
        <v>149</v>
      </c>
    </row>
    <row r="1017" spans="2:65" s="1" customFormat="1" ht="20.25" customHeight="1">
      <c r="B1017" s="160"/>
      <c r="C1017" s="161" t="s">
        <v>1934</v>
      </c>
      <c r="D1017" s="161" t="s">
        <v>143</v>
      </c>
      <c r="E1017" s="162" t="s">
        <v>1935</v>
      </c>
      <c r="F1017" s="163" t="s">
        <v>1936</v>
      </c>
      <c r="G1017" s="164" t="s">
        <v>1932</v>
      </c>
      <c r="H1017" s="165">
        <v>25</v>
      </c>
      <c r="I1017" s="166"/>
      <c r="J1017" s="167">
        <f>ROUND(I1017*H1017,0)</f>
        <v>0</v>
      </c>
      <c r="K1017" s="163" t="s">
        <v>21</v>
      </c>
      <c r="L1017" s="34"/>
      <c r="M1017" s="168" t="s">
        <v>21</v>
      </c>
      <c r="N1017" s="169" t="s">
        <v>43</v>
      </c>
      <c r="O1017" s="35"/>
      <c r="P1017" s="170">
        <f>O1017*H1017</f>
        <v>0</v>
      </c>
      <c r="Q1017" s="170">
        <v>0</v>
      </c>
      <c r="R1017" s="170">
        <f>Q1017*H1017</f>
        <v>0</v>
      </c>
      <c r="S1017" s="170">
        <v>0</v>
      </c>
      <c r="T1017" s="171">
        <f>S1017*H1017</f>
        <v>0</v>
      </c>
      <c r="AR1017" s="17" t="s">
        <v>148</v>
      </c>
      <c r="AT1017" s="17" t="s">
        <v>143</v>
      </c>
      <c r="AU1017" s="17" t="s">
        <v>149</v>
      </c>
      <c r="AY1017" s="17" t="s">
        <v>141</v>
      </c>
      <c r="BE1017" s="172">
        <f>IF(N1017="základní",J1017,0)</f>
        <v>0</v>
      </c>
      <c r="BF1017" s="172">
        <f>IF(N1017="snížená",J1017,0)</f>
        <v>0</v>
      </c>
      <c r="BG1017" s="172">
        <f>IF(N1017="zákl. přenesená",J1017,0)</f>
        <v>0</v>
      </c>
      <c r="BH1017" s="172">
        <f>IF(N1017="sníž. přenesená",J1017,0)</f>
        <v>0</v>
      </c>
      <c r="BI1017" s="172">
        <f>IF(N1017="nulová",J1017,0)</f>
        <v>0</v>
      </c>
      <c r="BJ1017" s="17" t="s">
        <v>149</v>
      </c>
      <c r="BK1017" s="172">
        <f>ROUND(I1017*H1017,0)</f>
        <v>0</v>
      </c>
      <c r="BL1017" s="17" t="s">
        <v>148</v>
      </c>
      <c r="BM1017" s="17" t="s">
        <v>1937</v>
      </c>
    </row>
    <row r="1018" spans="2:47" s="1" customFormat="1" ht="20.25" customHeight="1">
      <c r="B1018" s="34"/>
      <c r="D1018" s="176" t="s">
        <v>151</v>
      </c>
      <c r="F1018" s="196" t="s">
        <v>1936</v>
      </c>
      <c r="I1018" s="134"/>
      <c r="L1018" s="34"/>
      <c r="M1018" s="63"/>
      <c r="N1018" s="35"/>
      <c r="O1018" s="35"/>
      <c r="P1018" s="35"/>
      <c r="Q1018" s="35"/>
      <c r="R1018" s="35"/>
      <c r="S1018" s="35"/>
      <c r="T1018" s="64"/>
      <c r="AT1018" s="17" t="s">
        <v>151</v>
      </c>
      <c r="AU1018" s="17" t="s">
        <v>149</v>
      </c>
    </row>
    <row r="1019" spans="2:65" s="1" customFormat="1" ht="20.25" customHeight="1">
      <c r="B1019" s="160"/>
      <c r="C1019" s="161" t="s">
        <v>1938</v>
      </c>
      <c r="D1019" s="161" t="s">
        <v>143</v>
      </c>
      <c r="E1019" s="162" t="s">
        <v>1939</v>
      </c>
      <c r="F1019" s="163" t="s">
        <v>1940</v>
      </c>
      <c r="G1019" s="164" t="s">
        <v>512</v>
      </c>
      <c r="H1019" s="165">
        <v>12</v>
      </c>
      <c r="I1019" s="166"/>
      <c r="J1019" s="167">
        <f>ROUND(I1019*H1019,0)</f>
        <v>0</v>
      </c>
      <c r="K1019" s="163" t="s">
        <v>21</v>
      </c>
      <c r="L1019" s="34"/>
      <c r="M1019" s="168" t="s">
        <v>21</v>
      </c>
      <c r="N1019" s="169" t="s">
        <v>43</v>
      </c>
      <c r="O1019" s="35"/>
      <c r="P1019" s="170">
        <f>O1019*H1019</f>
        <v>0</v>
      </c>
      <c r="Q1019" s="170">
        <v>0</v>
      </c>
      <c r="R1019" s="170">
        <f>Q1019*H1019</f>
        <v>0</v>
      </c>
      <c r="S1019" s="170">
        <v>0</v>
      </c>
      <c r="T1019" s="171">
        <f>S1019*H1019</f>
        <v>0</v>
      </c>
      <c r="AR1019" s="17" t="s">
        <v>148</v>
      </c>
      <c r="AT1019" s="17" t="s">
        <v>143</v>
      </c>
      <c r="AU1019" s="17" t="s">
        <v>149</v>
      </c>
      <c r="AY1019" s="17" t="s">
        <v>141</v>
      </c>
      <c r="BE1019" s="172">
        <f>IF(N1019="základní",J1019,0)</f>
        <v>0</v>
      </c>
      <c r="BF1019" s="172">
        <f>IF(N1019="snížená",J1019,0)</f>
        <v>0</v>
      </c>
      <c r="BG1019" s="172">
        <f>IF(N1019="zákl. přenesená",J1019,0)</f>
        <v>0</v>
      </c>
      <c r="BH1019" s="172">
        <f>IF(N1019="sníž. přenesená",J1019,0)</f>
        <v>0</v>
      </c>
      <c r="BI1019" s="172">
        <f>IF(N1019="nulová",J1019,0)</f>
        <v>0</v>
      </c>
      <c r="BJ1019" s="17" t="s">
        <v>149</v>
      </c>
      <c r="BK1019" s="172">
        <f>ROUND(I1019*H1019,0)</f>
        <v>0</v>
      </c>
      <c r="BL1019" s="17" t="s">
        <v>148</v>
      </c>
      <c r="BM1019" s="17" t="s">
        <v>1941</v>
      </c>
    </row>
    <row r="1020" spans="2:47" s="1" customFormat="1" ht="20.25" customHeight="1">
      <c r="B1020" s="34"/>
      <c r="D1020" s="176" t="s">
        <v>151</v>
      </c>
      <c r="F1020" s="196" t="s">
        <v>1940</v>
      </c>
      <c r="I1020" s="134"/>
      <c r="L1020" s="34"/>
      <c r="M1020" s="63"/>
      <c r="N1020" s="35"/>
      <c r="O1020" s="35"/>
      <c r="P1020" s="35"/>
      <c r="Q1020" s="35"/>
      <c r="R1020" s="35"/>
      <c r="S1020" s="35"/>
      <c r="T1020" s="64"/>
      <c r="AT1020" s="17" t="s">
        <v>151</v>
      </c>
      <c r="AU1020" s="17" t="s">
        <v>149</v>
      </c>
    </row>
    <row r="1021" spans="2:65" s="1" customFormat="1" ht="28.5" customHeight="1">
      <c r="B1021" s="160"/>
      <c r="C1021" s="161" t="s">
        <v>1942</v>
      </c>
      <c r="D1021" s="161" t="s">
        <v>143</v>
      </c>
      <c r="E1021" s="162" t="s">
        <v>1943</v>
      </c>
      <c r="F1021" s="163" t="s">
        <v>1944</v>
      </c>
      <c r="G1021" s="164" t="s">
        <v>146</v>
      </c>
      <c r="H1021" s="165">
        <v>25</v>
      </c>
      <c r="I1021" s="166"/>
      <c r="J1021" s="167">
        <f>ROUND(I1021*H1021,0)</f>
        <v>0</v>
      </c>
      <c r="K1021" s="163" t="s">
        <v>21</v>
      </c>
      <c r="L1021" s="34"/>
      <c r="M1021" s="168" t="s">
        <v>21</v>
      </c>
      <c r="N1021" s="169" t="s">
        <v>43</v>
      </c>
      <c r="O1021" s="35"/>
      <c r="P1021" s="170">
        <f>O1021*H1021</f>
        <v>0</v>
      </c>
      <c r="Q1021" s="170">
        <v>0</v>
      </c>
      <c r="R1021" s="170">
        <f>Q1021*H1021</f>
        <v>0</v>
      </c>
      <c r="S1021" s="170">
        <v>0</v>
      </c>
      <c r="T1021" s="171">
        <f>S1021*H1021</f>
        <v>0</v>
      </c>
      <c r="AR1021" s="17" t="s">
        <v>148</v>
      </c>
      <c r="AT1021" s="17" t="s">
        <v>143</v>
      </c>
      <c r="AU1021" s="17" t="s">
        <v>149</v>
      </c>
      <c r="AY1021" s="17" t="s">
        <v>141</v>
      </c>
      <c r="BE1021" s="172">
        <f>IF(N1021="základní",J1021,0)</f>
        <v>0</v>
      </c>
      <c r="BF1021" s="172">
        <f>IF(N1021="snížená",J1021,0)</f>
        <v>0</v>
      </c>
      <c r="BG1021" s="172">
        <f>IF(N1021="zákl. přenesená",J1021,0)</f>
        <v>0</v>
      </c>
      <c r="BH1021" s="172">
        <f>IF(N1021="sníž. přenesená",J1021,0)</f>
        <v>0</v>
      </c>
      <c r="BI1021" s="172">
        <f>IF(N1021="nulová",J1021,0)</f>
        <v>0</v>
      </c>
      <c r="BJ1021" s="17" t="s">
        <v>149</v>
      </c>
      <c r="BK1021" s="172">
        <f>ROUND(I1021*H1021,0)</f>
        <v>0</v>
      </c>
      <c r="BL1021" s="17" t="s">
        <v>148</v>
      </c>
      <c r="BM1021" s="17" t="s">
        <v>1945</v>
      </c>
    </row>
    <row r="1022" spans="2:47" s="1" customFormat="1" ht="28.5" customHeight="1">
      <c r="B1022" s="34"/>
      <c r="D1022" s="176" t="s">
        <v>151</v>
      </c>
      <c r="F1022" s="196" t="s">
        <v>1944</v>
      </c>
      <c r="I1022" s="134"/>
      <c r="L1022" s="34"/>
      <c r="M1022" s="63"/>
      <c r="N1022" s="35"/>
      <c r="O1022" s="35"/>
      <c r="P1022" s="35"/>
      <c r="Q1022" s="35"/>
      <c r="R1022" s="35"/>
      <c r="S1022" s="35"/>
      <c r="T1022" s="64"/>
      <c r="AT1022" s="17" t="s">
        <v>151</v>
      </c>
      <c r="AU1022" s="17" t="s">
        <v>149</v>
      </c>
    </row>
    <row r="1023" spans="2:65" s="1" customFormat="1" ht="20.25" customHeight="1">
      <c r="B1023" s="160"/>
      <c r="C1023" s="161" t="s">
        <v>1946</v>
      </c>
      <c r="D1023" s="161" t="s">
        <v>143</v>
      </c>
      <c r="E1023" s="162" t="s">
        <v>1947</v>
      </c>
      <c r="F1023" s="163" t="s">
        <v>1948</v>
      </c>
      <c r="G1023" s="164" t="s">
        <v>1927</v>
      </c>
      <c r="H1023" s="165">
        <v>2</v>
      </c>
      <c r="I1023" s="166"/>
      <c r="J1023" s="167">
        <f>ROUND(I1023*H1023,0)</f>
        <v>0</v>
      </c>
      <c r="K1023" s="163" t="s">
        <v>21</v>
      </c>
      <c r="L1023" s="34"/>
      <c r="M1023" s="168" t="s">
        <v>21</v>
      </c>
      <c r="N1023" s="169" t="s">
        <v>43</v>
      </c>
      <c r="O1023" s="35"/>
      <c r="P1023" s="170">
        <f>O1023*H1023</f>
        <v>0</v>
      </c>
      <c r="Q1023" s="170">
        <v>0</v>
      </c>
      <c r="R1023" s="170">
        <f>Q1023*H1023</f>
        <v>0</v>
      </c>
      <c r="S1023" s="170">
        <v>0</v>
      </c>
      <c r="T1023" s="171">
        <f>S1023*H1023</f>
        <v>0</v>
      </c>
      <c r="AR1023" s="17" t="s">
        <v>148</v>
      </c>
      <c r="AT1023" s="17" t="s">
        <v>143</v>
      </c>
      <c r="AU1023" s="17" t="s">
        <v>149</v>
      </c>
      <c r="AY1023" s="17" t="s">
        <v>141</v>
      </c>
      <c r="BE1023" s="172">
        <f>IF(N1023="základní",J1023,0)</f>
        <v>0</v>
      </c>
      <c r="BF1023" s="172">
        <f>IF(N1023="snížená",J1023,0)</f>
        <v>0</v>
      </c>
      <c r="BG1023" s="172">
        <f>IF(N1023="zákl. přenesená",J1023,0)</f>
        <v>0</v>
      </c>
      <c r="BH1023" s="172">
        <f>IF(N1023="sníž. přenesená",J1023,0)</f>
        <v>0</v>
      </c>
      <c r="BI1023" s="172">
        <f>IF(N1023="nulová",J1023,0)</f>
        <v>0</v>
      </c>
      <c r="BJ1023" s="17" t="s">
        <v>149</v>
      </c>
      <c r="BK1023" s="172">
        <f>ROUND(I1023*H1023,0)</f>
        <v>0</v>
      </c>
      <c r="BL1023" s="17" t="s">
        <v>148</v>
      </c>
      <c r="BM1023" s="17" t="s">
        <v>1949</v>
      </c>
    </row>
    <row r="1024" spans="2:47" s="1" customFormat="1" ht="20.25" customHeight="1">
      <c r="B1024" s="34"/>
      <c r="D1024" s="176" t="s">
        <v>151</v>
      </c>
      <c r="F1024" s="196" t="s">
        <v>1948</v>
      </c>
      <c r="I1024" s="134"/>
      <c r="L1024" s="34"/>
      <c r="M1024" s="63"/>
      <c r="N1024" s="35"/>
      <c r="O1024" s="35"/>
      <c r="P1024" s="35"/>
      <c r="Q1024" s="35"/>
      <c r="R1024" s="35"/>
      <c r="S1024" s="35"/>
      <c r="T1024" s="64"/>
      <c r="AT1024" s="17" t="s">
        <v>151</v>
      </c>
      <c r="AU1024" s="17" t="s">
        <v>149</v>
      </c>
    </row>
    <row r="1025" spans="2:65" s="1" customFormat="1" ht="20.25" customHeight="1">
      <c r="B1025" s="160"/>
      <c r="C1025" s="161" t="s">
        <v>1950</v>
      </c>
      <c r="D1025" s="161" t="s">
        <v>143</v>
      </c>
      <c r="E1025" s="162" t="s">
        <v>1951</v>
      </c>
      <c r="F1025" s="163" t="s">
        <v>1952</v>
      </c>
      <c r="G1025" s="164" t="s">
        <v>1927</v>
      </c>
      <c r="H1025" s="165">
        <v>13</v>
      </c>
      <c r="I1025" s="166"/>
      <c r="J1025" s="167">
        <f>ROUND(I1025*H1025,0)</f>
        <v>0</v>
      </c>
      <c r="K1025" s="163" t="s">
        <v>21</v>
      </c>
      <c r="L1025" s="34"/>
      <c r="M1025" s="168" t="s">
        <v>21</v>
      </c>
      <c r="N1025" s="169" t="s">
        <v>43</v>
      </c>
      <c r="O1025" s="35"/>
      <c r="P1025" s="170">
        <f>O1025*H1025</f>
        <v>0</v>
      </c>
      <c r="Q1025" s="170">
        <v>0</v>
      </c>
      <c r="R1025" s="170">
        <f>Q1025*H1025</f>
        <v>0</v>
      </c>
      <c r="S1025" s="170">
        <v>0</v>
      </c>
      <c r="T1025" s="171">
        <f>S1025*H1025</f>
        <v>0</v>
      </c>
      <c r="AR1025" s="17" t="s">
        <v>148</v>
      </c>
      <c r="AT1025" s="17" t="s">
        <v>143</v>
      </c>
      <c r="AU1025" s="17" t="s">
        <v>149</v>
      </c>
      <c r="AY1025" s="17" t="s">
        <v>141</v>
      </c>
      <c r="BE1025" s="172">
        <f>IF(N1025="základní",J1025,0)</f>
        <v>0</v>
      </c>
      <c r="BF1025" s="172">
        <f>IF(N1025="snížená",J1025,0)</f>
        <v>0</v>
      </c>
      <c r="BG1025" s="172">
        <f>IF(N1025="zákl. přenesená",J1025,0)</f>
        <v>0</v>
      </c>
      <c r="BH1025" s="172">
        <f>IF(N1025="sníž. přenesená",J1025,0)</f>
        <v>0</v>
      </c>
      <c r="BI1025" s="172">
        <f>IF(N1025="nulová",J1025,0)</f>
        <v>0</v>
      </c>
      <c r="BJ1025" s="17" t="s">
        <v>149</v>
      </c>
      <c r="BK1025" s="172">
        <f>ROUND(I1025*H1025,0)</f>
        <v>0</v>
      </c>
      <c r="BL1025" s="17" t="s">
        <v>148</v>
      </c>
      <c r="BM1025" s="17" t="s">
        <v>1953</v>
      </c>
    </row>
    <row r="1026" spans="2:47" s="1" customFormat="1" ht="20.25" customHeight="1">
      <c r="B1026" s="34"/>
      <c r="D1026" s="176" t="s">
        <v>151</v>
      </c>
      <c r="F1026" s="196" t="s">
        <v>1952</v>
      </c>
      <c r="I1026" s="134"/>
      <c r="L1026" s="34"/>
      <c r="M1026" s="63"/>
      <c r="N1026" s="35"/>
      <c r="O1026" s="35"/>
      <c r="P1026" s="35"/>
      <c r="Q1026" s="35"/>
      <c r="R1026" s="35"/>
      <c r="S1026" s="35"/>
      <c r="T1026" s="64"/>
      <c r="AT1026" s="17" t="s">
        <v>151</v>
      </c>
      <c r="AU1026" s="17" t="s">
        <v>149</v>
      </c>
    </row>
    <row r="1027" spans="2:65" s="1" customFormat="1" ht="28.5" customHeight="1">
      <c r="B1027" s="160"/>
      <c r="C1027" s="161" t="s">
        <v>1954</v>
      </c>
      <c r="D1027" s="161" t="s">
        <v>143</v>
      </c>
      <c r="E1027" s="162" t="s">
        <v>1955</v>
      </c>
      <c r="F1027" s="163" t="s">
        <v>1956</v>
      </c>
      <c r="G1027" s="164" t="s">
        <v>146</v>
      </c>
      <c r="H1027" s="165">
        <v>45</v>
      </c>
      <c r="I1027" s="166"/>
      <c r="J1027" s="167">
        <f>ROUND(I1027*H1027,0)</f>
        <v>0</v>
      </c>
      <c r="K1027" s="163" t="s">
        <v>21</v>
      </c>
      <c r="L1027" s="34"/>
      <c r="M1027" s="168" t="s">
        <v>21</v>
      </c>
      <c r="N1027" s="169" t="s">
        <v>43</v>
      </c>
      <c r="O1027" s="35"/>
      <c r="P1027" s="170">
        <f>O1027*H1027</f>
        <v>0</v>
      </c>
      <c r="Q1027" s="170">
        <v>0</v>
      </c>
      <c r="R1027" s="170">
        <f>Q1027*H1027</f>
        <v>0</v>
      </c>
      <c r="S1027" s="170">
        <v>0</v>
      </c>
      <c r="T1027" s="171">
        <f>S1027*H1027</f>
        <v>0</v>
      </c>
      <c r="AR1027" s="17" t="s">
        <v>148</v>
      </c>
      <c r="AT1027" s="17" t="s">
        <v>143</v>
      </c>
      <c r="AU1027" s="17" t="s">
        <v>149</v>
      </c>
      <c r="AY1027" s="17" t="s">
        <v>141</v>
      </c>
      <c r="BE1027" s="172">
        <f>IF(N1027="základní",J1027,0)</f>
        <v>0</v>
      </c>
      <c r="BF1027" s="172">
        <f>IF(N1027="snížená",J1027,0)</f>
        <v>0</v>
      </c>
      <c r="BG1027" s="172">
        <f>IF(N1027="zákl. přenesená",J1027,0)</f>
        <v>0</v>
      </c>
      <c r="BH1027" s="172">
        <f>IF(N1027="sníž. přenesená",J1027,0)</f>
        <v>0</v>
      </c>
      <c r="BI1027" s="172">
        <f>IF(N1027="nulová",J1027,0)</f>
        <v>0</v>
      </c>
      <c r="BJ1027" s="17" t="s">
        <v>149</v>
      </c>
      <c r="BK1027" s="172">
        <f>ROUND(I1027*H1027,0)</f>
        <v>0</v>
      </c>
      <c r="BL1027" s="17" t="s">
        <v>148</v>
      </c>
      <c r="BM1027" s="17" t="s">
        <v>1957</v>
      </c>
    </row>
    <row r="1028" spans="2:47" s="1" customFormat="1" ht="28.5" customHeight="1">
      <c r="B1028" s="34"/>
      <c r="D1028" s="176" t="s">
        <v>151</v>
      </c>
      <c r="F1028" s="196" t="s">
        <v>1956</v>
      </c>
      <c r="I1028" s="134"/>
      <c r="L1028" s="34"/>
      <c r="M1028" s="63"/>
      <c r="N1028" s="35"/>
      <c r="O1028" s="35"/>
      <c r="P1028" s="35"/>
      <c r="Q1028" s="35"/>
      <c r="R1028" s="35"/>
      <c r="S1028" s="35"/>
      <c r="T1028" s="64"/>
      <c r="AT1028" s="17" t="s">
        <v>151</v>
      </c>
      <c r="AU1028" s="17" t="s">
        <v>149</v>
      </c>
    </row>
    <row r="1029" spans="2:65" s="1" customFormat="1" ht="20.25" customHeight="1">
      <c r="B1029" s="160"/>
      <c r="C1029" s="161" t="s">
        <v>1958</v>
      </c>
      <c r="D1029" s="161" t="s">
        <v>143</v>
      </c>
      <c r="E1029" s="162" t="s">
        <v>1959</v>
      </c>
      <c r="F1029" s="163" t="s">
        <v>1960</v>
      </c>
      <c r="G1029" s="164" t="s">
        <v>1927</v>
      </c>
      <c r="H1029" s="165">
        <v>44</v>
      </c>
      <c r="I1029" s="166"/>
      <c r="J1029" s="167">
        <f>ROUND(I1029*H1029,0)</f>
        <v>0</v>
      </c>
      <c r="K1029" s="163" t="s">
        <v>21</v>
      </c>
      <c r="L1029" s="34"/>
      <c r="M1029" s="168" t="s">
        <v>21</v>
      </c>
      <c r="N1029" s="169" t="s">
        <v>43</v>
      </c>
      <c r="O1029" s="35"/>
      <c r="P1029" s="170">
        <f>O1029*H1029</f>
        <v>0</v>
      </c>
      <c r="Q1029" s="170">
        <v>0</v>
      </c>
      <c r="R1029" s="170">
        <f>Q1029*H1029</f>
        <v>0</v>
      </c>
      <c r="S1029" s="170">
        <v>0</v>
      </c>
      <c r="T1029" s="171">
        <f>S1029*H1029</f>
        <v>0</v>
      </c>
      <c r="AR1029" s="17" t="s">
        <v>148</v>
      </c>
      <c r="AT1029" s="17" t="s">
        <v>143</v>
      </c>
      <c r="AU1029" s="17" t="s">
        <v>149</v>
      </c>
      <c r="AY1029" s="17" t="s">
        <v>141</v>
      </c>
      <c r="BE1029" s="172">
        <f>IF(N1029="základní",J1029,0)</f>
        <v>0</v>
      </c>
      <c r="BF1029" s="172">
        <f>IF(N1029="snížená",J1029,0)</f>
        <v>0</v>
      </c>
      <c r="BG1029" s="172">
        <f>IF(N1029="zákl. přenesená",J1029,0)</f>
        <v>0</v>
      </c>
      <c r="BH1029" s="172">
        <f>IF(N1029="sníž. přenesená",J1029,0)</f>
        <v>0</v>
      </c>
      <c r="BI1029" s="172">
        <f>IF(N1029="nulová",J1029,0)</f>
        <v>0</v>
      </c>
      <c r="BJ1029" s="17" t="s">
        <v>149</v>
      </c>
      <c r="BK1029" s="172">
        <f>ROUND(I1029*H1029,0)</f>
        <v>0</v>
      </c>
      <c r="BL1029" s="17" t="s">
        <v>148</v>
      </c>
      <c r="BM1029" s="17" t="s">
        <v>1961</v>
      </c>
    </row>
    <row r="1030" spans="2:47" s="1" customFormat="1" ht="20.25" customHeight="1">
      <c r="B1030" s="34"/>
      <c r="D1030" s="176" t="s">
        <v>151</v>
      </c>
      <c r="F1030" s="196" t="s">
        <v>1960</v>
      </c>
      <c r="I1030" s="134"/>
      <c r="L1030" s="34"/>
      <c r="M1030" s="63"/>
      <c r="N1030" s="35"/>
      <c r="O1030" s="35"/>
      <c r="P1030" s="35"/>
      <c r="Q1030" s="35"/>
      <c r="R1030" s="35"/>
      <c r="S1030" s="35"/>
      <c r="T1030" s="64"/>
      <c r="AT1030" s="17" t="s">
        <v>151</v>
      </c>
      <c r="AU1030" s="17" t="s">
        <v>149</v>
      </c>
    </row>
    <row r="1031" spans="2:65" s="1" customFormat="1" ht="20.25" customHeight="1">
      <c r="B1031" s="160"/>
      <c r="C1031" s="161" t="s">
        <v>1962</v>
      </c>
      <c r="D1031" s="161" t="s">
        <v>143</v>
      </c>
      <c r="E1031" s="162" t="s">
        <v>1963</v>
      </c>
      <c r="F1031" s="163" t="s">
        <v>1964</v>
      </c>
      <c r="G1031" s="164" t="s">
        <v>1932</v>
      </c>
      <c r="H1031" s="165">
        <v>6</v>
      </c>
      <c r="I1031" s="166"/>
      <c r="J1031" s="167">
        <f>ROUND(I1031*H1031,0)</f>
        <v>0</v>
      </c>
      <c r="K1031" s="163" t="s">
        <v>21</v>
      </c>
      <c r="L1031" s="34"/>
      <c r="M1031" s="168" t="s">
        <v>21</v>
      </c>
      <c r="N1031" s="169" t="s">
        <v>43</v>
      </c>
      <c r="O1031" s="35"/>
      <c r="P1031" s="170">
        <f>O1031*H1031</f>
        <v>0</v>
      </c>
      <c r="Q1031" s="170">
        <v>0</v>
      </c>
      <c r="R1031" s="170">
        <f>Q1031*H1031</f>
        <v>0</v>
      </c>
      <c r="S1031" s="170">
        <v>0</v>
      </c>
      <c r="T1031" s="171">
        <f>S1031*H1031</f>
        <v>0</v>
      </c>
      <c r="AR1031" s="17" t="s">
        <v>148</v>
      </c>
      <c r="AT1031" s="17" t="s">
        <v>143</v>
      </c>
      <c r="AU1031" s="17" t="s">
        <v>149</v>
      </c>
      <c r="AY1031" s="17" t="s">
        <v>141</v>
      </c>
      <c r="BE1031" s="172">
        <f>IF(N1031="základní",J1031,0)</f>
        <v>0</v>
      </c>
      <c r="BF1031" s="172">
        <f>IF(N1031="snížená",J1031,0)</f>
        <v>0</v>
      </c>
      <c r="BG1031" s="172">
        <f>IF(N1031="zákl. přenesená",J1031,0)</f>
        <v>0</v>
      </c>
      <c r="BH1031" s="172">
        <f>IF(N1031="sníž. přenesená",J1031,0)</f>
        <v>0</v>
      </c>
      <c r="BI1031" s="172">
        <f>IF(N1031="nulová",J1031,0)</f>
        <v>0</v>
      </c>
      <c r="BJ1031" s="17" t="s">
        <v>149</v>
      </c>
      <c r="BK1031" s="172">
        <f>ROUND(I1031*H1031,0)</f>
        <v>0</v>
      </c>
      <c r="BL1031" s="17" t="s">
        <v>148</v>
      </c>
      <c r="BM1031" s="17" t="s">
        <v>1965</v>
      </c>
    </row>
    <row r="1032" spans="2:47" s="1" customFormat="1" ht="20.25" customHeight="1">
      <c r="B1032" s="34"/>
      <c r="D1032" s="176" t="s">
        <v>151</v>
      </c>
      <c r="F1032" s="196" t="s">
        <v>1964</v>
      </c>
      <c r="I1032" s="134"/>
      <c r="L1032" s="34"/>
      <c r="M1032" s="63"/>
      <c r="N1032" s="35"/>
      <c r="O1032" s="35"/>
      <c r="P1032" s="35"/>
      <c r="Q1032" s="35"/>
      <c r="R1032" s="35"/>
      <c r="S1032" s="35"/>
      <c r="T1032" s="64"/>
      <c r="AT1032" s="17" t="s">
        <v>151</v>
      </c>
      <c r="AU1032" s="17" t="s">
        <v>149</v>
      </c>
    </row>
    <row r="1033" spans="2:65" s="1" customFormat="1" ht="20.25" customHeight="1">
      <c r="B1033" s="160"/>
      <c r="C1033" s="161" t="s">
        <v>1966</v>
      </c>
      <c r="D1033" s="161" t="s">
        <v>143</v>
      </c>
      <c r="E1033" s="162" t="s">
        <v>1967</v>
      </c>
      <c r="F1033" s="163" t="s">
        <v>1968</v>
      </c>
      <c r="G1033" s="164" t="s">
        <v>1932</v>
      </c>
      <c r="H1033" s="165">
        <v>4</v>
      </c>
      <c r="I1033" s="166"/>
      <c r="J1033" s="167">
        <f>ROUND(I1033*H1033,0)</f>
        <v>0</v>
      </c>
      <c r="K1033" s="163" t="s">
        <v>21</v>
      </c>
      <c r="L1033" s="34"/>
      <c r="M1033" s="168" t="s">
        <v>21</v>
      </c>
      <c r="N1033" s="169" t="s">
        <v>43</v>
      </c>
      <c r="O1033" s="35"/>
      <c r="P1033" s="170">
        <f>O1033*H1033</f>
        <v>0</v>
      </c>
      <c r="Q1033" s="170">
        <v>0</v>
      </c>
      <c r="R1033" s="170">
        <f>Q1033*H1033</f>
        <v>0</v>
      </c>
      <c r="S1033" s="170">
        <v>0</v>
      </c>
      <c r="T1033" s="171">
        <f>S1033*H1033</f>
        <v>0</v>
      </c>
      <c r="AR1033" s="17" t="s">
        <v>148</v>
      </c>
      <c r="AT1033" s="17" t="s">
        <v>143</v>
      </c>
      <c r="AU1033" s="17" t="s">
        <v>149</v>
      </c>
      <c r="AY1033" s="17" t="s">
        <v>141</v>
      </c>
      <c r="BE1033" s="172">
        <f>IF(N1033="základní",J1033,0)</f>
        <v>0</v>
      </c>
      <c r="BF1033" s="172">
        <f>IF(N1033="snížená",J1033,0)</f>
        <v>0</v>
      </c>
      <c r="BG1033" s="172">
        <f>IF(N1033="zákl. přenesená",J1033,0)</f>
        <v>0</v>
      </c>
      <c r="BH1033" s="172">
        <f>IF(N1033="sníž. přenesená",J1033,0)</f>
        <v>0</v>
      </c>
      <c r="BI1033" s="172">
        <f>IF(N1033="nulová",J1033,0)</f>
        <v>0</v>
      </c>
      <c r="BJ1033" s="17" t="s">
        <v>149</v>
      </c>
      <c r="BK1033" s="172">
        <f>ROUND(I1033*H1033,0)</f>
        <v>0</v>
      </c>
      <c r="BL1033" s="17" t="s">
        <v>148</v>
      </c>
      <c r="BM1033" s="17" t="s">
        <v>1969</v>
      </c>
    </row>
    <row r="1034" spans="2:47" s="1" customFormat="1" ht="20.25" customHeight="1">
      <c r="B1034" s="34"/>
      <c r="D1034" s="176" t="s">
        <v>151</v>
      </c>
      <c r="F1034" s="196" t="s">
        <v>1968</v>
      </c>
      <c r="I1034" s="134"/>
      <c r="L1034" s="34"/>
      <c r="M1034" s="63"/>
      <c r="N1034" s="35"/>
      <c r="O1034" s="35"/>
      <c r="P1034" s="35"/>
      <c r="Q1034" s="35"/>
      <c r="R1034" s="35"/>
      <c r="S1034" s="35"/>
      <c r="T1034" s="64"/>
      <c r="AT1034" s="17" t="s">
        <v>151</v>
      </c>
      <c r="AU1034" s="17" t="s">
        <v>149</v>
      </c>
    </row>
    <row r="1035" spans="2:65" s="1" customFormat="1" ht="20.25" customHeight="1">
      <c r="B1035" s="160"/>
      <c r="C1035" s="161" t="s">
        <v>1970</v>
      </c>
      <c r="D1035" s="161" t="s">
        <v>143</v>
      </c>
      <c r="E1035" s="162" t="s">
        <v>1971</v>
      </c>
      <c r="F1035" s="163" t="s">
        <v>1972</v>
      </c>
      <c r="G1035" s="164" t="s">
        <v>265</v>
      </c>
      <c r="H1035" s="165">
        <v>52</v>
      </c>
      <c r="I1035" s="166"/>
      <c r="J1035" s="167">
        <f>ROUND(I1035*H1035,0)</f>
        <v>0</v>
      </c>
      <c r="K1035" s="163" t="s">
        <v>21</v>
      </c>
      <c r="L1035" s="34"/>
      <c r="M1035" s="168" t="s">
        <v>21</v>
      </c>
      <c r="N1035" s="169" t="s">
        <v>43</v>
      </c>
      <c r="O1035" s="35"/>
      <c r="P1035" s="170">
        <f>O1035*H1035</f>
        <v>0</v>
      </c>
      <c r="Q1035" s="170">
        <v>0</v>
      </c>
      <c r="R1035" s="170">
        <f>Q1035*H1035</f>
        <v>0</v>
      </c>
      <c r="S1035" s="170">
        <v>0</v>
      </c>
      <c r="T1035" s="171">
        <f>S1035*H1035</f>
        <v>0</v>
      </c>
      <c r="AR1035" s="17" t="s">
        <v>148</v>
      </c>
      <c r="AT1035" s="17" t="s">
        <v>143</v>
      </c>
      <c r="AU1035" s="17" t="s">
        <v>149</v>
      </c>
      <c r="AY1035" s="17" t="s">
        <v>141</v>
      </c>
      <c r="BE1035" s="172">
        <f>IF(N1035="základní",J1035,0)</f>
        <v>0</v>
      </c>
      <c r="BF1035" s="172">
        <f>IF(N1035="snížená",J1035,0)</f>
        <v>0</v>
      </c>
      <c r="BG1035" s="172">
        <f>IF(N1035="zákl. přenesená",J1035,0)</f>
        <v>0</v>
      </c>
      <c r="BH1035" s="172">
        <f>IF(N1035="sníž. přenesená",J1035,0)</f>
        <v>0</v>
      </c>
      <c r="BI1035" s="172">
        <f>IF(N1035="nulová",J1035,0)</f>
        <v>0</v>
      </c>
      <c r="BJ1035" s="17" t="s">
        <v>149</v>
      </c>
      <c r="BK1035" s="172">
        <f>ROUND(I1035*H1035,0)</f>
        <v>0</v>
      </c>
      <c r="BL1035" s="17" t="s">
        <v>148</v>
      </c>
      <c r="BM1035" s="17" t="s">
        <v>1973</v>
      </c>
    </row>
    <row r="1036" spans="2:47" s="1" customFormat="1" ht="20.25" customHeight="1">
      <c r="B1036" s="34"/>
      <c r="D1036" s="176" t="s">
        <v>151</v>
      </c>
      <c r="F1036" s="196" t="s">
        <v>1972</v>
      </c>
      <c r="I1036" s="134"/>
      <c r="L1036" s="34"/>
      <c r="M1036" s="63"/>
      <c r="N1036" s="35"/>
      <c r="O1036" s="35"/>
      <c r="P1036" s="35"/>
      <c r="Q1036" s="35"/>
      <c r="R1036" s="35"/>
      <c r="S1036" s="35"/>
      <c r="T1036" s="64"/>
      <c r="AT1036" s="17" t="s">
        <v>151</v>
      </c>
      <c r="AU1036" s="17" t="s">
        <v>149</v>
      </c>
    </row>
    <row r="1037" spans="2:65" s="1" customFormat="1" ht="20.25" customHeight="1">
      <c r="B1037" s="160"/>
      <c r="C1037" s="161" t="s">
        <v>1974</v>
      </c>
      <c r="D1037" s="161" t="s">
        <v>143</v>
      </c>
      <c r="E1037" s="162" t="s">
        <v>1975</v>
      </c>
      <c r="F1037" s="163" t="s">
        <v>1976</v>
      </c>
      <c r="G1037" s="164" t="s">
        <v>1932</v>
      </c>
      <c r="H1037" s="165">
        <v>50</v>
      </c>
      <c r="I1037" s="166"/>
      <c r="J1037" s="167">
        <f>ROUND(I1037*H1037,0)</f>
        <v>0</v>
      </c>
      <c r="K1037" s="163" t="s">
        <v>21</v>
      </c>
      <c r="L1037" s="34"/>
      <c r="M1037" s="168" t="s">
        <v>21</v>
      </c>
      <c r="N1037" s="169" t="s">
        <v>43</v>
      </c>
      <c r="O1037" s="35"/>
      <c r="P1037" s="170">
        <f>O1037*H1037</f>
        <v>0</v>
      </c>
      <c r="Q1037" s="170">
        <v>0</v>
      </c>
      <c r="R1037" s="170">
        <f>Q1037*H1037</f>
        <v>0</v>
      </c>
      <c r="S1037" s="170">
        <v>0</v>
      </c>
      <c r="T1037" s="171">
        <f>S1037*H1037</f>
        <v>0</v>
      </c>
      <c r="AR1037" s="17" t="s">
        <v>148</v>
      </c>
      <c r="AT1037" s="17" t="s">
        <v>143</v>
      </c>
      <c r="AU1037" s="17" t="s">
        <v>149</v>
      </c>
      <c r="AY1037" s="17" t="s">
        <v>141</v>
      </c>
      <c r="BE1037" s="172">
        <f>IF(N1037="základní",J1037,0)</f>
        <v>0</v>
      </c>
      <c r="BF1037" s="172">
        <f>IF(N1037="snížená",J1037,0)</f>
        <v>0</v>
      </c>
      <c r="BG1037" s="172">
        <f>IF(N1037="zákl. přenesená",J1037,0)</f>
        <v>0</v>
      </c>
      <c r="BH1037" s="172">
        <f>IF(N1037="sníž. přenesená",J1037,0)</f>
        <v>0</v>
      </c>
      <c r="BI1037" s="172">
        <f>IF(N1037="nulová",J1037,0)</f>
        <v>0</v>
      </c>
      <c r="BJ1037" s="17" t="s">
        <v>149</v>
      </c>
      <c r="BK1037" s="172">
        <f>ROUND(I1037*H1037,0)</f>
        <v>0</v>
      </c>
      <c r="BL1037" s="17" t="s">
        <v>148</v>
      </c>
      <c r="BM1037" s="17" t="s">
        <v>1977</v>
      </c>
    </row>
    <row r="1038" spans="2:47" s="1" customFormat="1" ht="20.25" customHeight="1">
      <c r="B1038" s="34"/>
      <c r="D1038" s="176" t="s">
        <v>151</v>
      </c>
      <c r="F1038" s="196" t="s">
        <v>1976</v>
      </c>
      <c r="I1038" s="134"/>
      <c r="L1038" s="34"/>
      <c r="M1038" s="63"/>
      <c r="N1038" s="35"/>
      <c r="O1038" s="35"/>
      <c r="P1038" s="35"/>
      <c r="Q1038" s="35"/>
      <c r="R1038" s="35"/>
      <c r="S1038" s="35"/>
      <c r="T1038" s="64"/>
      <c r="AT1038" s="17" t="s">
        <v>151</v>
      </c>
      <c r="AU1038" s="17" t="s">
        <v>149</v>
      </c>
    </row>
    <row r="1039" spans="2:65" s="1" customFormat="1" ht="20.25" customHeight="1">
      <c r="B1039" s="160"/>
      <c r="C1039" s="161" t="s">
        <v>1978</v>
      </c>
      <c r="D1039" s="161" t="s">
        <v>143</v>
      </c>
      <c r="E1039" s="162" t="s">
        <v>1979</v>
      </c>
      <c r="F1039" s="163" t="s">
        <v>1980</v>
      </c>
      <c r="G1039" s="164" t="s">
        <v>1932</v>
      </c>
      <c r="H1039" s="165">
        <v>2</v>
      </c>
      <c r="I1039" s="166"/>
      <c r="J1039" s="167">
        <f>ROUND(I1039*H1039,0)</f>
        <v>0</v>
      </c>
      <c r="K1039" s="163" t="s">
        <v>21</v>
      </c>
      <c r="L1039" s="34"/>
      <c r="M1039" s="168" t="s">
        <v>21</v>
      </c>
      <c r="N1039" s="169" t="s">
        <v>43</v>
      </c>
      <c r="O1039" s="35"/>
      <c r="P1039" s="170">
        <f>O1039*H1039</f>
        <v>0</v>
      </c>
      <c r="Q1039" s="170">
        <v>0</v>
      </c>
      <c r="R1039" s="170">
        <f>Q1039*H1039</f>
        <v>0</v>
      </c>
      <c r="S1039" s="170">
        <v>0</v>
      </c>
      <c r="T1039" s="171">
        <f>S1039*H1039</f>
        <v>0</v>
      </c>
      <c r="AR1039" s="17" t="s">
        <v>148</v>
      </c>
      <c r="AT1039" s="17" t="s">
        <v>143</v>
      </c>
      <c r="AU1039" s="17" t="s">
        <v>149</v>
      </c>
      <c r="AY1039" s="17" t="s">
        <v>141</v>
      </c>
      <c r="BE1039" s="172">
        <f>IF(N1039="základní",J1039,0)</f>
        <v>0</v>
      </c>
      <c r="BF1039" s="172">
        <f>IF(N1039="snížená",J1039,0)</f>
        <v>0</v>
      </c>
      <c r="BG1039" s="172">
        <f>IF(N1039="zákl. přenesená",J1039,0)</f>
        <v>0</v>
      </c>
      <c r="BH1039" s="172">
        <f>IF(N1039="sníž. přenesená",J1039,0)</f>
        <v>0</v>
      </c>
      <c r="BI1039" s="172">
        <f>IF(N1039="nulová",J1039,0)</f>
        <v>0</v>
      </c>
      <c r="BJ1039" s="17" t="s">
        <v>149</v>
      </c>
      <c r="BK1039" s="172">
        <f>ROUND(I1039*H1039,0)</f>
        <v>0</v>
      </c>
      <c r="BL1039" s="17" t="s">
        <v>148</v>
      </c>
      <c r="BM1039" s="17" t="s">
        <v>1981</v>
      </c>
    </row>
    <row r="1040" spans="2:47" s="1" customFormat="1" ht="20.25" customHeight="1">
      <c r="B1040" s="34"/>
      <c r="D1040" s="176" t="s">
        <v>151</v>
      </c>
      <c r="F1040" s="196" t="s">
        <v>1980</v>
      </c>
      <c r="I1040" s="134"/>
      <c r="L1040" s="34"/>
      <c r="M1040" s="63"/>
      <c r="N1040" s="35"/>
      <c r="O1040" s="35"/>
      <c r="P1040" s="35"/>
      <c r="Q1040" s="35"/>
      <c r="R1040" s="35"/>
      <c r="S1040" s="35"/>
      <c r="T1040" s="64"/>
      <c r="AT1040" s="17" t="s">
        <v>151</v>
      </c>
      <c r="AU1040" s="17" t="s">
        <v>149</v>
      </c>
    </row>
    <row r="1041" spans="2:65" s="1" customFormat="1" ht="20.25" customHeight="1">
      <c r="B1041" s="160"/>
      <c r="C1041" s="161" t="s">
        <v>1982</v>
      </c>
      <c r="D1041" s="161" t="s">
        <v>143</v>
      </c>
      <c r="E1041" s="162" t="s">
        <v>1983</v>
      </c>
      <c r="F1041" s="163" t="s">
        <v>1984</v>
      </c>
      <c r="G1041" s="164" t="s">
        <v>265</v>
      </c>
      <c r="H1041" s="165">
        <v>4</v>
      </c>
      <c r="I1041" s="166"/>
      <c r="J1041" s="167">
        <f>ROUND(I1041*H1041,0)</f>
        <v>0</v>
      </c>
      <c r="K1041" s="163" t="s">
        <v>21</v>
      </c>
      <c r="L1041" s="34"/>
      <c r="M1041" s="168" t="s">
        <v>21</v>
      </c>
      <c r="N1041" s="169" t="s">
        <v>43</v>
      </c>
      <c r="O1041" s="35"/>
      <c r="P1041" s="170">
        <f>O1041*H1041</f>
        <v>0</v>
      </c>
      <c r="Q1041" s="170">
        <v>0</v>
      </c>
      <c r="R1041" s="170">
        <f>Q1041*H1041</f>
        <v>0</v>
      </c>
      <c r="S1041" s="170">
        <v>0</v>
      </c>
      <c r="T1041" s="171">
        <f>S1041*H1041</f>
        <v>0</v>
      </c>
      <c r="AR1041" s="17" t="s">
        <v>148</v>
      </c>
      <c r="AT1041" s="17" t="s">
        <v>143</v>
      </c>
      <c r="AU1041" s="17" t="s">
        <v>149</v>
      </c>
      <c r="AY1041" s="17" t="s">
        <v>141</v>
      </c>
      <c r="BE1041" s="172">
        <f>IF(N1041="základní",J1041,0)</f>
        <v>0</v>
      </c>
      <c r="BF1041" s="172">
        <f>IF(N1041="snížená",J1041,0)</f>
        <v>0</v>
      </c>
      <c r="BG1041" s="172">
        <f>IF(N1041="zákl. přenesená",J1041,0)</f>
        <v>0</v>
      </c>
      <c r="BH1041" s="172">
        <f>IF(N1041="sníž. přenesená",J1041,0)</f>
        <v>0</v>
      </c>
      <c r="BI1041" s="172">
        <f>IF(N1041="nulová",J1041,0)</f>
        <v>0</v>
      </c>
      <c r="BJ1041" s="17" t="s">
        <v>149</v>
      </c>
      <c r="BK1041" s="172">
        <f>ROUND(I1041*H1041,0)</f>
        <v>0</v>
      </c>
      <c r="BL1041" s="17" t="s">
        <v>148</v>
      </c>
      <c r="BM1041" s="17" t="s">
        <v>1985</v>
      </c>
    </row>
    <row r="1042" spans="2:47" s="1" customFormat="1" ht="20.25" customHeight="1">
      <c r="B1042" s="34"/>
      <c r="D1042" s="176" t="s">
        <v>151</v>
      </c>
      <c r="F1042" s="196" t="s">
        <v>1984</v>
      </c>
      <c r="I1042" s="134"/>
      <c r="L1042" s="34"/>
      <c r="M1042" s="63"/>
      <c r="N1042" s="35"/>
      <c r="O1042" s="35"/>
      <c r="P1042" s="35"/>
      <c r="Q1042" s="35"/>
      <c r="R1042" s="35"/>
      <c r="S1042" s="35"/>
      <c r="T1042" s="64"/>
      <c r="AT1042" s="17" t="s">
        <v>151</v>
      </c>
      <c r="AU1042" s="17" t="s">
        <v>149</v>
      </c>
    </row>
    <row r="1043" spans="2:65" s="1" customFormat="1" ht="20.25" customHeight="1">
      <c r="B1043" s="160"/>
      <c r="C1043" s="161" t="s">
        <v>1986</v>
      </c>
      <c r="D1043" s="161" t="s">
        <v>143</v>
      </c>
      <c r="E1043" s="162" t="s">
        <v>1987</v>
      </c>
      <c r="F1043" s="163" t="s">
        <v>1988</v>
      </c>
      <c r="G1043" s="164" t="s">
        <v>1932</v>
      </c>
      <c r="H1043" s="165">
        <v>4</v>
      </c>
      <c r="I1043" s="166"/>
      <c r="J1043" s="167">
        <f>ROUND(I1043*H1043,0)</f>
        <v>0</v>
      </c>
      <c r="K1043" s="163" t="s">
        <v>21</v>
      </c>
      <c r="L1043" s="34"/>
      <c r="M1043" s="168" t="s">
        <v>21</v>
      </c>
      <c r="N1043" s="169" t="s">
        <v>43</v>
      </c>
      <c r="O1043" s="35"/>
      <c r="P1043" s="170">
        <f>O1043*H1043</f>
        <v>0</v>
      </c>
      <c r="Q1043" s="170">
        <v>0</v>
      </c>
      <c r="R1043" s="170">
        <f>Q1043*H1043</f>
        <v>0</v>
      </c>
      <c r="S1043" s="170">
        <v>0</v>
      </c>
      <c r="T1043" s="171">
        <f>S1043*H1043</f>
        <v>0</v>
      </c>
      <c r="AR1043" s="17" t="s">
        <v>148</v>
      </c>
      <c r="AT1043" s="17" t="s">
        <v>143</v>
      </c>
      <c r="AU1043" s="17" t="s">
        <v>149</v>
      </c>
      <c r="AY1043" s="17" t="s">
        <v>141</v>
      </c>
      <c r="BE1043" s="172">
        <f>IF(N1043="základní",J1043,0)</f>
        <v>0</v>
      </c>
      <c r="BF1043" s="172">
        <f>IF(N1043="snížená",J1043,0)</f>
        <v>0</v>
      </c>
      <c r="BG1043" s="172">
        <f>IF(N1043="zákl. přenesená",J1043,0)</f>
        <v>0</v>
      </c>
      <c r="BH1043" s="172">
        <f>IF(N1043="sníž. přenesená",J1043,0)</f>
        <v>0</v>
      </c>
      <c r="BI1043" s="172">
        <f>IF(N1043="nulová",J1043,0)</f>
        <v>0</v>
      </c>
      <c r="BJ1043" s="17" t="s">
        <v>149</v>
      </c>
      <c r="BK1043" s="172">
        <f>ROUND(I1043*H1043,0)</f>
        <v>0</v>
      </c>
      <c r="BL1043" s="17" t="s">
        <v>148</v>
      </c>
      <c r="BM1043" s="17" t="s">
        <v>1989</v>
      </c>
    </row>
    <row r="1044" spans="2:47" s="1" customFormat="1" ht="20.25" customHeight="1">
      <c r="B1044" s="34"/>
      <c r="D1044" s="176" t="s">
        <v>151</v>
      </c>
      <c r="F1044" s="196" t="s">
        <v>1988</v>
      </c>
      <c r="I1044" s="134"/>
      <c r="L1044" s="34"/>
      <c r="M1044" s="63"/>
      <c r="N1044" s="35"/>
      <c r="O1044" s="35"/>
      <c r="P1044" s="35"/>
      <c r="Q1044" s="35"/>
      <c r="R1044" s="35"/>
      <c r="S1044" s="35"/>
      <c r="T1044" s="64"/>
      <c r="AT1044" s="17" t="s">
        <v>151</v>
      </c>
      <c r="AU1044" s="17" t="s">
        <v>149</v>
      </c>
    </row>
    <row r="1045" spans="2:65" s="1" customFormat="1" ht="20.25" customHeight="1">
      <c r="B1045" s="160"/>
      <c r="C1045" s="161" t="s">
        <v>1990</v>
      </c>
      <c r="D1045" s="161" t="s">
        <v>143</v>
      </c>
      <c r="E1045" s="162" t="s">
        <v>1991</v>
      </c>
      <c r="F1045" s="163" t="s">
        <v>1992</v>
      </c>
      <c r="G1045" s="164" t="s">
        <v>1932</v>
      </c>
      <c r="H1045" s="165">
        <v>8</v>
      </c>
      <c r="I1045" s="166"/>
      <c r="J1045" s="167">
        <f>ROUND(I1045*H1045,0)</f>
        <v>0</v>
      </c>
      <c r="K1045" s="163" t="s">
        <v>21</v>
      </c>
      <c r="L1045" s="34"/>
      <c r="M1045" s="168" t="s">
        <v>21</v>
      </c>
      <c r="N1045" s="169" t="s">
        <v>43</v>
      </c>
      <c r="O1045" s="35"/>
      <c r="P1045" s="170">
        <f>O1045*H1045</f>
        <v>0</v>
      </c>
      <c r="Q1045" s="170">
        <v>0</v>
      </c>
      <c r="R1045" s="170">
        <f>Q1045*H1045</f>
        <v>0</v>
      </c>
      <c r="S1045" s="170">
        <v>0</v>
      </c>
      <c r="T1045" s="171">
        <f>S1045*H1045</f>
        <v>0</v>
      </c>
      <c r="AR1045" s="17" t="s">
        <v>148</v>
      </c>
      <c r="AT1045" s="17" t="s">
        <v>143</v>
      </c>
      <c r="AU1045" s="17" t="s">
        <v>149</v>
      </c>
      <c r="AY1045" s="17" t="s">
        <v>141</v>
      </c>
      <c r="BE1045" s="172">
        <f>IF(N1045="základní",J1045,0)</f>
        <v>0</v>
      </c>
      <c r="BF1045" s="172">
        <f>IF(N1045="snížená",J1045,0)</f>
        <v>0</v>
      </c>
      <c r="BG1045" s="172">
        <f>IF(N1045="zákl. přenesená",J1045,0)</f>
        <v>0</v>
      </c>
      <c r="BH1045" s="172">
        <f>IF(N1045="sníž. přenesená",J1045,0)</f>
        <v>0</v>
      </c>
      <c r="BI1045" s="172">
        <f>IF(N1045="nulová",J1045,0)</f>
        <v>0</v>
      </c>
      <c r="BJ1045" s="17" t="s">
        <v>149</v>
      </c>
      <c r="BK1045" s="172">
        <f>ROUND(I1045*H1045,0)</f>
        <v>0</v>
      </c>
      <c r="BL1045" s="17" t="s">
        <v>148</v>
      </c>
      <c r="BM1045" s="17" t="s">
        <v>1993</v>
      </c>
    </row>
    <row r="1046" spans="2:47" s="1" customFormat="1" ht="20.25" customHeight="1">
      <c r="B1046" s="34"/>
      <c r="D1046" s="176" t="s">
        <v>151</v>
      </c>
      <c r="F1046" s="196" t="s">
        <v>1992</v>
      </c>
      <c r="I1046" s="134"/>
      <c r="L1046" s="34"/>
      <c r="M1046" s="63"/>
      <c r="N1046" s="35"/>
      <c r="O1046" s="35"/>
      <c r="P1046" s="35"/>
      <c r="Q1046" s="35"/>
      <c r="R1046" s="35"/>
      <c r="S1046" s="35"/>
      <c r="T1046" s="64"/>
      <c r="AT1046" s="17" t="s">
        <v>151</v>
      </c>
      <c r="AU1046" s="17" t="s">
        <v>149</v>
      </c>
    </row>
    <row r="1047" spans="2:65" s="1" customFormat="1" ht="20.25" customHeight="1">
      <c r="B1047" s="160"/>
      <c r="C1047" s="161" t="s">
        <v>1994</v>
      </c>
      <c r="D1047" s="161" t="s">
        <v>143</v>
      </c>
      <c r="E1047" s="162" t="s">
        <v>1995</v>
      </c>
      <c r="F1047" s="163" t="s">
        <v>1996</v>
      </c>
      <c r="G1047" s="164" t="s">
        <v>265</v>
      </c>
      <c r="H1047" s="165">
        <v>4</v>
      </c>
      <c r="I1047" s="166"/>
      <c r="J1047" s="167">
        <f>ROUND(I1047*H1047,0)</f>
        <v>0</v>
      </c>
      <c r="K1047" s="163" t="s">
        <v>21</v>
      </c>
      <c r="L1047" s="34"/>
      <c r="M1047" s="168" t="s">
        <v>21</v>
      </c>
      <c r="N1047" s="169" t="s">
        <v>43</v>
      </c>
      <c r="O1047" s="35"/>
      <c r="P1047" s="170">
        <f>O1047*H1047</f>
        <v>0</v>
      </c>
      <c r="Q1047" s="170">
        <v>0</v>
      </c>
      <c r="R1047" s="170">
        <f>Q1047*H1047</f>
        <v>0</v>
      </c>
      <c r="S1047" s="170">
        <v>0</v>
      </c>
      <c r="T1047" s="171">
        <f>S1047*H1047</f>
        <v>0</v>
      </c>
      <c r="AR1047" s="17" t="s">
        <v>148</v>
      </c>
      <c r="AT1047" s="17" t="s">
        <v>143</v>
      </c>
      <c r="AU1047" s="17" t="s">
        <v>149</v>
      </c>
      <c r="AY1047" s="17" t="s">
        <v>141</v>
      </c>
      <c r="BE1047" s="172">
        <f>IF(N1047="základní",J1047,0)</f>
        <v>0</v>
      </c>
      <c r="BF1047" s="172">
        <f>IF(N1047="snížená",J1047,0)</f>
        <v>0</v>
      </c>
      <c r="BG1047" s="172">
        <f>IF(N1047="zákl. přenesená",J1047,0)</f>
        <v>0</v>
      </c>
      <c r="BH1047" s="172">
        <f>IF(N1047="sníž. přenesená",J1047,0)</f>
        <v>0</v>
      </c>
      <c r="BI1047" s="172">
        <f>IF(N1047="nulová",J1047,0)</f>
        <v>0</v>
      </c>
      <c r="BJ1047" s="17" t="s">
        <v>149</v>
      </c>
      <c r="BK1047" s="172">
        <f>ROUND(I1047*H1047,0)</f>
        <v>0</v>
      </c>
      <c r="BL1047" s="17" t="s">
        <v>148</v>
      </c>
      <c r="BM1047" s="17" t="s">
        <v>1997</v>
      </c>
    </row>
    <row r="1048" spans="2:47" s="1" customFormat="1" ht="20.25" customHeight="1">
      <c r="B1048" s="34"/>
      <c r="D1048" s="176" t="s">
        <v>151</v>
      </c>
      <c r="F1048" s="196" t="s">
        <v>1996</v>
      </c>
      <c r="I1048" s="134"/>
      <c r="L1048" s="34"/>
      <c r="M1048" s="63"/>
      <c r="N1048" s="35"/>
      <c r="O1048" s="35"/>
      <c r="P1048" s="35"/>
      <c r="Q1048" s="35"/>
      <c r="R1048" s="35"/>
      <c r="S1048" s="35"/>
      <c r="T1048" s="64"/>
      <c r="AT1048" s="17" t="s">
        <v>151</v>
      </c>
      <c r="AU1048" s="17" t="s">
        <v>149</v>
      </c>
    </row>
    <row r="1049" spans="2:65" s="1" customFormat="1" ht="20.25" customHeight="1">
      <c r="B1049" s="160"/>
      <c r="C1049" s="161" t="s">
        <v>1998</v>
      </c>
      <c r="D1049" s="161" t="s">
        <v>143</v>
      </c>
      <c r="E1049" s="162" t="s">
        <v>1999</v>
      </c>
      <c r="F1049" s="163" t="s">
        <v>2000</v>
      </c>
      <c r="G1049" s="164" t="s">
        <v>1932</v>
      </c>
      <c r="H1049" s="165">
        <v>4</v>
      </c>
      <c r="I1049" s="166"/>
      <c r="J1049" s="167">
        <f>ROUND(I1049*H1049,0)</f>
        <v>0</v>
      </c>
      <c r="K1049" s="163" t="s">
        <v>21</v>
      </c>
      <c r="L1049" s="34"/>
      <c r="M1049" s="168" t="s">
        <v>21</v>
      </c>
      <c r="N1049" s="169" t="s">
        <v>43</v>
      </c>
      <c r="O1049" s="35"/>
      <c r="P1049" s="170">
        <f>O1049*H1049</f>
        <v>0</v>
      </c>
      <c r="Q1049" s="170">
        <v>0</v>
      </c>
      <c r="R1049" s="170">
        <f>Q1049*H1049</f>
        <v>0</v>
      </c>
      <c r="S1049" s="170">
        <v>0</v>
      </c>
      <c r="T1049" s="171">
        <f>S1049*H1049</f>
        <v>0</v>
      </c>
      <c r="AR1049" s="17" t="s">
        <v>148</v>
      </c>
      <c r="AT1049" s="17" t="s">
        <v>143</v>
      </c>
      <c r="AU1049" s="17" t="s">
        <v>149</v>
      </c>
      <c r="AY1049" s="17" t="s">
        <v>141</v>
      </c>
      <c r="BE1049" s="172">
        <f>IF(N1049="základní",J1049,0)</f>
        <v>0</v>
      </c>
      <c r="BF1049" s="172">
        <f>IF(N1049="snížená",J1049,0)</f>
        <v>0</v>
      </c>
      <c r="BG1049" s="172">
        <f>IF(N1049="zákl. přenesená",J1049,0)</f>
        <v>0</v>
      </c>
      <c r="BH1049" s="172">
        <f>IF(N1049="sníž. přenesená",J1049,0)</f>
        <v>0</v>
      </c>
      <c r="BI1049" s="172">
        <f>IF(N1049="nulová",J1049,0)</f>
        <v>0</v>
      </c>
      <c r="BJ1049" s="17" t="s">
        <v>149</v>
      </c>
      <c r="BK1049" s="172">
        <f>ROUND(I1049*H1049,0)</f>
        <v>0</v>
      </c>
      <c r="BL1049" s="17" t="s">
        <v>148</v>
      </c>
      <c r="BM1049" s="17" t="s">
        <v>2001</v>
      </c>
    </row>
    <row r="1050" spans="2:47" s="1" customFormat="1" ht="20.25" customHeight="1">
      <c r="B1050" s="34"/>
      <c r="D1050" s="176" t="s">
        <v>151</v>
      </c>
      <c r="F1050" s="196" t="s">
        <v>2000</v>
      </c>
      <c r="I1050" s="134"/>
      <c r="L1050" s="34"/>
      <c r="M1050" s="63"/>
      <c r="N1050" s="35"/>
      <c r="O1050" s="35"/>
      <c r="P1050" s="35"/>
      <c r="Q1050" s="35"/>
      <c r="R1050" s="35"/>
      <c r="S1050" s="35"/>
      <c r="T1050" s="64"/>
      <c r="AT1050" s="17" t="s">
        <v>151</v>
      </c>
      <c r="AU1050" s="17" t="s">
        <v>149</v>
      </c>
    </row>
    <row r="1051" spans="2:65" s="1" customFormat="1" ht="20.25" customHeight="1">
      <c r="B1051" s="160"/>
      <c r="C1051" s="161" t="s">
        <v>2002</v>
      </c>
      <c r="D1051" s="161" t="s">
        <v>143</v>
      </c>
      <c r="E1051" s="162" t="s">
        <v>498</v>
      </c>
      <c r="F1051" s="163" t="s">
        <v>499</v>
      </c>
      <c r="G1051" s="164" t="s">
        <v>265</v>
      </c>
      <c r="H1051" s="165">
        <v>1</v>
      </c>
      <c r="I1051" s="166"/>
      <c r="J1051" s="167">
        <f>ROUND(I1051*H1051,0)</f>
        <v>0</v>
      </c>
      <c r="K1051" s="163" t="s">
        <v>147</v>
      </c>
      <c r="L1051" s="34"/>
      <c r="M1051" s="168" t="s">
        <v>21</v>
      </c>
      <c r="N1051" s="169" t="s">
        <v>43</v>
      </c>
      <c r="O1051" s="35"/>
      <c r="P1051" s="170">
        <f>O1051*H1051</f>
        <v>0</v>
      </c>
      <c r="Q1051" s="170">
        <v>0.00034</v>
      </c>
      <c r="R1051" s="170">
        <f>Q1051*H1051</f>
        <v>0.00034</v>
      </c>
      <c r="S1051" s="170">
        <v>0</v>
      </c>
      <c r="T1051" s="171">
        <f>S1051*H1051</f>
        <v>0</v>
      </c>
      <c r="AR1051" s="17" t="s">
        <v>148</v>
      </c>
      <c r="AT1051" s="17" t="s">
        <v>143</v>
      </c>
      <c r="AU1051" s="17" t="s">
        <v>149</v>
      </c>
      <c r="AY1051" s="17" t="s">
        <v>141</v>
      </c>
      <c r="BE1051" s="172">
        <f>IF(N1051="základní",J1051,0)</f>
        <v>0</v>
      </c>
      <c r="BF1051" s="172">
        <f>IF(N1051="snížená",J1051,0)</f>
        <v>0</v>
      </c>
      <c r="BG1051" s="172">
        <f>IF(N1051="zákl. přenesená",J1051,0)</f>
        <v>0</v>
      </c>
      <c r="BH1051" s="172">
        <f>IF(N1051="sníž. přenesená",J1051,0)</f>
        <v>0</v>
      </c>
      <c r="BI1051" s="172">
        <f>IF(N1051="nulová",J1051,0)</f>
        <v>0</v>
      </c>
      <c r="BJ1051" s="17" t="s">
        <v>149</v>
      </c>
      <c r="BK1051" s="172">
        <f>ROUND(I1051*H1051,0)</f>
        <v>0</v>
      </c>
      <c r="BL1051" s="17" t="s">
        <v>148</v>
      </c>
      <c r="BM1051" s="17" t="s">
        <v>2003</v>
      </c>
    </row>
    <row r="1052" spans="2:47" s="1" customFormat="1" ht="28.5" customHeight="1">
      <c r="B1052" s="34"/>
      <c r="D1052" s="176" t="s">
        <v>151</v>
      </c>
      <c r="F1052" s="196" t="s">
        <v>501</v>
      </c>
      <c r="I1052" s="134"/>
      <c r="L1052" s="34"/>
      <c r="M1052" s="63"/>
      <c r="N1052" s="35"/>
      <c r="O1052" s="35"/>
      <c r="P1052" s="35"/>
      <c r="Q1052" s="35"/>
      <c r="R1052" s="35"/>
      <c r="S1052" s="35"/>
      <c r="T1052" s="64"/>
      <c r="AT1052" s="17" t="s">
        <v>151</v>
      </c>
      <c r="AU1052" s="17" t="s">
        <v>149</v>
      </c>
    </row>
    <row r="1053" spans="2:65" s="1" customFormat="1" ht="20.25" customHeight="1">
      <c r="B1053" s="160"/>
      <c r="C1053" s="205" t="s">
        <v>2004</v>
      </c>
      <c r="D1053" s="205" t="s">
        <v>470</v>
      </c>
      <c r="E1053" s="206" t="s">
        <v>503</v>
      </c>
      <c r="F1053" s="207" t="s">
        <v>504</v>
      </c>
      <c r="G1053" s="208" t="s">
        <v>265</v>
      </c>
      <c r="H1053" s="209">
        <v>1</v>
      </c>
      <c r="I1053" s="210"/>
      <c r="J1053" s="211">
        <f>ROUND(I1053*H1053,0)</f>
        <v>0</v>
      </c>
      <c r="K1053" s="207" t="s">
        <v>147</v>
      </c>
      <c r="L1053" s="212"/>
      <c r="M1053" s="213" t="s">
        <v>21</v>
      </c>
      <c r="N1053" s="214" t="s">
        <v>43</v>
      </c>
      <c r="O1053" s="35"/>
      <c r="P1053" s="170">
        <f>O1053*H1053</f>
        <v>0</v>
      </c>
      <c r="Q1053" s="170">
        <v>0.027</v>
      </c>
      <c r="R1053" s="170">
        <f>Q1053*H1053</f>
        <v>0.027</v>
      </c>
      <c r="S1053" s="170">
        <v>0</v>
      </c>
      <c r="T1053" s="171">
        <f>S1053*H1053</f>
        <v>0</v>
      </c>
      <c r="AR1053" s="17" t="s">
        <v>191</v>
      </c>
      <c r="AT1053" s="17" t="s">
        <v>470</v>
      </c>
      <c r="AU1053" s="17" t="s">
        <v>149</v>
      </c>
      <c r="AY1053" s="17" t="s">
        <v>141</v>
      </c>
      <c r="BE1053" s="172">
        <f>IF(N1053="základní",J1053,0)</f>
        <v>0</v>
      </c>
      <c r="BF1053" s="172">
        <f>IF(N1053="snížená",J1053,0)</f>
        <v>0</v>
      </c>
      <c r="BG1053" s="172">
        <f>IF(N1053="zákl. přenesená",J1053,0)</f>
        <v>0</v>
      </c>
      <c r="BH1053" s="172">
        <f>IF(N1053="sníž. přenesená",J1053,0)</f>
        <v>0</v>
      </c>
      <c r="BI1053" s="172">
        <f>IF(N1053="nulová",J1053,0)</f>
        <v>0</v>
      </c>
      <c r="BJ1053" s="17" t="s">
        <v>149</v>
      </c>
      <c r="BK1053" s="172">
        <f>ROUND(I1053*H1053,0)</f>
        <v>0</v>
      </c>
      <c r="BL1053" s="17" t="s">
        <v>148</v>
      </c>
      <c r="BM1053" s="17" t="s">
        <v>2005</v>
      </c>
    </row>
    <row r="1054" spans="2:47" s="1" customFormat="1" ht="39.75" customHeight="1">
      <c r="B1054" s="34"/>
      <c r="D1054" s="173" t="s">
        <v>151</v>
      </c>
      <c r="F1054" s="174" t="s">
        <v>506</v>
      </c>
      <c r="I1054" s="134"/>
      <c r="L1054" s="34"/>
      <c r="M1054" s="63"/>
      <c r="N1054" s="35"/>
      <c r="O1054" s="35"/>
      <c r="P1054" s="35"/>
      <c r="Q1054" s="35"/>
      <c r="R1054" s="35"/>
      <c r="S1054" s="35"/>
      <c r="T1054" s="64"/>
      <c r="AT1054" s="17" t="s">
        <v>151</v>
      </c>
      <c r="AU1054" s="17" t="s">
        <v>149</v>
      </c>
    </row>
    <row r="1055" spans="2:47" s="1" customFormat="1" ht="63" customHeight="1">
      <c r="B1055" s="34"/>
      <c r="D1055" s="176" t="s">
        <v>507</v>
      </c>
      <c r="F1055" s="215" t="s">
        <v>508</v>
      </c>
      <c r="I1055" s="134"/>
      <c r="L1055" s="34"/>
      <c r="M1055" s="63"/>
      <c r="N1055" s="35"/>
      <c r="O1055" s="35"/>
      <c r="P1055" s="35"/>
      <c r="Q1055" s="35"/>
      <c r="R1055" s="35"/>
      <c r="S1055" s="35"/>
      <c r="T1055" s="64"/>
      <c r="AT1055" s="17" t="s">
        <v>507</v>
      </c>
      <c r="AU1055" s="17" t="s">
        <v>149</v>
      </c>
    </row>
    <row r="1056" spans="2:65" s="1" customFormat="1" ht="20.25" customHeight="1">
      <c r="B1056" s="160"/>
      <c r="C1056" s="161" t="s">
        <v>2006</v>
      </c>
      <c r="D1056" s="161" t="s">
        <v>143</v>
      </c>
      <c r="E1056" s="162" t="s">
        <v>2007</v>
      </c>
      <c r="F1056" s="163" t="s">
        <v>2008</v>
      </c>
      <c r="G1056" s="164" t="s">
        <v>1167</v>
      </c>
      <c r="H1056" s="165">
        <v>1</v>
      </c>
      <c r="I1056" s="166"/>
      <c r="J1056" s="167">
        <f>ROUND(I1056*H1056,0)</f>
        <v>0</v>
      </c>
      <c r="K1056" s="163" t="s">
        <v>21</v>
      </c>
      <c r="L1056" s="34"/>
      <c r="M1056" s="168" t="s">
        <v>21</v>
      </c>
      <c r="N1056" s="169" t="s">
        <v>43</v>
      </c>
      <c r="O1056" s="35"/>
      <c r="P1056" s="170">
        <f>O1056*H1056</f>
        <v>0</v>
      </c>
      <c r="Q1056" s="170">
        <v>0</v>
      </c>
      <c r="R1056" s="170">
        <f>Q1056*H1056</f>
        <v>0</v>
      </c>
      <c r="S1056" s="170">
        <v>0</v>
      </c>
      <c r="T1056" s="171">
        <f>S1056*H1056</f>
        <v>0</v>
      </c>
      <c r="AR1056" s="17" t="s">
        <v>148</v>
      </c>
      <c r="AT1056" s="17" t="s">
        <v>143</v>
      </c>
      <c r="AU1056" s="17" t="s">
        <v>149</v>
      </c>
      <c r="AY1056" s="17" t="s">
        <v>141</v>
      </c>
      <c r="BE1056" s="172">
        <f>IF(N1056="základní",J1056,0)</f>
        <v>0</v>
      </c>
      <c r="BF1056" s="172">
        <f>IF(N1056="snížená",J1056,0)</f>
        <v>0</v>
      </c>
      <c r="BG1056" s="172">
        <f>IF(N1056="zákl. přenesená",J1056,0)</f>
        <v>0</v>
      </c>
      <c r="BH1056" s="172">
        <f>IF(N1056="sníž. přenesená",J1056,0)</f>
        <v>0</v>
      </c>
      <c r="BI1056" s="172">
        <f>IF(N1056="nulová",J1056,0)</f>
        <v>0</v>
      </c>
      <c r="BJ1056" s="17" t="s">
        <v>149</v>
      </c>
      <c r="BK1056" s="172">
        <f>ROUND(I1056*H1056,0)</f>
        <v>0</v>
      </c>
      <c r="BL1056" s="17" t="s">
        <v>148</v>
      </c>
      <c r="BM1056" s="17" t="s">
        <v>2009</v>
      </c>
    </row>
    <row r="1057" spans="2:47" s="1" customFormat="1" ht="20.25" customHeight="1">
      <c r="B1057" s="34"/>
      <c r="D1057" s="176" t="s">
        <v>151</v>
      </c>
      <c r="F1057" s="196" t="s">
        <v>2008</v>
      </c>
      <c r="I1057" s="134"/>
      <c r="L1057" s="34"/>
      <c r="M1057" s="63"/>
      <c r="N1057" s="35"/>
      <c r="O1057" s="35"/>
      <c r="P1057" s="35"/>
      <c r="Q1057" s="35"/>
      <c r="R1057" s="35"/>
      <c r="S1057" s="35"/>
      <c r="T1057" s="64"/>
      <c r="AT1057" s="17" t="s">
        <v>151</v>
      </c>
      <c r="AU1057" s="17" t="s">
        <v>149</v>
      </c>
    </row>
    <row r="1058" spans="2:65" s="1" customFormat="1" ht="20.25" customHeight="1">
      <c r="B1058" s="160"/>
      <c r="C1058" s="161" t="s">
        <v>2010</v>
      </c>
      <c r="D1058" s="161" t="s">
        <v>143</v>
      </c>
      <c r="E1058" s="162" t="s">
        <v>2011</v>
      </c>
      <c r="F1058" s="163" t="s">
        <v>2012</v>
      </c>
      <c r="G1058" s="164" t="s">
        <v>1167</v>
      </c>
      <c r="H1058" s="165">
        <v>1</v>
      </c>
      <c r="I1058" s="166"/>
      <c r="J1058" s="167">
        <f>ROUND(I1058*H1058,0)</f>
        <v>0</v>
      </c>
      <c r="K1058" s="163" t="s">
        <v>21</v>
      </c>
      <c r="L1058" s="34"/>
      <c r="M1058" s="168" t="s">
        <v>21</v>
      </c>
      <c r="N1058" s="169" t="s">
        <v>43</v>
      </c>
      <c r="O1058" s="35"/>
      <c r="P1058" s="170">
        <f>O1058*H1058</f>
        <v>0</v>
      </c>
      <c r="Q1058" s="170">
        <v>0</v>
      </c>
      <c r="R1058" s="170">
        <f>Q1058*H1058</f>
        <v>0</v>
      </c>
      <c r="S1058" s="170">
        <v>0</v>
      </c>
      <c r="T1058" s="171">
        <f>S1058*H1058</f>
        <v>0</v>
      </c>
      <c r="AR1058" s="17" t="s">
        <v>148</v>
      </c>
      <c r="AT1058" s="17" t="s">
        <v>143</v>
      </c>
      <c r="AU1058" s="17" t="s">
        <v>149</v>
      </c>
      <c r="AY1058" s="17" t="s">
        <v>141</v>
      </c>
      <c r="BE1058" s="172">
        <f>IF(N1058="základní",J1058,0)</f>
        <v>0</v>
      </c>
      <c r="BF1058" s="172">
        <f>IF(N1058="snížená",J1058,0)</f>
        <v>0</v>
      </c>
      <c r="BG1058" s="172">
        <f>IF(N1058="zákl. přenesená",J1058,0)</f>
        <v>0</v>
      </c>
      <c r="BH1058" s="172">
        <f>IF(N1058="sníž. přenesená",J1058,0)</f>
        <v>0</v>
      </c>
      <c r="BI1058" s="172">
        <f>IF(N1058="nulová",J1058,0)</f>
        <v>0</v>
      </c>
      <c r="BJ1058" s="17" t="s">
        <v>149</v>
      </c>
      <c r="BK1058" s="172">
        <f>ROUND(I1058*H1058,0)</f>
        <v>0</v>
      </c>
      <c r="BL1058" s="17" t="s">
        <v>148</v>
      </c>
      <c r="BM1058" s="17" t="s">
        <v>2013</v>
      </c>
    </row>
    <row r="1059" spans="2:47" s="1" customFormat="1" ht="20.25" customHeight="1">
      <c r="B1059" s="34"/>
      <c r="D1059" s="176" t="s">
        <v>151</v>
      </c>
      <c r="F1059" s="196" t="s">
        <v>2012</v>
      </c>
      <c r="I1059" s="134"/>
      <c r="L1059" s="34"/>
      <c r="M1059" s="63"/>
      <c r="N1059" s="35"/>
      <c r="O1059" s="35"/>
      <c r="P1059" s="35"/>
      <c r="Q1059" s="35"/>
      <c r="R1059" s="35"/>
      <c r="S1059" s="35"/>
      <c r="T1059" s="64"/>
      <c r="AT1059" s="17" t="s">
        <v>151</v>
      </c>
      <c r="AU1059" s="17" t="s">
        <v>149</v>
      </c>
    </row>
    <row r="1060" spans="2:65" s="1" customFormat="1" ht="20.25" customHeight="1">
      <c r="B1060" s="160"/>
      <c r="C1060" s="161" t="s">
        <v>2014</v>
      </c>
      <c r="D1060" s="161" t="s">
        <v>143</v>
      </c>
      <c r="E1060" s="162" t="s">
        <v>2015</v>
      </c>
      <c r="F1060" s="163" t="s">
        <v>2016</v>
      </c>
      <c r="G1060" s="164" t="s">
        <v>1167</v>
      </c>
      <c r="H1060" s="165">
        <v>1</v>
      </c>
      <c r="I1060" s="166"/>
      <c r="J1060" s="167">
        <f>ROUND(I1060*H1060,0)</f>
        <v>0</v>
      </c>
      <c r="K1060" s="163" t="s">
        <v>21</v>
      </c>
      <c r="L1060" s="34"/>
      <c r="M1060" s="168" t="s">
        <v>21</v>
      </c>
      <c r="N1060" s="169" t="s">
        <v>43</v>
      </c>
      <c r="O1060" s="35"/>
      <c r="P1060" s="170">
        <f>O1060*H1060</f>
        <v>0</v>
      </c>
      <c r="Q1060" s="170">
        <v>0</v>
      </c>
      <c r="R1060" s="170">
        <f>Q1060*H1060</f>
        <v>0</v>
      </c>
      <c r="S1060" s="170">
        <v>0</v>
      </c>
      <c r="T1060" s="171">
        <f>S1060*H1060</f>
        <v>0</v>
      </c>
      <c r="AR1060" s="17" t="s">
        <v>148</v>
      </c>
      <c r="AT1060" s="17" t="s">
        <v>143</v>
      </c>
      <c r="AU1060" s="17" t="s">
        <v>149</v>
      </c>
      <c r="AY1060" s="17" t="s">
        <v>141</v>
      </c>
      <c r="BE1060" s="172">
        <f>IF(N1060="základní",J1060,0)</f>
        <v>0</v>
      </c>
      <c r="BF1060" s="172">
        <f>IF(N1060="snížená",J1060,0)</f>
        <v>0</v>
      </c>
      <c r="BG1060" s="172">
        <f>IF(N1060="zákl. přenesená",J1060,0)</f>
        <v>0</v>
      </c>
      <c r="BH1060" s="172">
        <f>IF(N1060="sníž. přenesená",J1060,0)</f>
        <v>0</v>
      </c>
      <c r="BI1060" s="172">
        <f>IF(N1060="nulová",J1060,0)</f>
        <v>0</v>
      </c>
      <c r="BJ1060" s="17" t="s">
        <v>149</v>
      </c>
      <c r="BK1060" s="172">
        <f>ROUND(I1060*H1060,0)</f>
        <v>0</v>
      </c>
      <c r="BL1060" s="17" t="s">
        <v>148</v>
      </c>
      <c r="BM1060" s="17" t="s">
        <v>2017</v>
      </c>
    </row>
    <row r="1061" spans="2:47" s="1" customFormat="1" ht="20.25" customHeight="1">
      <c r="B1061" s="34"/>
      <c r="D1061" s="173" t="s">
        <v>151</v>
      </c>
      <c r="F1061" s="174" t="s">
        <v>2016</v>
      </c>
      <c r="I1061" s="134"/>
      <c r="L1061" s="34"/>
      <c r="M1061" s="63"/>
      <c r="N1061" s="35"/>
      <c r="O1061" s="35"/>
      <c r="P1061" s="35"/>
      <c r="Q1061" s="35"/>
      <c r="R1061" s="35"/>
      <c r="S1061" s="35"/>
      <c r="T1061" s="64"/>
      <c r="AT1061" s="17" t="s">
        <v>151</v>
      </c>
      <c r="AU1061" s="17" t="s">
        <v>149</v>
      </c>
    </row>
    <row r="1062" spans="2:63" s="10" customFormat="1" ht="29.25" customHeight="1">
      <c r="B1062" s="146"/>
      <c r="D1062" s="157" t="s">
        <v>70</v>
      </c>
      <c r="E1062" s="158" t="s">
        <v>2018</v>
      </c>
      <c r="F1062" s="158" t="s">
        <v>2019</v>
      </c>
      <c r="I1062" s="149"/>
      <c r="J1062" s="159">
        <f>BK1062</f>
        <v>0</v>
      </c>
      <c r="L1062" s="146"/>
      <c r="M1062" s="151"/>
      <c r="N1062" s="152"/>
      <c r="O1062" s="152"/>
      <c r="P1062" s="153">
        <f>P1063+SUM(P1064:P1091)</f>
        <v>0</v>
      </c>
      <c r="Q1062" s="152"/>
      <c r="R1062" s="153">
        <f>R1063+SUM(R1064:R1091)</f>
        <v>0.28102088</v>
      </c>
      <c r="S1062" s="152"/>
      <c r="T1062" s="154">
        <f>T1063+SUM(T1064:T1091)</f>
        <v>0</v>
      </c>
      <c r="AR1062" s="147" t="s">
        <v>161</v>
      </c>
      <c r="AT1062" s="155" t="s">
        <v>70</v>
      </c>
      <c r="AU1062" s="155" t="s">
        <v>8</v>
      </c>
      <c r="AY1062" s="147" t="s">
        <v>141</v>
      </c>
      <c r="BK1062" s="156">
        <f>BK1063+SUM(BK1064:BK1091)</f>
        <v>0</v>
      </c>
    </row>
    <row r="1063" spans="2:65" s="1" customFormat="1" ht="20.25" customHeight="1">
      <c r="B1063" s="160"/>
      <c r="C1063" s="161" t="s">
        <v>2020</v>
      </c>
      <c r="D1063" s="161" t="s">
        <v>143</v>
      </c>
      <c r="E1063" s="162" t="s">
        <v>2021</v>
      </c>
      <c r="F1063" s="163" t="s">
        <v>2022</v>
      </c>
      <c r="G1063" s="164" t="s">
        <v>512</v>
      </c>
      <c r="H1063" s="165">
        <v>1</v>
      </c>
      <c r="I1063" s="166"/>
      <c r="J1063" s="167">
        <f aca="true" t="shared" si="10" ref="J1063:J1090">ROUND(I1063*H1063,0)</f>
        <v>0</v>
      </c>
      <c r="K1063" s="163" t="s">
        <v>21</v>
      </c>
      <c r="L1063" s="34"/>
      <c r="M1063" s="168" t="s">
        <v>21</v>
      </c>
      <c r="N1063" s="169" t="s">
        <v>43</v>
      </c>
      <c r="O1063" s="35"/>
      <c r="P1063" s="170">
        <f aca="true" t="shared" si="11" ref="P1063:P1090">O1063*H1063</f>
        <v>0</v>
      </c>
      <c r="Q1063" s="170">
        <v>0</v>
      </c>
      <c r="R1063" s="170">
        <f aca="true" t="shared" si="12" ref="R1063:R1090">Q1063*H1063</f>
        <v>0</v>
      </c>
      <c r="S1063" s="170">
        <v>0</v>
      </c>
      <c r="T1063" s="171">
        <f aca="true" t="shared" si="13" ref="T1063:T1090">S1063*H1063</f>
        <v>0</v>
      </c>
      <c r="AR1063" s="17" t="s">
        <v>531</v>
      </c>
      <c r="AT1063" s="17" t="s">
        <v>143</v>
      </c>
      <c r="AU1063" s="17" t="s">
        <v>149</v>
      </c>
      <c r="AY1063" s="17" t="s">
        <v>141</v>
      </c>
      <c r="BE1063" s="172">
        <f aca="true" t="shared" si="14" ref="BE1063:BE1090">IF(N1063="základní",J1063,0)</f>
        <v>0</v>
      </c>
      <c r="BF1063" s="172">
        <f aca="true" t="shared" si="15" ref="BF1063:BF1090">IF(N1063="snížená",J1063,0)</f>
        <v>0</v>
      </c>
      <c r="BG1063" s="172">
        <f aca="true" t="shared" si="16" ref="BG1063:BG1090">IF(N1063="zákl. přenesená",J1063,0)</f>
        <v>0</v>
      </c>
      <c r="BH1063" s="172">
        <f aca="true" t="shared" si="17" ref="BH1063:BH1090">IF(N1063="sníž. přenesená",J1063,0)</f>
        <v>0</v>
      </c>
      <c r="BI1063" s="172">
        <f aca="true" t="shared" si="18" ref="BI1063:BI1090">IF(N1063="nulová",J1063,0)</f>
        <v>0</v>
      </c>
      <c r="BJ1063" s="17" t="s">
        <v>149</v>
      </c>
      <c r="BK1063" s="172">
        <f aca="true" t="shared" si="19" ref="BK1063:BK1090">ROUND(I1063*H1063,0)</f>
        <v>0</v>
      </c>
      <c r="BL1063" s="17" t="s">
        <v>531</v>
      </c>
      <c r="BM1063" s="17" t="s">
        <v>2023</v>
      </c>
    </row>
    <row r="1064" spans="2:65" s="1" customFormat="1" ht="20.25" customHeight="1">
      <c r="B1064" s="160"/>
      <c r="C1064" s="161" t="s">
        <v>2024</v>
      </c>
      <c r="D1064" s="161" t="s">
        <v>143</v>
      </c>
      <c r="E1064" s="162" t="s">
        <v>2025</v>
      </c>
      <c r="F1064" s="163" t="s">
        <v>2026</v>
      </c>
      <c r="G1064" s="164" t="s">
        <v>512</v>
      </c>
      <c r="H1064" s="165">
        <v>1</v>
      </c>
      <c r="I1064" s="166"/>
      <c r="J1064" s="167">
        <f t="shared" si="10"/>
        <v>0</v>
      </c>
      <c r="K1064" s="163" t="s">
        <v>21</v>
      </c>
      <c r="L1064" s="34"/>
      <c r="M1064" s="168" t="s">
        <v>21</v>
      </c>
      <c r="N1064" s="169" t="s">
        <v>43</v>
      </c>
      <c r="O1064" s="35"/>
      <c r="P1064" s="170">
        <f t="shared" si="11"/>
        <v>0</v>
      </c>
      <c r="Q1064" s="170">
        <v>0</v>
      </c>
      <c r="R1064" s="170">
        <f t="shared" si="12"/>
        <v>0</v>
      </c>
      <c r="S1064" s="170">
        <v>0</v>
      </c>
      <c r="T1064" s="171">
        <f t="shared" si="13"/>
        <v>0</v>
      </c>
      <c r="AR1064" s="17" t="s">
        <v>531</v>
      </c>
      <c r="AT1064" s="17" t="s">
        <v>143</v>
      </c>
      <c r="AU1064" s="17" t="s">
        <v>149</v>
      </c>
      <c r="AY1064" s="17" t="s">
        <v>141</v>
      </c>
      <c r="BE1064" s="172">
        <f t="shared" si="14"/>
        <v>0</v>
      </c>
      <c r="BF1064" s="172">
        <f t="shared" si="15"/>
        <v>0</v>
      </c>
      <c r="BG1064" s="172">
        <f t="shared" si="16"/>
        <v>0</v>
      </c>
      <c r="BH1064" s="172">
        <f t="shared" si="17"/>
        <v>0</v>
      </c>
      <c r="BI1064" s="172">
        <f t="shared" si="18"/>
        <v>0</v>
      </c>
      <c r="BJ1064" s="17" t="s">
        <v>149</v>
      </c>
      <c r="BK1064" s="172">
        <f t="shared" si="19"/>
        <v>0</v>
      </c>
      <c r="BL1064" s="17" t="s">
        <v>531</v>
      </c>
      <c r="BM1064" s="17" t="s">
        <v>2027</v>
      </c>
    </row>
    <row r="1065" spans="2:65" s="1" customFormat="1" ht="20.25" customHeight="1">
      <c r="B1065" s="160"/>
      <c r="C1065" s="161" t="s">
        <v>2028</v>
      </c>
      <c r="D1065" s="161" t="s">
        <v>143</v>
      </c>
      <c r="E1065" s="162" t="s">
        <v>2029</v>
      </c>
      <c r="F1065" s="163" t="s">
        <v>2030</v>
      </c>
      <c r="G1065" s="164" t="s">
        <v>512</v>
      </c>
      <c r="H1065" s="165">
        <v>1</v>
      </c>
      <c r="I1065" s="166"/>
      <c r="J1065" s="167">
        <f t="shared" si="10"/>
        <v>0</v>
      </c>
      <c r="K1065" s="163" t="s">
        <v>21</v>
      </c>
      <c r="L1065" s="34"/>
      <c r="M1065" s="168" t="s">
        <v>21</v>
      </c>
      <c r="N1065" s="169" t="s">
        <v>43</v>
      </c>
      <c r="O1065" s="35"/>
      <c r="P1065" s="170">
        <f t="shared" si="11"/>
        <v>0</v>
      </c>
      <c r="Q1065" s="170">
        <v>0</v>
      </c>
      <c r="R1065" s="170">
        <f t="shared" si="12"/>
        <v>0</v>
      </c>
      <c r="S1065" s="170">
        <v>0</v>
      </c>
      <c r="T1065" s="171">
        <f t="shared" si="13"/>
        <v>0</v>
      </c>
      <c r="AR1065" s="17" t="s">
        <v>531</v>
      </c>
      <c r="AT1065" s="17" t="s">
        <v>143</v>
      </c>
      <c r="AU1065" s="17" t="s">
        <v>149</v>
      </c>
      <c r="AY1065" s="17" t="s">
        <v>141</v>
      </c>
      <c r="BE1065" s="172">
        <f t="shared" si="14"/>
        <v>0</v>
      </c>
      <c r="BF1065" s="172">
        <f t="shared" si="15"/>
        <v>0</v>
      </c>
      <c r="BG1065" s="172">
        <f t="shared" si="16"/>
        <v>0</v>
      </c>
      <c r="BH1065" s="172">
        <f t="shared" si="17"/>
        <v>0</v>
      </c>
      <c r="BI1065" s="172">
        <f t="shared" si="18"/>
        <v>0</v>
      </c>
      <c r="BJ1065" s="17" t="s">
        <v>149</v>
      </c>
      <c r="BK1065" s="172">
        <f t="shared" si="19"/>
        <v>0</v>
      </c>
      <c r="BL1065" s="17" t="s">
        <v>531</v>
      </c>
      <c r="BM1065" s="17" t="s">
        <v>2031</v>
      </c>
    </row>
    <row r="1066" spans="2:65" s="1" customFormat="1" ht="20.25" customHeight="1">
      <c r="B1066" s="160"/>
      <c r="C1066" s="161" t="s">
        <v>2032</v>
      </c>
      <c r="D1066" s="161" t="s">
        <v>143</v>
      </c>
      <c r="E1066" s="162" t="s">
        <v>2033</v>
      </c>
      <c r="F1066" s="163" t="s">
        <v>2026</v>
      </c>
      <c r="G1066" s="164" t="s">
        <v>512</v>
      </c>
      <c r="H1066" s="165">
        <v>1</v>
      </c>
      <c r="I1066" s="166"/>
      <c r="J1066" s="167">
        <f t="shared" si="10"/>
        <v>0</v>
      </c>
      <c r="K1066" s="163" t="s">
        <v>21</v>
      </c>
      <c r="L1066" s="34"/>
      <c r="M1066" s="168" t="s">
        <v>21</v>
      </c>
      <c r="N1066" s="169" t="s">
        <v>43</v>
      </c>
      <c r="O1066" s="35"/>
      <c r="P1066" s="170">
        <f t="shared" si="11"/>
        <v>0</v>
      </c>
      <c r="Q1066" s="170">
        <v>0</v>
      </c>
      <c r="R1066" s="170">
        <f t="shared" si="12"/>
        <v>0</v>
      </c>
      <c r="S1066" s="170">
        <v>0</v>
      </c>
      <c r="T1066" s="171">
        <f t="shared" si="13"/>
        <v>0</v>
      </c>
      <c r="AR1066" s="17" t="s">
        <v>531</v>
      </c>
      <c r="AT1066" s="17" t="s">
        <v>143</v>
      </c>
      <c r="AU1066" s="17" t="s">
        <v>149</v>
      </c>
      <c r="AY1066" s="17" t="s">
        <v>141</v>
      </c>
      <c r="BE1066" s="172">
        <f t="shared" si="14"/>
        <v>0</v>
      </c>
      <c r="BF1066" s="172">
        <f t="shared" si="15"/>
        <v>0</v>
      </c>
      <c r="BG1066" s="172">
        <f t="shared" si="16"/>
        <v>0</v>
      </c>
      <c r="BH1066" s="172">
        <f t="shared" si="17"/>
        <v>0</v>
      </c>
      <c r="BI1066" s="172">
        <f t="shared" si="18"/>
        <v>0</v>
      </c>
      <c r="BJ1066" s="17" t="s">
        <v>149</v>
      </c>
      <c r="BK1066" s="172">
        <f t="shared" si="19"/>
        <v>0</v>
      </c>
      <c r="BL1066" s="17" t="s">
        <v>531</v>
      </c>
      <c r="BM1066" s="17" t="s">
        <v>2034</v>
      </c>
    </row>
    <row r="1067" spans="2:65" s="1" customFormat="1" ht="20.25" customHeight="1">
      <c r="B1067" s="160"/>
      <c r="C1067" s="161" t="s">
        <v>2035</v>
      </c>
      <c r="D1067" s="161" t="s">
        <v>143</v>
      </c>
      <c r="E1067" s="162" t="s">
        <v>2036</v>
      </c>
      <c r="F1067" s="163" t="s">
        <v>2037</v>
      </c>
      <c r="G1067" s="164" t="s">
        <v>512</v>
      </c>
      <c r="H1067" s="165">
        <v>1</v>
      </c>
      <c r="I1067" s="166"/>
      <c r="J1067" s="167">
        <f t="shared" si="10"/>
        <v>0</v>
      </c>
      <c r="K1067" s="163" t="s">
        <v>21</v>
      </c>
      <c r="L1067" s="34"/>
      <c r="M1067" s="168" t="s">
        <v>21</v>
      </c>
      <c r="N1067" s="169" t="s">
        <v>43</v>
      </c>
      <c r="O1067" s="35"/>
      <c r="P1067" s="170">
        <f t="shared" si="11"/>
        <v>0</v>
      </c>
      <c r="Q1067" s="170">
        <v>0</v>
      </c>
      <c r="R1067" s="170">
        <f t="shared" si="12"/>
        <v>0</v>
      </c>
      <c r="S1067" s="170">
        <v>0</v>
      </c>
      <c r="T1067" s="171">
        <f t="shared" si="13"/>
        <v>0</v>
      </c>
      <c r="AR1067" s="17" t="s">
        <v>531</v>
      </c>
      <c r="AT1067" s="17" t="s">
        <v>143</v>
      </c>
      <c r="AU1067" s="17" t="s">
        <v>149</v>
      </c>
      <c r="AY1067" s="17" t="s">
        <v>141</v>
      </c>
      <c r="BE1067" s="172">
        <f t="shared" si="14"/>
        <v>0</v>
      </c>
      <c r="BF1067" s="172">
        <f t="shared" si="15"/>
        <v>0</v>
      </c>
      <c r="BG1067" s="172">
        <f t="shared" si="16"/>
        <v>0</v>
      </c>
      <c r="BH1067" s="172">
        <f t="shared" si="17"/>
        <v>0</v>
      </c>
      <c r="BI1067" s="172">
        <f t="shared" si="18"/>
        <v>0</v>
      </c>
      <c r="BJ1067" s="17" t="s">
        <v>149</v>
      </c>
      <c r="BK1067" s="172">
        <f t="shared" si="19"/>
        <v>0</v>
      </c>
      <c r="BL1067" s="17" t="s">
        <v>531</v>
      </c>
      <c r="BM1067" s="17" t="s">
        <v>2038</v>
      </c>
    </row>
    <row r="1068" spans="2:65" s="1" customFormat="1" ht="20.25" customHeight="1">
      <c r="B1068" s="160"/>
      <c r="C1068" s="161" t="s">
        <v>2039</v>
      </c>
      <c r="D1068" s="161" t="s">
        <v>143</v>
      </c>
      <c r="E1068" s="162" t="s">
        <v>2040</v>
      </c>
      <c r="F1068" s="163" t="s">
        <v>2041</v>
      </c>
      <c r="G1068" s="164" t="s">
        <v>512</v>
      </c>
      <c r="H1068" s="165">
        <v>1</v>
      </c>
      <c r="I1068" s="166"/>
      <c r="J1068" s="167">
        <f t="shared" si="10"/>
        <v>0</v>
      </c>
      <c r="K1068" s="163" t="s">
        <v>21</v>
      </c>
      <c r="L1068" s="34"/>
      <c r="M1068" s="168" t="s">
        <v>21</v>
      </c>
      <c r="N1068" s="169" t="s">
        <v>43</v>
      </c>
      <c r="O1068" s="35"/>
      <c r="P1068" s="170">
        <f t="shared" si="11"/>
        <v>0</v>
      </c>
      <c r="Q1068" s="170">
        <v>0</v>
      </c>
      <c r="R1068" s="170">
        <f t="shared" si="12"/>
        <v>0</v>
      </c>
      <c r="S1068" s="170">
        <v>0</v>
      </c>
      <c r="T1068" s="171">
        <f t="shared" si="13"/>
        <v>0</v>
      </c>
      <c r="AR1068" s="17" t="s">
        <v>531</v>
      </c>
      <c r="AT1068" s="17" t="s">
        <v>143</v>
      </c>
      <c r="AU1068" s="17" t="s">
        <v>149</v>
      </c>
      <c r="AY1068" s="17" t="s">
        <v>141</v>
      </c>
      <c r="BE1068" s="172">
        <f t="shared" si="14"/>
        <v>0</v>
      </c>
      <c r="BF1068" s="172">
        <f t="shared" si="15"/>
        <v>0</v>
      </c>
      <c r="BG1068" s="172">
        <f t="shared" si="16"/>
        <v>0</v>
      </c>
      <c r="BH1068" s="172">
        <f t="shared" si="17"/>
        <v>0</v>
      </c>
      <c r="BI1068" s="172">
        <f t="shared" si="18"/>
        <v>0</v>
      </c>
      <c r="BJ1068" s="17" t="s">
        <v>149</v>
      </c>
      <c r="BK1068" s="172">
        <f t="shared" si="19"/>
        <v>0</v>
      </c>
      <c r="BL1068" s="17" t="s">
        <v>531</v>
      </c>
      <c r="BM1068" s="17" t="s">
        <v>2042</v>
      </c>
    </row>
    <row r="1069" spans="2:65" s="1" customFormat="1" ht="20.25" customHeight="1">
      <c r="B1069" s="160"/>
      <c r="C1069" s="161" t="s">
        <v>2043</v>
      </c>
      <c r="D1069" s="161" t="s">
        <v>143</v>
      </c>
      <c r="E1069" s="162" t="s">
        <v>2044</v>
      </c>
      <c r="F1069" s="163" t="s">
        <v>2045</v>
      </c>
      <c r="G1069" s="164" t="s">
        <v>512</v>
      </c>
      <c r="H1069" s="165">
        <v>3</v>
      </c>
      <c r="I1069" s="166"/>
      <c r="J1069" s="167">
        <f t="shared" si="10"/>
        <v>0</v>
      </c>
      <c r="K1069" s="163" t="s">
        <v>21</v>
      </c>
      <c r="L1069" s="34"/>
      <c r="M1069" s="168" t="s">
        <v>21</v>
      </c>
      <c r="N1069" s="169" t="s">
        <v>43</v>
      </c>
      <c r="O1069" s="35"/>
      <c r="P1069" s="170">
        <f t="shared" si="11"/>
        <v>0</v>
      </c>
      <c r="Q1069" s="170">
        <v>0</v>
      </c>
      <c r="R1069" s="170">
        <f t="shared" si="12"/>
        <v>0</v>
      </c>
      <c r="S1069" s="170">
        <v>0</v>
      </c>
      <c r="T1069" s="171">
        <f t="shared" si="13"/>
        <v>0</v>
      </c>
      <c r="AR1069" s="17" t="s">
        <v>531</v>
      </c>
      <c r="AT1069" s="17" t="s">
        <v>143</v>
      </c>
      <c r="AU1069" s="17" t="s">
        <v>149</v>
      </c>
      <c r="AY1069" s="17" t="s">
        <v>141</v>
      </c>
      <c r="BE1069" s="172">
        <f t="shared" si="14"/>
        <v>0</v>
      </c>
      <c r="BF1069" s="172">
        <f t="shared" si="15"/>
        <v>0</v>
      </c>
      <c r="BG1069" s="172">
        <f t="shared" si="16"/>
        <v>0</v>
      </c>
      <c r="BH1069" s="172">
        <f t="shared" si="17"/>
        <v>0</v>
      </c>
      <c r="BI1069" s="172">
        <f t="shared" si="18"/>
        <v>0</v>
      </c>
      <c r="BJ1069" s="17" t="s">
        <v>149</v>
      </c>
      <c r="BK1069" s="172">
        <f t="shared" si="19"/>
        <v>0</v>
      </c>
      <c r="BL1069" s="17" t="s">
        <v>531</v>
      </c>
      <c r="BM1069" s="17" t="s">
        <v>2046</v>
      </c>
    </row>
    <row r="1070" spans="2:65" s="1" customFormat="1" ht="20.25" customHeight="1">
      <c r="B1070" s="160"/>
      <c r="C1070" s="161" t="s">
        <v>2047</v>
      </c>
      <c r="D1070" s="161" t="s">
        <v>143</v>
      </c>
      <c r="E1070" s="162" t="s">
        <v>2048</v>
      </c>
      <c r="F1070" s="163" t="s">
        <v>2026</v>
      </c>
      <c r="G1070" s="164" t="s">
        <v>512</v>
      </c>
      <c r="H1070" s="165">
        <v>3</v>
      </c>
      <c r="I1070" s="166"/>
      <c r="J1070" s="167">
        <f t="shared" si="10"/>
        <v>0</v>
      </c>
      <c r="K1070" s="163" t="s">
        <v>21</v>
      </c>
      <c r="L1070" s="34"/>
      <c r="M1070" s="168" t="s">
        <v>21</v>
      </c>
      <c r="N1070" s="169" t="s">
        <v>43</v>
      </c>
      <c r="O1070" s="35"/>
      <c r="P1070" s="170">
        <f t="shared" si="11"/>
        <v>0</v>
      </c>
      <c r="Q1070" s="170">
        <v>0</v>
      </c>
      <c r="R1070" s="170">
        <f t="shared" si="12"/>
        <v>0</v>
      </c>
      <c r="S1070" s="170">
        <v>0</v>
      </c>
      <c r="T1070" s="171">
        <f t="shared" si="13"/>
        <v>0</v>
      </c>
      <c r="AR1070" s="17" t="s">
        <v>531</v>
      </c>
      <c r="AT1070" s="17" t="s">
        <v>143</v>
      </c>
      <c r="AU1070" s="17" t="s">
        <v>149</v>
      </c>
      <c r="AY1070" s="17" t="s">
        <v>141</v>
      </c>
      <c r="BE1070" s="172">
        <f t="shared" si="14"/>
        <v>0</v>
      </c>
      <c r="BF1070" s="172">
        <f t="shared" si="15"/>
        <v>0</v>
      </c>
      <c r="BG1070" s="172">
        <f t="shared" si="16"/>
        <v>0</v>
      </c>
      <c r="BH1070" s="172">
        <f t="shared" si="17"/>
        <v>0</v>
      </c>
      <c r="BI1070" s="172">
        <f t="shared" si="18"/>
        <v>0</v>
      </c>
      <c r="BJ1070" s="17" t="s">
        <v>149</v>
      </c>
      <c r="BK1070" s="172">
        <f t="shared" si="19"/>
        <v>0</v>
      </c>
      <c r="BL1070" s="17" t="s">
        <v>531</v>
      </c>
      <c r="BM1070" s="17" t="s">
        <v>2049</v>
      </c>
    </row>
    <row r="1071" spans="2:65" s="1" customFormat="1" ht="20.25" customHeight="1">
      <c r="B1071" s="160"/>
      <c r="C1071" s="161" t="s">
        <v>2050</v>
      </c>
      <c r="D1071" s="161" t="s">
        <v>143</v>
      </c>
      <c r="E1071" s="162" t="s">
        <v>2051</v>
      </c>
      <c r="F1071" s="163" t="s">
        <v>2052</v>
      </c>
      <c r="G1071" s="164" t="s">
        <v>512</v>
      </c>
      <c r="H1071" s="165">
        <v>3</v>
      </c>
      <c r="I1071" s="166"/>
      <c r="J1071" s="167">
        <f t="shared" si="10"/>
        <v>0</v>
      </c>
      <c r="K1071" s="163" t="s">
        <v>21</v>
      </c>
      <c r="L1071" s="34"/>
      <c r="M1071" s="168" t="s">
        <v>21</v>
      </c>
      <c r="N1071" s="169" t="s">
        <v>43</v>
      </c>
      <c r="O1071" s="35"/>
      <c r="P1071" s="170">
        <f t="shared" si="11"/>
        <v>0</v>
      </c>
      <c r="Q1071" s="170">
        <v>0</v>
      </c>
      <c r="R1071" s="170">
        <f t="shared" si="12"/>
        <v>0</v>
      </c>
      <c r="S1071" s="170">
        <v>0</v>
      </c>
      <c r="T1071" s="171">
        <f t="shared" si="13"/>
        <v>0</v>
      </c>
      <c r="AR1071" s="17" t="s">
        <v>531</v>
      </c>
      <c r="AT1071" s="17" t="s">
        <v>143</v>
      </c>
      <c r="AU1071" s="17" t="s">
        <v>149</v>
      </c>
      <c r="AY1071" s="17" t="s">
        <v>141</v>
      </c>
      <c r="BE1071" s="172">
        <f t="shared" si="14"/>
        <v>0</v>
      </c>
      <c r="BF1071" s="172">
        <f t="shared" si="15"/>
        <v>0</v>
      </c>
      <c r="BG1071" s="172">
        <f t="shared" si="16"/>
        <v>0</v>
      </c>
      <c r="BH1071" s="172">
        <f t="shared" si="17"/>
        <v>0</v>
      </c>
      <c r="BI1071" s="172">
        <f t="shared" si="18"/>
        <v>0</v>
      </c>
      <c r="BJ1071" s="17" t="s">
        <v>149</v>
      </c>
      <c r="BK1071" s="172">
        <f t="shared" si="19"/>
        <v>0</v>
      </c>
      <c r="BL1071" s="17" t="s">
        <v>531</v>
      </c>
      <c r="BM1071" s="17" t="s">
        <v>2053</v>
      </c>
    </row>
    <row r="1072" spans="2:65" s="1" customFormat="1" ht="20.25" customHeight="1">
      <c r="B1072" s="160"/>
      <c r="C1072" s="161" t="s">
        <v>2054</v>
      </c>
      <c r="D1072" s="161" t="s">
        <v>143</v>
      </c>
      <c r="E1072" s="162" t="s">
        <v>2055</v>
      </c>
      <c r="F1072" s="163" t="s">
        <v>2026</v>
      </c>
      <c r="G1072" s="164" t="s">
        <v>512</v>
      </c>
      <c r="H1072" s="165">
        <v>3</v>
      </c>
      <c r="I1072" s="166"/>
      <c r="J1072" s="167">
        <f t="shared" si="10"/>
        <v>0</v>
      </c>
      <c r="K1072" s="163" t="s">
        <v>21</v>
      </c>
      <c r="L1072" s="34"/>
      <c r="M1072" s="168" t="s">
        <v>21</v>
      </c>
      <c r="N1072" s="169" t="s">
        <v>43</v>
      </c>
      <c r="O1072" s="35"/>
      <c r="P1072" s="170">
        <f t="shared" si="11"/>
        <v>0</v>
      </c>
      <c r="Q1072" s="170">
        <v>0</v>
      </c>
      <c r="R1072" s="170">
        <f t="shared" si="12"/>
        <v>0</v>
      </c>
      <c r="S1072" s="170">
        <v>0</v>
      </c>
      <c r="T1072" s="171">
        <f t="shared" si="13"/>
        <v>0</v>
      </c>
      <c r="AR1072" s="17" t="s">
        <v>531</v>
      </c>
      <c r="AT1072" s="17" t="s">
        <v>143</v>
      </c>
      <c r="AU1072" s="17" t="s">
        <v>149</v>
      </c>
      <c r="AY1072" s="17" t="s">
        <v>141</v>
      </c>
      <c r="BE1072" s="172">
        <f t="shared" si="14"/>
        <v>0</v>
      </c>
      <c r="BF1072" s="172">
        <f t="shared" si="15"/>
        <v>0</v>
      </c>
      <c r="BG1072" s="172">
        <f t="shared" si="16"/>
        <v>0</v>
      </c>
      <c r="BH1072" s="172">
        <f t="shared" si="17"/>
        <v>0</v>
      </c>
      <c r="BI1072" s="172">
        <f t="shared" si="18"/>
        <v>0</v>
      </c>
      <c r="BJ1072" s="17" t="s">
        <v>149</v>
      </c>
      <c r="BK1072" s="172">
        <f t="shared" si="19"/>
        <v>0</v>
      </c>
      <c r="BL1072" s="17" t="s">
        <v>531</v>
      </c>
      <c r="BM1072" s="17" t="s">
        <v>2056</v>
      </c>
    </row>
    <row r="1073" spans="2:65" s="1" customFormat="1" ht="20.25" customHeight="1">
      <c r="B1073" s="160"/>
      <c r="C1073" s="161" t="s">
        <v>2057</v>
      </c>
      <c r="D1073" s="161" t="s">
        <v>143</v>
      </c>
      <c r="E1073" s="162" t="s">
        <v>2058</v>
      </c>
      <c r="F1073" s="163" t="s">
        <v>2059</v>
      </c>
      <c r="G1073" s="164" t="s">
        <v>512</v>
      </c>
      <c r="H1073" s="165">
        <v>1</v>
      </c>
      <c r="I1073" s="166"/>
      <c r="J1073" s="167">
        <f t="shared" si="10"/>
        <v>0</v>
      </c>
      <c r="K1073" s="163" t="s">
        <v>21</v>
      </c>
      <c r="L1073" s="34"/>
      <c r="M1073" s="168" t="s">
        <v>21</v>
      </c>
      <c r="N1073" s="169" t="s">
        <v>43</v>
      </c>
      <c r="O1073" s="35"/>
      <c r="P1073" s="170">
        <f t="shared" si="11"/>
        <v>0</v>
      </c>
      <c r="Q1073" s="170">
        <v>0</v>
      </c>
      <c r="R1073" s="170">
        <f t="shared" si="12"/>
        <v>0</v>
      </c>
      <c r="S1073" s="170">
        <v>0</v>
      </c>
      <c r="T1073" s="171">
        <f t="shared" si="13"/>
        <v>0</v>
      </c>
      <c r="AR1073" s="17" t="s">
        <v>531</v>
      </c>
      <c r="AT1073" s="17" t="s">
        <v>143</v>
      </c>
      <c r="AU1073" s="17" t="s">
        <v>149</v>
      </c>
      <c r="AY1073" s="17" t="s">
        <v>141</v>
      </c>
      <c r="BE1073" s="172">
        <f t="shared" si="14"/>
        <v>0</v>
      </c>
      <c r="BF1073" s="172">
        <f t="shared" si="15"/>
        <v>0</v>
      </c>
      <c r="BG1073" s="172">
        <f t="shared" si="16"/>
        <v>0</v>
      </c>
      <c r="BH1073" s="172">
        <f t="shared" si="17"/>
        <v>0</v>
      </c>
      <c r="BI1073" s="172">
        <f t="shared" si="18"/>
        <v>0</v>
      </c>
      <c r="BJ1073" s="17" t="s">
        <v>149</v>
      </c>
      <c r="BK1073" s="172">
        <f t="shared" si="19"/>
        <v>0</v>
      </c>
      <c r="BL1073" s="17" t="s">
        <v>531</v>
      </c>
      <c r="BM1073" s="17" t="s">
        <v>2060</v>
      </c>
    </row>
    <row r="1074" spans="2:65" s="1" customFormat="1" ht="20.25" customHeight="1">
      <c r="B1074" s="160"/>
      <c r="C1074" s="161" t="s">
        <v>2061</v>
      </c>
      <c r="D1074" s="161" t="s">
        <v>143</v>
      </c>
      <c r="E1074" s="162" t="s">
        <v>2062</v>
      </c>
      <c r="F1074" s="163" t="s">
        <v>2026</v>
      </c>
      <c r="G1074" s="164" t="s">
        <v>512</v>
      </c>
      <c r="H1074" s="165">
        <v>1</v>
      </c>
      <c r="I1074" s="166"/>
      <c r="J1074" s="167">
        <f t="shared" si="10"/>
        <v>0</v>
      </c>
      <c r="K1074" s="163" t="s">
        <v>21</v>
      </c>
      <c r="L1074" s="34"/>
      <c r="M1074" s="168" t="s">
        <v>21</v>
      </c>
      <c r="N1074" s="169" t="s">
        <v>43</v>
      </c>
      <c r="O1074" s="35"/>
      <c r="P1074" s="170">
        <f t="shared" si="11"/>
        <v>0</v>
      </c>
      <c r="Q1074" s="170">
        <v>0</v>
      </c>
      <c r="R1074" s="170">
        <f t="shared" si="12"/>
        <v>0</v>
      </c>
      <c r="S1074" s="170">
        <v>0</v>
      </c>
      <c r="T1074" s="171">
        <f t="shared" si="13"/>
        <v>0</v>
      </c>
      <c r="AR1074" s="17" t="s">
        <v>531</v>
      </c>
      <c r="AT1074" s="17" t="s">
        <v>143</v>
      </c>
      <c r="AU1074" s="17" t="s">
        <v>149</v>
      </c>
      <c r="AY1074" s="17" t="s">
        <v>141</v>
      </c>
      <c r="BE1074" s="172">
        <f t="shared" si="14"/>
        <v>0</v>
      </c>
      <c r="BF1074" s="172">
        <f t="shared" si="15"/>
        <v>0</v>
      </c>
      <c r="BG1074" s="172">
        <f t="shared" si="16"/>
        <v>0</v>
      </c>
      <c r="BH1074" s="172">
        <f t="shared" si="17"/>
        <v>0</v>
      </c>
      <c r="BI1074" s="172">
        <f t="shared" si="18"/>
        <v>0</v>
      </c>
      <c r="BJ1074" s="17" t="s">
        <v>149</v>
      </c>
      <c r="BK1074" s="172">
        <f t="shared" si="19"/>
        <v>0</v>
      </c>
      <c r="BL1074" s="17" t="s">
        <v>531</v>
      </c>
      <c r="BM1074" s="17" t="s">
        <v>2063</v>
      </c>
    </row>
    <row r="1075" spans="2:65" s="1" customFormat="1" ht="20.25" customHeight="1">
      <c r="B1075" s="160"/>
      <c r="C1075" s="161" t="s">
        <v>2064</v>
      </c>
      <c r="D1075" s="161" t="s">
        <v>143</v>
      </c>
      <c r="E1075" s="162" t="s">
        <v>2065</v>
      </c>
      <c r="F1075" s="163" t="s">
        <v>2066</v>
      </c>
      <c r="G1075" s="164" t="s">
        <v>512</v>
      </c>
      <c r="H1075" s="165">
        <v>90</v>
      </c>
      <c r="I1075" s="166"/>
      <c r="J1075" s="167">
        <f t="shared" si="10"/>
        <v>0</v>
      </c>
      <c r="K1075" s="163" t="s">
        <v>21</v>
      </c>
      <c r="L1075" s="34"/>
      <c r="M1075" s="168" t="s">
        <v>21</v>
      </c>
      <c r="N1075" s="169" t="s">
        <v>43</v>
      </c>
      <c r="O1075" s="35"/>
      <c r="P1075" s="170">
        <f t="shared" si="11"/>
        <v>0</v>
      </c>
      <c r="Q1075" s="170">
        <v>0</v>
      </c>
      <c r="R1075" s="170">
        <f t="shared" si="12"/>
        <v>0</v>
      </c>
      <c r="S1075" s="170">
        <v>0</v>
      </c>
      <c r="T1075" s="171">
        <f t="shared" si="13"/>
        <v>0</v>
      </c>
      <c r="AR1075" s="17" t="s">
        <v>531</v>
      </c>
      <c r="AT1075" s="17" t="s">
        <v>143</v>
      </c>
      <c r="AU1075" s="17" t="s">
        <v>149</v>
      </c>
      <c r="AY1075" s="17" t="s">
        <v>141</v>
      </c>
      <c r="BE1075" s="172">
        <f t="shared" si="14"/>
        <v>0</v>
      </c>
      <c r="BF1075" s="172">
        <f t="shared" si="15"/>
        <v>0</v>
      </c>
      <c r="BG1075" s="172">
        <f t="shared" si="16"/>
        <v>0</v>
      </c>
      <c r="BH1075" s="172">
        <f t="shared" si="17"/>
        <v>0</v>
      </c>
      <c r="BI1075" s="172">
        <f t="shared" si="18"/>
        <v>0</v>
      </c>
      <c r="BJ1075" s="17" t="s">
        <v>149</v>
      </c>
      <c r="BK1075" s="172">
        <f t="shared" si="19"/>
        <v>0</v>
      </c>
      <c r="BL1075" s="17" t="s">
        <v>531</v>
      </c>
      <c r="BM1075" s="17" t="s">
        <v>2067</v>
      </c>
    </row>
    <row r="1076" spans="2:65" s="1" customFormat="1" ht="20.25" customHeight="1">
      <c r="B1076" s="160"/>
      <c r="C1076" s="161" t="s">
        <v>2068</v>
      </c>
      <c r="D1076" s="161" t="s">
        <v>143</v>
      </c>
      <c r="E1076" s="162" t="s">
        <v>2069</v>
      </c>
      <c r="F1076" s="163" t="s">
        <v>2026</v>
      </c>
      <c r="G1076" s="164" t="s">
        <v>512</v>
      </c>
      <c r="H1076" s="165">
        <v>90</v>
      </c>
      <c r="I1076" s="166"/>
      <c r="J1076" s="167">
        <f t="shared" si="10"/>
        <v>0</v>
      </c>
      <c r="K1076" s="163" t="s">
        <v>21</v>
      </c>
      <c r="L1076" s="34"/>
      <c r="M1076" s="168" t="s">
        <v>21</v>
      </c>
      <c r="N1076" s="169" t="s">
        <v>43</v>
      </c>
      <c r="O1076" s="35"/>
      <c r="P1076" s="170">
        <f t="shared" si="11"/>
        <v>0</v>
      </c>
      <c r="Q1076" s="170">
        <v>0</v>
      </c>
      <c r="R1076" s="170">
        <f t="shared" si="12"/>
        <v>0</v>
      </c>
      <c r="S1076" s="170">
        <v>0</v>
      </c>
      <c r="T1076" s="171">
        <f t="shared" si="13"/>
        <v>0</v>
      </c>
      <c r="AR1076" s="17" t="s">
        <v>531</v>
      </c>
      <c r="AT1076" s="17" t="s">
        <v>143</v>
      </c>
      <c r="AU1076" s="17" t="s">
        <v>149</v>
      </c>
      <c r="AY1076" s="17" t="s">
        <v>141</v>
      </c>
      <c r="BE1076" s="172">
        <f t="shared" si="14"/>
        <v>0</v>
      </c>
      <c r="BF1076" s="172">
        <f t="shared" si="15"/>
        <v>0</v>
      </c>
      <c r="BG1076" s="172">
        <f t="shared" si="16"/>
        <v>0</v>
      </c>
      <c r="BH1076" s="172">
        <f t="shared" si="17"/>
        <v>0</v>
      </c>
      <c r="BI1076" s="172">
        <f t="shared" si="18"/>
        <v>0</v>
      </c>
      <c r="BJ1076" s="17" t="s">
        <v>149</v>
      </c>
      <c r="BK1076" s="172">
        <f t="shared" si="19"/>
        <v>0</v>
      </c>
      <c r="BL1076" s="17" t="s">
        <v>531</v>
      </c>
      <c r="BM1076" s="17" t="s">
        <v>2070</v>
      </c>
    </row>
    <row r="1077" spans="2:65" s="1" customFormat="1" ht="20.25" customHeight="1">
      <c r="B1077" s="160"/>
      <c r="C1077" s="161" t="s">
        <v>2071</v>
      </c>
      <c r="D1077" s="161" t="s">
        <v>143</v>
      </c>
      <c r="E1077" s="162" t="s">
        <v>2072</v>
      </c>
      <c r="F1077" s="163" t="s">
        <v>2073</v>
      </c>
      <c r="G1077" s="164" t="s">
        <v>512</v>
      </c>
      <c r="H1077" s="165">
        <v>70</v>
      </c>
      <c r="I1077" s="166"/>
      <c r="J1077" s="167">
        <f t="shared" si="10"/>
        <v>0</v>
      </c>
      <c r="K1077" s="163" t="s">
        <v>21</v>
      </c>
      <c r="L1077" s="34"/>
      <c r="M1077" s="168" t="s">
        <v>21</v>
      </c>
      <c r="N1077" s="169" t="s">
        <v>43</v>
      </c>
      <c r="O1077" s="35"/>
      <c r="P1077" s="170">
        <f t="shared" si="11"/>
        <v>0</v>
      </c>
      <c r="Q1077" s="170">
        <v>0</v>
      </c>
      <c r="R1077" s="170">
        <f t="shared" si="12"/>
        <v>0</v>
      </c>
      <c r="S1077" s="170">
        <v>0</v>
      </c>
      <c r="T1077" s="171">
        <f t="shared" si="13"/>
        <v>0</v>
      </c>
      <c r="AR1077" s="17" t="s">
        <v>531</v>
      </c>
      <c r="AT1077" s="17" t="s">
        <v>143</v>
      </c>
      <c r="AU1077" s="17" t="s">
        <v>149</v>
      </c>
      <c r="AY1077" s="17" t="s">
        <v>141</v>
      </c>
      <c r="BE1077" s="172">
        <f t="shared" si="14"/>
        <v>0</v>
      </c>
      <c r="BF1077" s="172">
        <f t="shared" si="15"/>
        <v>0</v>
      </c>
      <c r="BG1077" s="172">
        <f t="shared" si="16"/>
        <v>0</v>
      </c>
      <c r="BH1077" s="172">
        <f t="shared" si="17"/>
        <v>0</v>
      </c>
      <c r="BI1077" s="172">
        <f t="shared" si="18"/>
        <v>0</v>
      </c>
      <c r="BJ1077" s="17" t="s">
        <v>149</v>
      </c>
      <c r="BK1077" s="172">
        <f t="shared" si="19"/>
        <v>0</v>
      </c>
      <c r="BL1077" s="17" t="s">
        <v>531</v>
      </c>
      <c r="BM1077" s="17" t="s">
        <v>2074</v>
      </c>
    </row>
    <row r="1078" spans="2:65" s="1" customFormat="1" ht="20.25" customHeight="1">
      <c r="B1078" s="160"/>
      <c r="C1078" s="161" t="s">
        <v>2075</v>
      </c>
      <c r="D1078" s="161" t="s">
        <v>143</v>
      </c>
      <c r="E1078" s="162" t="s">
        <v>2076</v>
      </c>
      <c r="F1078" s="163" t="s">
        <v>2026</v>
      </c>
      <c r="G1078" s="164" t="s">
        <v>512</v>
      </c>
      <c r="H1078" s="165">
        <v>70</v>
      </c>
      <c r="I1078" s="166"/>
      <c r="J1078" s="167">
        <f t="shared" si="10"/>
        <v>0</v>
      </c>
      <c r="K1078" s="163" t="s">
        <v>21</v>
      </c>
      <c r="L1078" s="34"/>
      <c r="M1078" s="168" t="s">
        <v>21</v>
      </c>
      <c r="N1078" s="169" t="s">
        <v>43</v>
      </c>
      <c r="O1078" s="35"/>
      <c r="P1078" s="170">
        <f t="shared" si="11"/>
        <v>0</v>
      </c>
      <c r="Q1078" s="170">
        <v>0</v>
      </c>
      <c r="R1078" s="170">
        <f t="shared" si="12"/>
        <v>0</v>
      </c>
      <c r="S1078" s="170">
        <v>0</v>
      </c>
      <c r="T1078" s="171">
        <f t="shared" si="13"/>
        <v>0</v>
      </c>
      <c r="AR1078" s="17" t="s">
        <v>531</v>
      </c>
      <c r="AT1078" s="17" t="s">
        <v>143</v>
      </c>
      <c r="AU1078" s="17" t="s">
        <v>149</v>
      </c>
      <c r="AY1078" s="17" t="s">
        <v>141</v>
      </c>
      <c r="BE1078" s="172">
        <f t="shared" si="14"/>
        <v>0</v>
      </c>
      <c r="BF1078" s="172">
        <f t="shared" si="15"/>
        <v>0</v>
      </c>
      <c r="BG1078" s="172">
        <f t="shared" si="16"/>
        <v>0</v>
      </c>
      <c r="BH1078" s="172">
        <f t="shared" si="17"/>
        <v>0</v>
      </c>
      <c r="BI1078" s="172">
        <f t="shared" si="18"/>
        <v>0</v>
      </c>
      <c r="BJ1078" s="17" t="s">
        <v>149</v>
      </c>
      <c r="BK1078" s="172">
        <f t="shared" si="19"/>
        <v>0</v>
      </c>
      <c r="BL1078" s="17" t="s">
        <v>531</v>
      </c>
      <c r="BM1078" s="17" t="s">
        <v>2077</v>
      </c>
    </row>
    <row r="1079" spans="2:65" s="1" customFormat="1" ht="20.25" customHeight="1">
      <c r="B1079" s="160"/>
      <c r="C1079" s="161" t="s">
        <v>2078</v>
      </c>
      <c r="D1079" s="161" t="s">
        <v>143</v>
      </c>
      <c r="E1079" s="162" t="s">
        <v>2079</v>
      </c>
      <c r="F1079" s="163" t="s">
        <v>2080</v>
      </c>
      <c r="G1079" s="164" t="s">
        <v>512</v>
      </c>
      <c r="H1079" s="165">
        <v>60</v>
      </c>
      <c r="I1079" s="166"/>
      <c r="J1079" s="167">
        <f t="shared" si="10"/>
        <v>0</v>
      </c>
      <c r="K1079" s="163" t="s">
        <v>21</v>
      </c>
      <c r="L1079" s="34"/>
      <c r="M1079" s="168" t="s">
        <v>21</v>
      </c>
      <c r="N1079" s="169" t="s">
        <v>43</v>
      </c>
      <c r="O1079" s="35"/>
      <c r="P1079" s="170">
        <f t="shared" si="11"/>
        <v>0</v>
      </c>
      <c r="Q1079" s="170">
        <v>0</v>
      </c>
      <c r="R1079" s="170">
        <f t="shared" si="12"/>
        <v>0</v>
      </c>
      <c r="S1079" s="170">
        <v>0</v>
      </c>
      <c r="T1079" s="171">
        <f t="shared" si="13"/>
        <v>0</v>
      </c>
      <c r="AR1079" s="17" t="s">
        <v>531</v>
      </c>
      <c r="AT1079" s="17" t="s">
        <v>143</v>
      </c>
      <c r="AU1079" s="17" t="s">
        <v>149</v>
      </c>
      <c r="AY1079" s="17" t="s">
        <v>141</v>
      </c>
      <c r="BE1079" s="172">
        <f t="shared" si="14"/>
        <v>0</v>
      </c>
      <c r="BF1079" s="172">
        <f t="shared" si="15"/>
        <v>0</v>
      </c>
      <c r="BG1079" s="172">
        <f t="shared" si="16"/>
        <v>0</v>
      </c>
      <c r="BH1079" s="172">
        <f t="shared" si="17"/>
        <v>0</v>
      </c>
      <c r="BI1079" s="172">
        <f t="shared" si="18"/>
        <v>0</v>
      </c>
      <c r="BJ1079" s="17" t="s">
        <v>149</v>
      </c>
      <c r="BK1079" s="172">
        <f t="shared" si="19"/>
        <v>0</v>
      </c>
      <c r="BL1079" s="17" t="s">
        <v>531</v>
      </c>
      <c r="BM1079" s="17" t="s">
        <v>2081</v>
      </c>
    </row>
    <row r="1080" spans="2:65" s="1" customFormat="1" ht="20.25" customHeight="1">
      <c r="B1080" s="160"/>
      <c r="C1080" s="161" t="s">
        <v>2082</v>
      </c>
      <c r="D1080" s="161" t="s">
        <v>143</v>
      </c>
      <c r="E1080" s="162" t="s">
        <v>2083</v>
      </c>
      <c r="F1080" s="163" t="s">
        <v>2026</v>
      </c>
      <c r="G1080" s="164" t="s">
        <v>512</v>
      </c>
      <c r="H1080" s="165">
        <v>60</v>
      </c>
      <c r="I1080" s="166"/>
      <c r="J1080" s="167">
        <f t="shared" si="10"/>
        <v>0</v>
      </c>
      <c r="K1080" s="163" t="s">
        <v>21</v>
      </c>
      <c r="L1080" s="34"/>
      <c r="M1080" s="168" t="s">
        <v>21</v>
      </c>
      <c r="N1080" s="169" t="s">
        <v>43</v>
      </c>
      <c r="O1080" s="35"/>
      <c r="P1080" s="170">
        <f t="shared" si="11"/>
        <v>0</v>
      </c>
      <c r="Q1080" s="170">
        <v>0</v>
      </c>
      <c r="R1080" s="170">
        <f t="shared" si="12"/>
        <v>0</v>
      </c>
      <c r="S1080" s="170">
        <v>0</v>
      </c>
      <c r="T1080" s="171">
        <f t="shared" si="13"/>
        <v>0</v>
      </c>
      <c r="AR1080" s="17" t="s">
        <v>531</v>
      </c>
      <c r="AT1080" s="17" t="s">
        <v>143</v>
      </c>
      <c r="AU1080" s="17" t="s">
        <v>149</v>
      </c>
      <c r="AY1080" s="17" t="s">
        <v>141</v>
      </c>
      <c r="BE1080" s="172">
        <f t="shared" si="14"/>
        <v>0</v>
      </c>
      <c r="BF1080" s="172">
        <f t="shared" si="15"/>
        <v>0</v>
      </c>
      <c r="BG1080" s="172">
        <f t="shared" si="16"/>
        <v>0</v>
      </c>
      <c r="BH1080" s="172">
        <f t="shared" si="17"/>
        <v>0</v>
      </c>
      <c r="BI1080" s="172">
        <f t="shared" si="18"/>
        <v>0</v>
      </c>
      <c r="BJ1080" s="17" t="s">
        <v>149</v>
      </c>
      <c r="BK1080" s="172">
        <f t="shared" si="19"/>
        <v>0</v>
      </c>
      <c r="BL1080" s="17" t="s">
        <v>531</v>
      </c>
      <c r="BM1080" s="17" t="s">
        <v>2084</v>
      </c>
    </row>
    <row r="1081" spans="2:65" s="1" customFormat="1" ht="20.25" customHeight="1">
      <c r="B1081" s="160"/>
      <c r="C1081" s="161" t="s">
        <v>2085</v>
      </c>
      <c r="D1081" s="161" t="s">
        <v>143</v>
      </c>
      <c r="E1081" s="162" t="s">
        <v>2086</v>
      </c>
      <c r="F1081" s="163" t="s">
        <v>2026</v>
      </c>
      <c r="G1081" s="164" t="s">
        <v>512</v>
      </c>
      <c r="H1081" s="165">
        <v>3</v>
      </c>
      <c r="I1081" s="166"/>
      <c r="J1081" s="167">
        <f t="shared" si="10"/>
        <v>0</v>
      </c>
      <c r="K1081" s="163" t="s">
        <v>21</v>
      </c>
      <c r="L1081" s="34"/>
      <c r="M1081" s="168" t="s">
        <v>21</v>
      </c>
      <c r="N1081" s="169" t="s">
        <v>43</v>
      </c>
      <c r="O1081" s="35"/>
      <c r="P1081" s="170">
        <f t="shared" si="11"/>
        <v>0</v>
      </c>
      <c r="Q1081" s="170">
        <v>0</v>
      </c>
      <c r="R1081" s="170">
        <f t="shared" si="12"/>
        <v>0</v>
      </c>
      <c r="S1081" s="170">
        <v>0</v>
      </c>
      <c r="T1081" s="171">
        <f t="shared" si="13"/>
        <v>0</v>
      </c>
      <c r="AR1081" s="17" t="s">
        <v>531</v>
      </c>
      <c r="AT1081" s="17" t="s">
        <v>143</v>
      </c>
      <c r="AU1081" s="17" t="s">
        <v>149</v>
      </c>
      <c r="AY1081" s="17" t="s">
        <v>141</v>
      </c>
      <c r="BE1081" s="172">
        <f t="shared" si="14"/>
        <v>0</v>
      </c>
      <c r="BF1081" s="172">
        <f t="shared" si="15"/>
        <v>0</v>
      </c>
      <c r="BG1081" s="172">
        <f t="shared" si="16"/>
        <v>0</v>
      </c>
      <c r="BH1081" s="172">
        <f t="shared" si="17"/>
        <v>0</v>
      </c>
      <c r="BI1081" s="172">
        <f t="shared" si="18"/>
        <v>0</v>
      </c>
      <c r="BJ1081" s="17" t="s">
        <v>149</v>
      </c>
      <c r="BK1081" s="172">
        <f t="shared" si="19"/>
        <v>0</v>
      </c>
      <c r="BL1081" s="17" t="s">
        <v>531</v>
      </c>
      <c r="BM1081" s="17" t="s">
        <v>2087</v>
      </c>
    </row>
    <row r="1082" spans="2:65" s="1" customFormat="1" ht="20.25" customHeight="1">
      <c r="B1082" s="160"/>
      <c r="C1082" s="161" t="s">
        <v>2088</v>
      </c>
      <c r="D1082" s="161" t="s">
        <v>143</v>
      </c>
      <c r="E1082" s="162" t="s">
        <v>2089</v>
      </c>
      <c r="F1082" s="163" t="s">
        <v>2090</v>
      </c>
      <c r="G1082" s="164" t="s">
        <v>512</v>
      </c>
      <c r="H1082" s="165">
        <v>1</v>
      </c>
      <c r="I1082" s="166"/>
      <c r="J1082" s="167">
        <f t="shared" si="10"/>
        <v>0</v>
      </c>
      <c r="K1082" s="163" t="s">
        <v>21</v>
      </c>
      <c r="L1082" s="34"/>
      <c r="M1082" s="168" t="s">
        <v>21</v>
      </c>
      <c r="N1082" s="169" t="s">
        <v>43</v>
      </c>
      <c r="O1082" s="35"/>
      <c r="P1082" s="170">
        <f t="shared" si="11"/>
        <v>0</v>
      </c>
      <c r="Q1082" s="170">
        <v>0</v>
      </c>
      <c r="R1082" s="170">
        <f t="shared" si="12"/>
        <v>0</v>
      </c>
      <c r="S1082" s="170">
        <v>0</v>
      </c>
      <c r="T1082" s="171">
        <f t="shared" si="13"/>
        <v>0</v>
      </c>
      <c r="AR1082" s="17" t="s">
        <v>531</v>
      </c>
      <c r="AT1082" s="17" t="s">
        <v>143</v>
      </c>
      <c r="AU1082" s="17" t="s">
        <v>149</v>
      </c>
      <c r="AY1082" s="17" t="s">
        <v>141</v>
      </c>
      <c r="BE1082" s="172">
        <f t="shared" si="14"/>
        <v>0</v>
      </c>
      <c r="BF1082" s="172">
        <f t="shared" si="15"/>
        <v>0</v>
      </c>
      <c r="BG1082" s="172">
        <f t="shared" si="16"/>
        <v>0</v>
      </c>
      <c r="BH1082" s="172">
        <f t="shared" si="17"/>
        <v>0</v>
      </c>
      <c r="BI1082" s="172">
        <f t="shared" si="18"/>
        <v>0</v>
      </c>
      <c r="BJ1082" s="17" t="s">
        <v>149</v>
      </c>
      <c r="BK1082" s="172">
        <f t="shared" si="19"/>
        <v>0</v>
      </c>
      <c r="BL1082" s="17" t="s">
        <v>531</v>
      </c>
      <c r="BM1082" s="17" t="s">
        <v>2091</v>
      </c>
    </row>
    <row r="1083" spans="2:65" s="1" customFormat="1" ht="20.25" customHeight="1">
      <c r="B1083" s="160"/>
      <c r="C1083" s="161" t="s">
        <v>2092</v>
      </c>
      <c r="D1083" s="161" t="s">
        <v>143</v>
      </c>
      <c r="E1083" s="162" t="s">
        <v>2093</v>
      </c>
      <c r="F1083" s="163" t="s">
        <v>2026</v>
      </c>
      <c r="G1083" s="164" t="s">
        <v>512</v>
      </c>
      <c r="H1083" s="165">
        <v>1</v>
      </c>
      <c r="I1083" s="166"/>
      <c r="J1083" s="167">
        <f t="shared" si="10"/>
        <v>0</v>
      </c>
      <c r="K1083" s="163" t="s">
        <v>21</v>
      </c>
      <c r="L1083" s="34"/>
      <c r="M1083" s="168" t="s">
        <v>21</v>
      </c>
      <c r="N1083" s="169" t="s">
        <v>43</v>
      </c>
      <c r="O1083" s="35"/>
      <c r="P1083" s="170">
        <f t="shared" si="11"/>
        <v>0</v>
      </c>
      <c r="Q1083" s="170">
        <v>0</v>
      </c>
      <c r="R1083" s="170">
        <f t="shared" si="12"/>
        <v>0</v>
      </c>
      <c r="S1083" s="170">
        <v>0</v>
      </c>
      <c r="T1083" s="171">
        <f t="shared" si="13"/>
        <v>0</v>
      </c>
      <c r="AR1083" s="17" t="s">
        <v>531</v>
      </c>
      <c r="AT1083" s="17" t="s">
        <v>143</v>
      </c>
      <c r="AU1083" s="17" t="s">
        <v>149</v>
      </c>
      <c r="AY1083" s="17" t="s">
        <v>141</v>
      </c>
      <c r="BE1083" s="172">
        <f t="shared" si="14"/>
        <v>0</v>
      </c>
      <c r="BF1083" s="172">
        <f t="shared" si="15"/>
        <v>0</v>
      </c>
      <c r="BG1083" s="172">
        <f t="shared" si="16"/>
        <v>0</v>
      </c>
      <c r="BH1083" s="172">
        <f t="shared" si="17"/>
        <v>0</v>
      </c>
      <c r="BI1083" s="172">
        <f t="shared" si="18"/>
        <v>0</v>
      </c>
      <c r="BJ1083" s="17" t="s">
        <v>149</v>
      </c>
      <c r="BK1083" s="172">
        <f t="shared" si="19"/>
        <v>0</v>
      </c>
      <c r="BL1083" s="17" t="s">
        <v>531</v>
      </c>
      <c r="BM1083" s="17" t="s">
        <v>2094</v>
      </c>
    </row>
    <row r="1084" spans="2:65" s="1" customFormat="1" ht="28.5" customHeight="1">
      <c r="B1084" s="160"/>
      <c r="C1084" s="161" t="s">
        <v>2095</v>
      </c>
      <c r="D1084" s="161" t="s">
        <v>143</v>
      </c>
      <c r="E1084" s="162" t="s">
        <v>2096</v>
      </c>
      <c r="F1084" s="163" t="s">
        <v>2097</v>
      </c>
      <c r="G1084" s="164" t="s">
        <v>512</v>
      </c>
      <c r="H1084" s="165">
        <v>1</v>
      </c>
      <c r="I1084" s="166"/>
      <c r="J1084" s="167">
        <f t="shared" si="10"/>
        <v>0</v>
      </c>
      <c r="K1084" s="163" t="s">
        <v>21</v>
      </c>
      <c r="L1084" s="34"/>
      <c r="M1084" s="168" t="s">
        <v>21</v>
      </c>
      <c r="N1084" s="169" t="s">
        <v>43</v>
      </c>
      <c r="O1084" s="35"/>
      <c r="P1084" s="170">
        <f t="shared" si="11"/>
        <v>0</v>
      </c>
      <c r="Q1084" s="170">
        <v>0</v>
      </c>
      <c r="R1084" s="170">
        <f t="shared" si="12"/>
        <v>0</v>
      </c>
      <c r="S1084" s="170">
        <v>0</v>
      </c>
      <c r="T1084" s="171">
        <f t="shared" si="13"/>
        <v>0</v>
      </c>
      <c r="AR1084" s="17" t="s">
        <v>531</v>
      </c>
      <c r="AT1084" s="17" t="s">
        <v>143</v>
      </c>
      <c r="AU1084" s="17" t="s">
        <v>149</v>
      </c>
      <c r="AY1084" s="17" t="s">
        <v>141</v>
      </c>
      <c r="BE1084" s="172">
        <f t="shared" si="14"/>
        <v>0</v>
      </c>
      <c r="BF1084" s="172">
        <f t="shared" si="15"/>
        <v>0</v>
      </c>
      <c r="BG1084" s="172">
        <f t="shared" si="16"/>
        <v>0</v>
      </c>
      <c r="BH1084" s="172">
        <f t="shared" si="17"/>
        <v>0</v>
      </c>
      <c r="BI1084" s="172">
        <f t="shared" si="18"/>
        <v>0</v>
      </c>
      <c r="BJ1084" s="17" t="s">
        <v>149</v>
      </c>
      <c r="BK1084" s="172">
        <f t="shared" si="19"/>
        <v>0</v>
      </c>
      <c r="BL1084" s="17" t="s">
        <v>531</v>
      </c>
      <c r="BM1084" s="17" t="s">
        <v>2098</v>
      </c>
    </row>
    <row r="1085" spans="2:65" s="1" customFormat="1" ht="20.25" customHeight="1">
      <c r="B1085" s="160"/>
      <c r="C1085" s="161" t="s">
        <v>2099</v>
      </c>
      <c r="D1085" s="161" t="s">
        <v>143</v>
      </c>
      <c r="E1085" s="162" t="s">
        <v>2100</v>
      </c>
      <c r="F1085" s="163" t="s">
        <v>2101</v>
      </c>
      <c r="G1085" s="164" t="s">
        <v>512</v>
      </c>
      <c r="H1085" s="165">
        <v>1</v>
      </c>
      <c r="I1085" s="166"/>
      <c r="J1085" s="167">
        <f t="shared" si="10"/>
        <v>0</v>
      </c>
      <c r="K1085" s="163" t="s">
        <v>21</v>
      </c>
      <c r="L1085" s="34"/>
      <c r="M1085" s="168" t="s">
        <v>21</v>
      </c>
      <c r="N1085" s="169" t="s">
        <v>43</v>
      </c>
      <c r="O1085" s="35"/>
      <c r="P1085" s="170">
        <f t="shared" si="11"/>
        <v>0</v>
      </c>
      <c r="Q1085" s="170">
        <v>0</v>
      </c>
      <c r="R1085" s="170">
        <f t="shared" si="12"/>
        <v>0</v>
      </c>
      <c r="S1085" s="170">
        <v>0</v>
      </c>
      <c r="T1085" s="171">
        <f t="shared" si="13"/>
        <v>0</v>
      </c>
      <c r="AR1085" s="17" t="s">
        <v>531</v>
      </c>
      <c r="AT1085" s="17" t="s">
        <v>143</v>
      </c>
      <c r="AU1085" s="17" t="s">
        <v>149</v>
      </c>
      <c r="AY1085" s="17" t="s">
        <v>141</v>
      </c>
      <c r="BE1085" s="172">
        <f t="shared" si="14"/>
        <v>0</v>
      </c>
      <c r="BF1085" s="172">
        <f t="shared" si="15"/>
        <v>0</v>
      </c>
      <c r="BG1085" s="172">
        <f t="shared" si="16"/>
        <v>0</v>
      </c>
      <c r="BH1085" s="172">
        <f t="shared" si="17"/>
        <v>0</v>
      </c>
      <c r="BI1085" s="172">
        <f t="shared" si="18"/>
        <v>0</v>
      </c>
      <c r="BJ1085" s="17" t="s">
        <v>149</v>
      </c>
      <c r="BK1085" s="172">
        <f t="shared" si="19"/>
        <v>0</v>
      </c>
      <c r="BL1085" s="17" t="s">
        <v>531</v>
      </c>
      <c r="BM1085" s="17" t="s">
        <v>2102</v>
      </c>
    </row>
    <row r="1086" spans="2:65" s="1" customFormat="1" ht="20.25" customHeight="1">
      <c r="B1086" s="160"/>
      <c r="C1086" s="161" t="s">
        <v>2103</v>
      </c>
      <c r="D1086" s="161" t="s">
        <v>143</v>
      </c>
      <c r="E1086" s="162" t="s">
        <v>2104</v>
      </c>
      <c r="F1086" s="163" t="s">
        <v>2105</v>
      </c>
      <c r="G1086" s="164" t="s">
        <v>512</v>
      </c>
      <c r="H1086" s="165">
        <v>1</v>
      </c>
      <c r="I1086" s="166"/>
      <c r="J1086" s="167">
        <f t="shared" si="10"/>
        <v>0</v>
      </c>
      <c r="K1086" s="163" t="s">
        <v>21</v>
      </c>
      <c r="L1086" s="34"/>
      <c r="M1086" s="168" t="s">
        <v>21</v>
      </c>
      <c r="N1086" s="169" t="s">
        <v>43</v>
      </c>
      <c r="O1086" s="35"/>
      <c r="P1086" s="170">
        <f t="shared" si="11"/>
        <v>0</v>
      </c>
      <c r="Q1086" s="170">
        <v>0</v>
      </c>
      <c r="R1086" s="170">
        <f t="shared" si="12"/>
        <v>0</v>
      </c>
      <c r="S1086" s="170">
        <v>0</v>
      </c>
      <c r="T1086" s="171">
        <f t="shared" si="13"/>
        <v>0</v>
      </c>
      <c r="AR1086" s="17" t="s">
        <v>531</v>
      </c>
      <c r="AT1086" s="17" t="s">
        <v>143</v>
      </c>
      <c r="AU1086" s="17" t="s">
        <v>149</v>
      </c>
      <c r="AY1086" s="17" t="s">
        <v>141</v>
      </c>
      <c r="BE1086" s="172">
        <f t="shared" si="14"/>
        <v>0</v>
      </c>
      <c r="BF1086" s="172">
        <f t="shared" si="15"/>
        <v>0</v>
      </c>
      <c r="BG1086" s="172">
        <f t="shared" si="16"/>
        <v>0</v>
      </c>
      <c r="BH1086" s="172">
        <f t="shared" si="17"/>
        <v>0</v>
      </c>
      <c r="BI1086" s="172">
        <f t="shared" si="18"/>
        <v>0</v>
      </c>
      <c r="BJ1086" s="17" t="s">
        <v>149</v>
      </c>
      <c r="BK1086" s="172">
        <f t="shared" si="19"/>
        <v>0</v>
      </c>
      <c r="BL1086" s="17" t="s">
        <v>531</v>
      </c>
      <c r="BM1086" s="17" t="s">
        <v>2106</v>
      </c>
    </row>
    <row r="1087" spans="2:65" s="1" customFormat="1" ht="20.25" customHeight="1">
      <c r="B1087" s="160"/>
      <c r="C1087" s="161" t="s">
        <v>2107</v>
      </c>
      <c r="D1087" s="161" t="s">
        <v>143</v>
      </c>
      <c r="E1087" s="162" t="s">
        <v>2108</v>
      </c>
      <c r="F1087" s="163" t="s">
        <v>2109</v>
      </c>
      <c r="G1087" s="164" t="s">
        <v>512</v>
      </c>
      <c r="H1087" s="165">
        <v>1</v>
      </c>
      <c r="I1087" s="166"/>
      <c r="J1087" s="167">
        <f t="shared" si="10"/>
        <v>0</v>
      </c>
      <c r="K1087" s="163" t="s">
        <v>21</v>
      </c>
      <c r="L1087" s="34"/>
      <c r="M1087" s="168" t="s">
        <v>21</v>
      </c>
      <c r="N1087" s="169" t="s">
        <v>43</v>
      </c>
      <c r="O1087" s="35"/>
      <c r="P1087" s="170">
        <f t="shared" si="11"/>
        <v>0</v>
      </c>
      <c r="Q1087" s="170">
        <v>0</v>
      </c>
      <c r="R1087" s="170">
        <f t="shared" si="12"/>
        <v>0</v>
      </c>
      <c r="S1087" s="170">
        <v>0</v>
      </c>
      <c r="T1087" s="171">
        <f t="shared" si="13"/>
        <v>0</v>
      </c>
      <c r="AR1087" s="17" t="s">
        <v>531</v>
      </c>
      <c r="AT1087" s="17" t="s">
        <v>143</v>
      </c>
      <c r="AU1087" s="17" t="s">
        <v>149</v>
      </c>
      <c r="AY1087" s="17" t="s">
        <v>141</v>
      </c>
      <c r="BE1087" s="172">
        <f t="shared" si="14"/>
        <v>0</v>
      </c>
      <c r="BF1087" s="172">
        <f t="shared" si="15"/>
        <v>0</v>
      </c>
      <c r="BG1087" s="172">
        <f t="shared" si="16"/>
        <v>0</v>
      </c>
      <c r="BH1087" s="172">
        <f t="shared" si="17"/>
        <v>0</v>
      </c>
      <c r="BI1087" s="172">
        <f t="shared" si="18"/>
        <v>0</v>
      </c>
      <c r="BJ1087" s="17" t="s">
        <v>149</v>
      </c>
      <c r="BK1087" s="172">
        <f t="shared" si="19"/>
        <v>0</v>
      </c>
      <c r="BL1087" s="17" t="s">
        <v>531</v>
      </c>
      <c r="BM1087" s="17" t="s">
        <v>2110</v>
      </c>
    </row>
    <row r="1088" spans="2:65" s="1" customFormat="1" ht="20.25" customHeight="1">
      <c r="B1088" s="160"/>
      <c r="C1088" s="161" t="s">
        <v>2111</v>
      </c>
      <c r="D1088" s="161" t="s">
        <v>143</v>
      </c>
      <c r="E1088" s="162" t="s">
        <v>2112</v>
      </c>
      <c r="F1088" s="163" t="s">
        <v>2113</v>
      </c>
      <c r="G1088" s="164" t="s">
        <v>512</v>
      </c>
      <c r="H1088" s="165">
        <v>1</v>
      </c>
      <c r="I1088" s="166"/>
      <c r="J1088" s="167">
        <f t="shared" si="10"/>
        <v>0</v>
      </c>
      <c r="K1088" s="163" t="s">
        <v>21</v>
      </c>
      <c r="L1088" s="34"/>
      <c r="M1088" s="168" t="s">
        <v>21</v>
      </c>
      <c r="N1088" s="169" t="s">
        <v>43</v>
      </c>
      <c r="O1088" s="35"/>
      <c r="P1088" s="170">
        <f t="shared" si="11"/>
        <v>0</v>
      </c>
      <c r="Q1088" s="170">
        <v>0</v>
      </c>
      <c r="R1088" s="170">
        <f t="shared" si="12"/>
        <v>0</v>
      </c>
      <c r="S1088" s="170">
        <v>0</v>
      </c>
      <c r="T1088" s="171">
        <f t="shared" si="13"/>
        <v>0</v>
      </c>
      <c r="AR1088" s="17" t="s">
        <v>531</v>
      </c>
      <c r="AT1088" s="17" t="s">
        <v>143</v>
      </c>
      <c r="AU1088" s="17" t="s">
        <v>149</v>
      </c>
      <c r="AY1088" s="17" t="s">
        <v>141</v>
      </c>
      <c r="BE1088" s="172">
        <f t="shared" si="14"/>
        <v>0</v>
      </c>
      <c r="BF1088" s="172">
        <f t="shared" si="15"/>
        <v>0</v>
      </c>
      <c r="BG1088" s="172">
        <f t="shared" si="16"/>
        <v>0</v>
      </c>
      <c r="BH1088" s="172">
        <f t="shared" si="17"/>
        <v>0</v>
      </c>
      <c r="BI1088" s="172">
        <f t="shared" si="18"/>
        <v>0</v>
      </c>
      <c r="BJ1088" s="17" t="s">
        <v>149</v>
      </c>
      <c r="BK1088" s="172">
        <f t="shared" si="19"/>
        <v>0</v>
      </c>
      <c r="BL1088" s="17" t="s">
        <v>531</v>
      </c>
      <c r="BM1088" s="17" t="s">
        <v>2114</v>
      </c>
    </row>
    <row r="1089" spans="2:65" s="1" customFormat="1" ht="20.25" customHeight="1">
      <c r="B1089" s="160"/>
      <c r="C1089" s="161" t="s">
        <v>2115</v>
      </c>
      <c r="D1089" s="161" t="s">
        <v>143</v>
      </c>
      <c r="E1089" s="162" t="s">
        <v>2116</v>
      </c>
      <c r="F1089" s="163" t="s">
        <v>2117</v>
      </c>
      <c r="G1089" s="164" t="s">
        <v>512</v>
      </c>
      <c r="H1089" s="165">
        <v>1</v>
      </c>
      <c r="I1089" s="166"/>
      <c r="J1089" s="167">
        <f t="shared" si="10"/>
        <v>0</v>
      </c>
      <c r="K1089" s="163" t="s">
        <v>21</v>
      </c>
      <c r="L1089" s="34"/>
      <c r="M1089" s="168" t="s">
        <v>21</v>
      </c>
      <c r="N1089" s="169" t="s">
        <v>43</v>
      </c>
      <c r="O1089" s="35"/>
      <c r="P1089" s="170">
        <f t="shared" si="11"/>
        <v>0</v>
      </c>
      <c r="Q1089" s="170">
        <v>0</v>
      </c>
      <c r="R1089" s="170">
        <f t="shared" si="12"/>
        <v>0</v>
      </c>
      <c r="S1089" s="170">
        <v>0</v>
      </c>
      <c r="T1089" s="171">
        <f t="shared" si="13"/>
        <v>0</v>
      </c>
      <c r="AR1089" s="17" t="s">
        <v>531</v>
      </c>
      <c r="AT1089" s="17" t="s">
        <v>143</v>
      </c>
      <c r="AU1089" s="17" t="s">
        <v>149</v>
      </c>
      <c r="AY1089" s="17" t="s">
        <v>141</v>
      </c>
      <c r="BE1089" s="172">
        <f t="shared" si="14"/>
        <v>0</v>
      </c>
      <c r="BF1089" s="172">
        <f t="shared" si="15"/>
        <v>0</v>
      </c>
      <c r="BG1089" s="172">
        <f t="shared" si="16"/>
        <v>0</v>
      </c>
      <c r="BH1089" s="172">
        <f t="shared" si="17"/>
        <v>0</v>
      </c>
      <c r="BI1089" s="172">
        <f t="shared" si="18"/>
        <v>0</v>
      </c>
      <c r="BJ1089" s="17" t="s">
        <v>149</v>
      </c>
      <c r="BK1089" s="172">
        <f t="shared" si="19"/>
        <v>0</v>
      </c>
      <c r="BL1089" s="17" t="s">
        <v>531</v>
      </c>
      <c r="BM1089" s="17" t="s">
        <v>2118</v>
      </c>
    </row>
    <row r="1090" spans="2:65" s="1" customFormat="1" ht="20.25" customHeight="1">
      <c r="B1090" s="160"/>
      <c r="C1090" s="161" t="s">
        <v>2119</v>
      </c>
      <c r="D1090" s="161" t="s">
        <v>143</v>
      </c>
      <c r="E1090" s="162" t="s">
        <v>2120</v>
      </c>
      <c r="F1090" s="163" t="s">
        <v>2121</v>
      </c>
      <c r="G1090" s="164" t="s">
        <v>512</v>
      </c>
      <c r="H1090" s="165">
        <v>1</v>
      </c>
      <c r="I1090" s="166"/>
      <c r="J1090" s="167">
        <f t="shared" si="10"/>
        <v>0</v>
      </c>
      <c r="K1090" s="163" t="s">
        <v>21</v>
      </c>
      <c r="L1090" s="34"/>
      <c r="M1090" s="168" t="s">
        <v>21</v>
      </c>
      <c r="N1090" s="169" t="s">
        <v>43</v>
      </c>
      <c r="O1090" s="35"/>
      <c r="P1090" s="170">
        <f t="shared" si="11"/>
        <v>0</v>
      </c>
      <c r="Q1090" s="170">
        <v>0</v>
      </c>
      <c r="R1090" s="170">
        <f t="shared" si="12"/>
        <v>0</v>
      </c>
      <c r="S1090" s="170">
        <v>0</v>
      </c>
      <c r="T1090" s="171">
        <f t="shared" si="13"/>
        <v>0</v>
      </c>
      <c r="AR1090" s="17" t="s">
        <v>531</v>
      </c>
      <c r="AT1090" s="17" t="s">
        <v>143</v>
      </c>
      <c r="AU1090" s="17" t="s">
        <v>149</v>
      </c>
      <c r="AY1090" s="17" t="s">
        <v>141</v>
      </c>
      <c r="BE1090" s="172">
        <f t="shared" si="14"/>
        <v>0</v>
      </c>
      <c r="BF1090" s="172">
        <f t="shared" si="15"/>
        <v>0</v>
      </c>
      <c r="BG1090" s="172">
        <f t="shared" si="16"/>
        <v>0</v>
      </c>
      <c r="BH1090" s="172">
        <f t="shared" si="17"/>
        <v>0</v>
      </c>
      <c r="BI1090" s="172">
        <f t="shared" si="18"/>
        <v>0</v>
      </c>
      <c r="BJ1090" s="17" t="s">
        <v>149</v>
      </c>
      <c r="BK1090" s="172">
        <f t="shared" si="19"/>
        <v>0</v>
      </c>
      <c r="BL1090" s="17" t="s">
        <v>531</v>
      </c>
      <c r="BM1090" s="17" t="s">
        <v>2122</v>
      </c>
    </row>
    <row r="1091" spans="2:63" s="10" customFormat="1" ht="21.75" customHeight="1">
      <c r="B1091" s="146"/>
      <c r="D1091" s="157" t="s">
        <v>70</v>
      </c>
      <c r="E1091" s="158" t="s">
        <v>2123</v>
      </c>
      <c r="F1091" s="158" t="s">
        <v>2124</v>
      </c>
      <c r="I1091" s="149"/>
      <c r="J1091" s="159">
        <f>BK1091</f>
        <v>0</v>
      </c>
      <c r="L1091" s="146"/>
      <c r="M1091" s="151"/>
      <c r="N1091" s="152"/>
      <c r="O1091" s="152"/>
      <c r="P1091" s="153">
        <f>SUM(P1092:P1103)</f>
        <v>0</v>
      </c>
      <c r="Q1091" s="152"/>
      <c r="R1091" s="153">
        <f>SUM(R1092:R1103)</f>
        <v>0.28102088</v>
      </c>
      <c r="S1091" s="152"/>
      <c r="T1091" s="154">
        <f>SUM(T1092:T1103)</f>
        <v>0</v>
      </c>
      <c r="AR1091" s="147" t="s">
        <v>149</v>
      </c>
      <c r="AT1091" s="155" t="s">
        <v>70</v>
      </c>
      <c r="AU1091" s="155" t="s">
        <v>149</v>
      </c>
      <c r="AY1091" s="147" t="s">
        <v>141</v>
      </c>
      <c r="BK1091" s="156">
        <f>SUM(BK1092:BK1103)</f>
        <v>0</v>
      </c>
    </row>
    <row r="1092" spans="2:65" s="1" customFormat="1" ht="28.5" customHeight="1">
      <c r="B1092" s="160"/>
      <c r="C1092" s="161" t="s">
        <v>2125</v>
      </c>
      <c r="D1092" s="161" t="s">
        <v>143</v>
      </c>
      <c r="E1092" s="162" t="s">
        <v>2126</v>
      </c>
      <c r="F1092" s="163" t="s">
        <v>2127</v>
      </c>
      <c r="G1092" s="164" t="s">
        <v>187</v>
      </c>
      <c r="H1092" s="165">
        <v>573.512</v>
      </c>
      <c r="I1092" s="166"/>
      <c r="J1092" s="167">
        <f>ROUND(I1092*H1092,0)</f>
        <v>0</v>
      </c>
      <c r="K1092" s="163" t="s">
        <v>147</v>
      </c>
      <c r="L1092" s="34"/>
      <c r="M1092" s="168" t="s">
        <v>21</v>
      </c>
      <c r="N1092" s="169" t="s">
        <v>43</v>
      </c>
      <c r="O1092" s="35"/>
      <c r="P1092" s="170">
        <f>O1092*H1092</f>
        <v>0</v>
      </c>
      <c r="Q1092" s="170">
        <v>0.0002</v>
      </c>
      <c r="R1092" s="170">
        <f>Q1092*H1092</f>
        <v>0.1147024</v>
      </c>
      <c r="S1092" s="170">
        <v>0</v>
      </c>
      <c r="T1092" s="171">
        <f>S1092*H1092</f>
        <v>0</v>
      </c>
      <c r="AR1092" s="17" t="s">
        <v>239</v>
      </c>
      <c r="AT1092" s="17" t="s">
        <v>143</v>
      </c>
      <c r="AU1092" s="17" t="s">
        <v>161</v>
      </c>
      <c r="AY1092" s="17" t="s">
        <v>141</v>
      </c>
      <c r="BE1092" s="172">
        <f>IF(N1092="základní",J1092,0)</f>
        <v>0</v>
      </c>
      <c r="BF1092" s="172">
        <f>IF(N1092="snížená",J1092,0)</f>
        <v>0</v>
      </c>
      <c r="BG1092" s="172">
        <f>IF(N1092="zákl. přenesená",J1092,0)</f>
        <v>0</v>
      </c>
      <c r="BH1092" s="172">
        <f>IF(N1092="sníž. přenesená",J1092,0)</f>
        <v>0</v>
      </c>
      <c r="BI1092" s="172">
        <f>IF(N1092="nulová",J1092,0)</f>
        <v>0</v>
      </c>
      <c r="BJ1092" s="17" t="s">
        <v>149</v>
      </c>
      <c r="BK1092" s="172">
        <f>ROUND(I1092*H1092,0)</f>
        <v>0</v>
      </c>
      <c r="BL1092" s="17" t="s">
        <v>239</v>
      </c>
      <c r="BM1092" s="17" t="s">
        <v>2128</v>
      </c>
    </row>
    <row r="1093" spans="2:47" s="1" customFormat="1" ht="28.5" customHeight="1">
      <c r="B1093" s="34"/>
      <c r="D1093" s="173" t="s">
        <v>151</v>
      </c>
      <c r="F1093" s="174" t="s">
        <v>2129</v>
      </c>
      <c r="I1093" s="134"/>
      <c r="L1093" s="34"/>
      <c r="M1093" s="63"/>
      <c r="N1093" s="35"/>
      <c r="O1093" s="35"/>
      <c r="P1093" s="35"/>
      <c r="Q1093" s="35"/>
      <c r="R1093" s="35"/>
      <c r="S1093" s="35"/>
      <c r="T1093" s="64"/>
      <c r="AT1093" s="17" t="s">
        <v>151</v>
      </c>
      <c r="AU1093" s="17" t="s">
        <v>161</v>
      </c>
    </row>
    <row r="1094" spans="2:51" s="11" customFormat="1" ht="20.25" customHeight="1">
      <c r="B1094" s="175"/>
      <c r="D1094" s="173" t="s">
        <v>153</v>
      </c>
      <c r="E1094" s="184" t="s">
        <v>21</v>
      </c>
      <c r="F1094" s="185" t="s">
        <v>2130</v>
      </c>
      <c r="H1094" s="186">
        <v>184.752</v>
      </c>
      <c r="I1094" s="180"/>
      <c r="L1094" s="175"/>
      <c r="M1094" s="181"/>
      <c r="N1094" s="182"/>
      <c r="O1094" s="182"/>
      <c r="P1094" s="182"/>
      <c r="Q1094" s="182"/>
      <c r="R1094" s="182"/>
      <c r="S1094" s="182"/>
      <c r="T1094" s="183"/>
      <c r="AT1094" s="184" t="s">
        <v>153</v>
      </c>
      <c r="AU1094" s="184" t="s">
        <v>161</v>
      </c>
      <c r="AV1094" s="11" t="s">
        <v>149</v>
      </c>
      <c r="AW1094" s="11" t="s">
        <v>35</v>
      </c>
      <c r="AX1094" s="11" t="s">
        <v>71</v>
      </c>
      <c r="AY1094" s="184" t="s">
        <v>141</v>
      </c>
    </row>
    <row r="1095" spans="2:51" s="11" customFormat="1" ht="20.25" customHeight="1">
      <c r="B1095" s="175"/>
      <c r="D1095" s="173" t="s">
        <v>153</v>
      </c>
      <c r="E1095" s="184" t="s">
        <v>21</v>
      </c>
      <c r="F1095" s="185" t="s">
        <v>2131</v>
      </c>
      <c r="H1095" s="186">
        <v>17.88</v>
      </c>
      <c r="I1095" s="180"/>
      <c r="L1095" s="175"/>
      <c r="M1095" s="181"/>
      <c r="N1095" s="182"/>
      <c r="O1095" s="182"/>
      <c r="P1095" s="182"/>
      <c r="Q1095" s="182"/>
      <c r="R1095" s="182"/>
      <c r="S1095" s="182"/>
      <c r="T1095" s="183"/>
      <c r="AT1095" s="184" t="s">
        <v>153</v>
      </c>
      <c r="AU1095" s="184" t="s">
        <v>161</v>
      </c>
      <c r="AV1095" s="11" t="s">
        <v>149</v>
      </c>
      <c r="AW1095" s="11" t="s">
        <v>35</v>
      </c>
      <c r="AX1095" s="11" t="s">
        <v>71</v>
      </c>
      <c r="AY1095" s="184" t="s">
        <v>141</v>
      </c>
    </row>
    <row r="1096" spans="2:51" s="11" customFormat="1" ht="20.25" customHeight="1">
      <c r="B1096" s="175"/>
      <c r="D1096" s="173" t="s">
        <v>153</v>
      </c>
      <c r="E1096" s="184" t="s">
        <v>21</v>
      </c>
      <c r="F1096" s="185" t="s">
        <v>2132</v>
      </c>
      <c r="H1096" s="186">
        <v>66.48</v>
      </c>
      <c r="I1096" s="180"/>
      <c r="L1096" s="175"/>
      <c r="M1096" s="181"/>
      <c r="N1096" s="182"/>
      <c r="O1096" s="182"/>
      <c r="P1096" s="182"/>
      <c r="Q1096" s="182"/>
      <c r="R1096" s="182"/>
      <c r="S1096" s="182"/>
      <c r="T1096" s="183"/>
      <c r="AT1096" s="184" t="s">
        <v>153</v>
      </c>
      <c r="AU1096" s="184" t="s">
        <v>161</v>
      </c>
      <c r="AV1096" s="11" t="s">
        <v>149</v>
      </c>
      <c r="AW1096" s="11" t="s">
        <v>35</v>
      </c>
      <c r="AX1096" s="11" t="s">
        <v>71</v>
      </c>
      <c r="AY1096" s="184" t="s">
        <v>141</v>
      </c>
    </row>
    <row r="1097" spans="2:51" s="11" customFormat="1" ht="20.25" customHeight="1">
      <c r="B1097" s="175"/>
      <c r="D1097" s="173" t="s">
        <v>153</v>
      </c>
      <c r="E1097" s="184" t="s">
        <v>21</v>
      </c>
      <c r="F1097" s="185" t="s">
        <v>2133</v>
      </c>
      <c r="H1097" s="186">
        <v>150.1</v>
      </c>
      <c r="I1097" s="180"/>
      <c r="L1097" s="175"/>
      <c r="M1097" s="181"/>
      <c r="N1097" s="182"/>
      <c r="O1097" s="182"/>
      <c r="P1097" s="182"/>
      <c r="Q1097" s="182"/>
      <c r="R1097" s="182"/>
      <c r="S1097" s="182"/>
      <c r="T1097" s="183"/>
      <c r="AT1097" s="184" t="s">
        <v>153</v>
      </c>
      <c r="AU1097" s="184" t="s">
        <v>161</v>
      </c>
      <c r="AV1097" s="11" t="s">
        <v>149</v>
      </c>
      <c r="AW1097" s="11" t="s">
        <v>35</v>
      </c>
      <c r="AX1097" s="11" t="s">
        <v>71</v>
      </c>
      <c r="AY1097" s="184" t="s">
        <v>141</v>
      </c>
    </row>
    <row r="1098" spans="2:51" s="11" customFormat="1" ht="20.25" customHeight="1">
      <c r="B1098" s="175"/>
      <c r="D1098" s="173" t="s">
        <v>153</v>
      </c>
      <c r="E1098" s="184" t="s">
        <v>21</v>
      </c>
      <c r="F1098" s="185" t="s">
        <v>2134</v>
      </c>
      <c r="H1098" s="186">
        <v>100.3</v>
      </c>
      <c r="I1098" s="180"/>
      <c r="L1098" s="175"/>
      <c r="M1098" s="181"/>
      <c r="N1098" s="182"/>
      <c r="O1098" s="182"/>
      <c r="P1098" s="182"/>
      <c r="Q1098" s="182"/>
      <c r="R1098" s="182"/>
      <c r="S1098" s="182"/>
      <c r="T1098" s="183"/>
      <c r="AT1098" s="184" t="s">
        <v>153</v>
      </c>
      <c r="AU1098" s="184" t="s">
        <v>161</v>
      </c>
      <c r="AV1098" s="11" t="s">
        <v>149</v>
      </c>
      <c r="AW1098" s="11" t="s">
        <v>35</v>
      </c>
      <c r="AX1098" s="11" t="s">
        <v>71</v>
      </c>
      <c r="AY1098" s="184" t="s">
        <v>141</v>
      </c>
    </row>
    <row r="1099" spans="2:51" s="11" customFormat="1" ht="20.25" customHeight="1">
      <c r="B1099" s="175"/>
      <c r="D1099" s="173" t="s">
        <v>153</v>
      </c>
      <c r="E1099" s="184" t="s">
        <v>21</v>
      </c>
      <c r="F1099" s="185" t="s">
        <v>2135</v>
      </c>
      <c r="H1099" s="186">
        <v>25.7</v>
      </c>
      <c r="I1099" s="180"/>
      <c r="L1099" s="175"/>
      <c r="M1099" s="181"/>
      <c r="N1099" s="182"/>
      <c r="O1099" s="182"/>
      <c r="P1099" s="182"/>
      <c r="Q1099" s="182"/>
      <c r="R1099" s="182"/>
      <c r="S1099" s="182"/>
      <c r="T1099" s="183"/>
      <c r="AT1099" s="184" t="s">
        <v>153</v>
      </c>
      <c r="AU1099" s="184" t="s">
        <v>161</v>
      </c>
      <c r="AV1099" s="11" t="s">
        <v>149</v>
      </c>
      <c r="AW1099" s="11" t="s">
        <v>35</v>
      </c>
      <c r="AX1099" s="11" t="s">
        <v>71</v>
      </c>
      <c r="AY1099" s="184" t="s">
        <v>141</v>
      </c>
    </row>
    <row r="1100" spans="2:51" s="11" customFormat="1" ht="20.25" customHeight="1">
      <c r="B1100" s="175"/>
      <c r="D1100" s="173" t="s">
        <v>153</v>
      </c>
      <c r="E1100" s="184" t="s">
        <v>21</v>
      </c>
      <c r="F1100" s="185" t="s">
        <v>2136</v>
      </c>
      <c r="H1100" s="186">
        <v>28.3</v>
      </c>
      <c r="I1100" s="180"/>
      <c r="L1100" s="175"/>
      <c r="M1100" s="181"/>
      <c r="N1100" s="182"/>
      <c r="O1100" s="182"/>
      <c r="P1100" s="182"/>
      <c r="Q1100" s="182"/>
      <c r="R1100" s="182"/>
      <c r="S1100" s="182"/>
      <c r="T1100" s="183"/>
      <c r="AT1100" s="184" t="s">
        <v>153</v>
      </c>
      <c r="AU1100" s="184" t="s">
        <v>161</v>
      </c>
      <c r="AV1100" s="11" t="s">
        <v>149</v>
      </c>
      <c r="AW1100" s="11" t="s">
        <v>35</v>
      </c>
      <c r="AX1100" s="11" t="s">
        <v>71</v>
      </c>
      <c r="AY1100" s="184" t="s">
        <v>141</v>
      </c>
    </row>
    <row r="1101" spans="2:51" s="12" customFormat="1" ht="20.25" customHeight="1">
      <c r="B1101" s="187"/>
      <c r="D1101" s="176" t="s">
        <v>153</v>
      </c>
      <c r="E1101" s="188" t="s">
        <v>21</v>
      </c>
      <c r="F1101" s="189" t="s">
        <v>168</v>
      </c>
      <c r="H1101" s="190">
        <v>573.512</v>
      </c>
      <c r="I1101" s="191"/>
      <c r="L1101" s="187"/>
      <c r="M1101" s="192"/>
      <c r="N1101" s="193"/>
      <c r="O1101" s="193"/>
      <c r="P1101" s="193"/>
      <c r="Q1101" s="193"/>
      <c r="R1101" s="193"/>
      <c r="S1101" s="193"/>
      <c r="T1101" s="194"/>
      <c r="AT1101" s="195" t="s">
        <v>153</v>
      </c>
      <c r="AU1101" s="195" t="s">
        <v>161</v>
      </c>
      <c r="AV1101" s="12" t="s">
        <v>148</v>
      </c>
      <c r="AW1101" s="12" t="s">
        <v>35</v>
      </c>
      <c r="AX1101" s="12" t="s">
        <v>8</v>
      </c>
      <c r="AY1101" s="195" t="s">
        <v>141</v>
      </c>
    </row>
    <row r="1102" spans="2:65" s="1" customFormat="1" ht="28.5" customHeight="1">
      <c r="B1102" s="160"/>
      <c r="C1102" s="161" t="s">
        <v>2137</v>
      </c>
      <c r="D1102" s="161" t="s">
        <v>143</v>
      </c>
      <c r="E1102" s="162" t="s">
        <v>2138</v>
      </c>
      <c r="F1102" s="163" t="s">
        <v>2139</v>
      </c>
      <c r="G1102" s="164" t="s">
        <v>187</v>
      </c>
      <c r="H1102" s="165">
        <v>573.512</v>
      </c>
      <c r="I1102" s="166"/>
      <c r="J1102" s="167">
        <f>ROUND(I1102*H1102,0)</f>
        <v>0</v>
      </c>
      <c r="K1102" s="163" t="s">
        <v>147</v>
      </c>
      <c r="L1102" s="34"/>
      <c r="M1102" s="168" t="s">
        <v>21</v>
      </c>
      <c r="N1102" s="169" t="s">
        <v>43</v>
      </c>
      <c r="O1102" s="35"/>
      <c r="P1102" s="170">
        <f>O1102*H1102</f>
        <v>0</v>
      </c>
      <c r="Q1102" s="170">
        <v>0.00029</v>
      </c>
      <c r="R1102" s="170">
        <f>Q1102*H1102</f>
        <v>0.16631848</v>
      </c>
      <c r="S1102" s="170">
        <v>0</v>
      </c>
      <c r="T1102" s="171">
        <f>S1102*H1102</f>
        <v>0</v>
      </c>
      <c r="AR1102" s="17" t="s">
        <v>239</v>
      </c>
      <c r="AT1102" s="17" t="s">
        <v>143</v>
      </c>
      <c r="AU1102" s="17" t="s">
        <v>161</v>
      </c>
      <c r="AY1102" s="17" t="s">
        <v>141</v>
      </c>
      <c r="BE1102" s="172">
        <f>IF(N1102="základní",J1102,0)</f>
        <v>0</v>
      </c>
      <c r="BF1102" s="172">
        <f>IF(N1102="snížená",J1102,0)</f>
        <v>0</v>
      </c>
      <c r="BG1102" s="172">
        <f>IF(N1102="zákl. přenesená",J1102,0)</f>
        <v>0</v>
      </c>
      <c r="BH1102" s="172">
        <f>IF(N1102="sníž. přenesená",J1102,0)</f>
        <v>0</v>
      </c>
      <c r="BI1102" s="172">
        <f>IF(N1102="nulová",J1102,0)</f>
        <v>0</v>
      </c>
      <c r="BJ1102" s="17" t="s">
        <v>149</v>
      </c>
      <c r="BK1102" s="172">
        <f>ROUND(I1102*H1102,0)</f>
        <v>0</v>
      </c>
      <c r="BL1102" s="17" t="s">
        <v>239</v>
      </c>
      <c r="BM1102" s="17" t="s">
        <v>2140</v>
      </c>
    </row>
    <row r="1103" spans="2:47" s="1" customFormat="1" ht="28.5" customHeight="1">
      <c r="B1103" s="34"/>
      <c r="D1103" s="173" t="s">
        <v>151</v>
      </c>
      <c r="F1103" s="174" t="s">
        <v>2141</v>
      </c>
      <c r="I1103" s="134"/>
      <c r="L1103" s="34"/>
      <c r="M1103" s="63"/>
      <c r="N1103" s="35"/>
      <c r="O1103" s="35"/>
      <c r="P1103" s="35"/>
      <c r="Q1103" s="35"/>
      <c r="R1103" s="35"/>
      <c r="S1103" s="35"/>
      <c r="T1103" s="64"/>
      <c r="AT1103" s="17" t="s">
        <v>151</v>
      </c>
      <c r="AU1103" s="17" t="s">
        <v>161</v>
      </c>
    </row>
    <row r="1104" spans="2:63" s="10" customFormat="1" ht="36.75" customHeight="1">
      <c r="B1104" s="146"/>
      <c r="D1104" s="147" t="s">
        <v>70</v>
      </c>
      <c r="E1104" s="148" t="s">
        <v>2142</v>
      </c>
      <c r="F1104" s="148" t="s">
        <v>2143</v>
      </c>
      <c r="I1104" s="149"/>
      <c r="J1104" s="150">
        <f>BK1104</f>
        <v>0</v>
      </c>
      <c r="L1104" s="146"/>
      <c r="M1104" s="151"/>
      <c r="N1104" s="152"/>
      <c r="O1104" s="152"/>
      <c r="P1104" s="153">
        <f>P1105+P1112+P1115+P1118</f>
        <v>0</v>
      </c>
      <c r="Q1104" s="152"/>
      <c r="R1104" s="153">
        <f>R1105+R1112+R1115+R1118</f>
        <v>0</v>
      </c>
      <c r="S1104" s="152"/>
      <c r="T1104" s="154">
        <f>T1105+T1112+T1115+T1118</f>
        <v>0</v>
      </c>
      <c r="AR1104" s="147" t="s">
        <v>173</v>
      </c>
      <c r="AT1104" s="155" t="s">
        <v>70</v>
      </c>
      <c r="AU1104" s="155" t="s">
        <v>71</v>
      </c>
      <c r="AY1104" s="147" t="s">
        <v>141</v>
      </c>
      <c r="BK1104" s="156">
        <f>BK1105+BK1112+BK1115+BK1118</f>
        <v>0</v>
      </c>
    </row>
    <row r="1105" spans="2:63" s="10" customFormat="1" ht="19.5" customHeight="1">
      <c r="B1105" s="146"/>
      <c r="D1105" s="157" t="s">
        <v>70</v>
      </c>
      <c r="E1105" s="158" t="s">
        <v>2144</v>
      </c>
      <c r="F1105" s="158" t="s">
        <v>2145</v>
      </c>
      <c r="I1105" s="149"/>
      <c r="J1105" s="159">
        <f>BK1105</f>
        <v>0</v>
      </c>
      <c r="L1105" s="146"/>
      <c r="M1105" s="151"/>
      <c r="N1105" s="152"/>
      <c r="O1105" s="152"/>
      <c r="P1105" s="153">
        <f>SUM(P1106:P1111)</f>
        <v>0</v>
      </c>
      <c r="Q1105" s="152"/>
      <c r="R1105" s="153">
        <f>SUM(R1106:R1111)</f>
        <v>0</v>
      </c>
      <c r="S1105" s="152"/>
      <c r="T1105" s="154">
        <f>SUM(T1106:T1111)</f>
        <v>0</v>
      </c>
      <c r="AR1105" s="147" t="s">
        <v>173</v>
      </c>
      <c r="AT1105" s="155" t="s">
        <v>70</v>
      </c>
      <c r="AU1105" s="155" t="s">
        <v>8</v>
      </c>
      <c r="AY1105" s="147" t="s">
        <v>141</v>
      </c>
      <c r="BK1105" s="156">
        <f>SUM(BK1106:BK1111)</f>
        <v>0</v>
      </c>
    </row>
    <row r="1106" spans="2:65" s="1" customFormat="1" ht="20.25" customHeight="1">
      <c r="B1106" s="160"/>
      <c r="C1106" s="161" t="s">
        <v>2146</v>
      </c>
      <c r="D1106" s="161" t="s">
        <v>143</v>
      </c>
      <c r="E1106" s="162" t="s">
        <v>2147</v>
      </c>
      <c r="F1106" s="163" t="s">
        <v>2148</v>
      </c>
      <c r="G1106" s="164" t="s">
        <v>512</v>
      </c>
      <c r="H1106" s="165">
        <v>1</v>
      </c>
      <c r="I1106" s="166"/>
      <c r="J1106" s="167">
        <f>ROUND(I1106*H1106,0)</f>
        <v>0</v>
      </c>
      <c r="K1106" s="163" t="s">
        <v>21</v>
      </c>
      <c r="L1106" s="34"/>
      <c r="M1106" s="168" t="s">
        <v>21</v>
      </c>
      <c r="N1106" s="169" t="s">
        <v>43</v>
      </c>
      <c r="O1106" s="35"/>
      <c r="P1106" s="170">
        <f>O1106*H1106</f>
        <v>0</v>
      </c>
      <c r="Q1106" s="170">
        <v>0</v>
      </c>
      <c r="R1106" s="170">
        <f>Q1106*H1106</f>
        <v>0</v>
      </c>
      <c r="S1106" s="170">
        <v>0</v>
      </c>
      <c r="T1106" s="171">
        <f>S1106*H1106</f>
        <v>0</v>
      </c>
      <c r="AR1106" s="17" t="s">
        <v>2149</v>
      </c>
      <c r="AT1106" s="17" t="s">
        <v>143</v>
      </c>
      <c r="AU1106" s="17" t="s">
        <v>149</v>
      </c>
      <c r="AY1106" s="17" t="s">
        <v>141</v>
      </c>
      <c r="BE1106" s="172">
        <f>IF(N1106="základní",J1106,0)</f>
        <v>0</v>
      </c>
      <c r="BF1106" s="172">
        <f>IF(N1106="snížená",J1106,0)</f>
        <v>0</v>
      </c>
      <c r="BG1106" s="172">
        <f>IF(N1106="zákl. přenesená",J1106,0)</f>
        <v>0</v>
      </c>
      <c r="BH1106" s="172">
        <f>IF(N1106="sníž. přenesená",J1106,0)</f>
        <v>0</v>
      </c>
      <c r="BI1106" s="172">
        <f>IF(N1106="nulová",J1106,0)</f>
        <v>0</v>
      </c>
      <c r="BJ1106" s="17" t="s">
        <v>149</v>
      </c>
      <c r="BK1106" s="172">
        <f>ROUND(I1106*H1106,0)</f>
        <v>0</v>
      </c>
      <c r="BL1106" s="17" t="s">
        <v>2149</v>
      </c>
      <c r="BM1106" s="17" t="s">
        <v>2150</v>
      </c>
    </row>
    <row r="1107" spans="2:65" s="1" customFormat="1" ht="20.25" customHeight="1">
      <c r="B1107" s="160"/>
      <c r="C1107" s="161" t="s">
        <v>2151</v>
      </c>
      <c r="D1107" s="161" t="s">
        <v>143</v>
      </c>
      <c r="E1107" s="162" t="s">
        <v>2152</v>
      </c>
      <c r="F1107" s="163" t="s">
        <v>2153</v>
      </c>
      <c r="G1107" s="164" t="s">
        <v>1167</v>
      </c>
      <c r="H1107" s="165">
        <v>1</v>
      </c>
      <c r="I1107" s="166"/>
      <c r="J1107" s="167">
        <f>ROUND(I1107*H1107,0)</f>
        <v>0</v>
      </c>
      <c r="K1107" s="163" t="s">
        <v>21</v>
      </c>
      <c r="L1107" s="34"/>
      <c r="M1107" s="168" t="s">
        <v>21</v>
      </c>
      <c r="N1107" s="169" t="s">
        <v>43</v>
      </c>
      <c r="O1107" s="35"/>
      <c r="P1107" s="170">
        <f>O1107*H1107</f>
        <v>0</v>
      </c>
      <c r="Q1107" s="170">
        <v>0</v>
      </c>
      <c r="R1107" s="170">
        <f>Q1107*H1107</f>
        <v>0</v>
      </c>
      <c r="S1107" s="170">
        <v>0</v>
      </c>
      <c r="T1107" s="171">
        <f>S1107*H1107</f>
        <v>0</v>
      </c>
      <c r="AR1107" s="17" t="s">
        <v>2149</v>
      </c>
      <c r="AT1107" s="17" t="s">
        <v>143</v>
      </c>
      <c r="AU1107" s="17" t="s">
        <v>149</v>
      </c>
      <c r="AY1107" s="17" t="s">
        <v>141</v>
      </c>
      <c r="BE1107" s="172">
        <f>IF(N1107="základní",J1107,0)</f>
        <v>0</v>
      </c>
      <c r="BF1107" s="172">
        <f>IF(N1107="snížená",J1107,0)</f>
        <v>0</v>
      </c>
      <c r="BG1107" s="172">
        <f>IF(N1107="zákl. přenesená",J1107,0)</f>
        <v>0</v>
      </c>
      <c r="BH1107" s="172">
        <f>IF(N1107="sníž. přenesená",J1107,0)</f>
        <v>0</v>
      </c>
      <c r="BI1107" s="172">
        <f>IF(N1107="nulová",J1107,0)</f>
        <v>0</v>
      </c>
      <c r="BJ1107" s="17" t="s">
        <v>149</v>
      </c>
      <c r="BK1107" s="172">
        <f>ROUND(I1107*H1107,0)</f>
        <v>0</v>
      </c>
      <c r="BL1107" s="17" t="s">
        <v>2149</v>
      </c>
      <c r="BM1107" s="17" t="s">
        <v>2154</v>
      </c>
    </row>
    <row r="1108" spans="2:65" s="1" customFormat="1" ht="20.25" customHeight="1">
      <c r="B1108" s="160"/>
      <c r="C1108" s="161" t="s">
        <v>2155</v>
      </c>
      <c r="D1108" s="161" t="s">
        <v>143</v>
      </c>
      <c r="E1108" s="162" t="s">
        <v>2156</v>
      </c>
      <c r="F1108" s="163" t="s">
        <v>2157</v>
      </c>
      <c r="G1108" s="164" t="s">
        <v>1167</v>
      </c>
      <c r="H1108" s="165">
        <v>1</v>
      </c>
      <c r="I1108" s="166"/>
      <c r="J1108" s="167">
        <f>ROUND(I1108*H1108,0)</f>
        <v>0</v>
      </c>
      <c r="K1108" s="163" t="s">
        <v>21</v>
      </c>
      <c r="L1108" s="34"/>
      <c r="M1108" s="168" t="s">
        <v>21</v>
      </c>
      <c r="N1108" s="169" t="s">
        <v>43</v>
      </c>
      <c r="O1108" s="35"/>
      <c r="P1108" s="170">
        <f>O1108*H1108</f>
        <v>0</v>
      </c>
      <c r="Q1108" s="170">
        <v>0</v>
      </c>
      <c r="R1108" s="170">
        <f>Q1108*H1108</f>
        <v>0</v>
      </c>
      <c r="S1108" s="170">
        <v>0</v>
      </c>
      <c r="T1108" s="171">
        <f>S1108*H1108</f>
        <v>0</v>
      </c>
      <c r="AR1108" s="17" t="s">
        <v>2149</v>
      </c>
      <c r="AT1108" s="17" t="s">
        <v>143</v>
      </c>
      <c r="AU1108" s="17" t="s">
        <v>149</v>
      </c>
      <c r="AY1108" s="17" t="s">
        <v>141</v>
      </c>
      <c r="BE1108" s="172">
        <f>IF(N1108="základní",J1108,0)</f>
        <v>0</v>
      </c>
      <c r="BF1108" s="172">
        <f>IF(N1108="snížená",J1108,0)</f>
        <v>0</v>
      </c>
      <c r="BG1108" s="172">
        <f>IF(N1108="zákl. přenesená",J1108,0)</f>
        <v>0</v>
      </c>
      <c r="BH1108" s="172">
        <f>IF(N1108="sníž. přenesená",J1108,0)</f>
        <v>0</v>
      </c>
      <c r="BI1108" s="172">
        <f>IF(N1108="nulová",J1108,0)</f>
        <v>0</v>
      </c>
      <c r="BJ1108" s="17" t="s">
        <v>149</v>
      </c>
      <c r="BK1108" s="172">
        <f>ROUND(I1108*H1108,0)</f>
        <v>0</v>
      </c>
      <c r="BL1108" s="17" t="s">
        <v>2149</v>
      </c>
      <c r="BM1108" s="17" t="s">
        <v>2158</v>
      </c>
    </row>
    <row r="1109" spans="2:65" s="1" customFormat="1" ht="20.25" customHeight="1">
      <c r="B1109" s="160"/>
      <c r="C1109" s="161" t="s">
        <v>2159</v>
      </c>
      <c r="D1109" s="161" t="s">
        <v>143</v>
      </c>
      <c r="E1109" s="162" t="s">
        <v>2160</v>
      </c>
      <c r="F1109" s="163" t="s">
        <v>2161</v>
      </c>
      <c r="G1109" s="164" t="s">
        <v>1167</v>
      </c>
      <c r="H1109" s="165">
        <v>1</v>
      </c>
      <c r="I1109" s="166"/>
      <c r="J1109" s="167">
        <f>ROUND(I1109*H1109,0)</f>
        <v>0</v>
      </c>
      <c r="K1109" s="163" t="s">
        <v>21</v>
      </c>
      <c r="L1109" s="34"/>
      <c r="M1109" s="168" t="s">
        <v>21</v>
      </c>
      <c r="N1109" s="169" t="s">
        <v>43</v>
      </c>
      <c r="O1109" s="35"/>
      <c r="P1109" s="170">
        <f>O1109*H1109</f>
        <v>0</v>
      </c>
      <c r="Q1109" s="170">
        <v>0</v>
      </c>
      <c r="R1109" s="170">
        <f>Q1109*H1109</f>
        <v>0</v>
      </c>
      <c r="S1109" s="170">
        <v>0</v>
      </c>
      <c r="T1109" s="171">
        <f>S1109*H1109</f>
        <v>0</v>
      </c>
      <c r="AR1109" s="17" t="s">
        <v>2149</v>
      </c>
      <c r="AT1109" s="17" t="s">
        <v>143</v>
      </c>
      <c r="AU1109" s="17" t="s">
        <v>149</v>
      </c>
      <c r="AY1109" s="17" t="s">
        <v>141</v>
      </c>
      <c r="BE1109" s="172">
        <f>IF(N1109="základní",J1109,0)</f>
        <v>0</v>
      </c>
      <c r="BF1109" s="172">
        <f>IF(N1109="snížená",J1109,0)</f>
        <v>0</v>
      </c>
      <c r="BG1109" s="172">
        <f>IF(N1109="zákl. přenesená",J1109,0)</f>
        <v>0</v>
      </c>
      <c r="BH1109" s="172">
        <f>IF(N1109="sníž. přenesená",J1109,0)</f>
        <v>0</v>
      </c>
      <c r="BI1109" s="172">
        <f>IF(N1109="nulová",J1109,0)</f>
        <v>0</v>
      </c>
      <c r="BJ1109" s="17" t="s">
        <v>149</v>
      </c>
      <c r="BK1109" s="172">
        <f>ROUND(I1109*H1109,0)</f>
        <v>0</v>
      </c>
      <c r="BL1109" s="17" t="s">
        <v>2149</v>
      </c>
      <c r="BM1109" s="17" t="s">
        <v>2162</v>
      </c>
    </row>
    <row r="1110" spans="2:65" s="1" customFormat="1" ht="20.25" customHeight="1">
      <c r="B1110" s="160"/>
      <c r="C1110" s="161" t="s">
        <v>2163</v>
      </c>
      <c r="D1110" s="161" t="s">
        <v>143</v>
      </c>
      <c r="E1110" s="162" t="s">
        <v>2164</v>
      </c>
      <c r="F1110" s="163" t="s">
        <v>2165</v>
      </c>
      <c r="G1110" s="164" t="s">
        <v>1167</v>
      </c>
      <c r="H1110" s="165">
        <v>1</v>
      </c>
      <c r="I1110" s="166"/>
      <c r="J1110" s="167">
        <f>ROUND(I1110*H1110,0)</f>
        <v>0</v>
      </c>
      <c r="K1110" s="163" t="s">
        <v>147</v>
      </c>
      <c r="L1110" s="34"/>
      <c r="M1110" s="168" t="s">
        <v>21</v>
      </c>
      <c r="N1110" s="169" t="s">
        <v>43</v>
      </c>
      <c r="O1110" s="35"/>
      <c r="P1110" s="170">
        <f>O1110*H1110</f>
        <v>0</v>
      </c>
      <c r="Q1110" s="170">
        <v>0</v>
      </c>
      <c r="R1110" s="170">
        <f>Q1110*H1110</f>
        <v>0</v>
      </c>
      <c r="S1110" s="170">
        <v>0</v>
      </c>
      <c r="T1110" s="171">
        <f>S1110*H1110</f>
        <v>0</v>
      </c>
      <c r="AR1110" s="17" t="s">
        <v>2149</v>
      </c>
      <c r="AT1110" s="17" t="s">
        <v>143</v>
      </c>
      <c r="AU1110" s="17" t="s">
        <v>149</v>
      </c>
      <c r="AY1110" s="17" t="s">
        <v>141</v>
      </c>
      <c r="BE1110" s="172">
        <f>IF(N1110="základní",J1110,0)</f>
        <v>0</v>
      </c>
      <c r="BF1110" s="172">
        <f>IF(N1110="snížená",J1110,0)</f>
        <v>0</v>
      </c>
      <c r="BG1110" s="172">
        <f>IF(N1110="zákl. přenesená",J1110,0)</f>
        <v>0</v>
      </c>
      <c r="BH1110" s="172">
        <f>IF(N1110="sníž. přenesená",J1110,0)</f>
        <v>0</v>
      </c>
      <c r="BI1110" s="172">
        <f>IF(N1110="nulová",J1110,0)</f>
        <v>0</v>
      </c>
      <c r="BJ1110" s="17" t="s">
        <v>149</v>
      </c>
      <c r="BK1110" s="172">
        <f>ROUND(I1110*H1110,0)</f>
        <v>0</v>
      </c>
      <c r="BL1110" s="17" t="s">
        <v>2149</v>
      </c>
      <c r="BM1110" s="17" t="s">
        <v>2166</v>
      </c>
    </row>
    <row r="1111" spans="2:47" s="1" customFormat="1" ht="28.5" customHeight="1">
      <c r="B1111" s="34"/>
      <c r="D1111" s="173" t="s">
        <v>151</v>
      </c>
      <c r="F1111" s="174" t="s">
        <v>2167</v>
      </c>
      <c r="I1111" s="134"/>
      <c r="L1111" s="34"/>
      <c r="M1111" s="63"/>
      <c r="N1111" s="35"/>
      <c r="O1111" s="35"/>
      <c r="P1111" s="35"/>
      <c r="Q1111" s="35"/>
      <c r="R1111" s="35"/>
      <c r="S1111" s="35"/>
      <c r="T1111" s="64"/>
      <c r="AT1111" s="17" t="s">
        <v>151</v>
      </c>
      <c r="AU1111" s="17" t="s">
        <v>149</v>
      </c>
    </row>
    <row r="1112" spans="2:63" s="10" customFormat="1" ht="29.25" customHeight="1">
      <c r="B1112" s="146"/>
      <c r="D1112" s="157" t="s">
        <v>70</v>
      </c>
      <c r="E1112" s="158" t="s">
        <v>2168</v>
      </c>
      <c r="F1112" s="158" t="s">
        <v>2169</v>
      </c>
      <c r="I1112" s="149"/>
      <c r="J1112" s="159">
        <f>BK1112</f>
        <v>0</v>
      </c>
      <c r="L1112" s="146"/>
      <c r="M1112" s="151"/>
      <c r="N1112" s="152"/>
      <c r="O1112" s="152"/>
      <c r="P1112" s="153">
        <f>SUM(P1113:P1114)</f>
        <v>0</v>
      </c>
      <c r="Q1112" s="152"/>
      <c r="R1112" s="153">
        <f>SUM(R1113:R1114)</f>
        <v>0</v>
      </c>
      <c r="S1112" s="152"/>
      <c r="T1112" s="154">
        <f>SUM(T1113:T1114)</f>
        <v>0</v>
      </c>
      <c r="AR1112" s="147" t="s">
        <v>173</v>
      </c>
      <c r="AT1112" s="155" t="s">
        <v>70</v>
      </c>
      <c r="AU1112" s="155" t="s">
        <v>8</v>
      </c>
      <c r="AY1112" s="147" t="s">
        <v>141</v>
      </c>
      <c r="BK1112" s="156">
        <f>SUM(BK1113:BK1114)</f>
        <v>0</v>
      </c>
    </row>
    <row r="1113" spans="2:65" s="1" customFormat="1" ht="20.25" customHeight="1">
      <c r="B1113" s="160"/>
      <c r="C1113" s="161" t="s">
        <v>2170</v>
      </c>
      <c r="D1113" s="161" t="s">
        <v>143</v>
      </c>
      <c r="E1113" s="162" t="s">
        <v>2171</v>
      </c>
      <c r="F1113" s="163" t="s">
        <v>2169</v>
      </c>
      <c r="G1113" s="164" t="s">
        <v>1167</v>
      </c>
      <c r="H1113" s="165">
        <v>1</v>
      </c>
      <c r="I1113" s="166"/>
      <c r="J1113" s="167">
        <f>ROUND(I1113*H1113,0)</f>
        <v>0</v>
      </c>
      <c r="K1113" s="163" t="s">
        <v>147</v>
      </c>
      <c r="L1113" s="34"/>
      <c r="M1113" s="168" t="s">
        <v>21</v>
      </c>
      <c r="N1113" s="169" t="s">
        <v>43</v>
      </c>
      <c r="O1113" s="35"/>
      <c r="P1113" s="170">
        <f>O1113*H1113</f>
        <v>0</v>
      </c>
      <c r="Q1113" s="170">
        <v>0</v>
      </c>
      <c r="R1113" s="170">
        <f>Q1113*H1113</f>
        <v>0</v>
      </c>
      <c r="S1113" s="170">
        <v>0</v>
      </c>
      <c r="T1113" s="171">
        <f>S1113*H1113</f>
        <v>0</v>
      </c>
      <c r="AR1113" s="17" t="s">
        <v>2149</v>
      </c>
      <c r="AT1113" s="17" t="s">
        <v>143</v>
      </c>
      <c r="AU1113" s="17" t="s">
        <v>149</v>
      </c>
      <c r="AY1113" s="17" t="s">
        <v>141</v>
      </c>
      <c r="BE1113" s="172">
        <f>IF(N1113="základní",J1113,0)</f>
        <v>0</v>
      </c>
      <c r="BF1113" s="172">
        <f>IF(N1113="snížená",J1113,0)</f>
        <v>0</v>
      </c>
      <c r="BG1113" s="172">
        <f>IF(N1113="zákl. přenesená",J1113,0)</f>
        <v>0</v>
      </c>
      <c r="BH1113" s="172">
        <f>IF(N1113="sníž. přenesená",J1113,0)</f>
        <v>0</v>
      </c>
      <c r="BI1113" s="172">
        <f>IF(N1113="nulová",J1113,0)</f>
        <v>0</v>
      </c>
      <c r="BJ1113" s="17" t="s">
        <v>149</v>
      </c>
      <c r="BK1113" s="172">
        <f>ROUND(I1113*H1113,0)</f>
        <v>0</v>
      </c>
      <c r="BL1113" s="17" t="s">
        <v>2149</v>
      </c>
      <c r="BM1113" s="17" t="s">
        <v>2172</v>
      </c>
    </row>
    <row r="1114" spans="2:47" s="1" customFormat="1" ht="20.25" customHeight="1">
      <c r="B1114" s="34"/>
      <c r="D1114" s="173" t="s">
        <v>151</v>
      </c>
      <c r="F1114" s="174" t="s">
        <v>2173</v>
      </c>
      <c r="I1114" s="134"/>
      <c r="L1114" s="34"/>
      <c r="M1114" s="63"/>
      <c r="N1114" s="35"/>
      <c r="O1114" s="35"/>
      <c r="P1114" s="35"/>
      <c r="Q1114" s="35"/>
      <c r="R1114" s="35"/>
      <c r="S1114" s="35"/>
      <c r="T1114" s="64"/>
      <c r="AT1114" s="17" t="s">
        <v>151</v>
      </c>
      <c r="AU1114" s="17" t="s">
        <v>149</v>
      </c>
    </row>
    <row r="1115" spans="2:63" s="10" customFormat="1" ht="29.25" customHeight="1">
      <c r="B1115" s="146"/>
      <c r="D1115" s="157" t="s">
        <v>70</v>
      </c>
      <c r="E1115" s="158" t="s">
        <v>2174</v>
      </c>
      <c r="F1115" s="158" t="s">
        <v>2175</v>
      </c>
      <c r="I1115" s="149"/>
      <c r="J1115" s="159">
        <f>BK1115</f>
        <v>0</v>
      </c>
      <c r="L1115" s="146"/>
      <c r="M1115" s="151"/>
      <c r="N1115" s="152"/>
      <c r="O1115" s="152"/>
      <c r="P1115" s="153">
        <f>SUM(P1116:P1117)</f>
        <v>0</v>
      </c>
      <c r="Q1115" s="152"/>
      <c r="R1115" s="153">
        <f>SUM(R1116:R1117)</f>
        <v>0</v>
      </c>
      <c r="S1115" s="152"/>
      <c r="T1115" s="154">
        <f>SUM(T1116:T1117)</f>
        <v>0</v>
      </c>
      <c r="AR1115" s="147" t="s">
        <v>173</v>
      </c>
      <c r="AT1115" s="155" t="s">
        <v>70</v>
      </c>
      <c r="AU1115" s="155" t="s">
        <v>8</v>
      </c>
      <c r="AY1115" s="147" t="s">
        <v>141</v>
      </c>
      <c r="BK1115" s="156">
        <f>SUM(BK1116:BK1117)</f>
        <v>0</v>
      </c>
    </row>
    <row r="1116" spans="2:65" s="1" customFormat="1" ht="20.25" customHeight="1">
      <c r="B1116" s="160"/>
      <c r="C1116" s="161" t="s">
        <v>2176</v>
      </c>
      <c r="D1116" s="161" t="s">
        <v>143</v>
      </c>
      <c r="E1116" s="162" t="s">
        <v>2177</v>
      </c>
      <c r="F1116" s="163" t="s">
        <v>2178</v>
      </c>
      <c r="G1116" s="164" t="s">
        <v>1167</v>
      </c>
      <c r="H1116" s="165">
        <v>1</v>
      </c>
      <c r="I1116" s="166"/>
      <c r="J1116" s="167">
        <f>ROUND(I1116*H1116,0)</f>
        <v>0</v>
      </c>
      <c r="K1116" s="163" t="s">
        <v>147</v>
      </c>
      <c r="L1116" s="34"/>
      <c r="M1116" s="168" t="s">
        <v>21</v>
      </c>
      <c r="N1116" s="169" t="s">
        <v>43</v>
      </c>
      <c r="O1116" s="35"/>
      <c r="P1116" s="170">
        <f>O1116*H1116</f>
        <v>0</v>
      </c>
      <c r="Q1116" s="170">
        <v>0</v>
      </c>
      <c r="R1116" s="170">
        <f>Q1116*H1116</f>
        <v>0</v>
      </c>
      <c r="S1116" s="170">
        <v>0</v>
      </c>
      <c r="T1116" s="171">
        <f>S1116*H1116</f>
        <v>0</v>
      </c>
      <c r="AR1116" s="17" t="s">
        <v>2149</v>
      </c>
      <c r="AT1116" s="17" t="s">
        <v>143</v>
      </c>
      <c r="AU1116" s="17" t="s">
        <v>149</v>
      </c>
      <c r="AY1116" s="17" t="s">
        <v>141</v>
      </c>
      <c r="BE1116" s="172">
        <f>IF(N1116="základní",J1116,0)</f>
        <v>0</v>
      </c>
      <c r="BF1116" s="172">
        <f>IF(N1116="snížená",J1116,0)</f>
        <v>0</v>
      </c>
      <c r="BG1116" s="172">
        <f>IF(N1116="zákl. přenesená",J1116,0)</f>
        <v>0</v>
      </c>
      <c r="BH1116" s="172">
        <f>IF(N1116="sníž. přenesená",J1116,0)</f>
        <v>0</v>
      </c>
      <c r="BI1116" s="172">
        <f>IF(N1116="nulová",J1116,0)</f>
        <v>0</v>
      </c>
      <c r="BJ1116" s="17" t="s">
        <v>149</v>
      </c>
      <c r="BK1116" s="172">
        <f>ROUND(I1116*H1116,0)</f>
        <v>0</v>
      </c>
      <c r="BL1116" s="17" t="s">
        <v>2149</v>
      </c>
      <c r="BM1116" s="17" t="s">
        <v>2179</v>
      </c>
    </row>
    <row r="1117" spans="2:47" s="1" customFormat="1" ht="20.25" customHeight="1">
      <c r="B1117" s="34"/>
      <c r="D1117" s="173" t="s">
        <v>151</v>
      </c>
      <c r="F1117" s="174" t="s">
        <v>2180</v>
      </c>
      <c r="I1117" s="134"/>
      <c r="L1117" s="34"/>
      <c r="M1117" s="63"/>
      <c r="N1117" s="35"/>
      <c r="O1117" s="35"/>
      <c r="P1117" s="35"/>
      <c r="Q1117" s="35"/>
      <c r="R1117" s="35"/>
      <c r="S1117" s="35"/>
      <c r="T1117" s="64"/>
      <c r="AT1117" s="17" t="s">
        <v>151</v>
      </c>
      <c r="AU1117" s="17" t="s">
        <v>149</v>
      </c>
    </row>
    <row r="1118" spans="2:63" s="10" customFormat="1" ht="29.25" customHeight="1">
      <c r="B1118" s="146"/>
      <c r="D1118" s="157" t="s">
        <v>70</v>
      </c>
      <c r="E1118" s="158" t="s">
        <v>2181</v>
      </c>
      <c r="F1118" s="158" t="s">
        <v>2182</v>
      </c>
      <c r="I1118" s="149"/>
      <c r="J1118" s="159">
        <f>BK1118</f>
        <v>0</v>
      </c>
      <c r="L1118" s="146"/>
      <c r="M1118" s="151"/>
      <c r="N1118" s="152"/>
      <c r="O1118" s="152"/>
      <c r="P1118" s="153">
        <f>SUM(P1119:P1120)</f>
        <v>0</v>
      </c>
      <c r="Q1118" s="152"/>
      <c r="R1118" s="153">
        <f>SUM(R1119:R1120)</f>
        <v>0</v>
      </c>
      <c r="S1118" s="152"/>
      <c r="T1118" s="154">
        <f>SUM(T1119:T1120)</f>
        <v>0</v>
      </c>
      <c r="AR1118" s="147" t="s">
        <v>173</v>
      </c>
      <c r="AT1118" s="155" t="s">
        <v>70</v>
      </c>
      <c r="AU1118" s="155" t="s">
        <v>8</v>
      </c>
      <c r="AY1118" s="147" t="s">
        <v>141</v>
      </c>
      <c r="BK1118" s="156">
        <f>SUM(BK1119:BK1120)</f>
        <v>0</v>
      </c>
    </row>
    <row r="1119" spans="2:65" s="1" customFormat="1" ht="20.25" customHeight="1">
      <c r="B1119" s="160"/>
      <c r="C1119" s="161" t="s">
        <v>2183</v>
      </c>
      <c r="D1119" s="161" t="s">
        <v>143</v>
      </c>
      <c r="E1119" s="162" t="s">
        <v>2184</v>
      </c>
      <c r="F1119" s="163" t="s">
        <v>2182</v>
      </c>
      <c r="G1119" s="164" t="s">
        <v>1167</v>
      </c>
      <c r="H1119" s="165">
        <v>1</v>
      </c>
      <c r="I1119" s="166"/>
      <c r="J1119" s="167">
        <f>ROUND(I1119*H1119,0)</f>
        <v>0</v>
      </c>
      <c r="K1119" s="163" t="s">
        <v>147</v>
      </c>
      <c r="L1119" s="34"/>
      <c r="M1119" s="168" t="s">
        <v>21</v>
      </c>
      <c r="N1119" s="169" t="s">
        <v>43</v>
      </c>
      <c r="O1119" s="35"/>
      <c r="P1119" s="170">
        <f>O1119*H1119</f>
        <v>0</v>
      </c>
      <c r="Q1119" s="170">
        <v>0</v>
      </c>
      <c r="R1119" s="170">
        <f>Q1119*H1119</f>
        <v>0</v>
      </c>
      <c r="S1119" s="170">
        <v>0</v>
      </c>
      <c r="T1119" s="171">
        <f>S1119*H1119</f>
        <v>0</v>
      </c>
      <c r="AR1119" s="17" t="s">
        <v>2149</v>
      </c>
      <c r="AT1119" s="17" t="s">
        <v>143</v>
      </c>
      <c r="AU1119" s="17" t="s">
        <v>149</v>
      </c>
      <c r="AY1119" s="17" t="s">
        <v>141</v>
      </c>
      <c r="BE1119" s="172">
        <f>IF(N1119="základní",J1119,0)</f>
        <v>0</v>
      </c>
      <c r="BF1119" s="172">
        <f>IF(N1119="snížená",J1119,0)</f>
        <v>0</v>
      </c>
      <c r="BG1119" s="172">
        <f>IF(N1119="zákl. přenesená",J1119,0)</f>
        <v>0</v>
      </c>
      <c r="BH1119" s="172">
        <f>IF(N1119="sníž. přenesená",J1119,0)</f>
        <v>0</v>
      </c>
      <c r="BI1119" s="172">
        <f>IF(N1119="nulová",J1119,0)</f>
        <v>0</v>
      </c>
      <c r="BJ1119" s="17" t="s">
        <v>149</v>
      </c>
      <c r="BK1119" s="172">
        <f>ROUND(I1119*H1119,0)</f>
        <v>0</v>
      </c>
      <c r="BL1119" s="17" t="s">
        <v>2149</v>
      </c>
      <c r="BM1119" s="17" t="s">
        <v>2185</v>
      </c>
    </row>
    <row r="1120" spans="2:47" s="1" customFormat="1" ht="20.25" customHeight="1">
      <c r="B1120" s="34"/>
      <c r="D1120" s="173" t="s">
        <v>151</v>
      </c>
      <c r="F1120" s="174" t="s">
        <v>2186</v>
      </c>
      <c r="I1120" s="134"/>
      <c r="L1120" s="34"/>
      <c r="M1120" s="221"/>
      <c r="N1120" s="222"/>
      <c r="O1120" s="222"/>
      <c r="P1120" s="222"/>
      <c r="Q1120" s="222"/>
      <c r="R1120" s="222"/>
      <c r="S1120" s="222"/>
      <c r="T1120" s="223"/>
      <c r="AT1120" s="17" t="s">
        <v>151</v>
      </c>
      <c r="AU1120" s="17" t="s">
        <v>149</v>
      </c>
    </row>
    <row r="1121" spans="2:12" s="1" customFormat="1" ht="6.75" customHeight="1">
      <c r="B1121" s="49"/>
      <c r="C1121" s="50"/>
      <c r="D1121" s="50"/>
      <c r="E1121" s="50"/>
      <c r="F1121" s="50"/>
      <c r="G1121" s="50"/>
      <c r="H1121" s="50"/>
      <c r="I1121" s="112"/>
      <c r="J1121" s="50"/>
      <c r="K1121" s="50"/>
      <c r="L1121" s="34"/>
    </row>
    <row r="1122" ht="12">
      <c r="AT1122" s="224"/>
    </row>
  </sheetData>
  <sheetProtection password="CC35" sheet="1" objects="1" scenarios="1" formatColumns="0" formatRows="0" sort="0" autoFilter="0"/>
  <autoFilter ref="C112:K112"/>
  <mergeCells count="9">
    <mergeCell ref="E105:H105"/>
    <mergeCell ref="G1:H1"/>
    <mergeCell ref="L2:V2"/>
    <mergeCell ref="E7:H7"/>
    <mergeCell ref="E9:H9"/>
    <mergeCell ref="E24:H24"/>
    <mergeCell ref="E45:H45"/>
    <mergeCell ref="E47:H47"/>
    <mergeCell ref="E103:H103"/>
  </mergeCells>
  <hyperlinks>
    <hyperlink ref="F1:G1" location="C2" tooltip="Krycí list soupisu" display="1) Krycí list soupisu"/>
    <hyperlink ref="G1:H1" location="C54" tooltip="Rekapitulace" display="2) Rekapitulace"/>
    <hyperlink ref="J1" location="C11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6.421875" style="276" customWidth="1"/>
    <col min="2" max="2" width="1.28515625" style="276" customWidth="1"/>
    <col min="3" max="4" width="3.8515625" style="276" customWidth="1"/>
    <col min="5" max="5" width="9.140625" style="276" customWidth="1"/>
    <col min="6" max="6" width="7.140625" style="276" customWidth="1"/>
    <col min="7" max="7" width="3.8515625" style="276" customWidth="1"/>
    <col min="8" max="8" width="60.57421875" style="276" customWidth="1"/>
    <col min="9" max="10" width="15.57421875" style="276" customWidth="1"/>
    <col min="11" max="11" width="1.28515625" style="276" customWidth="1"/>
    <col min="12" max="16384" width="8.8515625" style="276" customWidth="1"/>
  </cols>
  <sheetData>
    <row r="1" ht="37.5" customHeight="1"/>
    <row r="2" spans="2:1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283" customFormat="1" ht="45" customHeight="1">
      <c r="B3" s="280"/>
      <c r="C3" s="281" t="s">
        <v>2194</v>
      </c>
      <c r="D3" s="281"/>
      <c r="E3" s="281"/>
      <c r="F3" s="281"/>
      <c r="G3" s="281"/>
      <c r="H3" s="281"/>
      <c r="I3" s="281"/>
      <c r="J3" s="281"/>
      <c r="K3" s="282"/>
    </row>
    <row r="4" spans="2:11" ht="25.5" customHeight="1">
      <c r="B4" s="284"/>
      <c r="C4" s="285" t="s">
        <v>2195</v>
      </c>
      <c r="D4" s="285"/>
      <c r="E4" s="285"/>
      <c r="F4" s="285"/>
      <c r="G4" s="285"/>
      <c r="H4" s="285"/>
      <c r="I4" s="285"/>
      <c r="J4" s="285"/>
      <c r="K4" s="286"/>
    </row>
    <row r="5" spans="2:11" ht="5.25" customHeight="1">
      <c r="B5" s="284"/>
      <c r="C5" s="287"/>
      <c r="D5" s="287"/>
      <c r="E5" s="287"/>
      <c r="F5" s="287"/>
      <c r="G5" s="287"/>
      <c r="H5" s="287"/>
      <c r="I5" s="287"/>
      <c r="J5" s="287"/>
      <c r="K5" s="286"/>
    </row>
    <row r="6" spans="2:11" ht="15" customHeight="1">
      <c r="B6" s="284"/>
      <c r="C6" s="288" t="s">
        <v>2196</v>
      </c>
      <c r="D6" s="288"/>
      <c r="E6" s="288"/>
      <c r="F6" s="288"/>
      <c r="G6" s="288"/>
      <c r="H6" s="288"/>
      <c r="I6" s="288"/>
      <c r="J6" s="288"/>
      <c r="K6" s="286"/>
    </row>
    <row r="7" spans="2:11" ht="15" customHeight="1">
      <c r="B7" s="289"/>
      <c r="C7" s="288" t="s">
        <v>2197</v>
      </c>
      <c r="D7" s="288"/>
      <c r="E7" s="288"/>
      <c r="F7" s="288"/>
      <c r="G7" s="288"/>
      <c r="H7" s="288"/>
      <c r="I7" s="288"/>
      <c r="J7" s="288"/>
      <c r="K7" s="286"/>
    </row>
    <row r="8" spans="2:11" ht="12.75" customHeight="1">
      <c r="B8" s="289"/>
      <c r="C8" s="290"/>
      <c r="D8" s="290"/>
      <c r="E8" s="290"/>
      <c r="F8" s="290"/>
      <c r="G8" s="290"/>
      <c r="H8" s="290"/>
      <c r="I8" s="290"/>
      <c r="J8" s="290"/>
      <c r="K8" s="286"/>
    </row>
    <row r="9" spans="2:11" ht="15" customHeight="1">
      <c r="B9" s="289"/>
      <c r="C9" s="288" t="s">
        <v>2198</v>
      </c>
      <c r="D9" s="288"/>
      <c r="E9" s="288"/>
      <c r="F9" s="288"/>
      <c r="G9" s="288"/>
      <c r="H9" s="288"/>
      <c r="I9" s="288"/>
      <c r="J9" s="288"/>
      <c r="K9" s="286"/>
    </row>
    <row r="10" spans="2:11" ht="15" customHeight="1">
      <c r="B10" s="289"/>
      <c r="C10" s="290"/>
      <c r="D10" s="288" t="s">
        <v>2199</v>
      </c>
      <c r="E10" s="288"/>
      <c r="F10" s="288"/>
      <c r="G10" s="288"/>
      <c r="H10" s="288"/>
      <c r="I10" s="288"/>
      <c r="J10" s="288"/>
      <c r="K10" s="286"/>
    </row>
    <row r="11" spans="2:11" ht="15" customHeight="1">
      <c r="B11" s="289"/>
      <c r="C11" s="291"/>
      <c r="D11" s="288" t="s">
        <v>2200</v>
      </c>
      <c r="E11" s="288"/>
      <c r="F11" s="288"/>
      <c r="G11" s="288"/>
      <c r="H11" s="288"/>
      <c r="I11" s="288"/>
      <c r="J11" s="288"/>
      <c r="K11" s="286"/>
    </row>
    <row r="12" spans="2:11" ht="12.75" customHeight="1">
      <c r="B12" s="289"/>
      <c r="C12" s="291"/>
      <c r="D12" s="291"/>
      <c r="E12" s="291"/>
      <c r="F12" s="291"/>
      <c r="G12" s="291"/>
      <c r="H12" s="291"/>
      <c r="I12" s="291"/>
      <c r="J12" s="291"/>
      <c r="K12" s="286"/>
    </row>
    <row r="13" spans="2:11" ht="15" customHeight="1">
      <c r="B13" s="289"/>
      <c r="C13" s="291"/>
      <c r="D13" s="288" t="s">
        <v>2201</v>
      </c>
      <c r="E13" s="288"/>
      <c r="F13" s="288"/>
      <c r="G13" s="288"/>
      <c r="H13" s="288"/>
      <c r="I13" s="288"/>
      <c r="J13" s="288"/>
      <c r="K13" s="286"/>
    </row>
    <row r="14" spans="2:11" ht="15" customHeight="1">
      <c r="B14" s="289"/>
      <c r="C14" s="291"/>
      <c r="D14" s="288" t="s">
        <v>2202</v>
      </c>
      <c r="E14" s="288"/>
      <c r="F14" s="288"/>
      <c r="G14" s="288"/>
      <c r="H14" s="288"/>
      <c r="I14" s="288"/>
      <c r="J14" s="288"/>
      <c r="K14" s="286"/>
    </row>
    <row r="15" spans="2:11" ht="15" customHeight="1">
      <c r="B15" s="289"/>
      <c r="C15" s="291"/>
      <c r="D15" s="288" t="s">
        <v>2203</v>
      </c>
      <c r="E15" s="288"/>
      <c r="F15" s="288"/>
      <c r="G15" s="288"/>
      <c r="H15" s="288"/>
      <c r="I15" s="288"/>
      <c r="J15" s="288"/>
      <c r="K15" s="286"/>
    </row>
    <row r="16" spans="2:11" ht="15" customHeight="1">
      <c r="B16" s="289"/>
      <c r="C16" s="291"/>
      <c r="D16" s="291"/>
      <c r="E16" s="292" t="s">
        <v>77</v>
      </c>
      <c r="F16" s="288" t="s">
        <v>2204</v>
      </c>
      <c r="G16" s="288"/>
      <c r="H16" s="288"/>
      <c r="I16" s="288"/>
      <c r="J16" s="288"/>
      <c r="K16" s="286"/>
    </row>
    <row r="17" spans="2:11" ht="15" customHeight="1">
      <c r="B17" s="289"/>
      <c r="C17" s="291"/>
      <c r="D17" s="291"/>
      <c r="E17" s="292" t="s">
        <v>2205</v>
      </c>
      <c r="F17" s="288" t="s">
        <v>2206</v>
      </c>
      <c r="G17" s="288"/>
      <c r="H17" s="288"/>
      <c r="I17" s="288"/>
      <c r="J17" s="288"/>
      <c r="K17" s="286"/>
    </row>
    <row r="18" spans="2:11" ht="15" customHeight="1">
      <c r="B18" s="289"/>
      <c r="C18" s="291"/>
      <c r="D18" s="291"/>
      <c r="E18" s="292" t="s">
        <v>2207</v>
      </c>
      <c r="F18" s="288" t="s">
        <v>2208</v>
      </c>
      <c r="G18" s="288"/>
      <c r="H18" s="288"/>
      <c r="I18" s="288"/>
      <c r="J18" s="288"/>
      <c r="K18" s="286"/>
    </row>
    <row r="19" spans="2:11" ht="15" customHeight="1">
      <c r="B19" s="289"/>
      <c r="C19" s="291"/>
      <c r="D19" s="291"/>
      <c r="E19" s="292" t="s">
        <v>2209</v>
      </c>
      <c r="F19" s="288" t="s">
        <v>2210</v>
      </c>
      <c r="G19" s="288"/>
      <c r="H19" s="288"/>
      <c r="I19" s="288"/>
      <c r="J19" s="288"/>
      <c r="K19" s="286"/>
    </row>
    <row r="20" spans="2:11" ht="15" customHeight="1">
      <c r="B20" s="289"/>
      <c r="C20" s="291"/>
      <c r="D20" s="291"/>
      <c r="E20" s="292" t="s">
        <v>2211</v>
      </c>
      <c r="F20" s="288" t="s">
        <v>2212</v>
      </c>
      <c r="G20" s="288"/>
      <c r="H20" s="288"/>
      <c r="I20" s="288"/>
      <c r="J20" s="288"/>
      <c r="K20" s="286"/>
    </row>
    <row r="21" spans="2:11" ht="15" customHeight="1">
      <c r="B21" s="289"/>
      <c r="C21" s="291"/>
      <c r="D21" s="291"/>
      <c r="E21" s="292" t="s">
        <v>2213</v>
      </c>
      <c r="F21" s="288" t="s">
        <v>2214</v>
      </c>
      <c r="G21" s="288"/>
      <c r="H21" s="288"/>
      <c r="I21" s="288"/>
      <c r="J21" s="288"/>
      <c r="K21" s="286"/>
    </row>
    <row r="22" spans="2:11" ht="12.75" customHeight="1">
      <c r="B22" s="289"/>
      <c r="C22" s="291"/>
      <c r="D22" s="291"/>
      <c r="E22" s="291"/>
      <c r="F22" s="291"/>
      <c r="G22" s="291"/>
      <c r="H22" s="291"/>
      <c r="I22" s="291"/>
      <c r="J22" s="291"/>
      <c r="K22" s="286"/>
    </row>
    <row r="23" spans="2:11" ht="15" customHeight="1">
      <c r="B23" s="289"/>
      <c r="C23" s="288" t="s">
        <v>2215</v>
      </c>
      <c r="D23" s="288"/>
      <c r="E23" s="288"/>
      <c r="F23" s="288"/>
      <c r="G23" s="288"/>
      <c r="H23" s="288"/>
      <c r="I23" s="288"/>
      <c r="J23" s="288"/>
      <c r="K23" s="286"/>
    </row>
    <row r="24" spans="2:11" ht="15" customHeight="1">
      <c r="B24" s="289"/>
      <c r="C24" s="288" t="s">
        <v>2216</v>
      </c>
      <c r="D24" s="288"/>
      <c r="E24" s="288"/>
      <c r="F24" s="288"/>
      <c r="G24" s="288"/>
      <c r="H24" s="288"/>
      <c r="I24" s="288"/>
      <c r="J24" s="288"/>
      <c r="K24" s="286"/>
    </row>
    <row r="25" spans="2:11" ht="15" customHeight="1">
      <c r="B25" s="289"/>
      <c r="C25" s="290"/>
      <c r="D25" s="288" t="s">
        <v>2217</v>
      </c>
      <c r="E25" s="288"/>
      <c r="F25" s="288"/>
      <c r="G25" s="288"/>
      <c r="H25" s="288"/>
      <c r="I25" s="288"/>
      <c r="J25" s="288"/>
      <c r="K25" s="286"/>
    </row>
    <row r="26" spans="2:11" ht="15" customHeight="1">
      <c r="B26" s="289"/>
      <c r="C26" s="291"/>
      <c r="D26" s="288" t="s">
        <v>2218</v>
      </c>
      <c r="E26" s="288"/>
      <c r="F26" s="288"/>
      <c r="G26" s="288"/>
      <c r="H26" s="288"/>
      <c r="I26" s="288"/>
      <c r="J26" s="288"/>
      <c r="K26" s="286"/>
    </row>
    <row r="27" spans="2:11" ht="12.75" customHeight="1">
      <c r="B27" s="289"/>
      <c r="C27" s="291"/>
      <c r="D27" s="291"/>
      <c r="E27" s="291"/>
      <c r="F27" s="291"/>
      <c r="G27" s="291"/>
      <c r="H27" s="291"/>
      <c r="I27" s="291"/>
      <c r="J27" s="291"/>
      <c r="K27" s="286"/>
    </row>
    <row r="28" spans="2:11" ht="15" customHeight="1">
      <c r="B28" s="289"/>
      <c r="C28" s="291"/>
      <c r="D28" s="288" t="s">
        <v>2219</v>
      </c>
      <c r="E28" s="288"/>
      <c r="F28" s="288"/>
      <c r="G28" s="288"/>
      <c r="H28" s="288"/>
      <c r="I28" s="288"/>
      <c r="J28" s="288"/>
      <c r="K28" s="286"/>
    </row>
    <row r="29" spans="2:11" ht="15" customHeight="1">
      <c r="B29" s="289"/>
      <c r="C29" s="291"/>
      <c r="D29" s="288" t="s">
        <v>2220</v>
      </c>
      <c r="E29" s="288"/>
      <c r="F29" s="288"/>
      <c r="G29" s="288"/>
      <c r="H29" s="288"/>
      <c r="I29" s="288"/>
      <c r="J29" s="288"/>
      <c r="K29" s="286"/>
    </row>
    <row r="30" spans="2:11" ht="12.75" customHeight="1">
      <c r="B30" s="289"/>
      <c r="C30" s="291"/>
      <c r="D30" s="291"/>
      <c r="E30" s="291"/>
      <c r="F30" s="291"/>
      <c r="G30" s="291"/>
      <c r="H30" s="291"/>
      <c r="I30" s="291"/>
      <c r="J30" s="291"/>
      <c r="K30" s="286"/>
    </row>
    <row r="31" spans="2:11" ht="15" customHeight="1">
      <c r="B31" s="289"/>
      <c r="C31" s="291"/>
      <c r="D31" s="288" t="s">
        <v>2221</v>
      </c>
      <c r="E31" s="288"/>
      <c r="F31" s="288"/>
      <c r="G31" s="288"/>
      <c r="H31" s="288"/>
      <c r="I31" s="288"/>
      <c r="J31" s="288"/>
      <c r="K31" s="286"/>
    </row>
    <row r="32" spans="2:11" ht="15" customHeight="1">
      <c r="B32" s="289"/>
      <c r="C32" s="291"/>
      <c r="D32" s="288" t="s">
        <v>2222</v>
      </c>
      <c r="E32" s="288"/>
      <c r="F32" s="288"/>
      <c r="G32" s="288"/>
      <c r="H32" s="288"/>
      <c r="I32" s="288"/>
      <c r="J32" s="288"/>
      <c r="K32" s="286"/>
    </row>
    <row r="33" spans="2:11" ht="15" customHeight="1">
      <c r="B33" s="289"/>
      <c r="C33" s="291"/>
      <c r="D33" s="288" t="s">
        <v>2223</v>
      </c>
      <c r="E33" s="288"/>
      <c r="F33" s="288"/>
      <c r="G33" s="288"/>
      <c r="H33" s="288"/>
      <c r="I33" s="288"/>
      <c r="J33" s="288"/>
      <c r="K33" s="286"/>
    </row>
    <row r="34" spans="2:11" ht="15" customHeight="1">
      <c r="B34" s="289"/>
      <c r="C34" s="291"/>
      <c r="D34" s="290"/>
      <c r="E34" s="293" t="s">
        <v>126</v>
      </c>
      <c r="F34" s="290"/>
      <c r="G34" s="288" t="s">
        <v>2224</v>
      </c>
      <c r="H34" s="288"/>
      <c r="I34" s="288"/>
      <c r="J34" s="288"/>
      <c r="K34" s="286"/>
    </row>
    <row r="35" spans="2:11" ht="30.75" customHeight="1">
      <c r="B35" s="289"/>
      <c r="C35" s="291"/>
      <c r="D35" s="290"/>
      <c r="E35" s="293" t="s">
        <v>2225</v>
      </c>
      <c r="F35" s="290"/>
      <c r="G35" s="288" t="s">
        <v>2226</v>
      </c>
      <c r="H35" s="288"/>
      <c r="I35" s="288"/>
      <c r="J35" s="288"/>
      <c r="K35" s="286"/>
    </row>
    <row r="36" spans="2:11" ht="15" customHeight="1">
      <c r="B36" s="289"/>
      <c r="C36" s="291"/>
      <c r="D36" s="290"/>
      <c r="E36" s="293" t="s">
        <v>52</v>
      </c>
      <c r="F36" s="290"/>
      <c r="G36" s="288" t="s">
        <v>2227</v>
      </c>
      <c r="H36" s="288"/>
      <c r="I36" s="288"/>
      <c r="J36" s="288"/>
      <c r="K36" s="286"/>
    </row>
    <row r="37" spans="2:11" ht="15" customHeight="1">
      <c r="B37" s="289"/>
      <c r="C37" s="291"/>
      <c r="D37" s="290"/>
      <c r="E37" s="293" t="s">
        <v>127</v>
      </c>
      <c r="F37" s="290"/>
      <c r="G37" s="288" t="s">
        <v>2228</v>
      </c>
      <c r="H37" s="288"/>
      <c r="I37" s="288"/>
      <c r="J37" s="288"/>
      <c r="K37" s="286"/>
    </row>
    <row r="38" spans="2:11" ht="15" customHeight="1">
      <c r="B38" s="289"/>
      <c r="C38" s="291"/>
      <c r="D38" s="290"/>
      <c r="E38" s="293" t="s">
        <v>128</v>
      </c>
      <c r="F38" s="290"/>
      <c r="G38" s="288" t="s">
        <v>2229</v>
      </c>
      <c r="H38" s="288"/>
      <c r="I38" s="288"/>
      <c r="J38" s="288"/>
      <c r="K38" s="286"/>
    </row>
    <row r="39" spans="2:11" ht="15" customHeight="1">
      <c r="B39" s="289"/>
      <c r="C39" s="291"/>
      <c r="D39" s="290"/>
      <c r="E39" s="293" t="s">
        <v>129</v>
      </c>
      <c r="F39" s="290"/>
      <c r="G39" s="288" t="s">
        <v>2230</v>
      </c>
      <c r="H39" s="288"/>
      <c r="I39" s="288"/>
      <c r="J39" s="288"/>
      <c r="K39" s="286"/>
    </row>
    <row r="40" spans="2:11" ht="15" customHeight="1">
      <c r="B40" s="289"/>
      <c r="C40" s="291"/>
      <c r="D40" s="290"/>
      <c r="E40" s="293" t="s">
        <v>2231</v>
      </c>
      <c r="F40" s="290"/>
      <c r="G40" s="288" t="s">
        <v>2232</v>
      </c>
      <c r="H40" s="288"/>
      <c r="I40" s="288"/>
      <c r="J40" s="288"/>
      <c r="K40" s="286"/>
    </row>
    <row r="41" spans="2:11" ht="15" customHeight="1">
      <c r="B41" s="289"/>
      <c r="C41" s="291"/>
      <c r="D41" s="290"/>
      <c r="E41" s="293"/>
      <c r="F41" s="290"/>
      <c r="G41" s="288" t="s">
        <v>2233</v>
      </c>
      <c r="H41" s="288"/>
      <c r="I41" s="288"/>
      <c r="J41" s="288"/>
      <c r="K41" s="286"/>
    </row>
    <row r="42" spans="2:11" ht="15" customHeight="1">
      <c r="B42" s="289"/>
      <c r="C42" s="291"/>
      <c r="D42" s="290"/>
      <c r="E42" s="293" t="s">
        <v>2234</v>
      </c>
      <c r="F42" s="290"/>
      <c r="G42" s="288" t="s">
        <v>2235</v>
      </c>
      <c r="H42" s="288"/>
      <c r="I42" s="288"/>
      <c r="J42" s="288"/>
      <c r="K42" s="286"/>
    </row>
    <row r="43" spans="2:11" ht="15" customHeight="1">
      <c r="B43" s="289"/>
      <c r="C43" s="291"/>
      <c r="D43" s="290"/>
      <c r="E43" s="293" t="s">
        <v>131</v>
      </c>
      <c r="F43" s="290"/>
      <c r="G43" s="288" t="s">
        <v>2236</v>
      </c>
      <c r="H43" s="288"/>
      <c r="I43" s="288"/>
      <c r="J43" s="288"/>
      <c r="K43" s="286"/>
    </row>
    <row r="44" spans="2:11" ht="12.75" customHeight="1">
      <c r="B44" s="289"/>
      <c r="C44" s="291"/>
      <c r="D44" s="290"/>
      <c r="E44" s="290"/>
      <c r="F44" s="290"/>
      <c r="G44" s="290"/>
      <c r="H44" s="290"/>
      <c r="I44" s="290"/>
      <c r="J44" s="290"/>
      <c r="K44" s="286"/>
    </row>
    <row r="45" spans="2:11" ht="15" customHeight="1">
      <c r="B45" s="289"/>
      <c r="C45" s="291"/>
      <c r="D45" s="288" t="s">
        <v>2237</v>
      </c>
      <c r="E45" s="288"/>
      <c r="F45" s="288"/>
      <c r="G45" s="288"/>
      <c r="H45" s="288"/>
      <c r="I45" s="288"/>
      <c r="J45" s="288"/>
      <c r="K45" s="286"/>
    </row>
    <row r="46" spans="2:11" ht="15" customHeight="1">
      <c r="B46" s="289"/>
      <c r="C46" s="291"/>
      <c r="D46" s="291"/>
      <c r="E46" s="288" t="s">
        <v>2238</v>
      </c>
      <c r="F46" s="288"/>
      <c r="G46" s="288"/>
      <c r="H46" s="288"/>
      <c r="I46" s="288"/>
      <c r="J46" s="288"/>
      <c r="K46" s="286"/>
    </row>
    <row r="47" spans="2:11" ht="15" customHeight="1">
      <c r="B47" s="289"/>
      <c r="C47" s="291"/>
      <c r="D47" s="291"/>
      <c r="E47" s="288" t="s">
        <v>2239</v>
      </c>
      <c r="F47" s="288"/>
      <c r="G47" s="288"/>
      <c r="H47" s="288"/>
      <c r="I47" s="288"/>
      <c r="J47" s="288"/>
      <c r="K47" s="286"/>
    </row>
    <row r="48" spans="2:11" ht="15" customHeight="1">
      <c r="B48" s="289"/>
      <c r="C48" s="291"/>
      <c r="D48" s="291"/>
      <c r="E48" s="288" t="s">
        <v>2240</v>
      </c>
      <c r="F48" s="288"/>
      <c r="G48" s="288"/>
      <c r="H48" s="288"/>
      <c r="I48" s="288"/>
      <c r="J48" s="288"/>
      <c r="K48" s="286"/>
    </row>
    <row r="49" spans="2:11" ht="15" customHeight="1">
      <c r="B49" s="289"/>
      <c r="C49" s="291"/>
      <c r="D49" s="288" t="s">
        <v>2241</v>
      </c>
      <c r="E49" s="288"/>
      <c r="F49" s="288"/>
      <c r="G49" s="288"/>
      <c r="H49" s="288"/>
      <c r="I49" s="288"/>
      <c r="J49" s="288"/>
      <c r="K49" s="286"/>
    </row>
    <row r="50" spans="2:11" ht="25.5" customHeight="1">
      <c r="B50" s="284"/>
      <c r="C50" s="285" t="s">
        <v>2242</v>
      </c>
      <c r="D50" s="285"/>
      <c r="E50" s="285"/>
      <c r="F50" s="285"/>
      <c r="G50" s="285"/>
      <c r="H50" s="285"/>
      <c r="I50" s="285"/>
      <c r="J50" s="285"/>
      <c r="K50" s="286"/>
    </row>
    <row r="51" spans="2:11" ht="5.25" customHeight="1">
      <c r="B51" s="284"/>
      <c r="C51" s="287"/>
      <c r="D51" s="287"/>
      <c r="E51" s="287"/>
      <c r="F51" s="287"/>
      <c r="G51" s="287"/>
      <c r="H51" s="287"/>
      <c r="I51" s="287"/>
      <c r="J51" s="287"/>
      <c r="K51" s="286"/>
    </row>
    <row r="52" spans="2:11" ht="15" customHeight="1">
      <c r="B52" s="284"/>
      <c r="C52" s="288" t="s">
        <v>2243</v>
      </c>
      <c r="D52" s="288"/>
      <c r="E52" s="288"/>
      <c r="F52" s="288"/>
      <c r="G52" s="288"/>
      <c r="H52" s="288"/>
      <c r="I52" s="288"/>
      <c r="J52" s="288"/>
      <c r="K52" s="286"/>
    </row>
    <row r="53" spans="2:11" ht="15" customHeight="1">
      <c r="B53" s="284"/>
      <c r="C53" s="288" t="s">
        <v>2244</v>
      </c>
      <c r="D53" s="288"/>
      <c r="E53" s="288"/>
      <c r="F53" s="288"/>
      <c r="G53" s="288"/>
      <c r="H53" s="288"/>
      <c r="I53" s="288"/>
      <c r="J53" s="288"/>
      <c r="K53" s="286"/>
    </row>
    <row r="54" spans="2:11" ht="12.75" customHeight="1">
      <c r="B54" s="284"/>
      <c r="C54" s="290"/>
      <c r="D54" s="290"/>
      <c r="E54" s="290"/>
      <c r="F54" s="290"/>
      <c r="G54" s="290"/>
      <c r="H54" s="290"/>
      <c r="I54" s="290"/>
      <c r="J54" s="290"/>
      <c r="K54" s="286"/>
    </row>
    <row r="55" spans="2:11" ht="15" customHeight="1">
      <c r="B55" s="284"/>
      <c r="C55" s="288" t="s">
        <v>2245</v>
      </c>
      <c r="D55" s="288"/>
      <c r="E55" s="288"/>
      <c r="F55" s="288"/>
      <c r="G55" s="288"/>
      <c r="H55" s="288"/>
      <c r="I55" s="288"/>
      <c r="J55" s="288"/>
      <c r="K55" s="286"/>
    </row>
    <row r="56" spans="2:11" ht="15" customHeight="1">
      <c r="B56" s="284"/>
      <c r="C56" s="291"/>
      <c r="D56" s="288" t="s">
        <v>2246</v>
      </c>
      <c r="E56" s="288"/>
      <c r="F56" s="288"/>
      <c r="G56" s="288"/>
      <c r="H56" s="288"/>
      <c r="I56" s="288"/>
      <c r="J56" s="288"/>
      <c r="K56" s="286"/>
    </row>
    <row r="57" spans="2:11" ht="15" customHeight="1">
      <c r="B57" s="284"/>
      <c r="C57" s="291"/>
      <c r="D57" s="288" t="s">
        <v>2247</v>
      </c>
      <c r="E57" s="288"/>
      <c r="F57" s="288"/>
      <c r="G57" s="288"/>
      <c r="H57" s="288"/>
      <c r="I57" s="288"/>
      <c r="J57" s="288"/>
      <c r="K57" s="286"/>
    </row>
    <row r="58" spans="2:11" ht="15" customHeight="1">
      <c r="B58" s="284"/>
      <c r="C58" s="291"/>
      <c r="D58" s="288" t="s">
        <v>2248</v>
      </c>
      <c r="E58" s="288"/>
      <c r="F58" s="288"/>
      <c r="G58" s="288"/>
      <c r="H58" s="288"/>
      <c r="I58" s="288"/>
      <c r="J58" s="288"/>
      <c r="K58" s="286"/>
    </row>
    <row r="59" spans="2:11" ht="15" customHeight="1">
      <c r="B59" s="284"/>
      <c r="C59" s="291"/>
      <c r="D59" s="288" t="s">
        <v>2249</v>
      </c>
      <c r="E59" s="288"/>
      <c r="F59" s="288"/>
      <c r="G59" s="288"/>
      <c r="H59" s="288"/>
      <c r="I59" s="288"/>
      <c r="J59" s="288"/>
      <c r="K59" s="286"/>
    </row>
    <row r="60" spans="2:11" ht="15" customHeight="1">
      <c r="B60" s="284"/>
      <c r="C60" s="291"/>
      <c r="D60" s="294" t="s">
        <v>2250</v>
      </c>
      <c r="E60" s="294"/>
      <c r="F60" s="294"/>
      <c r="G60" s="294"/>
      <c r="H60" s="294"/>
      <c r="I60" s="294"/>
      <c r="J60" s="294"/>
      <c r="K60" s="286"/>
    </row>
    <row r="61" spans="2:11" ht="15" customHeight="1">
      <c r="B61" s="284"/>
      <c r="C61" s="291"/>
      <c r="D61" s="288" t="s">
        <v>2251</v>
      </c>
      <c r="E61" s="288"/>
      <c r="F61" s="288"/>
      <c r="G61" s="288"/>
      <c r="H61" s="288"/>
      <c r="I61" s="288"/>
      <c r="J61" s="288"/>
      <c r="K61" s="286"/>
    </row>
    <row r="62" spans="2:11" ht="12.75" customHeight="1">
      <c r="B62" s="284"/>
      <c r="C62" s="291"/>
      <c r="D62" s="291"/>
      <c r="E62" s="295"/>
      <c r="F62" s="291"/>
      <c r="G62" s="291"/>
      <c r="H62" s="291"/>
      <c r="I62" s="291"/>
      <c r="J62" s="291"/>
      <c r="K62" s="286"/>
    </row>
    <row r="63" spans="2:11" ht="15" customHeight="1">
      <c r="B63" s="284"/>
      <c r="C63" s="291"/>
      <c r="D63" s="288" t="s">
        <v>2252</v>
      </c>
      <c r="E63" s="288"/>
      <c r="F63" s="288"/>
      <c r="G63" s="288"/>
      <c r="H63" s="288"/>
      <c r="I63" s="288"/>
      <c r="J63" s="288"/>
      <c r="K63" s="286"/>
    </row>
    <row r="64" spans="2:11" ht="15" customHeight="1">
      <c r="B64" s="284"/>
      <c r="C64" s="291"/>
      <c r="D64" s="294" t="s">
        <v>2253</v>
      </c>
      <c r="E64" s="294"/>
      <c r="F64" s="294"/>
      <c r="G64" s="294"/>
      <c r="H64" s="294"/>
      <c r="I64" s="294"/>
      <c r="J64" s="294"/>
      <c r="K64" s="286"/>
    </row>
    <row r="65" spans="2:11" ht="15" customHeight="1">
      <c r="B65" s="284"/>
      <c r="C65" s="291"/>
      <c r="D65" s="288" t="s">
        <v>2254</v>
      </c>
      <c r="E65" s="288"/>
      <c r="F65" s="288"/>
      <c r="G65" s="288"/>
      <c r="H65" s="288"/>
      <c r="I65" s="288"/>
      <c r="J65" s="288"/>
      <c r="K65" s="286"/>
    </row>
    <row r="66" spans="2:11" ht="15" customHeight="1">
      <c r="B66" s="284"/>
      <c r="C66" s="291"/>
      <c r="D66" s="288" t="s">
        <v>2255</v>
      </c>
      <c r="E66" s="288"/>
      <c r="F66" s="288"/>
      <c r="G66" s="288"/>
      <c r="H66" s="288"/>
      <c r="I66" s="288"/>
      <c r="J66" s="288"/>
      <c r="K66" s="286"/>
    </row>
    <row r="67" spans="2:11" ht="15" customHeight="1">
      <c r="B67" s="284"/>
      <c r="C67" s="291"/>
      <c r="D67" s="288" t="s">
        <v>2256</v>
      </c>
      <c r="E67" s="288"/>
      <c r="F67" s="288"/>
      <c r="G67" s="288"/>
      <c r="H67" s="288"/>
      <c r="I67" s="288"/>
      <c r="J67" s="288"/>
      <c r="K67" s="286"/>
    </row>
    <row r="68" spans="2:11" ht="15" customHeight="1">
      <c r="B68" s="284"/>
      <c r="C68" s="291"/>
      <c r="D68" s="288" t="s">
        <v>2257</v>
      </c>
      <c r="E68" s="288"/>
      <c r="F68" s="288"/>
      <c r="G68" s="288"/>
      <c r="H68" s="288"/>
      <c r="I68" s="288"/>
      <c r="J68" s="288"/>
      <c r="K68" s="286"/>
    </row>
    <row r="69" spans="2:11" ht="12.75" customHeight="1">
      <c r="B69" s="296"/>
      <c r="C69" s="297"/>
      <c r="D69" s="297"/>
      <c r="E69" s="297"/>
      <c r="F69" s="297"/>
      <c r="G69" s="297"/>
      <c r="H69" s="297"/>
      <c r="I69" s="297"/>
      <c r="J69" s="297"/>
      <c r="K69" s="298"/>
    </row>
    <row r="70" spans="2:11" ht="18.75" customHeight="1">
      <c r="B70" s="299"/>
      <c r="C70" s="299"/>
      <c r="D70" s="299"/>
      <c r="E70" s="299"/>
      <c r="F70" s="299"/>
      <c r="G70" s="299"/>
      <c r="H70" s="299"/>
      <c r="I70" s="299"/>
      <c r="J70" s="299"/>
      <c r="K70" s="300"/>
    </row>
    <row r="71" spans="2:11" ht="18.75" customHeight="1">
      <c r="B71" s="300"/>
      <c r="C71" s="300"/>
      <c r="D71" s="300"/>
      <c r="E71" s="300"/>
      <c r="F71" s="300"/>
      <c r="G71" s="300"/>
      <c r="H71" s="300"/>
      <c r="I71" s="300"/>
      <c r="J71" s="300"/>
      <c r="K71" s="300"/>
    </row>
    <row r="72" spans="2:11" ht="7.5" customHeight="1">
      <c r="B72" s="301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ht="45" customHeight="1">
      <c r="B73" s="304"/>
      <c r="C73" s="305" t="s">
        <v>2193</v>
      </c>
      <c r="D73" s="305"/>
      <c r="E73" s="305"/>
      <c r="F73" s="305"/>
      <c r="G73" s="305"/>
      <c r="H73" s="305"/>
      <c r="I73" s="305"/>
      <c r="J73" s="305"/>
      <c r="K73" s="306"/>
    </row>
    <row r="74" spans="2:11" ht="17.25" customHeight="1">
      <c r="B74" s="304"/>
      <c r="C74" s="307" t="s">
        <v>2258</v>
      </c>
      <c r="D74" s="307"/>
      <c r="E74" s="307"/>
      <c r="F74" s="307" t="s">
        <v>2259</v>
      </c>
      <c r="G74" s="308"/>
      <c r="H74" s="307" t="s">
        <v>127</v>
      </c>
      <c r="I74" s="307" t="s">
        <v>56</v>
      </c>
      <c r="J74" s="307" t="s">
        <v>2260</v>
      </c>
      <c r="K74" s="306"/>
    </row>
    <row r="75" spans="2:11" ht="17.25" customHeight="1">
      <c r="B75" s="304"/>
      <c r="C75" s="309" t="s">
        <v>2261</v>
      </c>
      <c r="D75" s="309"/>
      <c r="E75" s="309"/>
      <c r="F75" s="310" t="s">
        <v>2262</v>
      </c>
      <c r="G75" s="311"/>
      <c r="H75" s="309"/>
      <c r="I75" s="309"/>
      <c r="J75" s="309" t="s">
        <v>2263</v>
      </c>
      <c r="K75" s="306"/>
    </row>
    <row r="76" spans="2:11" ht="5.25" customHeight="1">
      <c r="B76" s="304"/>
      <c r="C76" s="312"/>
      <c r="D76" s="312"/>
      <c r="E76" s="312"/>
      <c r="F76" s="312"/>
      <c r="G76" s="313"/>
      <c r="H76" s="312"/>
      <c r="I76" s="312"/>
      <c r="J76" s="312"/>
      <c r="K76" s="306"/>
    </row>
    <row r="77" spans="2:11" ht="15" customHeight="1">
      <c r="B77" s="304"/>
      <c r="C77" s="293" t="s">
        <v>52</v>
      </c>
      <c r="D77" s="312"/>
      <c r="E77" s="312"/>
      <c r="F77" s="314" t="s">
        <v>2264</v>
      </c>
      <c r="G77" s="313"/>
      <c r="H77" s="293" t="s">
        <v>2265</v>
      </c>
      <c r="I77" s="293" t="s">
        <v>2266</v>
      </c>
      <c r="J77" s="293">
        <v>20</v>
      </c>
      <c r="K77" s="306"/>
    </row>
    <row r="78" spans="2:11" ht="15" customHeight="1">
      <c r="B78" s="304"/>
      <c r="C78" s="293" t="s">
        <v>2267</v>
      </c>
      <c r="D78" s="293"/>
      <c r="E78" s="293"/>
      <c r="F78" s="314" t="s">
        <v>2264</v>
      </c>
      <c r="G78" s="313"/>
      <c r="H78" s="293" t="s">
        <v>2268</v>
      </c>
      <c r="I78" s="293" t="s">
        <v>2266</v>
      </c>
      <c r="J78" s="293">
        <v>120</v>
      </c>
      <c r="K78" s="306"/>
    </row>
    <row r="79" spans="2:11" ht="15" customHeight="1">
      <c r="B79" s="315"/>
      <c r="C79" s="293" t="s">
        <v>2269</v>
      </c>
      <c r="D79" s="293"/>
      <c r="E79" s="293"/>
      <c r="F79" s="314" t="s">
        <v>2270</v>
      </c>
      <c r="G79" s="313"/>
      <c r="H79" s="293" t="s">
        <v>2271</v>
      </c>
      <c r="I79" s="293" t="s">
        <v>2266</v>
      </c>
      <c r="J79" s="293">
        <v>50</v>
      </c>
      <c r="K79" s="306"/>
    </row>
    <row r="80" spans="2:11" ht="15" customHeight="1">
      <c r="B80" s="315"/>
      <c r="C80" s="293" t="s">
        <v>2272</v>
      </c>
      <c r="D80" s="293"/>
      <c r="E80" s="293"/>
      <c r="F80" s="314" t="s">
        <v>2264</v>
      </c>
      <c r="G80" s="313"/>
      <c r="H80" s="293" t="s">
        <v>2273</v>
      </c>
      <c r="I80" s="293" t="s">
        <v>2274</v>
      </c>
      <c r="J80" s="293"/>
      <c r="K80" s="306"/>
    </row>
    <row r="81" spans="2:11" ht="15" customHeight="1">
      <c r="B81" s="315"/>
      <c r="C81" s="316" t="s">
        <v>2275</v>
      </c>
      <c r="D81" s="316"/>
      <c r="E81" s="316"/>
      <c r="F81" s="317" t="s">
        <v>2270</v>
      </c>
      <c r="G81" s="316"/>
      <c r="H81" s="316" t="s">
        <v>2276</v>
      </c>
      <c r="I81" s="316" t="s">
        <v>2266</v>
      </c>
      <c r="J81" s="316">
        <v>15</v>
      </c>
      <c r="K81" s="306"/>
    </row>
    <row r="82" spans="2:11" ht="15" customHeight="1">
      <c r="B82" s="315"/>
      <c r="C82" s="316" t="s">
        <v>2277</v>
      </c>
      <c r="D82" s="316"/>
      <c r="E82" s="316"/>
      <c r="F82" s="317" t="s">
        <v>2270</v>
      </c>
      <c r="G82" s="316"/>
      <c r="H82" s="316" t="s">
        <v>2278</v>
      </c>
      <c r="I82" s="316" t="s">
        <v>2266</v>
      </c>
      <c r="J82" s="316">
        <v>15</v>
      </c>
      <c r="K82" s="306"/>
    </row>
    <row r="83" spans="2:11" ht="15" customHeight="1">
      <c r="B83" s="315"/>
      <c r="C83" s="316" t="s">
        <v>2279</v>
      </c>
      <c r="D83" s="316"/>
      <c r="E83" s="316"/>
      <c r="F83" s="317" t="s">
        <v>2270</v>
      </c>
      <c r="G83" s="316"/>
      <c r="H83" s="316" t="s">
        <v>2280</v>
      </c>
      <c r="I83" s="316" t="s">
        <v>2266</v>
      </c>
      <c r="J83" s="316">
        <v>20</v>
      </c>
      <c r="K83" s="306"/>
    </row>
    <row r="84" spans="2:11" ht="15" customHeight="1">
      <c r="B84" s="315"/>
      <c r="C84" s="316" t="s">
        <v>2281</v>
      </c>
      <c r="D84" s="316"/>
      <c r="E84" s="316"/>
      <c r="F84" s="317" t="s">
        <v>2270</v>
      </c>
      <c r="G84" s="316"/>
      <c r="H84" s="316" t="s">
        <v>2282</v>
      </c>
      <c r="I84" s="316" t="s">
        <v>2266</v>
      </c>
      <c r="J84" s="316">
        <v>20</v>
      </c>
      <c r="K84" s="306"/>
    </row>
    <row r="85" spans="2:11" ht="15" customHeight="1">
      <c r="B85" s="315"/>
      <c r="C85" s="293" t="s">
        <v>2283</v>
      </c>
      <c r="D85" s="293"/>
      <c r="E85" s="293"/>
      <c r="F85" s="314" t="s">
        <v>2270</v>
      </c>
      <c r="G85" s="313"/>
      <c r="H85" s="293" t="s">
        <v>2284</v>
      </c>
      <c r="I85" s="293" t="s">
        <v>2266</v>
      </c>
      <c r="J85" s="293">
        <v>50</v>
      </c>
      <c r="K85" s="306"/>
    </row>
    <row r="86" spans="2:11" ht="15" customHeight="1">
      <c r="B86" s="315"/>
      <c r="C86" s="293" t="s">
        <v>2285</v>
      </c>
      <c r="D86" s="293"/>
      <c r="E86" s="293"/>
      <c r="F86" s="314" t="s">
        <v>2270</v>
      </c>
      <c r="G86" s="313"/>
      <c r="H86" s="293" t="s">
        <v>2286</v>
      </c>
      <c r="I86" s="293" t="s">
        <v>2266</v>
      </c>
      <c r="J86" s="293">
        <v>20</v>
      </c>
      <c r="K86" s="306"/>
    </row>
    <row r="87" spans="2:11" ht="15" customHeight="1">
      <c r="B87" s="315"/>
      <c r="C87" s="293" t="s">
        <v>2287</v>
      </c>
      <c r="D87" s="293"/>
      <c r="E87" s="293"/>
      <c r="F87" s="314" t="s">
        <v>2270</v>
      </c>
      <c r="G87" s="313"/>
      <c r="H87" s="293" t="s">
        <v>2288</v>
      </c>
      <c r="I87" s="293" t="s">
        <v>2266</v>
      </c>
      <c r="J87" s="293">
        <v>20</v>
      </c>
      <c r="K87" s="306"/>
    </row>
    <row r="88" spans="2:11" ht="15" customHeight="1">
      <c r="B88" s="315"/>
      <c r="C88" s="293" t="s">
        <v>2289</v>
      </c>
      <c r="D88" s="293"/>
      <c r="E88" s="293"/>
      <c r="F88" s="314" t="s">
        <v>2270</v>
      </c>
      <c r="G88" s="313"/>
      <c r="H88" s="293" t="s">
        <v>2290</v>
      </c>
      <c r="I88" s="293" t="s">
        <v>2266</v>
      </c>
      <c r="J88" s="293">
        <v>50</v>
      </c>
      <c r="K88" s="306"/>
    </row>
    <row r="89" spans="2:11" ht="15" customHeight="1">
      <c r="B89" s="315"/>
      <c r="C89" s="293" t="s">
        <v>2291</v>
      </c>
      <c r="D89" s="293"/>
      <c r="E89" s="293"/>
      <c r="F89" s="314" t="s">
        <v>2270</v>
      </c>
      <c r="G89" s="313"/>
      <c r="H89" s="293" t="s">
        <v>2291</v>
      </c>
      <c r="I89" s="293" t="s">
        <v>2266</v>
      </c>
      <c r="J89" s="293">
        <v>50</v>
      </c>
      <c r="K89" s="306"/>
    </row>
    <row r="90" spans="2:11" ht="15" customHeight="1">
      <c r="B90" s="315"/>
      <c r="C90" s="293" t="s">
        <v>132</v>
      </c>
      <c r="D90" s="293"/>
      <c r="E90" s="293"/>
      <c r="F90" s="314" t="s">
        <v>2270</v>
      </c>
      <c r="G90" s="313"/>
      <c r="H90" s="293" t="s">
        <v>2292</v>
      </c>
      <c r="I90" s="293" t="s">
        <v>2266</v>
      </c>
      <c r="J90" s="293">
        <v>255</v>
      </c>
      <c r="K90" s="306"/>
    </row>
    <row r="91" spans="2:11" ht="15" customHeight="1">
      <c r="B91" s="315"/>
      <c r="C91" s="293" t="s">
        <v>2293</v>
      </c>
      <c r="D91" s="293"/>
      <c r="E91" s="293"/>
      <c r="F91" s="314" t="s">
        <v>2264</v>
      </c>
      <c r="G91" s="313"/>
      <c r="H91" s="293" t="s">
        <v>2294</v>
      </c>
      <c r="I91" s="293" t="s">
        <v>2295</v>
      </c>
      <c r="J91" s="293"/>
      <c r="K91" s="306"/>
    </row>
    <row r="92" spans="2:11" ht="15" customHeight="1">
      <c r="B92" s="315"/>
      <c r="C92" s="293" t="s">
        <v>2296</v>
      </c>
      <c r="D92" s="293"/>
      <c r="E92" s="293"/>
      <c r="F92" s="314" t="s">
        <v>2264</v>
      </c>
      <c r="G92" s="313"/>
      <c r="H92" s="293" t="s">
        <v>2297</v>
      </c>
      <c r="I92" s="293" t="s">
        <v>2298</v>
      </c>
      <c r="J92" s="293"/>
      <c r="K92" s="306"/>
    </row>
    <row r="93" spans="2:11" ht="15" customHeight="1">
      <c r="B93" s="315"/>
      <c r="C93" s="293" t="s">
        <v>2299</v>
      </c>
      <c r="D93" s="293"/>
      <c r="E93" s="293"/>
      <c r="F93" s="314" t="s">
        <v>2264</v>
      </c>
      <c r="G93" s="313"/>
      <c r="H93" s="293" t="s">
        <v>2299</v>
      </c>
      <c r="I93" s="293" t="s">
        <v>2298</v>
      </c>
      <c r="J93" s="293"/>
      <c r="K93" s="306"/>
    </row>
    <row r="94" spans="2:11" ht="15" customHeight="1">
      <c r="B94" s="315"/>
      <c r="C94" s="293" t="s">
        <v>37</v>
      </c>
      <c r="D94" s="293"/>
      <c r="E94" s="293"/>
      <c r="F94" s="314" t="s">
        <v>2264</v>
      </c>
      <c r="G94" s="313"/>
      <c r="H94" s="293" t="s">
        <v>2300</v>
      </c>
      <c r="I94" s="293" t="s">
        <v>2298</v>
      </c>
      <c r="J94" s="293"/>
      <c r="K94" s="306"/>
    </row>
    <row r="95" spans="2:11" ht="15" customHeight="1">
      <c r="B95" s="315"/>
      <c r="C95" s="293" t="s">
        <v>47</v>
      </c>
      <c r="D95" s="293"/>
      <c r="E95" s="293"/>
      <c r="F95" s="314" t="s">
        <v>2264</v>
      </c>
      <c r="G95" s="313"/>
      <c r="H95" s="293" t="s">
        <v>2301</v>
      </c>
      <c r="I95" s="293" t="s">
        <v>2298</v>
      </c>
      <c r="J95" s="293"/>
      <c r="K95" s="306"/>
    </row>
    <row r="96" spans="2:11" ht="15" customHeight="1">
      <c r="B96" s="318"/>
      <c r="C96" s="319"/>
      <c r="D96" s="319"/>
      <c r="E96" s="319"/>
      <c r="F96" s="319"/>
      <c r="G96" s="319"/>
      <c r="H96" s="319"/>
      <c r="I96" s="319"/>
      <c r="J96" s="319"/>
      <c r="K96" s="320"/>
    </row>
    <row r="97" spans="2:11" ht="18.75" customHeight="1">
      <c r="B97" s="321"/>
      <c r="C97" s="322"/>
      <c r="D97" s="322"/>
      <c r="E97" s="322"/>
      <c r="F97" s="322"/>
      <c r="G97" s="322"/>
      <c r="H97" s="322"/>
      <c r="I97" s="322"/>
      <c r="J97" s="322"/>
      <c r="K97" s="321"/>
    </row>
    <row r="98" spans="2:11" ht="18.75" customHeight="1">
      <c r="B98" s="300"/>
      <c r="C98" s="300"/>
      <c r="D98" s="300"/>
      <c r="E98" s="300"/>
      <c r="F98" s="300"/>
      <c r="G98" s="300"/>
      <c r="H98" s="300"/>
      <c r="I98" s="300"/>
      <c r="J98" s="300"/>
      <c r="K98" s="300"/>
    </row>
    <row r="99" spans="2:11" ht="7.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3"/>
    </row>
    <row r="100" spans="2:11" ht="45" customHeight="1">
      <c r="B100" s="304"/>
      <c r="C100" s="305" t="s">
        <v>2302</v>
      </c>
      <c r="D100" s="305"/>
      <c r="E100" s="305"/>
      <c r="F100" s="305"/>
      <c r="G100" s="305"/>
      <c r="H100" s="305"/>
      <c r="I100" s="305"/>
      <c r="J100" s="305"/>
      <c r="K100" s="306"/>
    </row>
    <row r="101" spans="2:11" ht="17.25" customHeight="1">
      <c r="B101" s="304"/>
      <c r="C101" s="307" t="s">
        <v>2258</v>
      </c>
      <c r="D101" s="307"/>
      <c r="E101" s="307"/>
      <c r="F101" s="307" t="s">
        <v>2259</v>
      </c>
      <c r="G101" s="308"/>
      <c r="H101" s="307" t="s">
        <v>127</v>
      </c>
      <c r="I101" s="307" t="s">
        <v>56</v>
      </c>
      <c r="J101" s="307" t="s">
        <v>2260</v>
      </c>
      <c r="K101" s="306"/>
    </row>
    <row r="102" spans="2:11" ht="17.25" customHeight="1">
      <c r="B102" s="304"/>
      <c r="C102" s="309" t="s">
        <v>2261</v>
      </c>
      <c r="D102" s="309"/>
      <c r="E102" s="309"/>
      <c r="F102" s="310" t="s">
        <v>2262</v>
      </c>
      <c r="G102" s="311"/>
      <c r="H102" s="309"/>
      <c r="I102" s="309"/>
      <c r="J102" s="309" t="s">
        <v>2263</v>
      </c>
      <c r="K102" s="306"/>
    </row>
    <row r="103" spans="2:11" ht="5.25" customHeight="1">
      <c r="B103" s="304"/>
      <c r="C103" s="307"/>
      <c r="D103" s="307"/>
      <c r="E103" s="307"/>
      <c r="F103" s="307"/>
      <c r="G103" s="323"/>
      <c r="H103" s="307"/>
      <c r="I103" s="307"/>
      <c r="J103" s="307"/>
      <c r="K103" s="306"/>
    </row>
    <row r="104" spans="2:11" ht="15" customHeight="1">
      <c r="B104" s="304"/>
      <c r="C104" s="293" t="s">
        <v>52</v>
      </c>
      <c r="D104" s="312"/>
      <c r="E104" s="312"/>
      <c r="F104" s="314" t="s">
        <v>2264</v>
      </c>
      <c r="G104" s="323"/>
      <c r="H104" s="293" t="s">
        <v>2303</v>
      </c>
      <c r="I104" s="293" t="s">
        <v>2266</v>
      </c>
      <c r="J104" s="293">
        <v>20</v>
      </c>
      <c r="K104" s="306"/>
    </row>
    <row r="105" spans="2:11" ht="15" customHeight="1">
      <c r="B105" s="304"/>
      <c r="C105" s="293" t="s">
        <v>2267</v>
      </c>
      <c r="D105" s="293"/>
      <c r="E105" s="293"/>
      <c r="F105" s="314" t="s">
        <v>2264</v>
      </c>
      <c r="G105" s="293"/>
      <c r="H105" s="293" t="s">
        <v>2303</v>
      </c>
      <c r="I105" s="293" t="s">
        <v>2266</v>
      </c>
      <c r="J105" s="293">
        <v>120</v>
      </c>
      <c r="K105" s="306"/>
    </row>
    <row r="106" spans="2:11" ht="15" customHeight="1">
      <c r="B106" s="315"/>
      <c r="C106" s="293" t="s">
        <v>2269</v>
      </c>
      <c r="D106" s="293"/>
      <c r="E106" s="293"/>
      <c r="F106" s="314" t="s">
        <v>2270</v>
      </c>
      <c r="G106" s="293"/>
      <c r="H106" s="293" t="s">
        <v>2303</v>
      </c>
      <c r="I106" s="293" t="s">
        <v>2266</v>
      </c>
      <c r="J106" s="293">
        <v>50</v>
      </c>
      <c r="K106" s="306"/>
    </row>
    <row r="107" spans="2:11" ht="15" customHeight="1">
      <c r="B107" s="315"/>
      <c r="C107" s="293" t="s">
        <v>2272</v>
      </c>
      <c r="D107" s="293"/>
      <c r="E107" s="293"/>
      <c r="F107" s="314" t="s">
        <v>2264</v>
      </c>
      <c r="G107" s="293"/>
      <c r="H107" s="293" t="s">
        <v>2303</v>
      </c>
      <c r="I107" s="293" t="s">
        <v>2274</v>
      </c>
      <c r="J107" s="293"/>
      <c r="K107" s="306"/>
    </row>
    <row r="108" spans="2:11" ht="15" customHeight="1">
      <c r="B108" s="315"/>
      <c r="C108" s="293" t="s">
        <v>2283</v>
      </c>
      <c r="D108" s="293"/>
      <c r="E108" s="293"/>
      <c r="F108" s="314" t="s">
        <v>2270</v>
      </c>
      <c r="G108" s="293"/>
      <c r="H108" s="293" t="s">
        <v>2303</v>
      </c>
      <c r="I108" s="293" t="s">
        <v>2266</v>
      </c>
      <c r="J108" s="293">
        <v>50</v>
      </c>
      <c r="K108" s="306"/>
    </row>
    <row r="109" spans="2:11" ht="15" customHeight="1">
      <c r="B109" s="315"/>
      <c r="C109" s="293" t="s">
        <v>2291</v>
      </c>
      <c r="D109" s="293"/>
      <c r="E109" s="293"/>
      <c r="F109" s="314" t="s">
        <v>2270</v>
      </c>
      <c r="G109" s="293"/>
      <c r="H109" s="293" t="s">
        <v>2303</v>
      </c>
      <c r="I109" s="293" t="s">
        <v>2266</v>
      </c>
      <c r="J109" s="293">
        <v>50</v>
      </c>
      <c r="K109" s="306"/>
    </row>
    <row r="110" spans="2:11" ht="15" customHeight="1">
      <c r="B110" s="315"/>
      <c r="C110" s="293" t="s">
        <v>2289</v>
      </c>
      <c r="D110" s="293"/>
      <c r="E110" s="293"/>
      <c r="F110" s="314" t="s">
        <v>2270</v>
      </c>
      <c r="G110" s="293"/>
      <c r="H110" s="293" t="s">
        <v>2303</v>
      </c>
      <c r="I110" s="293" t="s">
        <v>2266</v>
      </c>
      <c r="J110" s="293">
        <v>50</v>
      </c>
      <c r="K110" s="306"/>
    </row>
    <row r="111" spans="2:11" ht="15" customHeight="1">
      <c r="B111" s="315"/>
      <c r="C111" s="293" t="s">
        <v>52</v>
      </c>
      <c r="D111" s="293"/>
      <c r="E111" s="293"/>
      <c r="F111" s="314" t="s">
        <v>2264</v>
      </c>
      <c r="G111" s="293"/>
      <c r="H111" s="293" t="s">
        <v>2304</v>
      </c>
      <c r="I111" s="293" t="s">
        <v>2266</v>
      </c>
      <c r="J111" s="293">
        <v>20</v>
      </c>
      <c r="K111" s="306"/>
    </row>
    <row r="112" spans="2:11" ht="15" customHeight="1">
      <c r="B112" s="315"/>
      <c r="C112" s="293" t="s">
        <v>2305</v>
      </c>
      <c r="D112" s="293"/>
      <c r="E112" s="293"/>
      <c r="F112" s="314" t="s">
        <v>2264</v>
      </c>
      <c r="G112" s="293"/>
      <c r="H112" s="293" t="s">
        <v>2306</v>
      </c>
      <c r="I112" s="293" t="s">
        <v>2266</v>
      </c>
      <c r="J112" s="293">
        <v>120</v>
      </c>
      <c r="K112" s="306"/>
    </row>
    <row r="113" spans="2:11" ht="15" customHeight="1">
      <c r="B113" s="315"/>
      <c r="C113" s="293" t="s">
        <v>37</v>
      </c>
      <c r="D113" s="293"/>
      <c r="E113" s="293"/>
      <c r="F113" s="314" t="s">
        <v>2264</v>
      </c>
      <c r="G113" s="293"/>
      <c r="H113" s="293" t="s">
        <v>2307</v>
      </c>
      <c r="I113" s="293" t="s">
        <v>2298</v>
      </c>
      <c r="J113" s="293"/>
      <c r="K113" s="306"/>
    </row>
    <row r="114" spans="2:11" ht="15" customHeight="1">
      <c r="B114" s="315"/>
      <c r="C114" s="293" t="s">
        <v>47</v>
      </c>
      <c r="D114" s="293"/>
      <c r="E114" s="293"/>
      <c r="F114" s="314" t="s">
        <v>2264</v>
      </c>
      <c r="G114" s="293"/>
      <c r="H114" s="293" t="s">
        <v>2308</v>
      </c>
      <c r="I114" s="293" t="s">
        <v>2298</v>
      </c>
      <c r="J114" s="293"/>
      <c r="K114" s="306"/>
    </row>
    <row r="115" spans="2:11" ht="15" customHeight="1">
      <c r="B115" s="315"/>
      <c r="C115" s="293" t="s">
        <v>56</v>
      </c>
      <c r="D115" s="293"/>
      <c r="E115" s="293"/>
      <c r="F115" s="314" t="s">
        <v>2264</v>
      </c>
      <c r="G115" s="293"/>
      <c r="H115" s="293" t="s">
        <v>2309</v>
      </c>
      <c r="I115" s="293" t="s">
        <v>2310</v>
      </c>
      <c r="J115" s="293"/>
      <c r="K115" s="306"/>
    </row>
    <row r="116" spans="2:11" ht="15" customHeight="1">
      <c r="B116" s="318"/>
      <c r="C116" s="324"/>
      <c r="D116" s="324"/>
      <c r="E116" s="324"/>
      <c r="F116" s="324"/>
      <c r="G116" s="324"/>
      <c r="H116" s="324"/>
      <c r="I116" s="324"/>
      <c r="J116" s="324"/>
      <c r="K116" s="320"/>
    </row>
    <row r="117" spans="2:11" ht="18.75" customHeight="1">
      <c r="B117" s="325"/>
      <c r="C117" s="290"/>
      <c r="D117" s="290"/>
      <c r="E117" s="290"/>
      <c r="F117" s="326"/>
      <c r="G117" s="290"/>
      <c r="H117" s="290"/>
      <c r="I117" s="290"/>
      <c r="J117" s="290"/>
      <c r="K117" s="325"/>
    </row>
    <row r="118" spans="2:11" ht="18.75" customHeight="1">
      <c r="B118" s="300"/>
      <c r="C118" s="300"/>
      <c r="D118" s="300"/>
      <c r="E118" s="300"/>
      <c r="F118" s="300"/>
      <c r="G118" s="300"/>
      <c r="H118" s="300"/>
      <c r="I118" s="300"/>
      <c r="J118" s="300"/>
      <c r="K118" s="300"/>
    </row>
    <row r="119" spans="2:11" ht="7.5" customHeight="1">
      <c r="B119" s="327"/>
      <c r="C119" s="328"/>
      <c r="D119" s="328"/>
      <c r="E119" s="328"/>
      <c r="F119" s="328"/>
      <c r="G119" s="328"/>
      <c r="H119" s="328"/>
      <c r="I119" s="328"/>
      <c r="J119" s="328"/>
      <c r="K119" s="329"/>
    </row>
    <row r="120" spans="2:11" ht="45" customHeight="1">
      <c r="B120" s="330"/>
      <c r="C120" s="281" t="s">
        <v>2311</v>
      </c>
      <c r="D120" s="281"/>
      <c r="E120" s="281"/>
      <c r="F120" s="281"/>
      <c r="G120" s="281"/>
      <c r="H120" s="281"/>
      <c r="I120" s="281"/>
      <c r="J120" s="281"/>
      <c r="K120" s="331"/>
    </row>
    <row r="121" spans="2:11" ht="17.25" customHeight="1">
      <c r="B121" s="332"/>
      <c r="C121" s="307" t="s">
        <v>2258</v>
      </c>
      <c r="D121" s="307"/>
      <c r="E121" s="307"/>
      <c r="F121" s="307" t="s">
        <v>2259</v>
      </c>
      <c r="G121" s="308"/>
      <c r="H121" s="307" t="s">
        <v>127</v>
      </c>
      <c r="I121" s="307" t="s">
        <v>56</v>
      </c>
      <c r="J121" s="307" t="s">
        <v>2260</v>
      </c>
      <c r="K121" s="333"/>
    </row>
    <row r="122" spans="2:11" ht="17.25" customHeight="1">
      <c r="B122" s="332"/>
      <c r="C122" s="309" t="s">
        <v>2261</v>
      </c>
      <c r="D122" s="309"/>
      <c r="E122" s="309"/>
      <c r="F122" s="310" t="s">
        <v>2262</v>
      </c>
      <c r="G122" s="311"/>
      <c r="H122" s="309"/>
      <c r="I122" s="309"/>
      <c r="J122" s="309" t="s">
        <v>2263</v>
      </c>
      <c r="K122" s="333"/>
    </row>
    <row r="123" spans="2:11" ht="5.25" customHeight="1">
      <c r="B123" s="334"/>
      <c r="C123" s="312"/>
      <c r="D123" s="312"/>
      <c r="E123" s="312"/>
      <c r="F123" s="312"/>
      <c r="G123" s="293"/>
      <c r="H123" s="312"/>
      <c r="I123" s="312"/>
      <c r="J123" s="312"/>
      <c r="K123" s="335"/>
    </row>
    <row r="124" spans="2:11" ht="15" customHeight="1">
      <c r="B124" s="334"/>
      <c r="C124" s="293" t="s">
        <v>2267</v>
      </c>
      <c r="D124" s="312"/>
      <c r="E124" s="312"/>
      <c r="F124" s="314" t="s">
        <v>2264</v>
      </c>
      <c r="G124" s="293"/>
      <c r="H124" s="293" t="s">
        <v>2303</v>
      </c>
      <c r="I124" s="293" t="s">
        <v>2266</v>
      </c>
      <c r="J124" s="293">
        <v>120</v>
      </c>
      <c r="K124" s="336"/>
    </row>
    <row r="125" spans="2:11" ht="15" customHeight="1">
      <c r="B125" s="334"/>
      <c r="C125" s="293" t="s">
        <v>2312</v>
      </c>
      <c r="D125" s="293"/>
      <c r="E125" s="293"/>
      <c r="F125" s="314" t="s">
        <v>2264</v>
      </c>
      <c r="G125" s="293"/>
      <c r="H125" s="293" t="s">
        <v>2313</v>
      </c>
      <c r="I125" s="293" t="s">
        <v>2266</v>
      </c>
      <c r="J125" s="293" t="s">
        <v>2314</v>
      </c>
      <c r="K125" s="336"/>
    </row>
    <row r="126" spans="2:11" ht="15" customHeight="1">
      <c r="B126" s="334"/>
      <c r="C126" s="293" t="s">
        <v>2213</v>
      </c>
      <c r="D126" s="293"/>
      <c r="E126" s="293"/>
      <c r="F126" s="314" t="s">
        <v>2264</v>
      </c>
      <c r="G126" s="293"/>
      <c r="H126" s="293" t="s">
        <v>2315</v>
      </c>
      <c r="I126" s="293" t="s">
        <v>2266</v>
      </c>
      <c r="J126" s="293" t="s">
        <v>2314</v>
      </c>
      <c r="K126" s="336"/>
    </row>
    <row r="127" spans="2:11" ht="15" customHeight="1">
      <c r="B127" s="334"/>
      <c r="C127" s="293" t="s">
        <v>2275</v>
      </c>
      <c r="D127" s="293"/>
      <c r="E127" s="293"/>
      <c r="F127" s="314" t="s">
        <v>2270</v>
      </c>
      <c r="G127" s="293"/>
      <c r="H127" s="293" t="s">
        <v>2276</v>
      </c>
      <c r="I127" s="293" t="s">
        <v>2266</v>
      </c>
      <c r="J127" s="293">
        <v>15</v>
      </c>
      <c r="K127" s="336"/>
    </row>
    <row r="128" spans="2:11" ht="15" customHeight="1">
      <c r="B128" s="334"/>
      <c r="C128" s="316" t="s">
        <v>2277</v>
      </c>
      <c r="D128" s="316"/>
      <c r="E128" s="316"/>
      <c r="F128" s="317" t="s">
        <v>2270</v>
      </c>
      <c r="G128" s="316"/>
      <c r="H128" s="316" t="s">
        <v>2278</v>
      </c>
      <c r="I128" s="316" t="s">
        <v>2266</v>
      </c>
      <c r="J128" s="316">
        <v>15</v>
      </c>
      <c r="K128" s="336"/>
    </row>
    <row r="129" spans="2:11" ht="15" customHeight="1">
      <c r="B129" s="334"/>
      <c r="C129" s="316" t="s">
        <v>2279</v>
      </c>
      <c r="D129" s="316"/>
      <c r="E129" s="316"/>
      <c r="F129" s="317" t="s">
        <v>2270</v>
      </c>
      <c r="G129" s="316"/>
      <c r="H129" s="316" t="s">
        <v>2280</v>
      </c>
      <c r="I129" s="316" t="s">
        <v>2266</v>
      </c>
      <c r="J129" s="316">
        <v>20</v>
      </c>
      <c r="K129" s="336"/>
    </row>
    <row r="130" spans="2:11" ht="15" customHeight="1">
      <c r="B130" s="334"/>
      <c r="C130" s="316" t="s">
        <v>2281</v>
      </c>
      <c r="D130" s="316"/>
      <c r="E130" s="316"/>
      <c r="F130" s="317" t="s">
        <v>2270</v>
      </c>
      <c r="G130" s="316"/>
      <c r="H130" s="316" t="s">
        <v>2282</v>
      </c>
      <c r="I130" s="316" t="s">
        <v>2266</v>
      </c>
      <c r="J130" s="316">
        <v>20</v>
      </c>
      <c r="K130" s="336"/>
    </row>
    <row r="131" spans="2:11" ht="15" customHeight="1">
      <c r="B131" s="334"/>
      <c r="C131" s="293" t="s">
        <v>2269</v>
      </c>
      <c r="D131" s="293"/>
      <c r="E131" s="293"/>
      <c r="F131" s="314" t="s">
        <v>2270</v>
      </c>
      <c r="G131" s="293"/>
      <c r="H131" s="293" t="s">
        <v>2303</v>
      </c>
      <c r="I131" s="293" t="s">
        <v>2266</v>
      </c>
      <c r="J131" s="293">
        <v>50</v>
      </c>
      <c r="K131" s="336"/>
    </row>
    <row r="132" spans="2:11" ht="15" customHeight="1">
      <c r="B132" s="334"/>
      <c r="C132" s="293" t="s">
        <v>2283</v>
      </c>
      <c r="D132" s="293"/>
      <c r="E132" s="293"/>
      <c r="F132" s="314" t="s">
        <v>2270</v>
      </c>
      <c r="G132" s="293"/>
      <c r="H132" s="293" t="s">
        <v>2303</v>
      </c>
      <c r="I132" s="293" t="s">
        <v>2266</v>
      </c>
      <c r="J132" s="293">
        <v>50</v>
      </c>
      <c r="K132" s="336"/>
    </row>
    <row r="133" spans="2:11" ht="15" customHeight="1">
      <c r="B133" s="334"/>
      <c r="C133" s="293" t="s">
        <v>2289</v>
      </c>
      <c r="D133" s="293"/>
      <c r="E133" s="293"/>
      <c r="F133" s="314" t="s">
        <v>2270</v>
      </c>
      <c r="G133" s="293"/>
      <c r="H133" s="293" t="s">
        <v>2303</v>
      </c>
      <c r="I133" s="293" t="s">
        <v>2266</v>
      </c>
      <c r="J133" s="293">
        <v>50</v>
      </c>
      <c r="K133" s="336"/>
    </row>
    <row r="134" spans="2:11" ht="15" customHeight="1">
      <c r="B134" s="334"/>
      <c r="C134" s="293" t="s">
        <v>2291</v>
      </c>
      <c r="D134" s="293"/>
      <c r="E134" s="293"/>
      <c r="F134" s="314" t="s">
        <v>2270</v>
      </c>
      <c r="G134" s="293"/>
      <c r="H134" s="293" t="s">
        <v>2303</v>
      </c>
      <c r="I134" s="293" t="s">
        <v>2266</v>
      </c>
      <c r="J134" s="293">
        <v>50</v>
      </c>
      <c r="K134" s="336"/>
    </row>
    <row r="135" spans="2:11" ht="15" customHeight="1">
      <c r="B135" s="334"/>
      <c r="C135" s="293" t="s">
        <v>132</v>
      </c>
      <c r="D135" s="293"/>
      <c r="E135" s="293"/>
      <c r="F135" s="314" t="s">
        <v>2270</v>
      </c>
      <c r="G135" s="293"/>
      <c r="H135" s="293" t="s">
        <v>2316</v>
      </c>
      <c r="I135" s="293" t="s">
        <v>2266</v>
      </c>
      <c r="J135" s="293">
        <v>255</v>
      </c>
      <c r="K135" s="336"/>
    </row>
    <row r="136" spans="2:11" ht="15" customHeight="1">
      <c r="B136" s="334"/>
      <c r="C136" s="293" t="s">
        <v>2293</v>
      </c>
      <c r="D136" s="293"/>
      <c r="E136" s="293"/>
      <c r="F136" s="314" t="s">
        <v>2264</v>
      </c>
      <c r="G136" s="293"/>
      <c r="H136" s="293" t="s">
        <v>2317</v>
      </c>
      <c r="I136" s="293" t="s">
        <v>2295</v>
      </c>
      <c r="J136" s="293"/>
      <c r="K136" s="336"/>
    </row>
    <row r="137" spans="2:11" ht="15" customHeight="1">
      <c r="B137" s="334"/>
      <c r="C137" s="293" t="s">
        <v>2296</v>
      </c>
      <c r="D137" s="293"/>
      <c r="E137" s="293"/>
      <c r="F137" s="314" t="s">
        <v>2264</v>
      </c>
      <c r="G137" s="293"/>
      <c r="H137" s="293" t="s">
        <v>2318</v>
      </c>
      <c r="I137" s="293" t="s">
        <v>2298</v>
      </c>
      <c r="J137" s="293"/>
      <c r="K137" s="336"/>
    </row>
    <row r="138" spans="2:11" ht="15" customHeight="1">
      <c r="B138" s="334"/>
      <c r="C138" s="293" t="s">
        <v>2299</v>
      </c>
      <c r="D138" s="293"/>
      <c r="E138" s="293"/>
      <c r="F138" s="314" t="s">
        <v>2264</v>
      </c>
      <c r="G138" s="293"/>
      <c r="H138" s="293" t="s">
        <v>2299</v>
      </c>
      <c r="I138" s="293" t="s">
        <v>2298</v>
      </c>
      <c r="J138" s="293"/>
      <c r="K138" s="336"/>
    </row>
    <row r="139" spans="2:11" ht="15" customHeight="1">
      <c r="B139" s="334"/>
      <c r="C139" s="293" t="s">
        <v>37</v>
      </c>
      <c r="D139" s="293"/>
      <c r="E139" s="293"/>
      <c r="F139" s="314" t="s">
        <v>2264</v>
      </c>
      <c r="G139" s="293"/>
      <c r="H139" s="293" t="s">
        <v>2319</v>
      </c>
      <c r="I139" s="293" t="s">
        <v>2298</v>
      </c>
      <c r="J139" s="293"/>
      <c r="K139" s="336"/>
    </row>
    <row r="140" spans="2:11" ht="15" customHeight="1">
      <c r="B140" s="334"/>
      <c r="C140" s="293" t="s">
        <v>2320</v>
      </c>
      <c r="D140" s="293"/>
      <c r="E140" s="293"/>
      <c r="F140" s="314" t="s">
        <v>2264</v>
      </c>
      <c r="G140" s="293"/>
      <c r="H140" s="293" t="s">
        <v>2321</v>
      </c>
      <c r="I140" s="293" t="s">
        <v>2298</v>
      </c>
      <c r="J140" s="293"/>
      <c r="K140" s="336"/>
    </row>
    <row r="141" spans="2:11" ht="15" customHeight="1">
      <c r="B141" s="337"/>
      <c r="C141" s="338"/>
      <c r="D141" s="338"/>
      <c r="E141" s="338"/>
      <c r="F141" s="338"/>
      <c r="G141" s="338"/>
      <c r="H141" s="338"/>
      <c r="I141" s="338"/>
      <c r="J141" s="338"/>
      <c r="K141" s="339"/>
    </row>
    <row r="142" spans="2:11" ht="18.75" customHeight="1">
      <c r="B142" s="290"/>
      <c r="C142" s="290"/>
      <c r="D142" s="290"/>
      <c r="E142" s="290"/>
      <c r="F142" s="326"/>
      <c r="G142" s="290"/>
      <c r="H142" s="290"/>
      <c r="I142" s="290"/>
      <c r="J142" s="290"/>
      <c r="K142" s="290"/>
    </row>
    <row r="143" spans="2:11" ht="18.75" customHeight="1">
      <c r="B143" s="300"/>
      <c r="C143" s="300"/>
      <c r="D143" s="300"/>
      <c r="E143" s="300"/>
      <c r="F143" s="300"/>
      <c r="G143" s="300"/>
      <c r="H143" s="300"/>
      <c r="I143" s="300"/>
      <c r="J143" s="300"/>
      <c r="K143" s="300"/>
    </row>
    <row r="144" spans="2:11" ht="7.5" customHeight="1">
      <c r="B144" s="301"/>
      <c r="C144" s="302"/>
      <c r="D144" s="302"/>
      <c r="E144" s="302"/>
      <c r="F144" s="302"/>
      <c r="G144" s="302"/>
      <c r="H144" s="302"/>
      <c r="I144" s="302"/>
      <c r="J144" s="302"/>
      <c r="K144" s="303"/>
    </row>
    <row r="145" spans="2:11" ht="45" customHeight="1">
      <c r="B145" s="304"/>
      <c r="C145" s="305" t="s">
        <v>2322</v>
      </c>
      <c r="D145" s="305"/>
      <c r="E145" s="305"/>
      <c r="F145" s="305"/>
      <c r="G145" s="305"/>
      <c r="H145" s="305"/>
      <c r="I145" s="305"/>
      <c r="J145" s="305"/>
      <c r="K145" s="306"/>
    </row>
    <row r="146" spans="2:11" ht="17.25" customHeight="1">
      <c r="B146" s="304"/>
      <c r="C146" s="307" t="s">
        <v>2258</v>
      </c>
      <c r="D146" s="307"/>
      <c r="E146" s="307"/>
      <c r="F146" s="307" t="s">
        <v>2259</v>
      </c>
      <c r="G146" s="308"/>
      <c r="H146" s="307" t="s">
        <v>127</v>
      </c>
      <c r="I146" s="307" t="s">
        <v>56</v>
      </c>
      <c r="J146" s="307" t="s">
        <v>2260</v>
      </c>
      <c r="K146" s="306"/>
    </row>
    <row r="147" spans="2:11" ht="17.25" customHeight="1">
      <c r="B147" s="304"/>
      <c r="C147" s="309" t="s">
        <v>2261</v>
      </c>
      <c r="D147" s="309"/>
      <c r="E147" s="309"/>
      <c r="F147" s="310" t="s">
        <v>2262</v>
      </c>
      <c r="G147" s="311"/>
      <c r="H147" s="309"/>
      <c r="I147" s="309"/>
      <c r="J147" s="309" t="s">
        <v>2263</v>
      </c>
      <c r="K147" s="306"/>
    </row>
    <row r="148" spans="2:11" ht="5.25" customHeight="1">
      <c r="B148" s="315"/>
      <c r="C148" s="312"/>
      <c r="D148" s="312"/>
      <c r="E148" s="312"/>
      <c r="F148" s="312"/>
      <c r="G148" s="313"/>
      <c r="H148" s="312"/>
      <c r="I148" s="312"/>
      <c r="J148" s="312"/>
      <c r="K148" s="336"/>
    </row>
    <row r="149" spans="2:11" ht="15" customHeight="1">
      <c r="B149" s="315"/>
      <c r="C149" s="340" t="s">
        <v>2267</v>
      </c>
      <c r="D149" s="293"/>
      <c r="E149" s="293"/>
      <c r="F149" s="341" t="s">
        <v>2264</v>
      </c>
      <c r="G149" s="293"/>
      <c r="H149" s="340" t="s">
        <v>2303</v>
      </c>
      <c r="I149" s="340" t="s">
        <v>2266</v>
      </c>
      <c r="J149" s="340">
        <v>120</v>
      </c>
      <c r="K149" s="336"/>
    </row>
    <row r="150" spans="2:11" ht="15" customHeight="1">
      <c r="B150" s="315"/>
      <c r="C150" s="340" t="s">
        <v>2312</v>
      </c>
      <c r="D150" s="293"/>
      <c r="E150" s="293"/>
      <c r="F150" s="341" t="s">
        <v>2264</v>
      </c>
      <c r="G150" s="293"/>
      <c r="H150" s="340" t="s">
        <v>2323</v>
      </c>
      <c r="I150" s="340" t="s">
        <v>2266</v>
      </c>
      <c r="J150" s="340" t="s">
        <v>2314</v>
      </c>
      <c r="K150" s="336"/>
    </row>
    <row r="151" spans="2:11" ht="15" customHeight="1">
      <c r="B151" s="315"/>
      <c r="C151" s="340" t="s">
        <v>2213</v>
      </c>
      <c r="D151" s="293"/>
      <c r="E151" s="293"/>
      <c r="F151" s="341" t="s">
        <v>2264</v>
      </c>
      <c r="G151" s="293"/>
      <c r="H151" s="340" t="s">
        <v>2324</v>
      </c>
      <c r="I151" s="340" t="s">
        <v>2266</v>
      </c>
      <c r="J151" s="340" t="s">
        <v>2314</v>
      </c>
      <c r="K151" s="336"/>
    </row>
    <row r="152" spans="2:11" ht="15" customHeight="1">
      <c r="B152" s="315"/>
      <c r="C152" s="340" t="s">
        <v>2269</v>
      </c>
      <c r="D152" s="293"/>
      <c r="E152" s="293"/>
      <c r="F152" s="341" t="s">
        <v>2270</v>
      </c>
      <c r="G152" s="293"/>
      <c r="H152" s="340" t="s">
        <v>2303</v>
      </c>
      <c r="I152" s="340" t="s">
        <v>2266</v>
      </c>
      <c r="J152" s="340">
        <v>50</v>
      </c>
      <c r="K152" s="336"/>
    </row>
    <row r="153" spans="2:11" ht="15" customHeight="1">
      <c r="B153" s="315"/>
      <c r="C153" s="340" t="s">
        <v>2272</v>
      </c>
      <c r="D153" s="293"/>
      <c r="E153" s="293"/>
      <c r="F153" s="341" t="s">
        <v>2264</v>
      </c>
      <c r="G153" s="293"/>
      <c r="H153" s="340" t="s">
        <v>2303</v>
      </c>
      <c r="I153" s="340" t="s">
        <v>2274</v>
      </c>
      <c r="J153" s="340"/>
      <c r="K153" s="336"/>
    </row>
    <row r="154" spans="2:11" ht="15" customHeight="1">
      <c r="B154" s="315"/>
      <c r="C154" s="340" t="s">
        <v>2283</v>
      </c>
      <c r="D154" s="293"/>
      <c r="E154" s="293"/>
      <c r="F154" s="341" t="s">
        <v>2270</v>
      </c>
      <c r="G154" s="293"/>
      <c r="H154" s="340" t="s">
        <v>2303</v>
      </c>
      <c r="I154" s="340" t="s">
        <v>2266</v>
      </c>
      <c r="J154" s="340">
        <v>50</v>
      </c>
      <c r="K154" s="336"/>
    </row>
    <row r="155" spans="2:11" ht="15" customHeight="1">
      <c r="B155" s="315"/>
      <c r="C155" s="340" t="s">
        <v>2291</v>
      </c>
      <c r="D155" s="293"/>
      <c r="E155" s="293"/>
      <c r="F155" s="341" t="s">
        <v>2270</v>
      </c>
      <c r="G155" s="293"/>
      <c r="H155" s="340" t="s">
        <v>2303</v>
      </c>
      <c r="I155" s="340" t="s">
        <v>2266</v>
      </c>
      <c r="J155" s="340">
        <v>50</v>
      </c>
      <c r="K155" s="336"/>
    </row>
    <row r="156" spans="2:11" ht="15" customHeight="1">
      <c r="B156" s="315"/>
      <c r="C156" s="340" t="s">
        <v>2289</v>
      </c>
      <c r="D156" s="293"/>
      <c r="E156" s="293"/>
      <c r="F156" s="341" t="s">
        <v>2270</v>
      </c>
      <c r="G156" s="293"/>
      <c r="H156" s="340" t="s">
        <v>2303</v>
      </c>
      <c r="I156" s="340" t="s">
        <v>2266</v>
      </c>
      <c r="J156" s="340">
        <v>50</v>
      </c>
      <c r="K156" s="336"/>
    </row>
    <row r="157" spans="2:11" ht="15" customHeight="1">
      <c r="B157" s="315"/>
      <c r="C157" s="340" t="s">
        <v>84</v>
      </c>
      <c r="D157" s="293"/>
      <c r="E157" s="293"/>
      <c r="F157" s="341" t="s">
        <v>2264</v>
      </c>
      <c r="G157" s="293"/>
      <c r="H157" s="340" t="s">
        <v>2325</v>
      </c>
      <c r="I157" s="340" t="s">
        <v>2266</v>
      </c>
      <c r="J157" s="340" t="s">
        <v>2326</v>
      </c>
      <c r="K157" s="336"/>
    </row>
    <row r="158" spans="2:11" ht="15" customHeight="1">
      <c r="B158" s="315"/>
      <c r="C158" s="340" t="s">
        <v>2327</v>
      </c>
      <c r="D158" s="293"/>
      <c r="E158" s="293"/>
      <c r="F158" s="341" t="s">
        <v>2264</v>
      </c>
      <c r="G158" s="293"/>
      <c r="H158" s="340" t="s">
        <v>2328</v>
      </c>
      <c r="I158" s="340" t="s">
        <v>2298</v>
      </c>
      <c r="J158" s="340"/>
      <c r="K158" s="336"/>
    </row>
    <row r="159" spans="2:11" ht="15" customHeight="1">
      <c r="B159" s="342"/>
      <c r="C159" s="324"/>
      <c r="D159" s="324"/>
      <c r="E159" s="324"/>
      <c r="F159" s="324"/>
      <c r="G159" s="324"/>
      <c r="H159" s="324"/>
      <c r="I159" s="324"/>
      <c r="J159" s="324"/>
      <c r="K159" s="343"/>
    </row>
    <row r="160" spans="2:11" ht="18.75" customHeight="1">
      <c r="B160" s="290"/>
      <c r="C160" s="293"/>
      <c r="D160" s="293"/>
      <c r="E160" s="293"/>
      <c r="F160" s="314"/>
      <c r="G160" s="293"/>
      <c r="H160" s="293"/>
      <c r="I160" s="293"/>
      <c r="J160" s="293"/>
      <c r="K160" s="290"/>
    </row>
    <row r="161" spans="2:11" ht="18.75" customHeight="1">
      <c r="B161" s="300"/>
      <c r="C161" s="300"/>
      <c r="D161" s="300"/>
      <c r="E161" s="300"/>
      <c r="F161" s="300"/>
      <c r="G161" s="300"/>
      <c r="H161" s="300"/>
      <c r="I161" s="300"/>
      <c r="J161" s="300"/>
      <c r="K161" s="300"/>
    </row>
    <row r="162" spans="2:11" ht="7.5" customHeight="1">
      <c r="B162" s="277"/>
      <c r="C162" s="278"/>
      <c r="D162" s="278"/>
      <c r="E162" s="278"/>
      <c r="F162" s="278"/>
      <c r="G162" s="278"/>
      <c r="H162" s="278"/>
      <c r="I162" s="278"/>
      <c r="J162" s="278"/>
      <c r="K162" s="279"/>
    </row>
    <row r="163" spans="2:11" ht="45" customHeight="1">
      <c r="B163" s="280"/>
      <c r="C163" s="281" t="s">
        <v>2329</v>
      </c>
      <c r="D163" s="281"/>
      <c r="E163" s="281"/>
      <c r="F163" s="281"/>
      <c r="G163" s="281"/>
      <c r="H163" s="281"/>
      <c r="I163" s="281"/>
      <c r="J163" s="281"/>
      <c r="K163" s="282"/>
    </row>
    <row r="164" spans="2:11" ht="17.25" customHeight="1">
      <c r="B164" s="280"/>
      <c r="C164" s="307" t="s">
        <v>2258</v>
      </c>
      <c r="D164" s="307"/>
      <c r="E164" s="307"/>
      <c r="F164" s="307" t="s">
        <v>2259</v>
      </c>
      <c r="G164" s="344"/>
      <c r="H164" s="345" t="s">
        <v>127</v>
      </c>
      <c r="I164" s="345" t="s">
        <v>56</v>
      </c>
      <c r="J164" s="307" t="s">
        <v>2260</v>
      </c>
      <c r="K164" s="282"/>
    </row>
    <row r="165" spans="2:11" ht="17.25" customHeight="1">
      <c r="B165" s="284"/>
      <c r="C165" s="309" t="s">
        <v>2261</v>
      </c>
      <c r="D165" s="309"/>
      <c r="E165" s="309"/>
      <c r="F165" s="310" t="s">
        <v>2262</v>
      </c>
      <c r="G165" s="346"/>
      <c r="H165" s="347"/>
      <c r="I165" s="347"/>
      <c r="J165" s="309" t="s">
        <v>2263</v>
      </c>
      <c r="K165" s="286"/>
    </row>
    <row r="166" spans="2:11" ht="5.25" customHeight="1">
      <c r="B166" s="315"/>
      <c r="C166" s="312"/>
      <c r="D166" s="312"/>
      <c r="E166" s="312"/>
      <c r="F166" s="312"/>
      <c r="G166" s="313"/>
      <c r="H166" s="312"/>
      <c r="I166" s="312"/>
      <c r="J166" s="312"/>
      <c r="K166" s="336"/>
    </row>
    <row r="167" spans="2:11" ht="15" customHeight="1">
      <c r="B167" s="315"/>
      <c r="C167" s="293" t="s">
        <v>2267</v>
      </c>
      <c r="D167" s="293"/>
      <c r="E167" s="293"/>
      <c r="F167" s="314" t="s">
        <v>2264</v>
      </c>
      <c r="G167" s="293"/>
      <c r="H167" s="293" t="s">
        <v>2303</v>
      </c>
      <c r="I167" s="293" t="s">
        <v>2266</v>
      </c>
      <c r="J167" s="293">
        <v>120</v>
      </c>
      <c r="K167" s="336"/>
    </row>
    <row r="168" spans="2:11" ht="15" customHeight="1">
      <c r="B168" s="315"/>
      <c r="C168" s="293" t="s">
        <v>2312</v>
      </c>
      <c r="D168" s="293"/>
      <c r="E168" s="293"/>
      <c r="F168" s="314" t="s">
        <v>2264</v>
      </c>
      <c r="G168" s="293"/>
      <c r="H168" s="293" t="s">
        <v>2313</v>
      </c>
      <c r="I168" s="293" t="s">
        <v>2266</v>
      </c>
      <c r="J168" s="293" t="s">
        <v>2314</v>
      </c>
      <c r="K168" s="336"/>
    </row>
    <row r="169" spans="2:11" ht="15" customHeight="1">
      <c r="B169" s="315"/>
      <c r="C169" s="293" t="s">
        <v>2213</v>
      </c>
      <c r="D169" s="293"/>
      <c r="E169" s="293"/>
      <c r="F169" s="314" t="s">
        <v>2264</v>
      </c>
      <c r="G169" s="293"/>
      <c r="H169" s="293" t="s">
        <v>2330</v>
      </c>
      <c r="I169" s="293" t="s">
        <v>2266</v>
      </c>
      <c r="J169" s="293" t="s">
        <v>2314</v>
      </c>
      <c r="K169" s="336"/>
    </row>
    <row r="170" spans="2:11" ht="15" customHeight="1">
      <c r="B170" s="315"/>
      <c r="C170" s="293" t="s">
        <v>2269</v>
      </c>
      <c r="D170" s="293"/>
      <c r="E170" s="293"/>
      <c r="F170" s="314" t="s">
        <v>2270</v>
      </c>
      <c r="G170" s="293"/>
      <c r="H170" s="293" t="s">
        <v>2330</v>
      </c>
      <c r="I170" s="293" t="s">
        <v>2266</v>
      </c>
      <c r="J170" s="293">
        <v>50</v>
      </c>
      <c r="K170" s="336"/>
    </row>
    <row r="171" spans="2:11" ht="15" customHeight="1">
      <c r="B171" s="315"/>
      <c r="C171" s="293" t="s">
        <v>2272</v>
      </c>
      <c r="D171" s="293"/>
      <c r="E171" s="293"/>
      <c r="F171" s="314" t="s">
        <v>2264</v>
      </c>
      <c r="G171" s="293"/>
      <c r="H171" s="293" t="s">
        <v>2330</v>
      </c>
      <c r="I171" s="293" t="s">
        <v>2274</v>
      </c>
      <c r="J171" s="293"/>
      <c r="K171" s="336"/>
    </row>
    <row r="172" spans="2:11" ht="15" customHeight="1">
      <c r="B172" s="315"/>
      <c r="C172" s="293" t="s">
        <v>2283</v>
      </c>
      <c r="D172" s="293"/>
      <c r="E172" s="293"/>
      <c r="F172" s="314" t="s">
        <v>2270</v>
      </c>
      <c r="G172" s="293"/>
      <c r="H172" s="293" t="s">
        <v>2330</v>
      </c>
      <c r="I172" s="293" t="s">
        <v>2266</v>
      </c>
      <c r="J172" s="293">
        <v>50</v>
      </c>
      <c r="K172" s="336"/>
    </row>
    <row r="173" spans="2:11" ht="15" customHeight="1">
      <c r="B173" s="315"/>
      <c r="C173" s="293" t="s">
        <v>2291</v>
      </c>
      <c r="D173" s="293"/>
      <c r="E173" s="293"/>
      <c r="F173" s="314" t="s">
        <v>2270</v>
      </c>
      <c r="G173" s="293"/>
      <c r="H173" s="293" t="s">
        <v>2330</v>
      </c>
      <c r="I173" s="293" t="s">
        <v>2266</v>
      </c>
      <c r="J173" s="293">
        <v>50</v>
      </c>
      <c r="K173" s="336"/>
    </row>
    <row r="174" spans="2:11" ht="15" customHeight="1">
      <c r="B174" s="315"/>
      <c r="C174" s="293" t="s">
        <v>2289</v>
      </c>
      <c r="D174" s="293"/>
      <c r="E174" s="293"/>
      <c r="F174" s="314" t="s">
        <v>2270</v>
      </c>
      <c r="G174" s="293"/>
      <c r="H174" s="293" t="s">
        <v>2330</v>
      </c>
      <c r="I174" s="293" t="s">
        <v>2266</v>
      </c>
      <c r="J174" s="293">
        <v>50</v>
      </c>
      <c r="K174" s="336"/>
    </row>
    <row r="175" spans="2:11" ht="15" customHeight="1">
      <c r="B175" s="315"/>
      <c r="C175" s="293" t="s">
        <v>126</v>
      </c>
      <c r="D175" s="293"/>
      <c r="E175" s="293"/>
      <c r="F175" s="314" t="s">
        <v>2264</v>
      </c>
      <c r="G175" s="293"/>
      <c r="H175" s="293" t="s">
        <v>2331</v>
      </c>
      <c r="I175" s="293" t="s">
        <v>2332</v>
      </c>
      <c r="J175" s="293"/>
      <c r="K175" s="336"/>
    </row>
    <row r="176" spans="2:11" ht="15" customHeight="1">
      <c r="B176" s="315"/>
      <c r="C176" s="293" t="s">
        <v>56</v>
      </c>
      <c r="D176" s="293"/>
      <c r="E176" s="293"/>
      <c r="F176" s="314" t="s">
        <v>2264</v>
      </c>
      <c r="G176" s="293"/>
      <c r="H176" s="293" t="s">
        <v>2333</v>
      </c>
      <c r="I176" s="293" t="s">
        <v>2334</v>
      </c>
      <c r="J176" s="293">
        <v>1</v>
      </c>
      <c r="K176" s="336"/>
    </row>
    <row r="177" spans="2:11" ht="15" customHeight="1">
      <c r="B177" s="315"/>
      <c r="C177" s="293" t="s">
        <v>52</v>
      </c>
      <c r="D177" s="293"/>
      <c r="E177" s="293"/>
      <c r="F177" s="314" t="s">
        <v>2264</v>
      </c>
      <c r="G177" s="293"/>
      <c r="H177" s="293" t="s">
        <v>2335</v>
      </c>
      <c r="I177" s="293" t="s">
        <v>2266</v>
      </c>
      <c r="J177" s="293">
        <v>20</v>
      </c>
      <c r="K177" s="336"/>
    </row>
    <row r="178" spans="2:11" ht="15" customHeight="1">
      <c r="B178" s="315"/>
      <c r="C178" s="293" t="s">
        <v>127</v>
      </c>
      <c r="D178" s="293"/>
      <c r="E178" s="293"/>
      <c r="F178" s="314" t="s">
        <v>2264</v>
      </c>
      <c r="G178" s="293"/>
      <c r="H178" s="293" t="s">
        <v>2336</v>
      </c>
      <c r="I178" s="293" t="s">
        <v>2266</v>
      </c>
      <c r="J178" s="293">
        <v>255</v>
      </c>
      <c r="K178" s="336"/>
    </row>
    <row r="179" spans="2:11" ht="15" customHeight="1">
      <c r="B179" s="315"/>
      <c r="C179" s="293" t="s">
        <v>128</v>
      </c>
      <c r="D179" s="293"/>
      <c r="E179" s="293"/>
      <c r="F179" s="314" t="s">
        <v>2264</v>
      </c>
      <c r="G179" s="293"/>
      <c r="H179" s="293" t="s">
        <v>2229</v>
      </c>
      <c r="I179" s="293" t="s">
        <v>2266</v>
      </c>
      <c r="J179" s="293">
        <v>10</v>
      </c>
      <c r="K179" s="336"/>
    </row>
    <row r="180" spans="2:11" ht="15" customHeight="1">
      <c r="B180" s="315"/>
      <c r="C180" s="293" t="s">
        <v>129</v>
      </c>
      <c r="D180" s="293"/>
      <c r="E180" s="293"/>
      <c r="F180" s="314" t="s">
        <v>2264</v>
      </c>
      <c r="G180" s="293"/>
      <c r="H180" s="293" t="s">
        <v>2337</v>
      </c>
      <c r="I180" s="293" t="s">
        <v>2298</v>
      </c>
      <c r="J180" s="293"/>
      <c r="K180" s="336"/>
    </row>
    <row r="181" spans="2:11" ht="15" customHeight="1">
      <c r="B181" s="315"/>
      <c r="C181" s="293" t="s">
        <v>2338</v>
      </c>
      <c r="D181" s="293"/>
      <c r="E181" s="293"/>
      <c r="F181" s="314" t="s">
        <v>2264</v>
      </c>
      <c r="G181" s="293"/>
      <c r="H181" s="293" t="s">
        <v>2339</v>
      </c>
      <c r="I181" s="293" t="s">
        <v>2298</v>
      </c>
      <c r="J181" s="293"/>
      <c r="K181" s="336"/>
    </row>
    <row r="182" spans="2:11" ht="15" customHeight="1">
      <c r="B182" s="315"/>
      <c r="C182" s="293" t="s">
        <v>2327</v>
      </c>
      <c r="D182" s="293"/>
      <c r="E182" s="293"/>
      <c r="F182" s="314" t="s">
        <v>2264</v>
      </c>
      <c r="G182" s="293"/>
      <c r="H182" s="293" t="s">
        <v>2340</v>
      </c>
      <c r="I182" s="293" t="s">
        <v>2298</v>
      </c>
      <c r="J182" s="293"/>
      <c r="K182" s="336"/>
    </row>
    <row r="183" spans="2:11" ht="15" customHeight="1">
      <c r="B183" s="315"/>
      <c r="C183" s="293" t="s">
        <v>131</v>
      </c>
      <c r="D183" s="293"/>
      <c r="E183" s="293"/>
      <c r="F183" s="314" t="s">
        <v>2270</v>
      </c>
      <c r="G183" s="293"/>
      <c r="H183" s="293" t="s">
        <v>2341</v>
      </c>
      <c r="I183" s="293" t="s">
        <v>2266</v>
      </c>
      <c r="J183" s="293">
        <v>50</v>
      </c>
      <c r="K183" s="336"/>
    </row>
    <row r="184" spans="2:11" ht="15" customHeight="1">
      <c r="B184" s="315"/>
      <c r="C184" s="293" t="s">
        <v>2342</v>
      </c>
      <c r="D184" s="293"/>
      <c r="E184" s="293"/>
      <c r="F184" s="314" t="s">
        <v>2270</v>
      </c>
      <c r="G184" s="293"/>
      <c r="H184" s="293" t="s">
        <v>2343</v>
      </c>
      <c r="I184" s="293" t="s">
        <v>2344</v>
      </c>
      <c r="J184" s="293"/>
      <c r="K184" s="336"/>
    </row>
    <row r="185" spans="2:11" ht="15" customHeight="1">
      <c r="B185" s="315"/>
      <c r="C185" s="293" t="s">
        <v>2345</v>
      </c>
      <c r="D185" s="293"/>
      <c r="E185" s="293"/>
      <c r="F185" s="314" t="s">
        <v>2270</v>
      </c>
      <c r="G185" s="293"/>
      <c r="H185" s="293" t="s">
        <v>2346</v>
      </c>
      <c r="I185" s="293" t="s">
        <v>2344</v>
      </c>
      <c r="J185" s="293"/>
      <c r="K185" s="336"/>
    </row>
    <row r="186" spans="2:11" ht="15" customHeight="1">
      <c r="B186" s="315"/>
      <c r="C186" s="293" t="s">
        <v>2347</v>
      </c>
      <c r="D186" s="293"/>
      <c r="E186" s="293"/>
      <c r="F186" s="314" t="s">
        <v>2270</v>
      </c>
      <c r="G186" s="293"/>
      <c r="H186" s="293" t="s">
        <v>2348</v>
      </c>
      <c r="I186" s="293" t="s">
        <v>2344</v>
      </c>
      <c r="J186" s="293"/>
      <c r="K186" s="336"/>
    </row>
    <row r="187" spans="2:11" ht="15" customHeight="1">
      <c r="B187" s="315"/>
      <c r="C187" s="348" t="s">
        <v>2349</v>
      </c>
      <c r="D187" s="293"/>
      <c r="E187" s="293"/>
      <c r="F187" s="314" t="s">
        <v>2270</v>
      </c>
      <c r="G187" s="293"/>
      <c r="H187" s="293" t="s">
        <v>2350</v>
      </c>
      <c r="I187" s="293" t="s">
        <v>2351</v>
      </c>
      <c r="J187" s="349" t="s">
        <v>2352</v>
      </c>
      <c r="K187" s="336"/>
    </row>
    <row r="188" spans="2:11" ht="15" customHeight="1">
      <c r="B188" s="342"/>
      <c r="C188" s="350"/>
      <c r="D188" s="324"/>
      <c r="E188" s="324"/>
      <c r="F188" s="324"/>
      <c r="G188" s="324"/>
      <c r="H188" s="324"/>
      <c r="I188" s="324"/>
      <c r="J188" s="324"/>
      <c r="K188" s="343"/>
    </row>
    <row r="189" spans="2:11" ht="18.75" customHeight="1">
      <c r="B189" s="351"/>
      <c r="C189" s="352"/>
      <c r="D189" s="352"/>
      <c r="E189" s="352"/>
      <c r="F189" s="353"/>
      <c r="G189" s="293"/>
      <c r="H189" s="293"/>
      <c r="I189" s="293"/>
      <c r="J189" s="293"/>
      <c r="K189" s="290"/>
    </row>
    <row r="190" spans="2:11" ht="18.75" customHeight="1">
      <c r="B190" s="290"/>
      <c r="C190" s="293"/>
      <c r="D190" s="293"/>
      <c r="E190" s="293"/>
      <c r="F190" s="314"/>
      <c r="G190" s="293"/>
      <c r="H190" s="293"/>
      <c r="I190" s="293"/>
      <c r="J190" s="293"/>
      <c r="K190" s="290"/>
    </row>
    <row r="191" spans="2:11" ht="18.75" customHeight="1">
      <c r="B191" s="300"/>
      <c r="C191" s="300"/>
      <c r="D191" s="300"/>
      <c r="E191" s="300"/>
      <c r="F191" s="300"/>
      <c r="G191" s="300"/>
      <c r="H191" s="300"/>
      <c r="I191" s="300"/>
      <c r="J191" s="300"/>
      <c r="K191" s="300"/>
    </row>
    <row r="192" spans="2:11" ht="12">
      <c r="B192" s="277"/>
      <c r="C192" s="278"/>
      <c r="D192" s="278"/>
      <c r="E192" s="278"/>
      <c r="F192" s="278"/>
      <c r="G192" s="278"/>
      <c r="H192" s="278"/>
      <c r="I192" s="278"/>
      <c r="J192" s="278"/>
      <c r="K192" s="279"/>
    </row>
    <row r="193" spans="2:11" ht="21.75">
      <c r="B193" s="280"/>
      <c r="C193" s="281" t="s">
        <v>2353</v>
      </c>
      <c r="D193" s="281"/>
      <c r="E193" s="281"/>
      <c r="F193" s="281"/>
      <c r="G193" s="281"/>
      <c r="H193" s="281"/>
      <c r="I193" s="281"/>
      <c r="J193" s="281"/>
      <c r="K193" s="282"/>
    </row>
    <row r="194" spans="2:11" ht="25.5" customHeight="1">
      <c r="B194" s="280"/>
      <c r="C194" s="354" t="s">
        <v>2354</v>
      </c>
      <c r="D194" s="354"/>
      <c r="E194" s="354"/>
      <c r="F194" s="354" t="s">
        <v>2355</v>
      </c>
      <c r="G194" s="355"/>
      <c r="H194" s="356" t="s">
        <v>2356</v>
      </c>
      <c r="I194" s="356"/>
      <c r="J194" s="356"/>
      <c r="K194" s="282"/>
    </row>
    <row r="195" spans="2:11" ht="5.25" customHeight="1">
      <c r="B195" s="315"/>
      <c r="C195" s="312"/>
      <c r="D195" s="312"/>
      <c r="E195" s="312"/>
      <c r="F195" s="312"/>
      <c r="G195" s="293"/>
      <c r="H195" s="312"/>
      <c r="I195" s="312"/>
      <c r="J195" s="312"/>
      <c r="K195" s="336"/>
    </row>
    <row r="196" spans="2:11" ht="15" customHeight="1">
      <c r="B196" s="315"/>
      <c r="C196" s="293" t="s">
        <v>2357</v>
      </c>
      <c r="D196" s="293"/>
      <c r="E196" s="293"/>
      <c r="F196" s="314" t="s">
        <v>42</v>
      </c>
      <c r="G196" s="293"/>
      <c r="H196" s="357" t="s">
        <v>2358</v>
      </c>
      <c r="I196" s="357"/>
      <c r="J196" s="357"/>
      <c r="K196" s="336"/>
    </row>
    <row r="197" spans="2:11" ht="15" customHeight="1">
      <c r="B197" s="315"/>
      <c r="C197" s="321"/>
      <c r="D197" s="293"/>
      <c r="E197" s="293"/>
      <c r="F197" s="314" t="s">
        <v>43</v>
      </c>
      <c r="G197" s="293"/>
      <c r="H197" s="357" t="s">
        <v>2359</v>
      </c>
      <c r="I197" s="357"/>
      <c r="J197" s="357"/>
      <c r="K197" s="336"/>
    </row>
    <row r="198" spans="2:11" ht="15" customHeight="1">
      <c r="B198" s="315"/>
      <c r="C198" s="321"/>
      <c r="D198" s="293"/>
      <c r="E198" s="293"/>
      <c r="F198" s="314" t="s">
        <v>46</v>
      </c>
      <c r="G198" s="293"/>
      <c r="H198" s="357" t="s">
        <v>2360</v>
      </c>
      <c r="I198" s="357"/>
      <c r="J198" s="357"/>
      <c r="K198" s="336"/>
    </row>
    <row r="199" spans="2:11" ht="15" customHeight="1">
      <c r="B199" s="315"/>
      <c r="C199" s="293"/>
      <c r="D199" s="293"/>
      <c r="E199" s="293"/>
      <c r="F199" s="314" t="s">
        <v>44</v>
      </c>
      <c r="G199" s="293"/>
      <c r="H199" s="357" t="s">
        <v>2361</v>
      </c>
      <c r="I199" s="357"/>
      <c r="J199" s="357"/>
      <c r="K199" s="336"/>
    </row>
    <row r="200" spans="2:11" ht="15" customHeight="1">
      <c r="B200" s="315"/>
      <c r="C200" s="293"/>
      <c r="D200" s="293"/>
      <c r="E200" s="293"/>
      <c r="F200" s="314" t="s">
        <v>45</v>
      </c>
      <c r="G200" s="293"/>
      <c r="H200" s="357" t="s">
        <v>2362</v>
      </c>
      <c r="I200" s="357"/>
      <c r="J200" s="357"/>
      <c r="K200" s="336"/>
    </row>
    <row r="201" spans="2:11" ht="15" customHeight="1">
      <c r="B201" s="315"/>
      <c r="C201" s="293"/>
      <c r="D201" s="293"/>
      <c r="E201" s="293"/>
      <c r="F201" s="314"/>
      <c r="G201" s="293"/>
      <c r="H201" s="293"/>
      <c r="I201" s="293"/>
      <c r="J201" s="293"/>
      <c r="K201" s="336"/>
    </row>
    <row r="202" spans="2:11" ht="15" customHeight="1">
      <c r="B202" s="315"/>
      <c r="C202" s="293" t="s">
        <v>2310</v>
      </c>
      <c r="D202" s="293"/>
      <c r="E202" s="293"/>
      <c r="F202" s="314" t="s">
        <v>77</v>
      </c>
      <c r="G202" s="293"/>
      <c r="H202" s="357" t="s">
        <v>2363</v>
      </c>
      <c r="I202" s="357"/>
      <c r="J202" s="357"/>
      <c r="K202" s="336"/>
    </row>
    <row r="203" spans="2:11" ht="15" customHeight="1">
      <c r="B203" s="315"/>
      <c r="C203" s="321"/>
      <c r="D203" s="293"/>
      <c r="E203" s="293"/>
      <c r="F203" s="314" t="s">
        <v>2207</v>
      </c>
      <c r="G203" s="293"/>
      <c r="H203" s="357" t="s">
        <v>2208</v>
      </c>
      <c r="I203" s="357"/>
      <c r="J203" s="357"/>
      <c r="K203" s="336"/>
    </row>
    <row r="204" spans="2:11" ht="15" customHeight="1">
      <c r="B204" s="315"/>
      <c r="C204" s="293"/>
      <c r="D204" s="293"/>
      <c r="E204" s="293"/>
      <c r="F204" s="314" t="s">
        <v>2205</v>
      </c>
      <c r="G204" s="293"/>
      <c r="H204" s="357" t="s">
        <v>2364</v>
      </c>
      <c r="I204" s="357"/>
      <c r="J204" s="357"/>
      <c r="K204" s="336"/>
    </row>
    <row r="205" spans="2:11" ht="15" customHeight="1">
      <c r="B205" s="358"/>
      <c r="C205" s="321"/>
      <c r="D205" s="321"/>
      <c r="E205" s="321"/>
      <c r="F205" s="314" t="s">
        <v>2209</v>
      </c>
      <c r="G205" s="299"/>
      <c r="H205" s="359" t="s">
        <v>2210</v>
      </c>
      <c r="I205" s="359"/>
      <c r="J205" s="359"/>
      <c r="K205" s="360"/>
    </row>
    <row r="206" spans="2:11" ht="15" customHeight="1">
      <c r="B206" s="358"/>
      <c r="C206" s="321"/>
      <c r="D206" s="321"/>
      <c r="E206" s="321"/>
      <c r="F206" s="314" t="s">
        <v>2211</v>
      </c>
      <c r="G206" s="299"/>
      <c r="H206" s="359" t="s">
        <v>2365</v>
      </c>
      <c r="I206" s="359"/>
      <c r="J206" s="359"/>
      <c r="K206" s="360"/>
    </row>
    <row r="207" spans="2:11" ht="15" customHeight="1">
      <c r="B207" s="358"/>
      <c r="C207" s="321"/>
      <c r="D207" s="321"/>
      <c r="E207" s="321"/>
      <c r="F207" s="361"/>
      <c r="G207" s="299"/>
      <c r="H207" s="362"/>
      <c r="I207" s="362"/>
      <c r="J207" s="362"/>
      <c r="K207" s="360"/>
    </row>
    <row r="208" spans="2:11" ht="15" customHeight="1">
      <c r="B208" s="358"/>
      <c r="C208" s="293" t="s">
        <v>2334</v>
      </c>
      <c r="D208" s="321"/>
      <c r="E208" s="321"/>
      <c r="F208" s="314">
        <v>1</v>
      </c>
      <c r="G208" s="299"/>
      <c r="H208" s="359" t="s">
        <v>2366</v>
      </c>
      <c r="I208" s="359"/>
      <c r="J208" s="359"/>
      <c r="K208" s="360"/>
    </row>
    <row r="209" spans="2:11" ht="15" customHeight="1">
      <c r="B209" s="358"/>
      <c r="C209" s="321"/>
      <c r="D209" s="321"/>
      <c r="E209" s="321"/>
      <c r="F209" s="314">
        <v>2</v>
      </c>
      <c r="G209" s="299"/>
      <c r="H209" s="359" t="s">
        <v>2367</v>
      </c>
      <c r="I209" s="359"/>
      <c r="J209" s="359"/>
      <c r="K209" s="360"/>
    </row>
    <row r="210" spans="2:11" ht="15" customHeight="1">
      <c r="B210" s="358"/>
      <c r="C210" s="321"/>
      <c r="D210" s="321"/>
      <c r="E210" s="321"/>
      <c r="F210" s="314">
        <v>3</v>
      </c>
      <c r="G210" s="299"/>
      <c r="H210" s="359" t="s">
        <v>2368</v>
      </c>
      <c r="I210" s="359"/>
      <c r="J210" s="359"/>
      <c r="K210" s="360"/>
    </row>
    <row r="211" spans="2:11" ht="15" customHeight="1">
      <c r="B211" s="358"/>
      <c r="C211" s="321"/>
      <c r="D211" s="321"/>
      <c r="E211" s="321"/>
      <c r="F211" s="314">
        <v>4</v>
      </c>
      <c r="G211" s="299"/>
      <c r="H211" s="359" t="s">
        <v>2369</v>
      </c>
      <c r="I211" s="359"/>
      <c r="J211" s="359"/>
      <c r="K211" s="360"/>
    </row>
    <row r="212" spans="2:11" ht="12.75" customHeight="1">
      <c r="B212" s="363"/>
      <c r="C212" s="364"/>
      <c r="D212" s="364"/>
      <c r="E212" s="364"/>
      <c r="F212" s="364"/>
      <c r="G212" s="364"/>
      <c r="H212" s="364"/>
      <c r="I212" s="364"/>
      <c r="J212" s="364"/>
      <c r="K212" s="365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Core5\lukes</dc:creator>
  <cp:keywords/>
  <dc:description/>
  <cp:lastModifiedBy>lukes</cp:lastModifiedBy>
  <dcterms:created xsi:type="dcterms:W3CDTF">2016-04-01T10:24:59Z</dcterms:created>
  <dcterms:modified xsi:type="dcterms:W3CDTF">2016-04-01T10:25:06Z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