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1 - Demolice" sheetId="2" r:id="rId2"/>
    <sheet name="2 - Architektonicko stave..." sheetId="3" r:id="rId3"/>
    <sheet name="3 - Silnoproud" sheetId="4" r:id="rId4"/>
    <sheet name="4 - Hromosvod" sheetId="5" r:id="rId5"/>
    <sheet name="5 - Dešťová kanalizace" sheetId="6" r:id="rId6"/>
    <sheet name="6 - Vedlejší rozpočtové n..." sheetId="7" r:id="rId7"/>
    <sheet name="Pokyny pro vyplnění" sheetId="8" r:id="rId8"/>
  </sheets>
  <definedNames>
    <definedName name="_xlnm._FilterDatabase" localSheetId="1" hidden="1">'1 - Demolice'!$C$81:$K$81</definedName>
    <definedName name="_xlnm._FilterDatabase" localSheetId="2" hidden="1">'2 - Architektonicko stave...'!$C$92:$K$92</definedName>
    <definedName name="_xlnm._FilterDatabase" localSheetId="3" hidden="1">'3 - Silnoproud'!$C$80:$K$80</definedName>
    <definedName name="_xlnm._FilterDatabase" localSheetId="4" hidden="1">'4 - Hromosvod'!$C$78:$K$78</definedName>
    <definedName name="_xlnm._FilterDatabase" localSheetId="5" hidden="1">'5 - Dešťová kanalizace'!$C$89:$K$89</definedName>
    <definedName name="_xlnm._FilterDatabase" localSheetId="6" hidden="1">'6 - Vedlejší rozpočtové n...'!$C$79:$K$79</definedName>
    <definedName name="_xlnm.Print_Titles" localSheetId="1">'1 - Demolice'!$81:$81</definedName>
    <definedName name="_xlnm.Print_Titles" localSheetId="2">'2 - Architektonicko stave...'!$92:$92</definedName>
    <definedName name="_xlnm.Print_Titles" localSheetId="3">'3 - Silnoproud'!$80:$80</definedName>
    <definedName name="_xlnm.Print_Titles" localSheetId="4">'4 - Hromosvod'!$78:$78</definedName>
    <definedName name="_xlnm.Print_Titles" localSheetId="5">'5 - Dešťová kanalizace'!$89:$89</definedName>
    <definedName name="_xlnm.Print_Titles" localSheetId="6">'6 - Vedlejší rozpočtové n...'!$79:$79</definedName>
    <definedName name="_xlnm.Print_Titles" localSheetId="0">'Rekapitulace stavby'!$49:$49</definedName>
    <definedName name="_xlnm.Print_Area" localSheetId="1">'1 - Demolice'!$C$4:$J$36,'1 - Demolice'!$C$42:$J$63,'1 - Demolice'!$C$69:$K$164</definedName>
    <definedName name="_xlnm.Print_Area" localSheetId="2">'2 - Architektonicko stave...'!$C$4:$J$36,'2 - Architektonicko stave...'!$C$42:$J$74,'2 - Architektonicko stave...'!$C$80:$K$1190</definedName>
    <definedName name="_xlnm.Print_Area" localSheetId="3">'3 - Silnoproud'!$C$4:$J$36,'3 - Silnoproud'!$C$42:$J$62,'3 - Silnoproud'!$C$68:$K$122</definedName>
    <definedName name="_xlnm.Print_Area" localSheetId="4">'4 - Hromosvod'!$C$4:$J$36,'4 - Hromosvod'!$C$42:$J$60,'4 - Hromosvod'!$C$66:$K$112</definedName>
    <definedName name="_xlnm.Print_Area" localSheetId="5">'5 - Dešťová kanalizace'!$C$4:$J$36,'5 - Dešťová kanalizace'!$C$42:$J$71,'5 - Dešťová kanalizace'!$C$77:$K$270</definedName>
    <definedName name="_xlnm.Print_Area" localSheetId="6">'6 - Vedlejší rozpočtové n...'!$C$4:$J$36,'6 - Vedlejší rozpočtové n...'!$C$42:$J$61,'6 - Vedlejší rozpočtové n...'!$C$67:$K$96</definedName>
    <definedName name="_xlnm.Print_Area" localSheetId="7">'Pokyny pro vyplnění'!$B$2:$K$69,'Pokyny pro vyplnění'!$B$72:$K$116,'Pokyny pro vyplnění'!$B$119:$K$184,'Pokyny pro vyplnění'!$B$187:$K$207</definedName>
    <definedName name="_xlnm.Print_Area" localSheetId="0">'Rekapitulace stavby'!$D$4:$AO$33,'Rekapitulace stavby'!$C$39:$AQ$58</definedName>
  </definedNames>
  <calcPr fullCalcOnLoad="1"/>
</workbook>
</file>

<file path=xl/sharedStrings.xml><?xml version="1.0" encoding="utf-8"?>
<sst xmlns="http://schemas.openxmlformats.org/spreadsheetml/2006/main" count="12748" uniqueCount="1669">
  <si>
    <t>Export VZ</t>
  </si>
  <si>
    <t>List obsahuje:</t>
  </si>
  <si>
    <t>3.0</t>
  </si>
  <si>
    <t>ZAMOK</t>
  </si>
  <si>
    <t>False</t>
  </si>
  <si>
    <t>{4726D894-1FE9-4DF3-9745-5F6CDCEBFBF3}</t>
  </si>
  <si>
    <t>0,01</t>
  </si>
  <si>
    <t>21</t>
  </si>
  <si>
    <t>15</t>
  </si>
  <si>
    <t>REKAPITULACE STAVBY</t>
  </si>
  <si>
    <t>v ---  níže se nacházejí doplnkové a pomocné údaje k sestavám  --- v</t>
  </si>
  <si>
    <t>Návod na vyplnění</t>
  </si>
  <si>
    <t>0,001</t>
  </si>
  <si>
    <t>Kód:</t>
  </si>
  <si>
    <t>201615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</si>
  <si>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</si>
  <si>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</si>
  <si>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Sklad posypového materiálu - areál SÚS Rokycany</t>
  </si>
  <si>
    <t>0,1</t>
  </si>
  <si>
    <t>KSO:</t>
  </si>
  <si>
    <t>811 69 41</t>
  </si>
  <si>
    <t>CC-CZ:</t>
  </si>
  <si>
    <t>1</t>
  </si>
  <si>
    <t>Místo:</t>
  </si>
  <si>
    <t xml:space="preserve">Roháčova 773, 337 01 Rokycany </t>
  </si>
  <si>
    <t>Datum:</t>
  </si>
  <si>
    <t>08.02.2016</t>
  </si>
  <si>
    <t>10</t>
  </si>
  <si>
    <t>100</t>
  </si>
  <si>
    <t>Zadavatel:</t>
  </si>
  <si>
    <t>IČ:</t>
  </si>
  <si>
    <t>Správa a údržba silnic Plzeňského kraje, příspěvko</t>
  </si>
  <si>
    <t>DIČ:</t>
  </si>
  <si>
    <t>Uchazeč:</t>
  </si>
  <si>
    <t>Vyplň údaj</t>
  </si>
  <si>
    <t>Projektant:</t>
  </si>
  <si>
    <t>projectstudio8 s.r.o.</t>
  </si>
  <si>
    <t>True</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</si>
  <si>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</si>
  <si>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Pokud jsou v soupisu prací označeny výrobky a materiály obchodním názvem, lze je zaměnit za jiné, kvalitativně a technicky obdobné.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</si>
  <si>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</si>
  <si>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</si>
  <si>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</si>
  <si>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</si>
  <si>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</si>
  <si>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</si>
  <si>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</si>
  <si>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</si>
  <si>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</si>
  <si>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</si>
  <si>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</si>
  <si>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</si>
  <si>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</si>
  <si>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</si>
  <si>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</si>
  <si>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</si>
  <si>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</si>
  <si>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</si>
  <si>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</si>
  <si>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</si>
  <si>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</si>
  <si>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</si>
  <si>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</si>
  <si>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</si>
  <si>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</si>
  <si>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</si>
  <si>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</si>
  <si>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</si>
  <si>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</si>
  <si>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</si>
  <si>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</si>
  <si>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</si>
  <si>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</si>
  <si>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</si>
  <si>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</si>
  <si>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</si>
  <si>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</si>
  <si>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</si>
  <si>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Demolice</t>
  </si>
  <si>
    <t>STA</t>
  </si>
  <si>
    <t>{7C476EDC-DBB1-40A8-B6BD-12B18214C235}</t>
  </si>
  <si>
    <t>2</t>
  </si>
  <si>
    <t>Architektonicko stavební řešení</t>
  </si>
  <si>
    <t>{3127CE3E-A3E1-49E4-ABE6-000C8515393E}</t>
  </si>
  <si>
    <t>3</t>
  </si>
  <si>
    <t>Silnoproud</t>
  </si>
  <si>
    <t>{6CA35C7A-B190-4E1C-9091-33FCEE23AE28}</t>
  </si>
  <si>
    <t>4</t>
  </si>
  <si>
    <t>Hromosvod</t>
  </si>
  <si>
    <t>{5882CD0F-F303-4024-BB1C-8E0C795B88B7}</t>
  </si>
  <si>
    <t>5</t>
  </si>
  <si>
    <t>Dešťová kanalizace</t>
  </si>
  <si>
    <t>{86EDDF38-842D-465F-A844-A501F996B598}</t>
  </si>
  <si>
    <t>6</t>
  </si>
  <si>
    <t>Vedlejší rozpočtové náklady</t>
  </si>
  <si>
    <t>{04CE12E1-5A1A-45E0-B26C-D866F823CC1D}</t>
  </si>
  <si>
    <t>Zpět na list:</t>
  </si>
  <si>
    <t>KRYCÍ LIST SOUPISU</t>
  </si>
  <si>
    <t>Objekt:</t>
  </si>
  <si>
    <t>1 - Demolice</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</si>
  <si>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</si>
  <si>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</si>
  <si>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</si>
  <si>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</si>
  <si>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</si>
  <si>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</si>
  <si>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</si>
  <si>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</si>
  <si>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</si>
  <si>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PSV - Práce a dodávky PSV</t>
  </si>
  <si>
    <t xml:space="preserve">    765 - Krytina skládaná</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</si>
  <si>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</si>
  <si>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</si>
  <si>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</si>
  <si>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</si>
  <si>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</si>
  <si>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</si>
  <si>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</si>
  <si>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</si>
  <si>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</si>
  <si>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</si>
  <si>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</si>
  <si>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</si>
  <si>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</si>
  <si>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</si>
  <si>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</si>
  <si>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</si>
  <si>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</si>
  <si>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</si>
  <si>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</si>
  <si>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</si>
  <si>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113107243</t>
  </si>
  <si>
    <t>Odstranění podkladu pl přes 200 m2 živičných tl 150 mm</t>
  </si>
  <si>
    <t>m2</t>
  </si>
  <si>
    <t>CS ÚRS 2015 01</t>
  </si>
  <si>
    <t>-275205039</t>
  </si>
  <si>
    <t>PP</t>
  </si>
  <si>
    <t>Odstranění podkladů nebo krytů s přemístěním hmot na skládku na vzdálenost do 20 m nebo s naložením na dopravní prostředek v ploše jednotlivě přes 200 m2 živičných, o tl. vrstvy přes 100 do 150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</si>
  <si>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</si>
  <si>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</si>
  <si>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</si>
  <si>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podlahy hal + plochy kolem v rozsahu budoucího půdorysu nové haly, viz. situace</t>
  </si>
  <si>
    <t>978,16-20,8</t>
  </si>
  <si>
    <t>Součet</t>
  </si>
  <si>
    <t>113151111</t>
  </si>
  <si>
    <t>Rozebrání zpevněných ploch ze silničních dílců</t>
  </si>
  <si>
    <t>-1949168753</t>
  </si>
  <si>
    <t>Rozebírání zpevněných ploch s přemístěním na skládku na vzdálenost do 20 m nebo s naložením na dopravní prostředek ze silničních panelů</t>
  </si>
  <si>
    <t xml:space="preserve">Poznámka k souboru cen:
1. Ceny jsou určeny pro rozebírání silničních panelů jakýchkoliv rozměrů kladených do lože     z kameniva. </t>
  </si>
  <si>
    <t>9</t>
  </si>
  <si>
    <t>Ostatní konstrukce a práce, bourání</t>
  </si>
  <si>
    <t>981134711</t>
  </si>
  <si>
    <t>Demolice hal ze železobetonu podíl konstrukcí do 10 % těžkou mechanizací</t>
  </si>
  <si>
    <t>m3</t>
  </si>
  <si>
    <t>2060701846</t>
  </si>
  <si>
    <t>Demolice hal průmyslových, zemědělských nebo občanské výstavby těžkými mechanizačními prostředky z monolitického nebo montovaného železobetonového skeletu včetně výplňového zdiva, s podílem konstrukcí do 10 %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</si>
  <si>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zdí a nosných sloupů, stropních a     střešních konstrukcí. Od celkového objemu se neodečítá objem okenních a dveřních otvorů,     parapetních ústupků. Objem stropních a střešních konstrukcí se započítává ve skutečných objemech     konstrukcí včetně případných usazenin a nánosů. 4. Ceny nelze použít pro vestavby a přístavby charakteru budov (sociální zařízení, šatny apod.),     jejichž demolice se oceňují cenami souboru cen 981 01- . . Demolice budov. Obvodová zeď haly se     vždy započítává do objemu konstrukcí haly, k objemu haly se vždy započítává do objemu konstrukcí     haly, k objemu konstrukcí vestavby nebo přístavby se nepřipočítává. 5. Demolice základů provozních souborů, podlah apod. konstrukcí, se oceňují samostatně cenami     souboru cen 981 51- . 1 Demolice konstrukcí objektů. 6. Pro volbu ceny je rozhodující objemově převažující druh zdiva svislých nosných konstrukcí     demolovaného objektu. </t>
  </si>
  <si>
    <t xml:space="preserve">Demolice </t>
  </si>
  <si>
    <t>výpočeT dle TZ</t>
  </si>
  <si>
    <t>Skladovací objekt 1  parc. č. 4280</t>
  </si>
  <si>
    <t>389*6,2</t>
  </si>
  <si>
    <t>264*10</t>
  </si>
  <si>
    <t>Mezisoučet</t>
  </si>
  <si>
    <t>981231111</t>
  </si>
  <si>
    <t>Demolice dřevěných sil a věží postupným rozebíráním</t>
  </si>
  <si>
    <t>671219145</t>
  </si>
  <si>
    <t>Demolice sil a věží postupným rozebíráním dřevěných</t>
  </si>
  <si>
    <t xml:space="preserve">Poznámka k souboru cen:
1. Ceny jsou stanoveny na měrnou jednotku m3 skutečného objemu konstrukcí. </t>
  </si>
  <si>
    <t>Demolice sila</t>
  </si>
  <si>
    <t>výpočer dle TZ</t>
  </si>
  <si>
    <t>Skladovací objekt 3  parc. č. 299</t>
  </si>
  <si>
    <t>podíl skutečných konstrukcí odhadem do 30%</t>
  </si>
  <si>
    <t>37*17*0,3</t>
  </si>
  <si>
    <t>981513114</t>
  </si>
  <si>
    <t>Demolice konstrukcí objektů z betonu železového těžkou mechanizací</t>
  </si>
  <si>
    <t>-638168534</t>
  </si>
  <si>
    <t>Demolice konstrukcí objektů těžkými mechanizačními prostředky konstrukcí ze železobetonu</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</si>
  <si>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</si>
  <si>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 xml:space="preserve">opěrná zídka </t>
  </si>
  <si>
    <t>0,25*1,5*4,5</t>
  </si>
  <si>
    <t>základové patky sila</t>
  </si>
  <si>
    <t>0,92*1,50*4</t>
  </si>
  <si>
    <t>997</t>
  </si>
  <si>
    <t>Přesun sutě</t>
  </si>
  <si>
    <t>997006512</t>
  </si>
  <si>
    <t>Vodorovné doprava suti s naložením a složením na skládku do 1 km</t>
  </si>
  <si>
    <t>t</t>
  </si>
  <si>
    <t>-1340087283</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</si>
  <si>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</si>
  <si>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</si>
  <si>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 xml:space="preserve">pozn. kovový odpad bude odvezen a likvidován bez poplatku </t>
  </si>
  <si>
    <t>1378,130"sutě celkem</t>
  </si>
  <si>
    <t>7</t>
  </si>
  <si>
    <t>997006519</t>
  </si>
  <si>
    <t>Příplatek k vodorovnému přemístění suti na skládku ZKD 1 km přes 1 km</t>
  </si>
  <si>
    <t>-174586536</t>
  </si>
  <si>
    <t>Vodorovná doprava suti na skládku s naložením na dopravní prostředek a složením Příplatek k ceně za každý další i započatý 1 km</t>
  </si>
  <si>
    <t>1378,130*19</t>
  </si>
  <si>
    <t>8</t>
  </si>
  <si>
    <t>997013802</t>
  </si>
  <si>
    <t>Poplatek za uložení stavebního železobetonového odpadu na skládce (skládkovné)</t>
  </si>
  <si>
    <t>827888493</t>
  </si>
  <si>
    <t>Poplatek za uložení stavebního odpadu na skládce (skládkovné) železobetonového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</si>
  <si>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</si>
  <si>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1378,130-13-8,6-5,913-6,388-302,526</t>
  </si>
  <si>
    <t>997013803</t>
  </si>
  <si>
    <t>Poplatek za uložení stavebního odpadu z keramických materiálů na skládce (skládkovné)</t>
  </si>
  <si>
    <t>-2135021883</t>
  </si>
  <si>
    <t>Poplatek za uložení stavebního odpadu na skládce (skládkovné) z keramických materiálů</t>
  </si>
  <si>
    <t>997013811</t>
  </si>
  <si>
    <t>Poplatek za uložení stavebního dřevěného odpadu na skládce (skládkovné)</t>
  </si>
  <si>
    <t>1428586182</t>
  </si>
  <si>
    <t>Poplatek za uložení stavebního odpadu na skládce (skládkovné) dřevěného</t>
  </si>
  <si>
    <t>11</t>
  </si>
  <si>
    <t>997013813</t>
  </si>
  <si>
    <t>Poplatek za uložení stavebního odpadu z plastických hmot na skládce (skládkovné)</t>
  </si>
  <si>
    <t>-1887003116</t>
  </si>
  <si>
    <t>Poplatek za uložení stavebního odpadu na skládce (skládkovné) z plastických hmot</t>
  </si>
  <si>
    <t>12</t>
  </si>
  <si>
    <t>997013821</t>
  </si>
  <si>
    <t>Poplatek za uložení stavebního odpadu s azbestem na skládce (skládkovné)</t>
  </si>
  <si>
    <t>-1623107679</t>
  </si>
  <si>
    <t>Poplatek za uložení stavebního odpadu na skládce (skládkovné) s azbestem</t>
  </si>
  <si>
    <t>13</t>
  </si>
  <si>
    <t>997221845</t>
  </si>
  <si>
    <t>Poplatek za uložení odpadu z asfaltových povrchů na skládce (skládkovné)</t>
  </si>
  <si>
    <t>-73604385</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</si>
  <si>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</si>
  <si>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</si>
  <si>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PSV</t>
  </si>
  <si>
    <t>Práce a dodávky PSV</t>
  </si>
  <si>
    <t>765</t>
  </si>
  <si>
    <t>Krytina skládaná</t>
  </si>
  <si>
    <t>14</t>
  </si>
  <si>
    <t>765131851</t>
  </si>
  <si>
    <t>Demontáž vlnité vláknocementové krytiny sklonu do 30° do suti</t>
  </si>
  <si>
    <t>16</t>
  </si>
  <si>
    <t>1089647740</t>
  </si>
  <si>
    <t>Demontáž vláknocementové krytiny vlnité sklonu do 30 st. do suti</t>
  </si>
  <si>
    <t xml:space="preserve">Poznámka k souboru cen:
1. Ceny nelze použít pro demontáž azbestocementové krytiny. </t>
  </si>
  <si>
    <t>765131871</t>
  </si>
  <si>
    <t>Demontáž hřebene nebo nároží vlnité vláknocementové krytiny sklonu do 30° do suti</t>
  </si>
  <si>
    <t>m</t>
  </si>
  <si>
    <t>375914672</t>
  </si>
  <si>
    <t>Demontáž vláknocementové krytiny vlnité sklonu do 30 st. hřebene nebo nároží do suti</t>
  </si>
  <si>
    <t>765141813</t>
  </si>
  <si>
    <t>Demontáž sklolaminátových samonosných trapézových oblouků rozponu přes 4 m</t>
  </si>
  <si>
    <t>-2017535342</t>
  </si>
  <si>
    <t>Demontáž krytiny sklolaminátové do suti střechy obloukové samonosných trapézových oblouků, rozponu přes 4 m</t>
  </si>
  <si>
    <t>15*36</t>
  </si>
  <si>
    <t>2 - Architektonicko stavební řešení</t>
  </si>
  <si>
    <t xml:space="preserve">    2 - Zakládání</t>
  </si>
  <si>
    <t xml:space="preserve">    3 - Svislé a kompletní konstrukce</t>
  </si>
  <si>
    <t xml:space="preserve">    5 - Komunikace pozemní</t>
  </si>
  <si>
    <t xml:space="preserve">    6 - Úpravy povrchů, podlahy a osazování výplní</t>
  </si>
  <si>
    <t xml:space="preserve">      91 - Doplňující konstrukce a práce pozemních komunikací, letišť a ploch</t>
  </si>
  <si>
    <t xml:space="preserve">      94 - Lešení a stavební výtahy</t>
  </si>
  <si>
    <t xml:space="preserve">      95 - Různé dokončovací konstrukce a práce pozemních staveb</t>
  </si>
  <si>
    <t xml:space="preserve">    998 - Přesun hmot</t>
  </si>
  <si>
    <t xml:space="preserve">    762 - Konstrukce tesařské</t>
  </si>
  <si>
    <t xml:space="preserve">    764 - Konstrukce klempířské</t>
  </si>
  <si>
    <t xml:space="preserve">    766 - Konstrukce truhlářské</t>
  </si>
  <si>
    <t xml:space="preserve">    767 - Konstrukce zámečnické</t>
  </si>
  <si>
    <t xml:space="preserve">    783 - Dokončovací práce - nátěry</t>
  </si>
  <si>
    <t>122201102</t>
  </si>
  <si>
    <t>Odkopávky a prokopávky nezapažené v hornině tř. 3 objem do 1000 m3</t>
  </si>
  <si>
    <t>681292190</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</si>
  <si>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</si>
  <si>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</si>
  <si>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Odkop a srovnání pláně </t>
  </si>
  <si>
    <t>výpočet dle vč D.1.1.b1, D.1.1.b4</t>
  </si>
  <si>
    <t>(68,2*15,4)*((0,7+0,6)/2)</t>
  </si>
  <si>
    <t>122201109</t>
  </si>
  <si>
    <t>Příplatek za lepivost u odkopávek v hornině tř. 1 až 3</t>
  </si>
  <si>
    <t>-363475298</t>
  </si>
  <si>
    <t>Odkopávky a prokopávky nezapažené s přehozením výkopku na vzdálenost do 3 m nebo s naložením na dopravní prostředek v hornině tř. 3 Příplatek k cenám za lepivost horniny tř. 3</t>
  </si>
  <si>
    <t>(68,2*15,4)*((0,7+0,6)/2)/3</t>
  </si>
  <si>
    <t>131201102</t>
  </si>
  <si>
    <t>Hloubení jam nezapažených v hornině tř. 3 objemu do 1000 m3</t>
  </si>
  <si>
    <t>483514113</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</si>
  <si>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</si>
  <si>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</si>
  <si>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jámy pro kalichy</t>
  </si>
  <si>
    <t>výpočet dle vč F.1.2.x</t>
  </si>
  <si>
    <t>K01</t>
  </si>
  <si>
    <t>(1,8*1,8*1,1)*13</t>
  </si>
  <si>
    <t>K02</t>
  </si>
  <si>
    <t>(2*2*1,7)*4</t>
  </si>
  <si>
    <t>131201109</t>
  </si>
  <si>
    <t>Příplatek za lepivost u hloubení jam nezapažených v hornině tř. 3</t>
  </si>
  <si>
    <t>954689866</t>
  </si>
  <si>
    <t>Hloubení nezapažených jam a zářezů s urovnáním dna do předepsaného profilu a spádu Příplatek k cenám za lepivost horniny tř. 3</t>
  </si>
  <si>
    <t>(1,8*1,8*1,1)*13/3</t>
  </si>
  <si>
    <t>(2*2*1,7)*4/3</t>
  </si>
  <si>
    <t>132201202</t>
  </si>
  <si>
    <t>Hloubení rýh š do 2000 mm v hornině tř. 3 objemu do 1000 m3</t>
  </si>
  <si>
    <t>-255356994</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</si>
  <si>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</si>
  <si>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</si>
  <si>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xml:space="preserve">Svahování základových pasů  </t>
  </si>
  <si>
    <t>(68,2+68,2+15,4+15,4)*((0,9+1,3)/2*0,69)</t>
  </si>
  <si>
    <t>132201209</t>
  </si>
  <si>
    <t>Příplatek za lepivost k hloubení rýh š do 2000 mm v hornině tř. 3</t>
  </si>
  <si>
    <t>-734692429</t>
  </si>
  <si>
    <t>Hloubení zapažených i nezapažených rýh šířky přes 600 do 2 000 mm s urovnáním dna do předepsaného profilu a spádu v hornině tř. 3 Příplatek k cenám za lepivost horniny tř. 3</t>
  </si>
  <si>
    <t>(68,2+68,2+15,4+15,4)*((0,9+1,3)/2*0,69)/3</t>
  </si>
  <si>
    <t>162701105</t>
  </si>
  <si>
    <t>Vodorovné přemístění do 10000 m výkopku/sypaniny z horniny tř. 1 až 4</t>
  </si>
  <si>
    <t>-1682839324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</si>
  <si>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</si>
  <si>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</si>
  <si>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výkopku</t>
  </si>
  <si>
    <t>výpočet dle výkopů</t>
  </si>
  <si>
    <t>682,682+73,532+126,905</t>
  </si>
  <si>
    <t>vývrtek z pilot</t>
  </si>
  <si>
    <t>P1</t>
  </si>
  <si>
    <t>(PI*0,315*0,315*7,05)*4</t>
  </si>
  <si>
    <t>P2</t>
  </si>
  <si>
    <t>(PI*0,315*0,315*7,05)*12</t>
  </si>
  <si>
    <t>P3</t>
  </si>
  <si>
    <t>(PI*0,315*0,315*4,05)*15</t>
  </si>
  <si>
    <t>P4</t>
  </si>
  <si>
    <t>(PI*0,44*0,44*7,05)*5</t>
  </si>
  <si>
    <t>162701109</t>
  </si>
  <si>
    <t>Příplatek k vodorovnému přemístění výkopku/sypaniny z horniny tř. 1 až 4 ZKD 1000 m přes 10000 m</t>
  </si>
  <si>
    <t>-257942347</t>
  </si>
  <si>
    <t>Vodorovné přemístění výkopku nebo sypaniny po suchu na obvyklém dopravním prostředku, bez naložení výkopku, avšak se složením bez rozhrnutí z horniny tř. 1 až 4 na vzdálenost Příplatek k ceně za každých dalších i započatých 1 000 m</t>
  </si>
  <si>
    <t>Přemístění výkopku - přílatek za 10 km</t>
  </si>
  <si>
    <t>958,658*10</t>
  </si>
  <si>
    <t>167101101</t>
  </si>
  <si>
    <t>Nakládání výkopku z hornin tř. 1 až 4 do 100 m3</t>
  </si>
  <si>
    <t>1172996624</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</si>
  <si>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</si>
  <si>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</si>
  <si>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výkopku</t>
  </si>
  <si>
    <t>171201201</t>
  </si>
  <si>
    <t>Uložení sypaniny na skládky</t>
  </si>
  <si>
    <t>-1621309941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</si>
  <si>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</si>
  <si>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výkopku</t>
  </si>
  <si>
    <t>171201211</t>
  </si>
  <si>
    <t>Poplatek za uložení odpadu ze sypaniny na skládce (skládkovné)</t>
  </si>
  <si>
    <t>-32899880</t>
  </si>
  <si>
    <t>Uložení sypaniny poplatek za uložení sypaniny na skládce (skládkovné)</t>
  </si>
  <si>
    <t>Poplatek za uložení výkopku</t>
  </si>
  <si>
    <t>958,658*1,7</t>
  </si>
  <si>
    <t>175101201</t>
  </si>
  <si>
    <t>Obsypání objektu nad přilehlým původním terénem sypaninou bez prohození, uloženou do 3 m</t>
  </si>
  <si>
    <t>-26228345</t>
  </si>
  <si>
    <t>Obsypání objektů nad přilehlým původním terénem sypaninou z vhodných hornin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</si>
  <si>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</si>
  <si>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Obsyp kalichů</t>
  </si>
  <si>
    <t>výpočet dle výkopů a kalichů</t>
  </si>
  <si>
    <t>73,532-26,641</t>
  </si>
  <si>
    <t>Obsyp základových pasů</t>
  </si>
  <si>
    <t>M</t>
  </si>
  <si>
    <t>583438820</t>
  </si>
  <si>
    <t>kamenivo drcené hrubé frakce 8-16</t>
  </si>
  <si>
    <t>-467448509</t>
  </si>
  <si>
    <t>materiál + 5% ztratné</t>
  </si>
  <si>
    <t>173,796*1,9*1,05</t>
  </si>
  <si>
    <t>181102302</t>
  </si>
  <si>
    <t>Úprava pláně v zářezech se zhutněním</t>
  </si>
  <si>
    <t>-402131850</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</si>
  <si>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</si>
  <si>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</si>
  <si>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Zhutnění spáry</t>
  </si>
  <si>
    <t>výpočet dle vč D.1.1.b2. skladby</t>
  </si>
  <si>
    <t>skladba S3</t>
  </si>
  <si>
    <t>17,2*3,11</t>
  </si>
  <si>
    <t>14,31*2,31</t>
  </si>
  <si>
    <t>14,31*2,4</t>
  </si>
  <si>
    <t>42,2*3,11</t>
  </si>
  <si>
    <t>19,6*3,11</t>
  </si>
  <si>
    <t>18,2*3,11</t>
  </si>
  <si>
    <t>4,4*0,8</t>
  </si>
  <si>
    <t>14*2,31</t>
  </si>
  <si>
    <t>skladba S4</t>
  </si>
  <si>
    <t>17,2*10,4</t>
  </si>
  <si>
    <t>19,6*7,8</t>
  </si>
  <si>
    <t>4,4*10,4</t>
  </si>
  <si>
    <t>18,2*7,8</t>
  </si>
  <si>
    <t>Zakládání</t>
  </si>
  <si>
    <t>226112114</t>
  </si>
  <si>
    <t>Vrty velkoprofilové svislé nezapažené D do 650 mm hl do 5 m hor. IV</t>
  </si>
  <si>
    <t>-157897030</t>
  </si>
  <si>
    <t>Velkoprofilové vrty náběrovým vrtáním svislé nezapažené průměru přes 550 do 650 mm, v hl od 0 do 5 m v hornině tř. IV</t>
  </si>
  <si>
    <t>Vrty pilot</t>
  </si>
  <si>
    <t>výpočet dle vč KZxx</t>
  </si>
  <si>
    <t>4,6*15</t>
  </si>
  <si>
    <t>226112213</t>
  </si>
  <si>
    <t>Vrty velkoprofilové svislé nezapažené D do 650 mm hl přes 5 m hor. III</t>
  </si>
  <si>
    <t>-1320056547</t>
  </si>
  <si>
    <t>Velkoprofilové vrty náběrovým vrtáním svislé nezapažené průměru přes 550 do 650 mm, v hl přes 5 m v hornině tř. III</t>
  </si>
  <si>
    <t>7,55*4</t>
  </si>
  <si>
    <t>7,55*12</t>
  </si>
  <si>
    <t>17</t>
  </si>
  <si>
    <t>226112413</t>
  </si>
  <si>
    <t>Vrty velkoprofilové svislé nezapažené D do 850 mm hl přes 5 m hor. III</t>
  </si>
  <si>
    <t>1015832629</t>
  </si>
  <si>
    <t>Velkoprofilové vrty náběrovým vrtáním svislé nezapažené průměru přes 650 do 850 mm, v hl přes 5 m v hornině tř. III</t>
  </si>
  <si>
    <t>7,75*5</t>
  </si>
  <si>
    <t>18</t>
  </si>
  <si>
    <t>231212112</t>
  </si>
  <si>
    <t>Zřízení pilot svislých zapažených D do 650 mm hl do 10 m s vytažením pažnic z betonu železového</t>
  </si>
  <si>
    <t>-1670166863</t>
  </si>
  <si>
    <t>Zřízení výplně pilot zapažených s vytažením pažnic z vrtu svislých z betonu železového, v hl od 0 do 10 m, při průměru piloty přes 450 do 650 mm</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</si>
  <si>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</si>
  <si>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Betonáž pilot</t>
  </si>
  <si>
    <t>7,05*4</t>
  </si>
  <si>
    <t>7,05*12</t>
  </si>
  <si>
    <t>4,05*15</t>
  </si>
  <si>
    <t>19</t>
  </si>
  <si>
    <t>231212113</t>
  </si>
  <si>
    <t>Zřízení pilot svislých zapažených D do 1250 mm hl do 10 m s vytažením pažnic z betonu železového</t>
  </si>
  <si>
    <t>-936552796</t>
  </si>
  <si>
    <t>Zřízení výplně pilot zapažených s vytažením pažnic z vrtu svislých z betonu železového, v hl od 0 do 10 m, při průměru piloty přes 650 do 1250 mm</t>
  </si>
  <si>
    <t>7,05*5</t>
  </si>
  <si>
    <t>20</t>
  </si>
  <si>
    <t>589333240</t>
  </si>
  <si>
    <t>směs pro beton třída C30/37 X0 frakce do 22 mm</t>
  </si>
  <si>
    <t>-1594306948</t>
  </si>
  <si>
    <t>Směsi pro beton prostý a železový třída C 30/37 betony stupeň vlivu prostředí - X0,XC1,XC2 kamenivo do 22 mm</t>
  </si>
  <si>
    <t>materiál + 10% ztratné</t>
  </si>
  <si>
    <t>(PI*0,315*0,315*7,05)*4*1,1</t>
  </si>
  <si>
    <t>(PI*0,315*0,315*7,05)*12*1,1</t>
  </si>
  <si>
    <t>(PI*0,315*0,315*4,05)*15*1,1</t>
  </si>
  <si>
    <t>(PI*0,44*0,44*7,05)*5*1,1</t>
  </si>
  <si>
    <t>231611114</t>
  </si>
  <si>
    <t>Výztuž pilot betonovaných do země ocel z betonářské oceli 10 505</t>
  </si>
  <si>
    <t>317761361</t>
  </si>
  <si>
    <t>Výztuž pilot betonovaných do země z oceli 10 505 (R)</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</si>
  <si>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</si>
  <si>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Výztuž pilot</t>
  </si>
  <si>
    <t>200,586/1000*4</t>
  </si>
  <si>
    <t>462,985/1000*12</t>
  </si>
  <si>
    <t>105,617/1000*15</t>
  </si>
  <si>
    <t>413,033/1000*5</t>
  </si>
  <si>
    <t>22</t>
  </si>
  <si>
    <t>271532212</t>
  </si>
  <si>
    <t>Podsyp pod základové konstrukce se zhutněním z hrubého kameniva frakce 8 až 32 mm</t>
  </si>
  <si>
    <t>2014286548</t>
  </si>
  <si>
    <t>Podsyp pod základové konstrukce se zhutněním a urovnáním povrchu z kameniva hrubého, frakce 16 - 32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</si>
  <si>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</si>
  <si>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Podkladní podsyp pod základovou desku</t>
  </si>
  <si>
    <t>17,2*3,11*0,9</t>
  </si>
  <si>
    <t>14,31*2,31*0,9</t>
  </si>
  <si>
    <t>14,31*2,4*0,9</t>
  </si>
  <si>
    <t>42,2*3,11*0,9</t>
  </si>
  <si>
    <t>19,6*3,11*0,9</t>
  </si>
  <si>
    <t>18,2*3,11*0,9</t>
  </si>
  <si>
    <t>4,4*0,8*0,9</t>
  </si>
  <si>
    <t>14*2,31*0,9</t>
  </si>
  <si>
    <t>19,6*7,8*0,9</t>
  </si>
  <si>
    <t>4,4*10,4*0,9</t>
  </si>
  <si>
    <t>18,2*0,9</t>
  </si>
  <si>
    <t>17,2*10,4*0,96</t>
  </si>
  <si>
    <t>23</t>
  </si>
  <si>
    <t>273321611</t>
  </si>
  <si>
    <t>Základové desky ze ŽB bez zvýšených nároků na prostředí tř. C 30/37</t>
  </si>
  <si>
    <t>-317809157</t>
  </si>
  <si>
    <t>Základy z betonu železového (bez výztuže) desky z betonu bez zvýšených nároků na prostředí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</si>
  <si>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</si>
  <si>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Železobetonová deska - podlaha</t>
  </si>
  <si>
    <t>17,2*3,11*0,3</t>
  </si>
  <si>
    <t>14,31*2,31*0,3</t>
  </si>
  <si>
    <t>14,31*2,4*0,3</t>
  </si>
  <si>
    <t>42,2*3,11*0,3</t>
  </si>
  <si>
    <t>19,6*3,11*0,3</t>
  </si>
  <si>
    <t>18,2*3,11*0,3</t>
  </si>
  <si>
    <t>4,4*0,8*0,3</t>
  </si>
  <si>
    <t>14*2,31*0,3</t>
  </si>
  <si>
    <t>19,6*7,8*0,3</t>
  </si>
  <si>
    <t>4,4*10,4*0,3</t>
  </si>
  <si>
    <t>18,2*0,3</t>
  </si>
  <si>
    <t>24</t>
  </si>
  <si>
    <t>273362021</t>
  </si>
  <si>
    <t>Výztuž základových desek svařovanými sítěmi Kari</t>
  </si>
  <si>
    <t>340723249</t>
  </si>
  <si>
    <t>Výztuž základů desek ze svařovaných sítí z drátů typu KARI</t>
  </si>
  <si>
    <t xml:space="preserve">Poznámka k souboru cen:
1. Ceny platí pro desky rovné, s náběhy, hřibové nebo upnuté do žeber včetně výztuže těchto žeber. </t>
  </si>
  <si>
    <t xml:space="preserve">Železobetonová deska - podlaha - výztuž Kari </t>
  </si>
  <si>
    <t>4667/1000</t>
  </si>
  <si>
    <t>25</t>
  </si>
  <si>
    <t>275321511</t>
  </si>
  <si>
    <t>Základové patky ze ŽB bez zvýšených nároků na prostředí tř. C 25/30</t>
  </si>
  <si>
    <t>-966328780</t>
  </si>
  <si>
    <t>Základy z betonu železového (bez výztuže) patky z betonu bez zvýšených nároků na prostředí tř. C 25/30</t>
  </si>
  <si>
    <t>Kalichy</t>
  </si>
  <si>
    <t>(PI*0,6*0,6*1,1)*13</t>
  </si>
  <si>
    <t>(PI*0,7*0,7*1,7)*4</t>
  </si>
  <si>
    <t>26</t>
  </si>
  <si>
    <t>275352111</t>
  </si>
  <si>
    <t>Bednění ztracené stěn základových patek</t>
  </si>
  <si>
    <t>-2126937840</t>
  </si>
  <si>
    <t>Bednění základových stěn patek svislé nebo šikmé (odkloněné), půdorysně přímé nebo zalomené ve volných nebo zapažených jámách, rýhách, šachtách, včetně případných vzpěr ztracené (neodbedněné)</t>
  </si>
  <si>
    <t>Kalichy - bednění</t>
  </si>
  <si>
    <t>(2 *3,14*0,6)*1,1*13</t>
  </si>
  <si>
    <t>(2 *3,14*0,7)*1,7*4</t>
  </si>
  <si>
    <t>27</t>
  </si>
  <si>
    <t>275361821</t>
  </si>
  <si>
    <t>Výztuž základových patek betonářskou ocelí 10 505 (R)</t>
  </si>
  <si>
    <t>-1601895389</t>
  </si>
  <si>
    <t>Výztuž základů patek z betonářské oceli 10 505 (R)</t>
  </si>
  <si>
    <t xml:space="preserve">Výztuž patek </t>
  </si>
  <si>
    <t>81,483/1000*13</t>
  </si>
  <si>
    <t>143,584/1000*4</t>
  </si>
  <si>
    <t>28</t>
  </si>
  <si>
    <t>278311213</t>
  </si>
  <si>
    <t>Zálivka kotevních otvorů z cementové zálivkové malty objemu do 0,25 m3</t>
  </si>
  <si>
    <t>1098247521</t>
  </si>
  <si>
    <t>Zálivka kotevních otvorů z cementové zálivkové malty do 0,25 m3</t>
  </si>
  <si>
    <t xml:space="preserve">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</si>
  <si>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Podlití patního plechu</t>
  </si>
  <si>
    <t>výpočet dle vč D.1.1.02</t>
  </si>
  <si>
    <t>0,5*0,5*31*0,05</t>
  </si>
  <si>
    <t>29</t>
  </si>
  <si>
    <t>279321347</t>
  </si>
  <si>
    <t>Základová zeď ze ŽB tř. C 25/30 bez výztuže</t>
  </si>
  <si>
    <t>-1624750563</t>
  </si>
  <si>
    <t>Základové zdi z betonu železového (bez výztuže) bez zvláštních nároků na vliv prostředí (X0, XC) tř. C 25/30</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</si>
  <si>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</si>
  <si>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Základové prahy</t>
  </si>
  <si>
    <t>výpočet dle vč F.1.2.xx</t>
  </si>
  <si>
    <t>ZP01</t>
  </si>
  <si>
    <t>11,1*1*1</t>
  </si>
  <si>
    <t>10,5*0,8*0,8</t>
  </si>
  <si>
    <t>ZP02</t>
  </si>
  <si>
    <t>19,8*0,8*0,8</t>
  </si>
  <si>
    <t>ZP03</t>
  </si>
  <si>
    <t>26,2*0,8*0,8</t>
  </si>
  <si>
    <t>ZP04</t>
  </si>
  <si>
    <t>3,45*1*1,7</t>
  </si>
  <si>
    <t>3,65*1*1,1*2</t>
  </si>
  <si>
    <t>3,45*1*0,8</t>
  </si>
  <si>
    <t>ZP05</t>
  </si>
  <si>
    <t>26,2*0,8*1,7</t>
  </si>
  <si>
    <t>ZP06</t>
  </si>
  <si>
    <t>19,8*0,8*1,35</t>
  </si>
  <si>
    <t>ZP07</t>
  </si>
  <si>
    <t>21*1*1</t>
  </si>
  <si>
    <t>ZP08</t>
  </si>
  <si>
    <t>4,25*1*1</t>
  </si>
  <si>
    <t>ZP09</t>
  </si>
  <si>
    <t>10,32*1*1</t>
  </si>
  <si>
    <t>(4,8+1,5)*1*1</t>
  </si>
  <si>
    <t>30</t>
  </si>
  <si>
    <t>279351105</t>
  </si>
  <si>
    <t>Zřízení bednění základových zdí oboustranné</t>
  </si>
  <si>
    <t>-1737567381</t>
  </si>
  <si>
    <t>Bednění základových zdí svislé nebo šikmé (odkloněné), půdorysně přímé nebo zalomené ve volných nebo zapažených jámách, rýhách, šachtách, včetně případných vzpěr, oboustranné za každou stranu zřízení</t>
  </si>
  <si>
    <t xml:space="preserve">Poznámka k souboru cen:
1. Položky -1101, -1102, -1105 a -1106 nelze použít pro bednění výšky přes 4 m při předepsané     nepřetržité betonáži konstrukce. Toto bednění se oceňuje individuálně. </t>
  </si>
  <si>
    <t>Základové prahy - bednění</t>
  </si>
  <si>
    <t>11,1*1*2</t>
  </si>
  <si>
    <t>10,5*0,8*2</t>
  </si>
  <si>
    <t>19,8*0,8*2</t>
  </si>
  <si>
    <t>26,2*0,8*2</t>
  </si>
  <si>
    <t>3,45*1,7*2</t>
  </si>
  <si>
    <t>3,65*1,1*2*2</t>
  </si>
  <si>
    <t>3,45*0,8*2</t>
  </si>
  <si>
    <t>26,2*1,7*2</t>
  </si>
  <si>
    <t>19,8*1,35*2</t>
  </si>
  <si>
    <t>21*1*2</t>
  </si>
  <si>
    <t>4,25*1*2</t>
  </si>
  <si>
    <t>10,32*1*2</t>
  </si>
  <si>
    <t>(4,8+1,5)*1*2</t>
  </si>
  <si>
    <t>31</t>
  </si>
  <si>
    <t>279351106</t>
  </si>
  <si>
    <t>Odstranění bednění základových zdí oboustranné</t>
  </si>
  <si>
    <t>869132034</t>
  </si>
  <si>
    <t>Bednění základových zdí svislé nebo šikmé (odkloněné), půdorysně přímé nebo zalomené ve volných nebo zapažených jámách, rýhách, šachtách, včetně případných vzpěr, oboustranné za každou stranu odstranění</t>
  </si>
  <si>
    <t>Základové prahy - odbednění</t>
  </si>
  <si>
    <t>32</t>
  </si>
  <si>
    <t>279361821</t>
  </si>
  <si>
    <t>Výztuž základových zdí nosných betonářskou ocelí 10 505</t>
  </si>
  <si>
    <t>-2039917756</t>
  </si>
  <si>
    <t>Výztuž základových zdí nosných svislých nebo odkloněných od svislice, rovinných nebo oblých, deskových nebo žebrových, včetně výztuže jejich žeber z betonářské oceli 10 505 (R) nebo BSt 500</t>
  </si>
  <si>
    <t>Základové prahy - výztuž vázaná</t>
  </si>
  <si>
    <t>1130,585/1000</t>
  </si>
  <si>
    <t>786,813/1000</t>
  </si>
  <si>
    <t>1013,801/1000</t>
  </si>
  <si>
    <t>523,173/1000</t>
  </si>
  <si>
    <t>1378,96/1000</t>
  </si>
  <si>
    <t>952,347/1000</t>
  </si>
  <si>
    <t>1062,944/1000</t>
  </si>
  <si>
    <t>721,232/1000</t>
  </si>
  <si>
    <t>447,296/1000</t>
  </si>
  <si>
    <t>Svislé a kompletní konstrukce</t>
  </si>
  <si>
    <t>33</t>
  </si>
  <si>
    <t>R-331-001</t>
  </si>
  <si>
    <t>Montáž ŽB prefa konstrukce (komplet všech prefabrikovaných prvků)</t>
  </si>
  <si>
    <t>kus</t>
  </si>
  <si>
    <t>-217831107</t>
  </si>
  <si>
    <t>Montáž sloupů ze železobetonu osazených do dutiny patky, v budovách výšky do 18 m, hmotnosti do 1,5 t</t>
  </si>
  <si>
    <t>Montáž ŽB prefa konstrukce</t>
  </si>
  <si>
    <t>výpočet dle vč D.1.1.b2</t>
  </si>
  <si>
    <t>34</t>
  </si>
  <si>
    <t>R-331-002</t>
  </si>
  <si>
    <t xml:space="preserve">Sloupy – vyšší středová část </t>
  </si>
  <si>
    <t>19330551</t>
  </si>
  <si>
    <t>výppočet dle vč D.1.1.b.2</t>
  </si>
  <si>
    <t>35</t>
  </si>
  <si>
    <t>R-331-003</t>
  </si>
  <si>
    <t xml:space="preserve">Průvlak nad vjezdem </t>
  </si>
  <si>
    <t>-997257019</t>
  </si>
  <si>
    <t>36</t>
  </si>
  <si>
    <t>R-331-004</t>
  </si>
  <si>
    <t xml:space="preserve">Sloupy – štítová část </t>
  </si>
  <si>
    <t>-1202727801</t>
  </si>
  <si>
    <t>37</t>
  </si>
  <si>
    <t>R-331-005</t>
  </si>
  <si>
    <t xml:space="preserve">Sloup – podélná osa </t>
  </si>
  <si>
    <t>-800941703</t>
  </si>
  <si>
    <t>38</t>
  </si>
  <si>
    <t>R-331-006</t>
  </si>
  <si>
    <t xml:space="preserve">Průvlak – podélná osa </t>
  </si>
  <si>
    <t>-1512846648</t>
  </si>
  <si>
    <t>39</t>
  </si>
  <si>
    <t>R-331-007</t>
  </si>
  <si>
    <t>Stěnové panely nad opěrkou – štíty +vjezd tl. 120 mm</t>
  </si>
  <si>
    <t>-553584297</t>
  </si>
  <si>
    <t xml:space="preserve">Stěnové panely nad opěrkou – štíty +vjezd </t>
  </si>
  <si>
    <t>40</t>
  </si>
  <si>
    <t>R-331-008</t>
  </si>
  <si>
    <t>Opěrné stěny obvodové</t>
  </si>
  <si>
    <t>1851321996</t>
  </si>
  <si>
    <t>47</t>
  </si>
  <si>
    <t>41</t>
  </si>
  <si>
    <t>R-331-009</t>
  </si>
  <si>
    <t>Opěrné stěny vnitřní dělící výška 5m</t>
  </si>
  <si>
    <t>-1171789139</t>
  </si>
  <si>
    <t xml:space="preserve">Opěrné stěny vnitřní dělící </t>
  </si>
  <si>
    <t>42</t>
  </si>
  <si>
    <t>R-331-010</t>
  </si>
  <si>
    <t>Tmelení spár – vně</t>
  </si>
  <si>
    <t>1744502276</t>
  </si>
  <si>
    <t>310</t>
  </si>
  <si>
    <t>43</t>
  </si>
  <si>
    <t>R-331-011</t>
  </si>
  <si>
    <t>Tmelení spár – vnitřní</t>
  </si>
  <si>
    <t>-955116862</t>
  </si>
  <si>
    <t>450</t>
  </si>
  <si>
    <t>44</t>
  </si>
  <si>
    <t>R-331-012</t>
  </si>
  <si>
    <t xml:space="preserve">Kotvy na štíty z nerezu </t>
  </si>
  <si>
    <t>1140339684</t>
  </si>
  <si>
    <t>50</t>
  </si>
  <si>
    <t>45</t>
  </si>
  <si>
    <t>R-331-013</t>
  </si>
  <si>
    <t xml:space="preserve">Kotvy pro dřevěné vazníky z nerezu </t>
  </si>
  <si>
    <t>863991964</t>
  </si>
  <si>
    <t>46</t>
  </si>
  <si>
    <t>R-331-014</t>
  </si>
  <si>
    <t xml:space="preserve">Armatura do monolitických pat </t>
  </si>
  <si>
    <t>-559289071</t>
  </si>
  <si>
    <t>R-331-015</t>
  </si>
  <si>
    <t xml:space="preserve">Dílenská dokumentace </t>
  </si>
  <si>
    <t>-1691320426</t>
  </si>
  <si>
    <t>48</t>
  </si>
  <si>
    <t>R-331-016</t>
  </si>
  <si>
    <t>Doprava prefabrikátů (komplet všech prefabrikovaných prvků)</t>
  </si>
  <si>
    <t>-1214955860</t>
  </si>
  <si>
    <t xml:space="preserve">Doprava prefabrikátů </t>
  </si>
  <si>
    <t>Komunikace pozemní</t>
  </si>
  <si>
    <t>49</t>
  </si>
  <si>
    <t>564952111</t>
  </si>
  <si>
    <t>Podklad z mechanicky zpevněného kameniva MZK tl 150 mm</t>
  </si>
  <si>
    <t>1864620594</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</si>
  <si>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</si>
  <si>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</si>
  <si>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Podkladní konnstrukce podlahy</t>
  </si>
  <si>
    <t>565125111</t>
  </si>
  <si>
    <t>Asfaltový beton vrstva podkladní ACP 11 (obalované kamenivo OKS) tl 40 mm š do 3 m</t>
  </si>
  <si>
    <t>1632482995</t>
  </si>
  <si>
    <t>Asfaltový beton vrstva podkladní ACP 16 (obalované kamenivo střednězrnné - OKS) s rozprostřením a zhutněním v pruhu šířky do 3 m, po zhutnění tl. 40 mm</t>
  </si>
  <si>
    <t xml:space="preserve">Poznámka k souboru cen:
1. ČSN EN 13108-1 připouští pro ACP 16 pouze tl. 50 až 80 mm. </t>
  </si>
  <si>
    <t>ASF kryt podlahy</t>
  </si>
  <si>
    <t>51</t>
  </si>
  <si>
    <t>565135111</t>
  </si>
  <si>
    <t>Asfaltový beton vrstva podkladní ACP 16 (obalované kamenivo OKS) tl 50 mm š do 3 m</t>
  </si>
  <si>
    <t>-934687364</t>
  </si>
  <si>
    <t>Asfaltový beton vrstva podkladní ACP 16 (obalované kamenivo střednězrnné - OKS) s rozprostřením a zhutněním v pruhu šířky do 3 m, po zhutnění tl. 50 mm</t>
  </si>
  <si>
    <t>Podkladní konstrukce podlahy</t>
  </si>
  <si>
    <t>Úpravy povrchů, podlahy a osazování výplní</t>
  </si>
  <si>
    <t>52</t>
  </si>
  <si>
    <t>631311123</t>
  </si>
  <si>
    <t>Mazanina tl do 120 mm z betonu prostého bez zvýšených nároků na prostředí tř. C 12/15</t>
  </si>
  <si>
    <t>-1597639110</t>
  </si>
  <si>
    <t>Mazanina z betonu prostého bez zvýšených nároků na prostředí tl. přes 80 do 120 mm tř. C 12/15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</si>
  <si>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</si>
  <si>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Podkladní beton pod pasy</t>
  </si>
  <si>
    <t>11,1*1,2*0,1</t>
  </si>
  <si>
    <t>10,5*0,1*0,1</t>
  </si>
  <si>
    <t>19,8*1*0,1</t>
  </si>
  <si>
    <t>26,2*1*0,1</t>
  </si>
  <si>
    <t>3,45*1,2*0,1</t>
  </si>
  <si>
    <t>3,65*1,2*0,1*2</t>
  </si>
  <si>
    <t>21*1,2*0,1</t>
  </si>
  <si>
    <t>4,25*1,2*0,1</t>
  </si>
  <si>
    <t>10,32*1,2*0,1</t>
  </si>
  <si>
    <t>(4,8+1,5)*1,2*0,1</t>
  </si>
  <si>
    <t>17,2*3,21*0,1</t>
  </si>
  <si>
    <t>14,31*2,41*0,1</t>
  </si>
  <si>
    <t>14,31*2,5*0,1</t>
  </si>
  <si>
    <t>42,2*3,21*0,1</t>
  </si>
  <si>
    <t>19,6*3,21*0,1</t>
  </si>
  <si>
    <t>18,2*3,21*0,1</t>
  </si>
  <si>
    <t>4,4*0,9*0,1</t>
  </si>
  <si>
    <t>14*2,41*0,1</t>
  </si>
  <si>
    <t>19,6*7,8*0,1</t>
  </si>
  <si>
    <t>4,4*10,4*0,1</t>
  </si>
  <si>
    <t>18,2*0,1</t>
  </si>
  <si>
    <t>53</t>
  </si>
  <si>
    <t>631319013</t>
  </si>
  <si>
    <t>Příplatek k mazanině tl do 240 mm za přehlazení povrchu</t>
  </si>
  <si>
    <t>-1029846034</t>
  </si>
  <si>
    <t>Příplatek k cenám mazanin za úpravu povrchu mazaniny přehlazením, mazanina tl. přes 120 do 240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</si>
  <si>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</si>
  <si>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 xml:space="preserve">Železobetonová deska - podlaha - úprava </t>
  </si>
  <si>
    <t>54</t>
  </si>
  <si>
    <t>631319023</t>
  </si>
  <si>
    <t>Příplatek k mazanině tl do 240 mm za přehlazení s poprášením cementem</t>
  </si>
  <si>
    <t>1139474194</t>
  </si>
  <si>
    <t>Příplatek k cenám mazanin za úpravu povrchu mazaniny přehlazením s poprášením cementem pro konečnou úpravu, mazanina tl. přes 120 do 240 mm (10 kg/m3)</t>
  </si>
  <si>
    <t>55</t>
  </si>
  <si>
    <t>634111116</t>
  </si>
  <si>
    <t>Obvodová dilatace pružnou těsnicí páskou mezi stěnou a mazaninou</t>
  </si>
  <si>
    <t>-598801754</t>
  </si>
  <si>
    <t>Obvodová dilatace mezi stěnou a mazaninou pružnou těsnicí páskou výšky 150 mm</t>
  </si>
  <si>
    <t>Odvodová dilatace</t>
  </si>
  <si>
    <t>14,3+66,4+14,3+66,4</t>
  </si>
  <si>
    <t>56</t>
  </si>
  <si>
    <t>634663112</t>
  </si>
  <si>
    <t>Výplň dilatačních spar šířky do 15 mm v mazaninách polyuretovou samonivelační hmotou</t>
  </si>
  <si>
    <t>131872277</t>
  </si>
  <si>
    <t>Výplň dilatačních spar mazanin polyuretanovou samonivelační hmotou, šířka spáry přes 10 do 15 mm</t>
  </si>
  <si>
    <t>Výplň dilatací</t>
  </si>
  <si>
    <t>výpočet dle vč D.1.1.b.1</t>
  </si>
  <si>
    <t>3,11*5</t>
  </si>
  <si>
    <t>0,8*5</t>
  </si>
  <si>
    <t>2,31*4</t>
  </si>
  <si>
    <t>2,4*3</t>
  </si>
  <si>
    <t>3,11*9</t>
  </si>
  <si>
    <t>3,11*8</t>
  </si>
  <si>
    <t>0,8*2</t>
  </si>
  <si>
    <t>42,2+7,8+7,8+19,6+18,2+2,6+26+4,4</t>
  </si>
  <si>
    <t>obvodová</t>
  </si>
  <si>
    <t>57</t>
  </si>
  <si>
    <t>634911124</t>
  </si>
  <si>
    <t>Řezání dilatačních spár š 10 mm hl do 80 mm v čerstvé betonové mazanině</t>
  </si>
  <si>
    <t>1322933827</t>
  </si>
  <si>
    <t>Řezání dilatačních nebo smršťovacích spár v čerstvé betonové mazanině nebo potěru šířky přes 5 do 10 mm, hloubky přes 50 do 80 mm</t>
  </si>
  <si>
    <t xml:space="preserve">Poznámka k souboru cen:
1. V cenách jsou započteny i náklady na vyčištění spár po řezání. </t>
  </si>
  <si>
    <t>Řezání dilatací</t>
  </si>
  <si>
    <t>spáry a asfaltem</t>
  </si>
  <si>
    <t>17,2+17,2+10,4+10,4</t>
  </si>
  <si>
    <t>91</t>
  </si>
  <si>
    <t>Doplňující konstrukce a práce pozemních komunikací, letišť a ploch</t>
  </si>
  <si>
    <t>58</t>
  </si>
  <si>
    <t>919124121</t>
  </si>
  <si>
    <t>Dilatační spáry vkládané v cementobetonovém krytu s vyplněním spár asfaltovou zálivkou</t>
  </si>
  <si>
    <t>629944875</t>
  </si>
  <si>
    <t>Dilatační spáry vkládané v cementobetonovém krytu s odstraněním vložek, s vyčištěním a vyplněním spár asfaltovou zálivkou</t>
  </si>
  <si>
    <t xml:space="preserve">Poznámka k souboru cen:
1. Ceny lze použít i pro vkládané spáry do podkladu z prostého betonu. </t>
  </si>
  <si>
    <t>Zalití spáry asfaltem</t>
  </si>
  <si>
    <t>94</t>
  </si>
  <si>
    <t>Lešení a stavební výtahy</t>
  </si>
  <si>
    <t>59</t>
  </si>
  <si>
    <t>941111131</t>
  </si>
  <si>
    <t>Montáž lešení řadového trubkového lehkého s podlahami zatížení do 200 kg/m2 š do 1,5 m v do 10 m</t>
  </si>
  <si>
    <t>2099223779</t>
  </si>
  <si>
    <t>Montáž lešení řadového trubkového lehkého pracovního s podlahami s provozním zatížením tř. 3 do 200 kg/m2 šířky tř. W12 přes 1,2 do 1,5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</si>
  <si>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</si>
  <si>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Lešení</t>
  </si>
  <si>
    <t>výpočet dle vč D.1.1.b.2</t>
  </si>
  <si>
    <t>(14,7+14,7+67,8+67,8+4*2*1,5)*5,5</t>
  </si>
  <si>
    <t>17,7*5,2*2</t>
  </si>
  <si>
    <t>60</t>
  </si>
  <si>
    <t>941111231</t>
  </si>
  <si>
    <t>Příplatek k lešení řadovému trubkovému lehkému s podlahami š 1,5 m v 10 m za první a ZKD den použití</t>
  </si>
  <si>
    <t>-1851407599</t>
  </si>
  <si>
    <t>Montáž lešení řadového trubkového lehkého pracovního s podlahami s provozním zatížením tř. 3 do 200 kg/m2 Příplatek za první a každý další den použití lešení k ceně -1131</t>
  </si>
  <si>
    <t>Pronájem lešení 30 dnů</t>
  </si>
  <si>
    <t>výpočet dle lešení</t>
  </si>
  <si>
    <t>1157,580*30</t>
  </si>
  <si>
    <t>61</t>
  </si>
  <si>
    <t>941111831</t>
  </si>
  <si>
    <t>Demontáž lešení řadového trubkového lehkého s podlahami zatížení do 200 kg/m2 š do 1,5 m v do 10 m</t>
  </si>
  <si>
    <t>-1744585387</t>
  </si>
  <si>
    <t>Demontáž lešení řadového trubkového lehkého pracovního s podlahami s provozním zatížením tř. 3 do 200 kg/m2 šířky tř. W12 přes 1,2 do 1,5 m, výšky do 10 m</t>
  </si>
  <si>
    <t xml:space="preserve">Poznámka k souboru cen:
1. Demontáž lešení řadového trubkového lehkého výšky přes 25 m se oceňuje individuálně. </t>
  </si>
  <si>
    <t>62</t>
  </si>
  <si>
    <t>943221111</t>
  </si>
  <si>
    <t>Montáž lešení prostorového rámového těžkého s podlahami zatížení tř. 4 do 300 kg/m2 v do 10 m</t>
  </si>
  <si>
    <t>-828821181</t>
  </si>
  <si>
    <t>Montáž lešení prostorového rámového těžkého pracovního s podlahami s provozním zatížením tř. 4 do 300 kg/m2, výšky do 10 m</t>
  </si>
  <si>
    <t xml:space="preserve">Poznámka k souboru cen:
1. Montáž lešení prostorového rámového těžkého výšky přes 25 m se oceňuje individuálně. </t>
  </si>
  <si>
    <t>Lešení vnitřní</t>
  </si>
  <si>
    <t>68*14,2*6,5</t>
  </si>
  <si>
    <t>63</t>
  </si>
  <si>
    <t>943221211</t>
  </si>
  <si>
    <t>Příplatek k lešení prostorovému rámovému těžkému s podlahami tř.4 v 10 m za první a ZKD den použití</t>
  </si>
  <si>
    <t>1294303477</t>
  </si>
  <si>
    <t>Montáž lešení prostorového rámového těžkého pracovního s podlahami Příplatek za první a každý další den použití lešení k ceně -1111</t>
  </si>
  <si>
    <t>Lešení vnitřní - pronájem 30 dnů</t>
  </si>
  <si>
    <t>68*14,2*6,5*30</t>
  </si>
  <si>
    <t>64</t>
  </si>
  <si>
    <t>943221811</t>
  </si>
  <si>
    <t>Demontáž lešení prostorového rámového těžkého s podlahami zatížení tř. 4 do 300 kg/m2 v do 10 m</t>
  </si>
  <si>
    <t>486513936</t>
  </si>
  <si>
    <t>Demontáž lešení prostorového rámového těžkého pracovního s podlahami s provozním zatížením tř. 4 do 300 kg/m2, výšky do 10 m</t>
  </si>
  <si>
    <t xml:space="preserve">Poznámka k souboru cen:
1. Demontáž lešení prostorového rámového těžkého výšky přes 25 m se oceňuje individuálně. </t>
  </si>
  <si>
    <t>Lešení vnitřní demontáž</t>
  </si>
  <si>
    <t>65</t>
  </si>
  <si>
    <t>944511111</t>
  </si>
  <si>
    <t>Montáž ochranné sítě z textilie z umělých vláken</t>
  </si>
  <si>
    <t>-621368631</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</si>
  <si>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</si>
  <si>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</si>
  <si>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Sítě</t>
  </si>
  <si>
    <t>1157,580</t>
  </si>
  <si>
    <t>66</t>
  </si>
  <si>
    <t>944511211</t>
  </si>
  <si>
    <t>Příplatek k ochranné síti za první a ZKD den použití</t>
  </si>
  <si>
    <t>-717377872</t>
  </si>
  <si>
    <t>Montáž ochranné sítě Příplatek za první a každý další den použití sítě k ceně -1111</t>
  </si>
  <si>
    <t>Pronájem sítí 30 dnů</t>
  </si>
  <si>
    <t>67</t>
  </si>
  <si>
    <t>944511811</t>
  </si>
  <si>
    <t>Demontáž ochranné sítě z textilie z umělých vláken</t>
  </si>
  <si>
    <t>-171459652</t>
  </si>
  <si>
    <t>Demontáž ochranné sítě zavěšené na konstrukci lešení z textilie z umělých vláken</t>
  </si>
  <si>
    <t>95</t>
  </si>
  <si>
    <t>Různé dokončovací konstrukce a práce pozemních staveb</t>
  </si>
  <si>
    <t>68</t>
  </si>
  <si>
    <t>952901221</t>
  </si>
  <si>
    <t>Vyčištění budov průmyslových objektů při jakékoliv výšce podlaží</t>
  </si>
  <si>
    <t>34444212</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</si>
  <si>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</si>
  <si>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</si>
  <si>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Úklid</t>
  </si>
  <si>
    <t>68*15</t>
  </si>
  <si>
    <t>998</t>
  </si>
  <si>
    <t>Přesun hmot</t>
  </si>
  <si>
    <t>69</t>
  </si>
  <si>
    <t>998014011</t>
  </si>
  <si>
    <t>Přesun hmot pro budovy jednopodlažní z betonových dílců s nezděným pláštěm</t>
  </si>
  <si>
    <t>175860858</t>
  </si>
  <si>
    <t>Přesun hmot pro budovy a haly občanské výstavby, bydlení, výrobu a služby s nosnou svislou konstrukcí montovanou z dílců betonových plošných nebo tyčových s jakýmkoliv obvodovým pláštěm kromě vyzdívaného, i bez pláště vodorovná dopravní vzdálenost do 100 m, pro budovy a haly jednopodlažní</t>
  </si>
  <si>
    <t xml:space="preserve">Poznámka k souboru cen:
1. Pokud se prefabrikáty složí přímo do prostoru technologické manipulace (pracovní zóna jeřábu),     nezapočítává se jejich hmotnost do hmotnosti pro výpočet přesunu hmot. </t>
  </si>
  <si>
    <t>762</t>
  </si>
  <si>
    <t>Konstrukce tesařské</t>
  </si>
  <si>
    <t>70</t>
  </si>
  <si>
    <t>762081510</t>
  </si>
  <si>
    <t>Plošné hoblování hraněného řeziva na staveništi</t>
  </si>
  <si>
    <t>1479610489</t>
  </si>
  <si>
    <t>Práce společné pro tesařské konstrukce hoblování hraněného řeziva zabudovaného do konstrukce plošné prkna, fošny</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</si>
  <si>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</si>
  <si>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Obložení stěn - hoblování</t>
  </si>
  <si>
    <t>výpočet dle vč D.1.1.b.10</t>
  </si>
  <si>
    <t>(7,7*5,3)*4*2</t>
  </si>
  <si>
    <t>71</t>
  </si>
  <si>
    <t>762083122</t>
  </si>
  <si>
    <t>Impregnace řeziva proti dřevokaznému hmyzu, houbám a plísním máčením třída ohrožení 3 a 4</t>
  </si>
  <si>
    <t>380350410</t>
  </si>
  <si>
    <t>Práce společné pro tesařské konstrukce impregnace řeziva máčením proti dřevokaznému hmyzu, houbám a plísním, třída ohrožení 3 a 4 (dřevo v exteriéru)</t>
  </si>
  <si>
    <t>Impregnace řeziva</t>
  </si>
  <si>
    <t>výpočet dle vč D.1.1.b3</t>
  </si>
  <si>
    <t>963,96*0,18*0,1</t>
  </si>
  <si>
    <t>TR07</t>
  </si>
  <si>
    <t>17,56*0,1*0,22</t>
  </si>
  <si>
    <t>TR08</t>
  </si>
  <si>
    <t>2,2*0,1*0,22</t>
  </si>
  <si>
    <t>TR09</t>
  </si>
  <si>
    <t>74,2*0,1*0,22</t>
  </si>
  <si>
    <t>TR10</t>
  </si>
  <si>
    <t>154*0,1*0,16</t>
  </si>
  <si>
    <t>TR11</t>
  </si>
  <si>
    <t>59,2*0,1*0,16</t>
  </si>
  <si>
    <t>72</t>
  </si>
  <si>
    <t>762123230</t>
  </si>
  <si>
    <t>Montáž tesařských stěn vázaných s ocelovými spojkami z hraněného řeziva průřezové plochy do 224 cm2</t>
  </si>
  <si>
    <t>-212192155</t>
  </si>
  <si>
    <t>Montáž konstrukce stěn a příček vázaných z fošen, hranolů, hranolků, s použitím ocelových spojek (spojky ve specifikaci), průřezové plochy přes 144 do 224 cm2</t>
  </si>
  <si>
    <t>Montáž konstrukce opláštění štítů</t>
  </si>
  <si>
    <t>výpočet dle vč D.1.1.b.7</t>
  </si>
  <si>
    <t>17,56</t>
  </si>
  <si>
    <t>2,2</t>
  </si>
  <si>
    <t>74,2</t>
  </si>
  <si>
    <t>154</t>
  </si>
  <si>
    <t>59,2</t>
  </si>
  <si>
    <t>73</t>
  </si>
  <si>
    <t>605121110</t>
  </si>
  <si>
    <t>řezivo jehličnaté hranol  středový jakost I-II délka 3 - 5 m</t>
  </si>
  <si>
    <t>-110522258</t>
  </si>
  <si>
    <t>Řezivo jehličnaté hraněné, neopracované (hranolky, hranoly) jehličnaté - hranoly 80x80 - 140x140 mm, délka 3 - 5 m hranoly středové jakost I-II</t>
  </si>
  <si>
    <t>materiál + 10% prořez</t>
  </si>
  <si>
    <t>17,56*0,1*0,22*1,1</t>
  </si>
  <si>
    <t>2,2*0,1*0,22*1,1</t>
  </si>
  <si>
    <t>74,2*0,1*0,22*1,1</t>
  </si>
  <si>
    <t>154*0,1*0,16*1,1</t>
  </si>
  <si>
    <t>59,2*0,1*0,16*1,1</t>
  </si>
  <si>
    <t>74</t>
  </si>
  <si>
    <t>762322911</t>
  </si>
  <si>
    <t>Zavětrování a ztužení vazníků fošnami a hranolky průřezové plochy do 100 cm2</t>
  </si>
  <si>
    <t>-1345366329</t>
  </si>
  <si>
    <t>Vazníky, zavětrování a ztužení konstrukcí (materiál v ceně) zavětrování a ztužení konstrukcí fošnami a hranolky průřezové plochy do 100 cm2</t>
  </si>
  <si>
    <t xml:space="preserve">Poznámka k souboru cen:
1. Stanovení množství měrných jednotek je u cen podepření konstrukcí viz čl. 3523 a u cen     zavětrování konstrukcí viz čl. 3524 Všeobecných podmínek části C 01. </t>
  </si>
  <si>
    <t xml:space="preserve">D+M dřevěných prvků závětrování </t>
  </si>
  <si>
    <t>175</t>
  </si>
  <si>
    <t>75</t>
  </si>
  <si>
    <t>762335132</t>
  </si>
  <si>
    <t>Montáž krokví rovnoběžných s okapem z hraněného řeziva průřezové plochy do 224 cm2 na beton</t>
  </si>
  <si>
    <t>-1432233087</t>
  </si>
  <si>
    <t>Montáž vázaných konstrukcí krovů krokví rovnoběžných s okapem (vlašských) z řeziva hraněného na betonový podklad, průřezové plochy přes 120 do 224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</si>
  <si>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</si>
  <si>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Montáž vlašských krokví</t>
  </si>
  <si>
    <t>40,71*14</t>
  </si>
  <si>
    <t>19,71*14</t>
  </si>
  <si>
    <t>7,38*16</t>
  </si>
  <si>
    <t>76</t>
  </si>
  <si>
    <t>737625013</t>
  </si>
  <si>
    <t>963,96*0,18*0,1*1,1</t>
  </si>
  <si>
    <t>77</t>
  </si>
  <si>
    <t>762395000</t>
  </si>
  <si>
    <t>Spojovací prostředky pro montáž krovu, bednění, laťování, světlíky, klíny</t>
  </si>
  <si>
    <t>-1625902511</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</si>
  <si>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</si>
  <si>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</si>
  <si>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Spojovací prostředky</t>
  </si>
  <si>
    <t>78</t>
  </si>
  <si>
    <t>R-762-001</t>
  </si>
  <si>
    <t xml:space="preserve">Dodávka a montáž hlavních sedlových vazníků
</t>
  </si>
  <si>
    <t>230774684</t>
  </si>
  <si>
    <t>Dodávka a montáž (D+M) hlavních sedlových vazníků</t>
  </si>
  <si>
    <t>VA01 s obloukovou spodní stranou, na rozp?tí cca 14,6 m</t>
  </si>
  <si>
    <t>z lepeného lamelového d?eva (BSH)</t>
  </si>
  <si>
    <t>výpočet dle vč D.1.1.b.3</t>
  </si>
  <si>
    <t>79</t>
  </si>
  <si>
    <t>R-762-002</t>
  </si>
  <si>
    <t>Dodávka a montáž štítových vazníků průřezu do 900 cm z lepeného lamelového dřeva</t>
  </si>
  <si>
    <t>-1999791582</t>
  </si>
  <si>
    <t>D+M štítových vazníků průřezu do 900 cm z lepeného</t>
  </si>
  <si>
    <t>lamelového dřeva (BSH)</t>
  </si>
  <si>
    <t>30,8</t>
  </si>
  <si>
    <t>80</t>
  </si>
  <si>
    <t>R-762-003</t>
  </si>
  <si>
    <t>Dřevo ošetřeno impregnačním nátěrem proti dřevokazným houbám a hmyzu</t>
  </si>
  <si>
    <t>-1805138689</t>
  </si>
  <si>
    <t>Dřevo ošetřeno impregnačním nátěrem proti dřevokazným</t>
  </si>
  <si>
    <t>houbám a hmyzu</t>
  </si>
  <si>
    <t>81</t>
  </si>
  <si>
    <t>R-762-004</t>
  </si>
  <si>
    <t>Doprava, jeřáb, montážní lešení, přesuny hmot a mechanizace</t>
  </si>
  <si>
    <t>1818764653</t>
  </si>
  <si>
    <t>82</t>
  </si>
  <si>
    <t>R-762-005</t>
  </si>
  <si>
    <t>Dodávka a montáž ocelových kotevních, spojovacích a zavětrovacích prvků</t>
  </si>
  <si>
    <t>-52264074</t>
  </si>
  <si>
    <t>Dodávka a montáž ocelových kotevních, spojovacích a</t>
  </si>
  <si>
    <t>zavětrovacích prvků</t>
  </si>
  <si>
    <t>83</t>
  </si>
  <si>
    <t>R-762-006</t>
  </si>
  <si>
    <t>Projektová realizační a dílenská dokumentace</t>
  </si>
  <si>
    <t>1982539670</t>
  </si>
  <si>
    <t>84</t>
  </si>
  <si>
    <t>998762102</t>
  </si>
  <si>
    <t>Přesun hmot tonážní pro kce tesařské v objektech v do 12 m</t>
  </si>
  <si>
    <t>100410526</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</si>
  <si>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</si>
  <si>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</si>
  <si>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</si>
  <si>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</si>
  <si>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85</t>
  </si>
  <si>
    <t>764211614</t>
  </si>
  <si>
    <t>Oplechování větraného hřebene s těsněním a perforovaným plechem z Pz s povrch úpravou rš 330 mm</t>
  </si>
  <si>
    <t>836987229</t>
  </si>
  <si>
    <t>Oplechování střešních prvků z pozinkovaného plechu s povrchovou úpravou hřebene větraného s použitím hřebenového plechu s těsněním a perforovaným plechem rš 330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</si>
  <si>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</si>
  <si>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Hřeben</t>
  </si>
  <si>
    <t>výpočet dle D.1.1.b9</t>
  </si>
  <si>
    <t>KL/10</t>
  </si>
  <si>
    <t>KL/11</t>
  </si>
  <si>
    <t>7,7</t>
  </si>
  <si>
    <t>KL/12</t>
  </si>
  <si>
    <t>86</t>
  </si>
  <si>
    <t>764212662</t>
  </si>
  <si>
    <t>Oplechování rovné okapové hrany z Pz s povrchovou úpravou rš 200 mm</t>
  </si>
  <si>
    <t>-1691504921</t>
  </si>
  <si>
    <t>Oplechování střešních prvků z pozinkovaného plechu s povrchovou úpravou okapu okapovým plechem střechy rovné rš 200 mm</t>
  </si>
  <si>
    <t>Okapnička</t>
  </si>
  <si>
    <t>KL/15</t>
  </si>
  <si>
    <t>20*2</t>
  </si>
  <si>
    <t>KL16</t>
  </si>
  <si>
    <t>7,7*2</t>
  </si>
  <si>
    <t>KL/17</t>
  </si>
  <si>
    <t>41*2</t>
  </si>
  <si>
    <t>87</t>
  </si>
  <si>
    <t>764212664</t>
  </si>
  <si>
    <t>Oplechování rovné okapové hrany z Pz s povrchovou úpravou rš 330 mm</t>
  </si>
  <si>
    <t>9048512</t>
  </si>
  <si>
    <t>Oplechování střešních prvků z pozinkovaného plechu s povrchovou úpravou okapu okapovým plechem střechy rovné rš 330 mm</t>
  </si>
  <si>
    <t>Okap</t>
  </si>
  <si>
    <t>KL/7</t>
  </si>
  <si>
    <t>KL/8</t>
  </si>
  <si>
    <t>KL/9</t>
  </si>
  <si>
    <t>88</t>
  </si>
  <si>
    <t>764311604</t>
  </si>
  <si>
    <t>Lemování rovných zdí střech s krytinou prejzovou nebo vlnitou  z Pz s povrchovou úpravou rš 330 mm</t>
  </si>
  <si>
    <t>1615910298</t>
  </si>
  <si>
    <t>Lemování zdí z pozinkovaného plechu s povrchovou úpravou boční nebo horní rovné, střech s krytinou prejzovou nebo vlnitou rš 330 mm</t>
  </si>
  <si>
    <t>Lemování</t>
  </si>
  <si>
    <t>KL/13</t>
  </si>
  <si>
    <t>15,4*2</t>
  </si>
  <si>
    <t>89</t>
  </si>
  <si>
    <t>764511602</t>
  </si>
  <si>
    <t>Žlab podokapní půlkruhový z Pz s povrchovou úpravou rš 330 mm</t>
  </si>
  <si>
    <t>-1513193594</t>
  </si>
  <si>
    <t>Žlab podokapní z pozinkovaného plechu s povrchovou úpravou včetně háků a čel půlkruhový rš 330 mm</t>
  </si>
  <si>
    <t>Žlab</t>
  </si>
  <si>
    <t>KL/1</t>
  </si>
  <si>
    <t>KL/2</t>
  </si>
  <si>
    <t>KL/3</t>
  </si>
  <si>
    <t>90</t>
  </si>
  <si>
    <t>764518623</t>
  </si>
  <si>
    <t>Svody kruhové včetně objímek, kolen, odskoků z Pz s povrchovou úpravou průměru 120 mm</t>
  </si>
  <si>
    <t>266518798</t>
  </si>
  <si>
    <t>Svod z pozinkovaného plechu s upraveným povrchem včetně objímek, kolen a odskoků kruhový, průměru 120 mm</t>
  </si>
  <si>
    <t>Svod</t>
  </si>
  <si>
    <t>KL/4</t>
  </si>
  <si>
    <t>7,3*2</t>
  </si>
  <si>
    <t>KL/5</t>
  </si>
  <si>
    <t>11,1*2</t>
  </si>
  <si>
    <t>KL/6</t>
  </si>
  <si>
    <t>5,7*6</t>
  </si>
  <si>
    <t>998764102</t>
  </si>
  <si>
    <t>Přesun hmot tonážní pro konstrukce klempířské v objektech v do 12 m</t>
  </si>
  <si>
    <t>2062600326</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</si>
  <si>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</si>
  <si>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</si>
  <si>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</si>
  <si>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</si>
  <si>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92</t>
  </si>
  <si>
    <t>766416213</t>
  </si>
  <si>
    <t>Montáž obložení stěn plochy přes 5 m2 panely z měkkého dřeva přes 1,50 m2</t>
  </si>
  <si>
    <t>-942041223</t>
  </si>
  <si>
    <t>Montáž obložení stěn plochy přes 5 m2 panely obkladovými z měkkého dřeva, plochy přes 1,50 m2</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</si>
  <si>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</si>
  <si>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Obložení stěn</t>
  </si>
  <si>
    <t>(7,7*5,3)*4</t>
  </si>
  <si>
    <t>93</t>
  </si>
  <si>
    <t>605111250</t>
  </si>
  <si>
    <t>řezivo stavební fošny prismované do šířky mm délky 2 - 5 m</t>
  </si>
  <si>
    <t>782012889</t>
  </si>
  <si>
    <t>Řezivo jehličnaté deskové neopracované obchodní a na stavební konstrukce ČSN EN 1611, třídy G2/4 prismované délka 2,00 - 5,00 m fošny šířky do 160 mm</t>
  </si>
  <si>
    <t>163,24*0,024*1,1</t>
  </si>
  <si>
    <t>998766102</t>
  </si>
  <si>
    <t>Přesun hmot tonážní pro konstrukce truhlářské v objektech v do 12 m</t>
  </si>
  <si>
    <t>509940252</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</si>
  <si>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</si>
  <si>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</si>
  <si>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</si>
  <si>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</si>
  <si>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767391112</t>
  </si>
  <si>
    <t>Montáž krytin střech plechových tvarovaných šroubováním</t>
  </si>
  <si>
    <t>496119850</t>
  </si>
  <si>
    <t>Montáž krytiny střech plechem tvarovaným, uchyceným šroubováním</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</si>
  <si>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</si>
  <si>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Montář trapézového plechu - střešní krytiny</t>
  </si>
  <si>
    <t>výpočet dle vč D.1.1.b3, skladby</t>
  </si>
  <si>
    <t>KL/14</t>
  </si>
  <si>
    <t>1058</t>
  </si>
  <si>
    <t>96</t>
  </si>
  <si>
    <t>154851160</t>
  </si>
  <si>
    <t>profil trapézový SAT35 35/207/1035 aluzink tl.plechu 0,7 mm</t>
  </si>
  <si>
    <t>1623145061</t>
  </si>
  <si>
    <t>Profily ocelové tenkostěnné ohýbané široké trapézové profily pozink, aluzink SAT35 352/207/1035 aluzink tl.plechu 0,7 mm</t>
  </si>
  <si>
    <t>materiál + 5% prořez</t>
  </si>
  <si>
    <t>1058*1,05</t>
  </si>
  <si>
    <t>97</t>
  </si>
  <si>
    <t>767651114</t>
  </si>
  <si>
    <t>Montáž vrat garážových sekčních zajížděcích pod strop plochy přes 13 m2</t>
  </si>
  <si>
    <t>-1467689611</t>
  </si>
  <si>
    <t>Montáž vrat garážových sekčních zajížděcích pod strop, plochy přes 13 m2</t>
  </si>
  <si>
    <t xml:space="preserve">Poznámka k souboru cen:
1. V cenách -1126 a -1131 nejsou započteny náklady na zajištění přívodu elektrické energie; tyto se     oceňují cenami části A 04 Montáž vodičů měďěných katalogu 800-741 Elektromontážní práce, nebo části     A 08 katalogu 21-M Elektromontážní práce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</si>
  <si>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Montáž garážových vrat</t>
  </si>
  <si>
    <t>výpočet dle vč  D.1.1.b.8.</t>
  </si>
  <si>
    <t>98</t>
  </si>
  <si>
    <t>R-767-002</t>
  </si>
  <si>
    <t>dodávka vjezdových vrat - nerez ocel</t>
  </si>
  <si>
    <t>810202453</t>
  </si>
  <si>
    <t>materiál</t>
  </si>
  <si>
    <t>99</t>
  </si>
  <si>
    <t>767995114</t>
  </si>
  <si>
    <t>Montáž atypických zámečnických konstrukcí hmotnosti do 50 kg</t>
  </si>
  <si>
    <t>kg</t>
  </si>
  <si>
    <t>1311552094</t>
  </si>
  <si>
    <t>Montáž ostatních atypických zámečnických konstrukcí hmotnosti přes 20 do 50 kg</t>
  </si>
  <si>
    <t xml:space="preserve">Poznámka k souboru cen:
1. Určení cen se řídí hmotností jednotlivě montovaného dílu konstrukce. </t>
  </si>
  <si>
    <t>443,3</t>
  </si>
  <si>
    <t>R-767-001</t>
  </si>
  <si>
    <t>dodávka konstrukce vjezdových vrat - nerez ocel</t>
  </si>
  <si>
    <t>-1253200741</t>
  </si>
  <si>
    <t>445,3</t>
  </si>
  <si>
    <t>101</t>
  </si>
  <si>
    <t>953965121</t>
  </si>
  <si>
    <t>Kotevní šroub pro chemické kotvy M 12 dl 160 mm</t>
  </si>
  <si>
    <t>1870153116</t>
  </si>
  <si>
    <t>Kotvy chemické s vyvrtáním otvoru kotevní šrouby pro chemické kotvy, velikost M 12, délka 160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</si>
  <si>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</si>
  <si>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Kotevní materiál pro vrata</t>
  </si>
  <si>
    <t>102</t>
  </si>
  <si>
    <t>998767102</t>
  </si>
  <si>
    <t>Přesun hmot tonážní pro zámečnické konstrukce v objektech v do 12 m</t>
  </si>
  <si>
    <t>-615159936</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</si>
  <si>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</si>
  <si>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</si>
  <si>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</si>
  <si>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</si>
  <si>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103</t>
  </si>
  <si>
    <t>783113101</t>
  </si>
  <si>
    <t>Jednonásobný napouštěcí syntetický nátěr truhlářských konstrukcí</t>
  </si>
  <si>
    <t>-1943113180</t>
  </si>
  <si>
    <t>Napouštěcí nátěr truhlářských konstrukcí jednonásobný syntetický</t>
  </si>
  <si>
    <t>Obložení stěn - nátěr</t>
  </si>
  <si>
    <t>104</t>
  </si>
  <si>
    <t>783118101</t>
  </si>
  <si>
    <t>Lazurovací jednonásobný syntetický nátěr truhlářských konstrukcí</t>
  </si>
  <si>
    <t>-1543968198</t>
  </si>
  <si>
    <t>Lazurovací nátěr truhlářských konstrukcí jednonásobný syntetický</t>
  </si>
  <si>
    <t>105</t>
  </si>
  <si>
    <t>783118201</t>
  </si>
  <si>
    <t>Lakovací jednonásobný syntetický nátěr truhlářských konstrukcí</t>
  </si>
  <si>
    <t>-1712546625</t>
  </si>
  <si>
    <t>Lakovací nátěr truhlářských konstrukcí jednonásobný syntetický</t>
  </si>
  <si>
    <t>3 - Silnoproud</t>
  </si>
  <si>
    <t>D1 - Dodávka a montáž instalačního materiálu</t>
  </si>
  <si>
    <t>D2 - Typ. označení Zkrácený popis</t>
  </si>
  <si>
    <t>D3 - Přípomocné práce</t>
  </si>
  <si>
    <t>D1</t>
  </si>
  <si>
    <t>Dodávka a montáž instalačního materiálu</t>
  </si>
  <si>
    <t>Pol1</t>
  </si>
  <si>
    <t>CYKY- J 3x2,5 kabel, příloha 02</t>
  </si>
  <si>
    <t>-694782061</t>
  </si>
  <si>
    <t>Pol2</t>
  </si>
  <si>
    <t>CYKY- J 3x1,5 kabel, příloha 02</t>
  </si>
  <si>
    <t>-1191954154</t>
  </si>
  <si>
    <t>Pol3</t>
  </si>
  <si>
    <t>CYKY - O 2x1,5 kabel, příloha 02</t>
  </si>
  <si>
    <t>-230772880</t>
  </si>
  <si>
    <t>Pol4</t>
  </si>
  <si>
    <t>HOP ekvipotenciální svorkovnice, příloha 02</t>
  </si>
  <si>
    <t>ks</t>
  </si>
  <si>
    <t>-194171833</t>
  </si>
  <si>
    <t>Pol5</t>
  </si>
  <si>
    <t>krabice instalační na povrch IP44, příloha 02</t>
  </si>
  <si>
    <t>-1561325988</t>
  </si>
  <si>
    <t>Pol6</t>
  </si>
  <si>
    <t>svítidlo venkovní 100W, E27, IP44, příloha 02</t>
  </si>
  <si>
    <t>-1408245317</t>
  </si>
  <si>
    <t>Pol7</t>
  </si>
  <si>
    <t>svítidlo zářivkové 2x58W, IP44, příloha 02</t>
  </si>
  <si>
    <t>1689766651</t>
  </si>
  <si>
    <t>D2</t>
  </si>
  <si>
    <t>Typ. označení Zkrácený popis</t>
  </si>
  <si>
    <t>Pol8</t>
  </si>
  <si>
    <t>zásuvka 230V/16A, IP44, příloha 02</t>
  </si>
  <si>
    <t>2028131673</t>
  </si>
  <si>
    <t>Pol9</t>
  </si>
  <si>
    <t>vypínač  jednopólový IP44, příloha 02</t>
  </si>
  <si>
    <t>1741964884</t>
  </si>
  <si>
    <t>Pol10</t>
  </si>
  <si>
    <t>RO rozvaděč na povrch 36 modulů, vyzbrojený, příloha 03</t>
  </si>
  <si>
    <t>-504538690</t>
  </si>
  <si>
    <t>Pol11</t>
  </si>
  <si>
    <t>60x100 kabelový žlab drátěný včetně držáků a spojek, příloha 02</t>
  </si>
  <si>
    <t>-948430449</t>
  </si>
  <si>
    <t>Pol12</t>
  </si>
  <si>
    <t>instalační PVC trubka tuhá + příchytky, příloha 02</t>
  </si>
  <si>
    <t>-648784836</t>
  </si>
  <si>
    <t>D3</t>
  </si>
  <si>
    <t>Přípomocné práce</t>
  </si>
  <si>
    <t>Pol15</t>
  </si>
  <si>
    <t>Průraz zdivem do 20 cm, prům. 30 mm, příloha 02</t>
  </si>
  <si>
    <t>1380884943</t>
  </si>
  <si>
    <t>Pol22</t>
  </si>
  <si>
    <t>Drobný instalační materiál (vruty, hmoždinky, sádra, tmely, lepidla apod.)</t>
  </si>
  <si>
    <t>%</t>
  </si>
  <si>
    <t>541880524</t>
  </si>
  <si>
    <t>Pol23</t>
  </si>
  <si>
    <t>Přesun hmot 1%</t>
  </si>
  <si>
    <t>1125547505</t>
  </si>
  <si>
    <t>Pol24</t>
  </si>
  <si>
    <t>zkoušení okruhů</t>
  </si>
  <si>
    <t>hod</t>
  </si>
  <si>
    <t>828951808</t>
  </si>
  <si>
    <t>Pol25</t>
  </si>
  <si>
    <t>Výchozí revize NN</t>
  </si>
  <si>
    <t>2072322123</t>
  </si>
  <si>
    <t>Pol27</t>
  </si>
  <si>
    <t>Dokumentace skutečného provedení</t>
  </si>
  <si>
    <t>hpd</t>
  </si>
  <si>
    <t>-2019295323</t>
  </si>
  <si>
    <t>4 - Hromosvod</t>
  </si>
  <si>
    <t>D4 - Práce v HZS, doprava</t>
  </si>
  <si>
    <t>Pol28</t>
  </si>
  <si>
    <t>AlMgSi 8mm drát, příloha 02</t>
  </si>
  <si>
    <t>-1638062836</t>
  </si>
  <si>
    <t>Pol29</t>
  </si>
  <si>
    <t>FeZn 10mm drát, příloha 02</t>
  </si>
  <si>
    <t>1647799367</t>
  </si>
  <si>
    <t>Pol30</t>
  </si>
  <si>
    <t>FeZn 30x4 pásek, příloha 02</t>
  </si>
  <si>
    <t>652161533</t>
  </si>
  <si>
    <t>Pol31</t>
  </si>
  <si>
    <t>PV01 podpěra vedení do zdi, příloha 02</t>
  </si>
  <si>
    <t>-1471567697</t>
  </si>
  <si>
    <t>Pol33</t>
  </si>
  <si>
    <t>PV23 podpěra vedení na plechovou střechu, příloha 02</t>
  </si>
  <si>
    <t>1575784791</t>
  </si>
  <si>
    <t>Pol34</t>
  </si>
  <si>
    <t>SS svorka, příloha 02</t>
  </si>
  <si>
    <t>-1624063064</t>
  </si>
  <si>
    <t>Pol35</t>
  </si>
  <si>
    <t>SZ svorka zkušební, příloha 02</t>
  </si>
  <si>
    <t>2112303941</t>
  </si>
  <si>
    <t>Pol36</t>
  </si>
  <si>
    <t>OU držák ochranného úhelníku, příloha 02</t>
  </si>
  <si>
    <t>-1870654040</t>
  </si>
  <si>
    <t>Pol37</t>
  </si>
  <si>
    <t>OU ochraný úhelník, příloha 02</t>
  </si>
  <si>
    <t>-1684931375</t>
  </si>
  <si>
    <t>Pol38</t>
  </si>
  <si>
    <t>SR3 svorka zemnící pásek drát, příloha 02</t>
  </si>
  <si>
    <t>1873486430</t>
  </si>
  <si>
    <t>Pol39</t>
  </si>
  <si>
    <t>SR02 svorka křížová, příloha 02</t>
  </si>
  <si>
    <t>-638584222</t>
  </si>
  <si>
    <t>Pol40</t>
  </si>
  <si>
    <t>992462391</t>
  </si>
  <si>
    <t>Pol41</t>
  </si>
  <si>
    <t>-652504830</t>
  </si>
  <si>
    <t>D4</t>
  </si>
  <si>
    <t>Práce v HZS, doprava</t>
  </si>
  <si>
    <t>Pol42</t>
  </si>
  <si>
    <t>Výchozí revize hromosvodu</t>
  </si>
  <si>
    <t>89901448</t>
  </si>
  <si>
    <t>Pol44</t>
  </si>
  <si>
    <t>98188040</t>
  </si>
  <si>
    <t>skládka</t>
  </si>
  <si>
    <t xml:space="preserve"> </t>
  </si>
  <si>
    <t>18,288</t>
  </si>
  <si>
    <t>5 - Dešťová kanalizace</t>
  </si>
  <si>
    <t xml:space="preserve">    4 - Vodorovné konstrukce</t>
  </si>
  <si>
    <t xml:space="preserve">    8 - Trubní vedení</t>
  </si>
  <si>
    <t xml:space="preserve">      93 - Různé dokončovací konstrukce a práce inženýrských staveb</t>
  </si>
  <si>
    <t xml:space="preserve">    721 - Zdravotechnika - vnitřní kanalizace</t>
  </si>
  <si>
    <t>113106121</t>
  </si>
  <si>
    <t>Rozebrání dlažeb komunikací pro pěší z betonových nebo kamenných dlaždic</t>
  </si>
  <si>
    <t>-2129650671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</si>
  <si>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</si>
  <si>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</si>
  <si>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 xml:space="preserve">vybourání betonového příkopového žlabu </t>
  </si>
  <si>
    <t>35,5*0,85</t>
  </si>
  <si>
    <t>113107143</t>
  </si>
  <si>
    <t>Odstranění podkladu pl do 50 m2 živičných tl 150 mm</t>
  </si>
  <si>
    <t>2046005169</t>
  </si>
  <si>
    <t>Odstranění podkladů nebo krytů s přemístěním hmot na skládku na vzdálenost do 3 m nebo s naložením na dopravní prostředek v ploše jednotlivě do 50 m2 živičných, o tl. vrstvy přes 100 do 150 mm</t>
  </si>
  <si>
    <t>1,0*32,5+1,0*2,2*2</t>
  </si>
  <si>
    <t>-36189069</t>
  </si>
  <si>
    <t>0,8*1,35*32,5</t>
  </si>
  <si>
    <t>0,8*1,25*(2,2+2,2+1,2)</t>
  </si>
  <si>
    <t>-1209776436</t>
  </si>
  <si>
    <t>40,7/3</t>
  </si>
  <si>
    <t>151101102</t>
  </si>
  <si>
    <t>Zřízení příložného pažení a rozepření stěn rýh hl do 4 m</t>
  </si>
  <si>
    <t>1809793171</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</si>
  <si>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</si>
  <si>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</si>
  <si>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2*1,35*32,5</t>
  </si>
  <si>
    <t>2*1,25*(2,2+2,2+1,2)</t>
  </si>
  <si>
    <t>151101112</t>
  </si>
  <si>
    <t>Odstranění příložného pažení a rozepření stěn rýh hl do 4 m</t>
  </si>
  <si>
    <t>743844008</t>
  </si>
  <si>
    <t>Odstranění pažení a rozepření stěn rýh pro podzemní vedení s uložením materiálu na vzdálenost do 3 m od kraje výkopu příložné, hloubky přes 2 do 4 m</t>
  </si>
  <si>
    <t>-237907466</t>
  </si>
  <si>
    <t>-326913959</t>
  </si>
  <si>
    <t>skládka*10</t>
  </si>
  <si>
    <t>-1807185867</t>
  </si>
  <si>
    <t>15,240+3,048</t>
  </si>
  <si>
    <t>1121145689</t>
  </si>
  <si>
    <t>-1209768456</t>
  </si>
  <si>
    <t>skládka*1,70</t>
  </si>
  <si>
    <t>175151101</t>
  </si>
  <si>
    <t>Obsypání potrubí strojně sypaninou bez prohození, uloženou do 3 m</t>
  </si>
  <si>
    <t>-948821697</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</si>
  <si>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</si>
  <si>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</si>
  <si>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0,8*0,5*32,5</t>
  </si>
  <si>
    <t>0,8*0,5*(2,2+2,2+1,2)</t>
  </si>
  <si>
    <t>583313470</t>
  </si>
  <si>
    <t>kamenivo těžené drobné frakce 0-4</t>
  </si>
  <si>
    <t>1188314323</t>
  </si>
  <si>
    <t>15,24*2 'Přepočtené koeficientem množství</t>
  </si>
  <si>
    <t>311211124</t>
  </si>
  <si>
    <t>Zdivo nadzákladové z lomového kamene neopracovaného na MC 10</t>
  </si>
  <si>
    <t>805798370</t>
  </si>
  <si>
    <t>Zdivo nadzákladové z lomového kamene neopracované pod omítku, na maltu MC-5 nebo MC-10</t>
  </si>
  <si>
    <t xml:space="preserve">Poznámka k souboru cen:
1. V cenách není započteno:     a) případné osazení vložek (chrániček) do zdiva; toto se oceňuje cenami souboru cen 31* 10-12         Vytvoření prostupů nebo suchých kanálků v betonových zdech,     b) dilatace prostupů ve zdivu; tato se oceňuje cenami souboru cen 711 77- . . Provedení detailů         termoplasty,     c) opracování trubních prostupů pod těsnící objímkou; toto se oceňuje cenami 711 74-7067 a         -7167,     d) spárování zdiva; toto se oceňuje cenami souboru cen 62. 63-10..Spárování vnějších ploch         pohledového zdiva. 2. V cenách je započteno nutné přisekávání kamene do spár i v líci při zdění. </t>
  </si>
  <si>
    <t>výústní objekt</t>
  </si>
  <si>
    <t>2,65*2,20*0,45</t>
  </si>
  <si>
    <t>311211128</t>
  </si>
  <si>
    <t>Příplatek ke zdivu z kamene za lícování jednostranné</t>
  </si>
  <si>
    <t>901599649</t>
  </si>
  <si>
    <t>Zdivo nadzákladové z lomového kamene neopracované pod omítku, na maltu Příplatek k cenám za lícování zdiva jednostranné</t>
  </si>
  <si>
    <t>Vodorovné konstrukce</t>
  </si>
  <si>
    <t>451572111</t>
  </si>
  <si>
    <t>Lože pod potrubí otevřený výkop z kameniva drobného těženého</t>
  </si>
  <si>
    <t>592427783</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</si>
  <si>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</si>
  <si>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</si>
  <si>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0,8*0,1*32,5</t>
  </si>
  <si>
    <t>0,8*0,1*(2,2+2,2+1,2)</t>
  </si>
  <si>
    <t>463211131</t>
  </si>
  <si>
    <t>Rovnanina z lomového kamene neopracovaného s vyklínováním spár úlomky kamene</t>
  </si>
  <si>
    <t>895690232</t>
  </si>
  <si>
    <t>Rovnanina z lomového kamene neopracovaného tříděného pro všechny tl. rovnaniny, bez vypracování líce s vyklínováním spár a dutin úlomky kamene</t>
  </si>
  <si>
    <t xml:space="preserve">Poznámka k souboru cen:
1. Ceny jsou určeny pro rovnaninu o sklonu 1 : 1 a pro rovnaniny za opěrami všech sklonů. 2. Případné nutné vypracování líce se ocení cenou 463 21-2191 Rovnanina z lomového kamene     upraveného, tříděného katalogu 832-1 Hráze a úprava na tocích – úprava toků a kanály. </t>
  </si>
  <si>
    <t>25*0,30</t>
  </si>
  <si>
    <t>566901243</t>
  </si>
  <si>
    <t>Vyspravení podkladu po překopech ing sítí plochy přes 15 m2 kamenivem hrubým drceným tl. 200 mm</t>
  </si>
  <si>
    <t>1272609724</t>
  </si>
  <si>
    <t>Vyspravení podkladu po překopech inženýrských sítí plochy přes 15 m2 s rozprostřením a zhutněním kamenivem hrubým drceným tl. 200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</si>
  <si>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</si>
  <si>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1,0*32,5+2*1,0*2,2</t>
  </si>
  <si>
    <t>566901261</t>
  </si>
  <si>
    <t>Vyspravení podkladu po překopech ing sítí plochy přes 15 m2 obalovaným kamenivem ACP (OK) tl. 100 mm</t>
  </si>
  <si>
    <t>95906458</t>
  </si>
  <si>
    <t>Vyspravení podkladu po překopech inženýrských sítí plochy přes 15 m2 s rozprostřením a zhutněním obalovaným kamenivem ACP (OK) tl. 100 mm</t>
  </si>
  <si>
    <t>36,9"opravovaná plocha asf. po položení dešťové kanalizace</t>
  </si>
  <si>
    <t xml:space="preserve">35,5*0,85"opravovaná plocha asf. po rušeném betonovém žlabu </t>
  </si>
  <si>
    <t>572341111</t>
  </si>
  <si>
    <t>Vyspravení krytu komunikací po překopech plochy přes 15 m2 asfalt betonem ACO (AB) tl 50 mm</t>
  </si>
  <si>
    <t>1019376007</t>
  </si>
  <si>
    <t>Vyspravení krytu komunikací po překopech inženýrských sítí plochy přes 15 m2 asfaltovým betonem ACO (AB), po zhutnění tl. přes 30 do 50 mm</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</si>
  <si>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</si>
  <si>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59914111R</t>
  </si>
  <si>
    <t>Vyplnění spár živičnou zálivkou</t>
  </si>
  <si>
    <t>1476274808</t>
  </si>
  <si>
    <t xml:space="preserve">Poznámka k souboru cen:
1. Ceny lze použít i pro vyplnění spár podkladu z betonu prostého, který se oceňuje cenami souboru     cen 567 1 . - . . Podklad z prostého betonu. 2. V ceně 14-1111 jsou započteny i náklady na vyčištění spár. </t>
  </si>
  <si>
    <t>32,5*2+2,2*2*2+0,8</t>
  </si>
  <si>
    <t>35,5*2+0,85</t>
  </si>
  <si>
    <t>628631211</t>
  </si>
  <si>
    <t>Spárování zdí a valů z lomového kamene cementovou maltou hl do 30 mm</t>
  </si>
  <si>
    <t>-1123250377</t>
  </si>
  <si>
    <t>Spárování zdiva opěrných zdí a valů cementovou maltou hloubky spárování do 30 mm, zdiva z lomového kamene</t>
  </si>
  <si>
    <t xml:space="preserve">Poznámka k souboru cen:
1. Množství měrných jednotek se určuje v m2 upravované plochy zdiva. 2. V cenách jsou započteny i náklady na:     a) dodání potřebných hmot,     b) vypláchnutí spár vodou před spárováním a očištění okolního zdiva po spárování. </t>
  </si>
  <si>
    <t>2,65*2,20</t>
  </si>
  <si>
    <t>Trubní vedení</t>
  </si>
  <si>
    <t>871315221</t>
  </si>
  <si>
    <t>Kanalizační potrubí z tvrdého PVC-systém KG tuhost třídy SN8 DN150</t>
  </si>
  <si>
    <t>-251145507</t>
  </si>
  <si>
    <t>Kanalizační potrubí z tvrdého PVC systém KG v otevřeném výkopu ve sklonu do 20 %, tuhost třídy SN 8 DN 150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</si>
  <si>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</si>
  <si>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2,2+2,2+1,2</t>
  </si>
  <si>
    <t>871355221</t>
  </si>
  <si>
    <t>Kanalizační potrubí z tvrdého PVC-systém KG tuhost třídy SN8 DN200</t>
  </si>
  <si>
    <t>-23606287</t>
  </si>
  <si>
    <t>Kanalizační potrubí z tvrdého PVC systém KG v otevřeném výkopu ve sklonu do 20 %, tuhost třídy SN 8 DN 200</t>
  </si>
  <si>
    <t>877355221</t>
  </si>
  <si>
    <t>Montáž tvarovek z tvrdého PVC-systém KG nebo z polypropylenu-systém KG 2000 dvouosé DN 200</t>
  </si>
  <si>
    <t>1804409251</t>
  </si>
  <si>
    <t>Montáž tvarovek na kanalizačním potrubí z trub z plastu z tvrdého PVC systém KG nebo z polypropylenu systém KG 2000 v otevřeném výkopu dvouosých DN 200</t>
  </si>
  <si>
    <t xml:space="preserve">Poznámka k souboru cen:
1. V cenách nejsou započteny náklady na dodání tvarovek. Tvarovky se oceňují ve ve specifikaci. </t>
  </si>
  <si>
    <t>286113950</t>
  </si>
  <si>
    <t>odbočka kanalizační plastová s hrdlem KGEA-200/150/45°</t>
  </si>
  <si>
    <t>-753396061</t>
  </si>
  <si>
    <t>877315211</t>
  </si>
  <si>
    <t>Montáž tvarovek z tvrdého PVC-systém KG nebo z polypropylenu-systém KG 2000 jednoosé DN 150</t>
  </si>
  <si>
    <t>-1234025448</t>
  </si>
  <si>
    <t>Montáž tvarovek na kanalizačním potrubí z trub z plastu z tvrdého PVC systém KG nebo z polypropylenu systém KG 2000 v otevřeném výkopu jednoosých DN 150</t>
  </si>
  <si>
    <t>3+6</t>
  </si>
  <si>
    <t>286115060</t>
  </si>
  <si>
    <t>redukce kanalizace plastová KGR 160/125</t>
  </si>
  <si>
    <t>-1841742848</t>
  </si>
  <si>
    <t>286113610</t>
  </si>
  <si>
    <t>koleno kanalizace plastové KGB 150x45°</t>
  </si>
  <si>
    <t>297349218</t>
  </si>
  <si>
    <t>894402211</t>
  </si>
  <si>
    <t>Osazení betonových dílců pro šachty skruží přechodových</t>
  </si>
  <si>
    <t>938229255</t>
  </si>
  <si>
    <t xml:space="preserve">Poznámka k souboru cen:
1. V cenách nejsou započteny náklady na dodání betonových dílců; dílce se oceňují ve specifikaci. </t>
  </si>
  <si>
    <t>592241680</t>
  </si>
  <si>
    <t>skruž betonová přechodová</t>
  </si>
  <si>
    <t>-1665602141</t>
  </si>
  <si>
    <t>894414111</t>
  </si>
  <si>
    <t>Osazení železobetonových dílců pro šachty skruží základových</t>
  </si>
  <si>
    <t>1285590234</t>
  </si>
  <si>
    <t xml:space="preserve">Poznámka k souboru cen:
1. V cenách nejsou započteny náklady na dodání železobetonových dílců; dodání těchto dílců se     oceňuje ve specifikaci. </t>
  </si>
  <si>
    <t>592241800</t>
  </si>
  <si>
    <t>dno betonové šachtové</t>
  </si>
  <si>
    <t>-175332206</t>
  </si>
  <si>
    <t>899103111</t>
  </si>
  <si>
    <t>Osazení poklopů litinových nebo ocelových včetně rámů hmotnosti nad 100 do 150 kg</t>
  </si>
  <si>
    <t>119784401</t>
  </si>
  <si>
    <t>Osazení poklopů litinových a ocelových včetně rámů hmotnosti jednotlivě přes 100 do 150 kg</t>
  </si>
  <si>
    <t xml:space="preserve">Poznámka k souboru cen:
1. Cena -1111 lze použít i pro osazení rektifikačních kroužků nebo rámečků. 2. V cenách nejsou započteny náklady na dodání poklopů včetně rámů; tyto náklady se oceňují ve     specifikaci. </t>
  </si>
  <si>
    <t>286619350</t>
  </si>
  <si>
    <t>poklop litinový pr. 600 D400</t>
  </si>
  <si>
    <t>1023463109</t>
  </si>
  <si>
    <t>916131213</t>
  </si>
  <si>
    <t>Osazení silničního obrubníku betonového stojatého s boční opěrou do lože z betonu prostého</t>
  </si>
  <si>
    <t>-865206833</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</si>
  <si>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</si>
  <si>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</si>
  <si>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592174650</t>
  </si>
  <si>
    <t>obrubník betonový silniční Standard 100x15x25 cm</t>
  </si>
  <si>
    <t>1347644521</t>
  </si>
  <si>
    <t>obrubníky betonové a železobetonové obrubník silniční Standard   100 x 15 x 25</t>
  </si>
  <si>
    <t>919735113</t>
  </si>
  <si>
    <t>Řezání stávajícího živičného krytu hl do 150 mm</t>
  </si>
  <si>
    <t>221660628</t>
  </si>
  <si>
    <t>Řezání stávajícího živičného krytu nebo podkladu hloubky přes 100 do 150 mm</t>
  </si>
  <si>
    <t xml:space="preserve">Poznámka k souboru cen:
1. V cenách jsou započteny i náklady na spotřebu vody. </t>
  </si>
  <si>
    <t>Různé dokončovací konstrukce a práce inženýrských staveb</t>
  </si>
  <si>
    <t>935111111</t>
  </si>
  <si>
    <t>Osazení příkopového žlabu do štěrkopísku tl 100 mm z betonových tvárnic š 500 mm</t>
  </si>
  <si>
    <t>96429853</t>
  </si>
  <si>
    <t>Osazení betonového příkopového žlabu s vyplněním a zatřením spár cementovou maltou s ložem tl. 100 mm z kameniva těženého nebo štěrkopísku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</si>
  <si>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</si>
  <si>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 xml:space="preserve">Montáž odvodňovacích žlabů </t>
  </si>
  <si>
    <t>výpočet dle vč C1</t>
  </si>
  <si>
    <t>18+74+19+7+7+2,5</t>
  </si>
  <si>
    <t>592274960</t>
  </si>
  <si>
    <t>žlabovka betonová TBM 8-60 33x59x8 cm</t>
  </si>
  <si>
    <t>1711972488</t>
  </si>
  <si>
    <t>Tvárnice meliorační a příkopové betonové a železobetonové žlabovky TBM 33-60       33 x 59 x 8</t>
  </si>
  <si>
    <t>127,5/0,33*1,01</t>
  </si>
  <si>
    <t>390</t>
  </si>
  <si>
    <t>997221571</t>
  </si>
  <si>
    <t>Vodorovná doprava vybouraných hmot do 1 km</t>
  </si>
  <si>
    <t>1182071223</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</si>
  <si>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</si>
  <si>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</si>
  <si>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</si>
  <si>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Příplatek ZKD 1 km u vodorovné dopravy vybouraných hmot</t>
  </si>
  <si>
    <t>-1339640731</t>
  </si>
  <si>
    <t>Vodorovná doprava vybouraných hmot bez naložení, ale se složením a s hrubým urovnáním na vzdálenost Příplatek k ceně za každý další i započatý 1 km přes 1 km</t>
  </si>
  <si>
    <t>19,355*19 'Přepočtené koeficientem množství</t>
  </si>
  <si>
    <t>-1318823005</t>
  </si>
  <si>
    <t>998276101</t>
  </si>
  <si>
    <t>Přesun hmot pro trubní vedení z trub z plastických hmot otevřený výkop</t>
  </si>
  <si>
    <t>-1437482521</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</si>
  <si>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</si>
  <si>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</si>
  <si>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</si>
  <si>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</si>
  <si>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721242116</t>
  </si>
  <si>
    <t>Lapač střešních splavenin z PP se zápachovou klapkou a lapacím košem DN 125</t>
  </si>
  <si>
    <t>228524110</t>
  </si>
  <si>
    <t>Lapače střešních splavenin z polypropylenu (PP) DN 125 (HL 600/2)</t>
  </si>
  <si>
    <t>6 - Vedlejší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</si>
  <si>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</si>
  <si>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</si>
  <si>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</si>
  <si>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</si>
  <si>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</si>
  <si>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VRN1</t>
  </si>
  <si>
    <t>Průzkumné, geodetické a projektové práce</t>
  </si>
  <si>
    <t>013254000</t>
  </si>
  <si>
    <t>Dokumentace skutečného provedení stavby</t>
  </si>
  <si>
    <t>1024</t>
  </si>
  <si>
    <t>1757982737</t>
  </si>
  <si>
    <t>Průzkumné, geodetické a projektové práce projektové práce dokumentace stavby (výkresová a textová) skutečného provedení stavby</t>
  </si>
  <si>
    <t>VRN3</t>
  </si>
  <si>
    <t>Zařízení staveniště</t>
  </si>
  <si>
    <t>032103000</t>
  </si>
  <si>
    <t>Náklady na stavební buňky</t>
  </si>
  <si>
    <t>-1966558201</t>
  </si>
  <si>
    <t>Zařízení staveniště vybavení staveniště náklady na stavební buňky</t>
  </si>
  <si>
    <t>032603000</t>
  </si>
  <si>
    <t>Ostatní náklady</t>
  </si>
  <si>
    <t>-2028069260</t>
  </si>
  <si>
    <t>Zařízení staveniště vybavení staveniště ostatní náklady</t>
  </si>
  <si>
    <t>032903000</t>
  </si>
  <si>
    <t>Náklady na provoz a údržbu vybavení staveniště</t>
  </si>
  <si>
    <t>757794933</t>
  </si>
  <si>
    <t>Zařízení staveniště vybavení staveniště náklady na provoz a údržbu vybavení staveniště</t>
  </si>
  <si>
    <t>039103000</t>
  </si>
  <si>
    <t>Rozebrání, bourání a odvoz zařízení staveniště</t>
  </si>
  <si>
    <t>-222260943</t>
  </si>
  <si>
    <t>Zařízení staveniště zrušení zařízení staveniště rozebrání, bourání a odvoz</t>
  </si>
  <si>
    <t>VRN4</t>
  </si>
  <si>
    <t>Inženýrská činnost</t>
  </si>
  <si>
    <t>043194000</t>
  </si>
  <si>
    <t>Ostatní zkoušky</t>
  </si>
  <si>
    <t>1357901573</t>
  </si>
  <si>
    <t>Inženýrská činnost zkoušky a ostatní měření zkoušky ostatní zkoušky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</si>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</sst>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7">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sz val="8"/>
      <color indexed="18"/>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4" borderId="0" applyNumberFormat="0" applyBorder="0" applyAlignment="0" applyProtection="0"/>
    <xf numFmtId="0" fontId="70" fillId="0" borderId="0" applyNumberFormat="0" applyFill="0" applyBorder="0" applyAlignment="0" applyProtection="0"/>
    <xf numFmtId="0" fontId="71" fillId="25" borderId="8" applyNumberFormat="0" applyAlignment="0" applyProtection="0"/>
    <xf numFmtId="0" fontId="72" fillId="26" borderId="8" applyNumberFormat="0" applyAlignment="0" applyProtection="0"/>
    <xf numFmtId="0" fontId="73" fillId="26" borderId="9" applyNumberFormat="0" applyAlignment="0" applyProtection="0"/>
    <xf numFmtId="0" fontId="74"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44">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top" wrapText="1"/>
      <protection/>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3" fillId="0" borderId="13" xfId="0" applyFont="1" applyBorder="1" applyAlignment="1" applyProtection="1">
      <alignment horizontal="left" vertical="center"/>
      <protection/>
    </xf>
    <xf numFmtId="0" fontId="33"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168" fontId="33" fillId="0" borderId="0" xfId="0" applyNumberFormat="1" applyFont="1" applyAlignment="1" applyProtection="1">
      <alignment horizontal="right" vertical="center"/>
      <protection/>
    </xf>
    <xf numFmtId="0" fontId="33" fillId="0" borderId="13" xfId="0" applyFont="1" applyBorder="1" applyAlignment="1">
      <alignment horizontal="left" vertical="center"/>
    </xf>
    <xf numFmtId="0" fontId="33" fillId="0" borderId="25" xfId="0" applyFont="1" applyBorder="1" applyAlignment="1" applyProtection="1">
      <alignment horizontal="left" vertical="center"/>
      <protection/>
    </xf>
    <xf numFmtId="0" fontId="33" fillId="0" borderId="24" xfId="0" applyFont="1" applyBorder="1" applyAlignment="1" applyProtection="1">
      <alignment horizontal="left" vertical="center"/>
      <protection/>
    </xf>
    <xf numFmtId="0" fontId="33" fillId="0" borderId="0" xfId="0" applyFont="1" applyAlignment="1">
      <alignment horizontal="left" vertical="center"/>
    </xf>
    <xf numFmtId="0" fontId="31" fillId="0" borderId="31" xfId="0" applyFont="1" applyBorder="1" applyAlignment="1" applyProtection="1">
      <alignment horizontal="left" vertical="center"/>
      <protection/>
    </xf>
    <xf numFmtId="0" fontId="31" fillId="0" borderId="32" xfId="0" applyFont="1" applyBorder="1" applyAlignment="1" applyProtection="1">
      <alignment horizontal="left" vertical="center"/>
      <protection/>
    </xf>
    <xf numFmtId="0" fontId="31" fillId="0" borderId="33" xfId="0" applyFont="1" applyBorder="1" applyAlignment="1" applyProtection="1">
      <alignment horizontal="left" vertical="center"/>
      <protection/>
    </xf>
    <xf numFmtId="0" fontId="34" fillId="0" borderId="36" xfId="0" applyFont="1" applyBorder="1" applyAlignment="1" applyProtection="1">
      <alignment horizontal="center" vertical="center"/>
      <protection/>
    </xf>
    <xf numFmtId="49" fontId="34" fillId="0" borderId="36" xfId="0" applyNumberFormat="1" applyFont="1" applyBorder="1" applyAlignment="1" applyProtection="1">
      <alignment horizontal="left" vertical="center" wrapText="1"/>
      <protection/>
    </xf>
    <xf numFmtId="0" fontId="34" fillId="0" borderId="36" xfId="0" applyFont="1" applyBorder="1" applyAlignment="1" applyProtection="1">
      <alignment horizontal="left" vertical="center" wrapText="1"/>
      <protection/>
    </xf>
    <xf numFmtId="0" fontId="34" fillId="0" borderId="36" xfId="0" applyFont="1" applyBorder="1" applyAlignment="1" applyProtection="1">
      <alignment horizontal="center" vertical="center" wrapText="1"/>
      <protection/>
    </xf>
    <xf numFmtId="168" fontId="34" fillId="0" borderId="36" xfId="0" applyNumberFormat="1" applyFont="1" applyBorder="1" applyAlignment="1" applyProtection="1">
      <alignment horizontal="right" vertical="center"/>
      <protection/>
    </xf>
    <xf numFmtId="164" fontId="34" fillId="34" borderId="36" xfId="0" applyNumberFormat="1" applyFont="1" applyFill="1" applyBorder="1" applyAlignment="1">
      <alignment horizontal="right" vertical="center"/>
    </xf>
    <xf numFmtId="164" fontId="34" fillId="0" borderId="36" xfId="0" applyNumberFormat="1" applyFont="1" applyBorder="1" applyAlignment="1" applyProtection="1">
      <alignment horizontal="right" vertical="center"/>
      <protection/>
    </xf>
    <xf numFmtId="0" fontId="34" fillId="0" borderId="13" xfId="0" applyFont="1" applyBorder="1" applyAlignment="1">
      <alignment horizontal="left" vertical="center"/>
    </xf>
    <xf numFmtId="0" fontId="34" fillId="34" borderId="36" xfId="0" applyFont="1" applyFill="1" applyBorder="1" applyAlignment="1">
      <alignment horizontal="left" vertical="center" wrapText="1"/>
    </xf>
    <xf numFmtId="0" fontId="34" fillId="0" borderId="0" xfId="0" applyFont="1" applyAlignment="1" applyProtection="1">
      <alignment horizontal="center" vertical="center" wrapText="1"/>
      <protection/>
    </xf>
    <xf numFmtId="0" fontId="32" fillId="0" borderId="31" xfId="0" applyFont="1" applyBorder="1" applyAlignment="1" applyProtection="1">
      <alignment horizontal="left" vertical="center"/>
      <protection/>
    </xf>
    <xf numFmtId="0" fontId="32" fillId="0" borderId="32" xfId="0" applyFont="1" applyBorder="1" applyAlignment="1" applyProtection="1">
      <alignment horizontal="left" vertical="center"/>
      <protection/>
    </xf>
    <xf numFmtId="0" fontId="32" fillId="0" borderId="33" xfId="0" applyFont="1" applyBorder="1" applyAlignment="1" applyProtection="1">
      <alignment horizontal="left" vertical="center"/>
      <protection/>
    </xf>
    <xf numFmtId="168" fontId="0" fillId="34" borderId="36" xfId="0" applyNumberFormat="1" applyFont="1" applyFill="1" applyBorder="1" applyAlignment="1">
      <alignment horizontal="right" vertical="center"/>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60" fillId="33" borderId="0" xfId="36" applyFill="1" applyAlignment="1">
      <alignment horizontal="left" vertical="top"/>
    </xf>
    <xf numFmtId="0" fontId="75"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6"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6" fillId="33" borderId="0" xfId="36" applyFont="1" applyFill="1" applyAlignment="1" applyProtection="1">
      <alignment horizontal="left" vertical="center"/>
      <protection/>
    </xf>
    <xf numFmtId="0" fontId="76"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2"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2"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6FD6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373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27BD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0C88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9F52F.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352E6.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C3C8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6FD6E.tmp" descr="C:\KROSplusData\System\Temp\rad6FD6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9373F.tmp" descr="C:\KROSplusData\System\Temp\rad9373F.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27BDA.tmp" descr="C:\KROSplusData\System\Temp\rad27BD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0C885.tmp" descr="C:\KROSplusData\System\Temp\rad0C88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9F52F.tmp" descr="C:\KROSplusData\System\Temp\rad9F52F.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352E6.tmp" descr="C:\KROSplusData\System\Temp\rad352E6.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C3C88.tmp" descr="C:\KROSplusData\System\Temp\radC3C8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56" t="s">
        <v>0</v>
      </c>
      <c r="B1" s="257"/>
      <c r="C1" s="257"/>
      <c r="D1" s="258" t="s">
        <v>1</v>
      </c>
      <c r="E1" s="257"/>
      <c r="F1" s="257"/>
      <c r="G1" s="257"/>
      <c r="H1" s="257"/>
      <c r="I1" s="257"/>
      <c r="J1" s="257"/>
      <c r="K1" s="259" t="s">
        <v>1498</v>
      </c>
      <c r="L1" s="259"/>
      <c r="M1" s="259"/>
      <c r="N1" s="259"/>
      <c r="O1" s="259"/>
      <c r="P1" s="259"/>
      <c r="Q1" s="259"/>
      <c r="R1" s="259"/>
      <c r="S1" s="259"/>
      <c r="T1" s="257"/>
      <c r="U1" s="257"/>
      <c r="V1" s="257"/>
      <c r="W1" s="259" t="s">
        <v>1499</v>
      </c>
      <c r="X1" s="259"/>
      <c r="Y1" s="259"/>
      <c r="Z1" s="259"/>
      <c r="AA1" s="259"/>
      <c r="AB1" s="259"/>
      <c r="AC1" s="259"/>
      <c r="AD1" s="259"/>
      <c r="AE1" s="259"/>
      <c r="AF1" s="259"/>
      <c r="AG1" s="259"/>
      <c r="AH1" s="259"/>
      <c r="AI1" s="251"/>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48"/>
      <c r="AS2" s="213"/>
      <c r="AT2" s="213"/>
      <c r="AU2" s="213"/>
      <c r="AV2" s="213"/>
      <c r="AW2" s="213"/>
      <c r="AX2" s="213"/>
      <c r="AY2" s="213"/>
      <c r="AZ2" s="213"/>
      <c r="BA2" s="213"/>
      <c r="BB2" s="213"/>
      <c r="BC2" s="213"/>
      <c r="BD2" s="213"/>
      <c r="BE2" s="213"/>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216" t="s">
        <v>14</v>
      </c>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11"/>
      <c r="AQ5" s="13"/>
      <c r="BE5" s="212" t="s">
        <v>15</v>
      </c>
      <c r="BS5" s="6" t="s">
        <v>6</v>
      </c>
    </row>
    <row r="6" spans="2:71" s="2" customFormat="1" ht="37.5" customHeight="1">
      <c r="B6" s="10"/>
      <c r="C6" s="11"/>
      <c r="D6" s="18" t="s">
        <v>16</v>
      </c>
      <c r="E6" s="11"/>
      <c r="F6" s="11"/>
      <c r="G6" s="11"/>
      <c r="H6" s="11"/>
      <c r="I6" s="11"/>
      <c r="J6" s="11"/>
      <c r="K6" s="218" t="s">
        <v>17</v>
      </c>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11"/>
      <c r="AQ6" s="13"/>
      <c r="BE6" s="213"/>
      <c r="BS6" s="6" t="s">
        <v>18</v>
      </c>
    </row>
    <row r="7" spans="2:71" s="2" customFormat="1" ht="15" customHeight="1">
      <c r="B7" s="10"/>
      <c r="C7" s="11"/>
      <c r="D7" s="19" t="s">
        <v>19</v>
      </c>
      <c r="E7" s="11"/>
      <c r="F7" s="11"/>
      <c r="G7" s="11"/>
      <c r="H7" s="11"/>
      <c r="I7" s="11"/>
      <c r="J7" s="11"/>
      <c r="K7" s="17" t="s">
        <v>20</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213"/>
      <c r="BS7" s="6" t="s">
        <v>22</v>
      </c>
    </row>
    <row r="8" spans="2:71" s="2" customFormat="1" ht="15" customHeight="1">
      <c r="B8" s="10"/>
      <c r="C8" s="11"/>
      <c r="D8" s="19" t="s">
        <v>23</v>
      </c>
      <c r="E8" s="11"/>
      <c r="F8" s="11"/>
      <c r="G8" s="11"/>
      <c r="H8" s="11"/>
      <c r="I8" s="11"/>
      <c r="J8" s="11"/>
      <c r="K8" s="17" t="s">
        <v>24</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25</v>
      </c>
      <c r="AL8" s="11"/>
      <c r="AM8" s="11"/>
      <c r="AN8" s="20" t="s">
        <v>26</v>
      </c>
      <c r="AO8" s="11"/>
      <c r="AP8" s="11"/>
      <c r="AQ8" s="13"/>
      <c r="BE8" s="213"/>
      <c r="BS8" s="6" t="s">
        <v>27</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13"/>
      <c r="BS9" s="6" t="s">
        <v>28</v>
      </c>
    </row>
    <row r="10" spans="2:71" s="2" customFormat="1" ht="15" customHeight="1">
      <c r="B10" s="10"/>
      <c r="C10" s="11"/>
      <c r="D10" s="19" t="s">
        <v>29</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30</v>
      </c>
      <c r="AL10" s="11"/>
      <c r="AM10" s="11"/>
      <c r="AN10" s="17"/>
      <c r="AO10" s="11"/>
      <c r="AP10" s="11"/>
      <c r="AQ10" s="13"/>
      <c r="BE10" s="213"/>
      <c r="BS10" s="6" t="s">
        <v>18</v>
      </c>
    </row>
    <row r="11" spans="2:71" s="2" customFormat="1" ht="19.5" customHeight="1">
      <c r="B11" s="10"/>
      <c r="C11" s="11"/>
      <c r="D11" s="11"/>
      <c r="E11" s="17" t="s">
        <v>31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32</v>
      </c>
      <c r="AL11" s="11"/>
      <c r="AM11" s="11"/>
      <c r="AN11" s="17"/>
      <c r="AO11" s="11"/>
      <c r="AP11" s="11"/>
      <c r="AQ11" s="13"/>
      <c r="BE11" s="213"/>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13"/>
      <c r="BS12" s="6" t="s">
        <v>18</v>
      </c>
    </row>
    <row r="13" spans="2:71" s="2" customFormat="1" ht="15" customHeight="1">
      <c r="B13" s="10"/>
      <c r="C13" s="11"/>
      <c r="D13" s="19" t="s">
        <v>33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30</v>
      </c>
      <c r="AL13" s="11"/>
      <c r="AM13" s="11"/>
      <c r="AN13" s="21" t="s">
        <v>34</v>
      </c>
      <c r="AO13" s="11"/>
      <c r="AP13" s="11"/>
      <c r="AQ13" s="13"/>
      <c r="BE13" s="213"/>
      <c r="BS13" s="6" t="s">
        <v>18</v>
      </c>
    </row>
    <row r="14" spans="2:71" s="2" customFormat="1" ht="15.75" customHeight="1">
      <c r="B14" s="10"/>
      <c r="C14" s="11"/>
      <c r="D14" s="11"/>
      <c r="E14" s="219" t="s">
        <v>34</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19" t="s">
        <v>32</v>
      </c>
      <c r="AL14" s="11"/>
      <c r="AM14" s="11"/>
      <c r="AN14" s="21" t="s">
        <v>34</v>
      </c>
      <c r="AO14" s="11"/>
      <c r="AP14" s="11"/>
      <c r="AQ14" s="13"/>
      <c r="BE14" s="213"/>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13"/>
      <c r="BS15" s="6" t="s">
        <v>4</v>
      </c>
    </row>
    <row r="16" spans="2:71" s="2" customFormat="1" ht="15" customHeight="1">
      <c r="B16" s="10"/>
      <c r="C16" s="11"/>
      <c r="D16" s="19" t="s">
        <v>35</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30</v>
      </c>
      <c r="AL16" s="11"/>
      <c r="AM16" s="11"/>
      <c r="AN16" s="17"/>
      <c r="AO16" s="11"/>
      <c r="AP16" s="11"/>
      <c r="AQ16" s="13"/>
      <c r="BE16" s="213"/>
      <c r="BS16" s="6" t="s">
        <v>4</v>
      </c>
    </row>
    <row r="17" spans="2:71" s="2" customFormat="1" ht="19.5" customHeight="1">
      <c r="B17" s="10"/>
      <c r="C17" s="11"/>
      <c r="D17" s="11"/>
      <c r="E17" s="17" t="s">
        <v>36</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32</v>
      </c>
      <c r="AL17" s="11"/>
      <c r="AM17" s="11"/>
      <c r="AN17" s="17"/>
      <c r="AO17" s="11"/>
      <c r="AP17" s="11"/>
      <c r="AQ17" s="13"/>
      <c r="BE17" s="213"/>
      <c r="BS17" s="6" t="s">
        <v>37</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13"/>
      <c r="BS18" s="6" t="s">
        <v>6</v>
      </c>
    </row>
    <row r="19" spans="2:71" s="2" customFormat="1" ht="15" customHeight="1">
      <c r="B19" s="10"/>
      <c r="C19" s="11"/>
      <c r="D19" s="19" t="s">
        <v>38</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13"/>
      <c r="BS19" s="6" t="s">
        <v>6</v>
      </c>
    </row>
    <row r="20" spans="2:71" s="2" customFormat="1" ht="57" customHeight="1">
      <c r="B20" s="10"/>
      <c r="C20" s="11"/>
      <c r="D20" s="11"/>
      <c r="E20" s="220" t="s">
        <v>39</v>
      </c>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11"/>
      <c r="AP20" s="11"/>
      <c r="AQ20" s="13"/>
      <c r="BE20" s="213"/>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13"/>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13"/>
    </row>
    <row r="23" spans="2:57" s="6" customFormat="1" ht="27" customHeight="1">
      <c r="B23" s="23"/>
      <c r="C23" s="24"/>
      <c r="D23" s="25" t="s">
        <v>40</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21">
        <f>ROUND($AG$51,2)</f>
        <v>0</v>
      </c>
      <c r="AL23" s="222"/>
      <c r="AM23" s="222"/>
      <c r="AN23" s="222"/>
      <c r="AO23" s="222"/>
      <c r="AP23" s="24"/>
      <c r="AQ23" s="27"/>
      <c r="BE23" s="214"/>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214"/>
    </row>
    <row r="25" spans="2:57" s="6" customFormat="1" ht="14.25" customHeight="1">
      <c r="B25" s="23"/>
      <c r="C25" s="24"/>
      <c r="D25" s="24"/>
      <c r="E25" s="24"/>
      <c r="F25" s="24"/>
      <c r="G25" s="24"/>
      <c r="H25" s="24"/>
      <c r="I25" s="24"/>
      <c r="J25" s="24"/>
      <c r="K25" s="24"/>
      <c r="L25" s="223" t="s">
        <v>41</v>
      </c>
      <c r="M25" s="224"/>
      <c r="N25" s="224"/>
      <c r="O25" s="224"/>
      <c r="P25" s="24"/>
      <c r="Q25" s="24"/>
      <c r="R25" s="24"/>
      <c r="S25" s="24"/>
      <c r="T25" s="24"/>
      <c r="U25" s="24"/>
      <c r="V25" s="24"/>
      <c r="W25" s="223" t="s">
        <v>42</v>
      </c>
      <c r="X25" s="224"/>
      <c r="Y25" s="224"/>
      <c r="Z25" s="224"/>
      <c r="AA25" s="224"/>
      <c r="AB25" s="224"/>
      <c r="AC25" s="224"/>
      <c r="AD25" s="224"/>
      <c r="AE25" s="224"/>
      <c r="AF25" s="24"/>
      <c r="AG25" s="24"/>
      <c r="AH25" s="24"/>
      <c r="AI25" s="24"/>
      <c r="AJ25" s="24"/>
      <c r="AK25" s="223" t="s">
        <v>43</v>
      </c>
      <c r="AL25" s="224"/>
      <c r="AM25" s="224"/>
      <c r="AN25" s="224"/>
      <c r="AO25" s="224"/>
      <c r="AP25" s="24"/>
      <c r="AQ25" s="27"/>
      <c r="BE25" s="214"/>
    </row>
    <row r="26" spans="2:57" s="6" customFormat="1" ht="15" customHeight="1">
      <c r="B26" s="29"/>
      <c r="C26" s="30"/>
      <c r="D26" s="30" t="s">
        <v>44</v>
      </c>
      <c r="E26" s="30"/>
      <c r="F26" s="30" t="s">
        <v>45</v>
      </c>
      <c r="G26" s="30"/>
      <c r="H26" s="30"/>
      <c r="I26" s="30"/>
      <c r="J26" s="30"/>
      <c r="K26" s="30"/>
      <c r="L26" s="225">
        <v>0.21</v>
      </c>
      <c r="M26" s="226"/>
      <c r="N26" s="226"/>
      <c r="O26" s="226"/>
      <c r="P26" s="30"/>
      <c r="Q26" s="30"/>
      <c r="R26" s="30"/>
      <c r="S26" s="30"/>
      <c r="T26" s="30"/>
      <c r="U26" s="30"/>
      <c r="V26" s="30"/>
      <c r="W26" s="227">
        <f>ROUND($AZ$51,2)</f>
        <v>0</v>
      </c>
      <c r="X26" s="226"/>
      <c r="Y26" s="226"/>
      <c r="Z26" s="226"/>
      <c r="AA26" s="226"/>
      <c r="AB26" s="226"/>
      <c r="AC26" s="226"/>
      <c r="AD26" s="226"/>
      <c r="AE26" s="226"/>
      <c r="AF26" s="30"/>
      <c r="AG26" s="30"/>
      <c r="AH26" s="30"/>
      <c r="AI26" s="30"/>
      <c r="AJ26" s="30"/>
      <c r="AK26" s="227">
        <f>ROUND($AV$51,2)</f>
        <v>0</v>
      </c>
      <c r="AL26" s="226"/>
      <c r="AM26" s="226"/>
      <c r="AN26" s="226"/>
      <c r="AO26" s="226"/>
      <c r="AP26" s="30"/>
      <c r="AQ26" s="31"/>
      <c r="BE26" s="215"/>
    </row>
    <row r="27" spans="2:57" s="6" customFormat="1" ht="15" customHeight="1">
      <c r="B27" s="29"/>
      <c r="C27" s="30"/>
      <c r="D27" s="30"/>
      <c r="E27" s="30"/>
      <c r="F27" s="30" t="s">
        <v>46</v>
      </c>
      <c r="G27" s="30"/>
      <c r="H27" s="30"/>
      <c r="I27" s="30"/>
      <c r="J27" s="30"/>
      <c r="K27" s="30"/>
      <c r="L27" s="225">
        <v>0.15</v>
      </c>
      <c r="M27" s="226"/>
      <c r="N27" s="226"/>
      <c r="O27" s="226"/>
      <c r="P27" s="30"/>
      <c r="Q27" s="30"/>
      <c r="R27" s="30"/>
      <c r="S27" s="30"/>
      <c r="T27" s="30"/>
      <c r="U27" s="30"/>
      <c r="V27" s="30"/>
      <c r="W27" s="227">
        <f>ROUND($BA$51,2)</f>
        <v>0</v>
      </c>
      <c r="X27" s="226"/>
      <c r="Y27" s="226"/>
      <c r="Z27" s="226"/>
      <c r="AA27" s="226"/>
      <c r="AB27" s="226"/>
      <c r="AC27" s="226"/>
      <c r="AD27" s="226"/>
      <c r="AE27" s="226"/>
      <c r="AF27" s="30"/>
      <c r="AG27" s="30"/>
      <c r="AH27" s="30"/>
      <c r="AI27" s="30"/>
      <c r="AJ27" s="30"/>
      <c r="AK27" s="227">
        <f>ROUND($AW$51,2)</f>
        <v>0</v>
      </c>
      <c r="AL27" s="226"/>
      <c r="AM27" s="226"/>
      <c r="AN27" s="226"/>
      <c r="AO27" s="226"/>
      <c r="AP27" s="30"/>
      <c r="AQ27" s="31"/>
      <c r="BE27" s="215"/>
    </row>
    <row r="28" spans="2:57" s="6" customFormat="1" ht="15" customHeight="1" hidden="1">
      <c r="B28" s="29"/>
      <c r="C28" s="30"/>
      <c r="D28" s="30"/>
      <c r="E28" s="30"/>
      <c r="F28" s="30" t="s">
        <v>47</v>
      </c>
      <c r="G28" s="30"/>
      <c r="H28" s="30"/>
      <c r="I28" s="30"/>
      <c r="J28" s="30"/>
      <c r="K28" s="30"/>
      <c r="L28" s="225">
        <v>0.21</v>
      </c>
      <c r="M28" s="226"/>
      <c r="N28" s="226"/>
      <c r="O28" s="226"/>
      <c r="P28" s="30"/>
      <c r="Q28" s="30"/>
      <c r="R28" s="30"/>
      <c r="S28" s="30"/>
      <c r="T28" s="30"/>
      <c r="U28" s="30"/>
      <c r="V28" s="30"/>
      <c r="W28" s="227">
        <f>ROUND($BB$51,2)</f>
        <v>0</v>
      </c>
      <c r="X28" s="226"/>
      <c r="Y28" s="226"/>
      <c r="Z28" s="226"/>
      <c r="AA28" s="226"/>
      <c r="AB28" s="226"/>
      <c r="AC28" s="226"/>
      <c r="AD28" s="226"/>
      <c r="AE28" s="226"/>
      <c r="AF28" s="30"/>
      <c r="AG28" s="30"/>
      <c r="AH28" s="30"/>
      <c r="AI28" s="30"/>
      <c r="AJ28" s="30"/>
      <c r="AK28" s="227">
        <v>0</v>
      </c>
      <c r="AL28" s="226"/>
      <c r="AM28" s="226"/>
      <c r="AN28" s="226"/>
      <c r="AO28" s="226"/>
      <c r="AP28" s="30"/>
      <c r="AQ28" s="31"/>
      <c r="BE28" s="215"/>
    </row>
    <row r="29" spans="2:57" s="6" customFormat="1" ht="15" customHeight="1" hidden="1">
      <c r="B29" s="29"/>
      <c r="C29" s="30"/>
      <c r="D29" s="30"/>
      <c r="E29" s="30"/>
      <c r="F29" s="30" t="s">
        <v>48</v>
      </c>
      <c r="G29" s="30"/>
      <c r="H29" s="30"/>
      <c r="I29" s="30"/>
      <c r="J29" s="30"/>
      <c r="K29" s="30"/>
      <c r="L29" s="225">
        <v>0.15</v>
      </c>
      <c r="M29" s="226"/>
      <c r="N29" s="226"/>
      <c r="O29" s="226"/>
      <c r="P29" s="30"/>
      <c r="Q29" s="30"/>
      <c r="R29" s="30"/>
      <c r="S29" s="30"/>
      <c r="T29" s="30"/>
      <c r="U29" s="30"/>
      <c r="V29" s="30"/>
      <c r="W29" s="227">
        <f>ROUND($BC$51,2)</f>
        <v>0</v>
      </c>
      <c r="X29" s="226"/>
      <c r="Y29" s="226"/>
      <c r="Z29" s="226"/>
      <c r="AA29" s="226"/>
      <c r="AB29" s="226"/>
      <c r="AC29" s="226"/>
      <c r="AD29" s="226"/>
      <c r="AE29" s="226"/>
      <c r="AF29" s="30"/>
      <c r="AG29" s="30"/>
      <c r="AH29" s="30"/>
      <c r="AI29" s="30"/>
      <c r="AJ29" s="30"/>
      <c r="AK29" s="227">
        <v>0</v>
      </c>
      <c r="AL29" s="226"/>
      <c r="AM29" s="226"/>
      <c r="AN29" s="226"/>
      <c r="AO29" s="226"/>
      <c r="AP29" s="30"/>
      <c r="AQ29" s="31"/>
      <c r="BE29" s="215"/>
    </row>
    <row r="30" spans="2:57" s="6" customFormat="1" ht="15" customHeight="1" hidden="1">
      <c r="B30" s="29"/>
      <c r="C30" s="30"/>
      <c r="D30" s="30"/>
      <c r="E30" s="30"/>
      <c r="F30" s="30" t="s">
        <v>49</v>
      </c>
      <c r="G30" s="30"/>
      <c r="H30" s="30"/>
      <c r="I30" s="30"/>
      <c r="J30" s="30"/>
      <c r="K30" s="30"/>
      <c r="L30" s="225">
        <v>0</v>
      </c>
      <c r="M30" s="226"/>
      <c r="N30" s="226"/>
      <c r="O30" s="226"/>
      <c r="P30" s="30"/>
      <c r="Q30" s="30"/>
      <c r="R30" s="30"/>
      <c r="S30" s="30"/>
      <c r="T30" s="30"/>
      <c r="U30" s="30"/>
      <c r="V30" s="30"/>
      <c r="W30" s="227">
        <f>ROUND($BD$51,2)</f>
        <v>0</v>
      </c>
      <c r="X30" s="226"/>
      <c r="Y30" s="226"/>
      <c r="Z30" s="226"/>
      <c r="AA30" s="226"/>
      <c r="AB30" s="226"/>
      <c r="AC30" s="226"/>
      <c r="AD30" s="226"/>
      <c r="AE30" s="226"/>
      <c r="AF30" s="30"/>
      <c r="AG30" s="30"/>
      <c r="AH30" s="30"/>
      <c r="AI30" s="30"/>
      <c r="AJ30" s="30"/>
      <c r="AK30" s="227">
        <v>0</v>
      </c>
      <c r="AL30" s="226"/>
      <c r="AM30" s="226"/>
      <c r="AN30" s="226"/>
      <c r="AO30" s="226"/>
      <c r="AP30" s="30"/>
      <c r="AQ30" s="31"/>
      <c r="BE30" s="215"/>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214"/>
    </row>
    <row r="32" spans="2:57" s="6" customFormat="1" ht="27" customHeight="1">
      <c r="B32" s="23"/>
      <c r="C32" s="32"/>
      <c r="D32" s="33" t="s">
        <v>50</v>
      </c>
      <c r="E32" s="34"/>
      <c r="F32" s="34"/>
      <c r="G32" s="34"/>
      <c r="H32" s="34"/>
      <c r="I32" s="34"/>
      <c r="J32" s="34"/>
      <c r="K32" s="34"/>
      <c r="L32" s="34"/>
      <c r="M32" s="34"/>
      <c r="N32" s="34"/>
      <c r="O32" s="34"/>
      <c r="P32" s="34"/>
      <c r="Q32" s="34"/>
      <c r="R32" s="34"/>
      <c r="S32" s="34"/>
      <c r="T32" s="35" t="s">
        <v>51</v>
      </c>
      <c r="U32" s="34"/>
      <c r="V32" s="34"/>
      <c r="W32" s="34"/>
      <c r="X32" s="228" t="s">
        <v>52</v>
      </c>
      <c r="Y32" s="229"/>
      <c r="Z32" s="229"/>
      <c r="AA32" s="229"/>
      <c r="AB32" s="229"/>
      <c r="AC32" s="34"/>
      <c r="AD32" s="34"/>
      <c r="AE32" s="34"/>
      <c r="AF32" s="34"/>
      <c r="AG32" s="34"/>
      <c r="AH32" s="34"/>
      <c r="AI32" s="34"/>
      <c r="AJ32" s="34"/>
      <c r="AK32" s="230">
        <f>SUM($AK$23:$AK$30)</f>
        <v>0</v>
      </c>
      <c r="AL32" s="229"/>
      <c r="AM32" s="229"/>
      <c r="AN32" s="229"/>
      <c r="AO32" s="231"/>
      <c r="AP32" s="32"/>
      <c r="AQ32" s="37"/>
      <c r="BE32" s="214"/>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201615</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232" t="str">
        <f>$K$6</f>
        <v>Sklad posypového materiálu - areál SÚS Rokycany</v>
      </c>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23</v>
      </c>
      <c r="D44" s="24"/>
      <c r="E44" s="24"/>
      <c r="F44" s="24"/>
      <c r="G44" s="24"/>
      <c r="H44" s="24"/>
      <c r="I44" s="24"/>
      <c r="J44" s="24"/>
      <c r="K44" s="24"/>
      <c r="L44" s="51" t="str">
        <f>IF($K$8="","",$K$8)</f>
        <v>Roháčova 773, 337 01 Rokycany </v>
      </c>
      <c r="M44" s="24"/>
      <c r="N44" s="24"/>
      <c r="O44" s="24"/>
      <c r="P44" s="24"/>
      <c r="Q44" s="24"/>
      <c r="R44" s="24"/>
      <c r="S44" s="24"/>
      <c r="T44" s="24"/>
      <c r="U44" s="24"/>
      <c r="V44" s="24"/>
      <c r="W44" s="24"/>
      <c r="X44" s="24"/>
      <c r="Y44" s="24"/>
      <c r="Z44" s="24"/>
      <c r="AA44" s="24"/>
      <c r="AB44" s="24"/>
      <c r="AC44" s="24"/>
      <c r="AD44" s="24"/>
      <c r="AE44" s="24"/>
      <c r="AF44" s="24"/>
      <c r="AG44" s="24"/>
      <c r="AH44" s="24"/>
      <c r="AI44" s="19" t="s">
        <v>25</v>
      </c>
      <c r="AJ44" s="24"/>
      <c r="AK44" s="24"/>
      <c r="AL44" s="24"/>
      <c r="AM44" s="234" t="str">
        <f>IF($AN$8="","",$AN$8)</f>
        <v>08.02.2016</v>
      </c>
      <c r="AN44" s="224"/>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29</v>
      </c>
      <c r="D46" s="24"/>
      <c r="E46" s="24"/>
      <c r="F46" s="24"/>
      <c r="G46" s="24"/>
      <c r="H46" s="24"/>
      <c r="I46" s="24"/>
      <c r="J46" s="24"/>
      <c r="K46" s="24"/>
      <c r="L46" s="17" t="str">
        <f>IF($E$11="","",$E$11)</f>
        <v>Správa a údržba silnic Plzeňského kraje, příspěvko</v>
      </c>
      <c r="M46" s="24"/>
      <c r="N46" s="24"/>
      <c r="O46" s="24"/>
      <c r="P46" s="24"/>
      <c r="Q46" s="24"/>
      <c r="R46" s="24"/>
      <c r="S46" s="24"/>
      <c r="T46" s="24"/>
      <c r="U46" s="24"/>
      <c r="V46" s="24"/>
      <c r="W46" s="24"/>
      <c r="X46" s="24"/>
      <c r="Y46" s="24"/>
      <c r="Z46" s="24"/>
      <c r="AA46" s="24"/>
      <c r="AB46" s="24"/>
      <c r="AC46" s="24"/>
      <c r="AD46" s="24"/>
      <c r="AE46" s="24"/>
      <c r="AF46" s="24"/>
      <c r="AG46" s="24"/>
      <c r="AH46" s="24"/>
      <c r="AI46" s="19" t="s">
        <v>35</v>
      </c>
      <c r="AJ46" s="24"/>
      <c r="AK46" s="24"/>
      <c r="AL46" s="24"/>
      <c r="AM46" s="216" t="str">
        <f>IF($E$17="","",$E$17)</f>
        <v>projectstudio8 s.r.o.</v>
      </c>
      <c r="AN46" s="224"/>
      <c r="AO46" s="224"/>
      <c r="AP46" s="224"/>
      <c r="AQ46" s="24"/>
      <c r="AR46" s="43"/>
      <c r="AS46" s="235" t="s">
        <v>54</v>
      </c>
      <c r="AT46" s="236"/>
      <c r="AU46" s="53"/>
      <c r="AV46" s="53"/>
      <c r="AW46" s="53"/>
      <c r="AX46" s="53"/>
      <c r="AY46" s="53"/>
      <c r="AZ46" s="53"/>
      <c r="BA46" s="53"/>
      <c r="BB46" s="53"/>
      <c r="BC46" s="53"/>
      <c r="BD46" s="54"/>
    </row>
    <row r="47" spans="2:56" s="6" customFormat="1" ht="15.75" customHeight="1">
      <c r="B47" s="23"/>
      <c r="C47" s="19" t="s">
        <v>33</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37"/>
      <c r="AT47" s="214"/>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38"/>
      <c r="AT48" s="224"/>
      <c r="AU48" s="24"/>
      <c r="AV48" s="24"/>
      <c r="AW48" s="24"/>
      <c r="AX48" s="24"/>
      <c r="AY48" s="24"/>
      <c r="AZ48" s="24"/>
      <c r="BA48" s="24"/>
      <c r="BB48" s="24"/>
      <c r="BC48" s="24"/>
      <c r="BD48" s="57"/>
    </row>
    <row r="49" spans="2:57" s="6" customFormat="1" ht="30" customHeight="1">
      <c r="B49" s="23"/>
      <c r="C49" s="239" t="s">
        <v>55</v>
      </c>
      <c r="D49" s="229"/>
      <c r="E49" s="229"/>
      <c r="F49" s="229"/>
      <c r="G49" s="229"/>
      <c r="H49" s="34"/>
      <c r="I49" s="240" t="s">
        <v>56</v>
      </c>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41" t="s">
        <v>57</v>
      </c>
      <c r="AH49" s="229"/>
      <c r="AI49" s="229"/>
      <c r="AJ49" s="229"/>
      <c r="AK49" s="229"/>
      <c r="AL49" s="229"/>
      <c r="AM49" s="229"/>
      <c r="AN49" s="240" t="s">
        <v>58</v>
      </c>
      <c r="AO49" s="229"/>
      <c r="AP49" s="229"/>
      <c r="AQ49" s="58" t="s">
        <v>59</v>
      </c>
      <c r="AR49" s="43"/>
      <c r="AS49" s="59" t="s">
        <v>60</v>
      </c>
      <c r="AT49" s="60" t="s">
        <v>61</v>
      </c>
      <c r="AU49" s="60" t="s">
        <v>62</v>
      </c>
      <c r="AV49" s="60" t="s">
        <v>63</v>
      </c>
      <c r="AW49" s="60" t="s">
        <v>64</v>
      </c>
      <c r="AX49" s="60" t="s">
        <v>65</v>
      </c>
      <c r="AY49" s="60" t="s">
        <v>66</v>
      </c>
      <c r="AZ49" s="60" t="s">
        <v>67</v>
      </c>
      <c r="BA49" s="60" t="s">
        <v>68</v>
      </c>
      <c r="BB49" s="60" t="s">
        <v>69</v>
      </c>
      <c r="BC49" s="60" t="s">
        <v>70</v>
      </c>
      <c r="BD49" s="61" t="s">
        <v>71</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90" s="47" customFormat="1" ht="33" customHeight="1">
      <c r="B51" s="48"/>
      <c r="C51" s="66" t="s">
        <v>72</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46">
        <f>ROUND(SUM($AG$52:$AG$57),2)</f>
        <v>0</v>
      </c>
      <c r="AH51" s="247"/>
      <c r="AI51" s="247"/>
      <c r="AJ51" s="247"/>
      <c r="AK51" s="247"/>
      <c r="AL51" s="247"/>
      <c r="AM51" s="247"/>
      <c r="AN51" s="246">
        <f>SUM($AG$51,$AT$51)</f>
        <v>0</v>
      </c>
      <c r="AO51" s="247"/>
      <c r="AP51" s="247"/>
      <c r="AQ51" s="68"/>
      <c r="AR51" s="50"/>
      <c r="AS51" s="69">
        <f>ROUND(SUM($AS$52:$AS$57),2)</f>
        <v>0</v>
      </c>
      <c r="AT51" s="70">
        <f>ROUND(SUM($AV$51:$AW$51),2)</f>
        <v>0</v>
      </c>
      <c r="AU51" s="71">
        <f>ROUND(SUM($AU$52:$AU$57),5)</f>
        <v>0</v>
      </c>
      <c r="AV51" s="70">
        <f>ROUND($AZ$51*$L$26,2)</f>
        <v>0</v>
      </c>
      <c r="AW51" s="70">
        <f>ROUND($BA$51*$L$27,2)</f>
        <v>0</v>
      </c>
      <c r="AX51" s="70">
        <f>ROUND($BB$51*$L$26,2)</f>
        <v>0</v>
      </c>
      <c r="AY51" s="70">
        <f>ROUND($BC$51*$L$27,2)</f>
        <v>0</v>
      </c>
      <c r="AZ51" s="70">
        <f>ROUND(SUM($AZ$52:$AZ$57),2)</f>
        <v>0</v>
      </c>
      <c r="BA51" s="70">
        <f>ROUND(SUM($BA$52:$BA$57),2)</f>
        <v>0</v>
      </c>
      <c r="BB51" s="70">
        <f>ROUND(SUM($BB$52:$BB$57),2)</f>
        <v>0</v>
      </c>
      <c r="BC51" s="70">
        <f>ROUND(SUM($BC$52:$BC$57),2)</f>
        <v>0</v>
      </c>
      <c r="BD51" s="72">
        <f>ROUND(SUM($BD$52:$BD$57),2)</f>
        <v>0</v>
      </c>
      <c r="BS51" s="47" t="s">
        <v>73</v>
      </c>
      <c r="BT51" s="47" t="s">
        <v>74</v>
      </c>
      <c r="BU51" s="73" t="s">
        <v>75</v>
      </c>
      <c r="BV51" s="47" t="s">
        <v>76</v>
      </c>
      <c r="BW51" s="47" t="s">
        <v>5</v>
      </c>
      <c r="BX51" s="47" t="s">
        <v>77</v>
      </c>
      <c r="CL51" s="47" t="s">
        <v>20</v>
      </c>
    </row>
    <row r="52" spans="1:91" s="74" customFormat="1" ht="28.5" customHeight="1">
      <c r="A52" s="252" t="s">
        <v>1500</v>
      </c>
      <c r="B52" s="75"/>
      <c r="C52" s="76"/>
      <c r="D52" s="244" t="s">
        <v>22</v>
      </c>
      <c r="E52" s="245"/>
      <c r="F52" s="245"/>
      <c r="G52" s="245"/>
      <c r="H52" s="245"/>
      <c r="I52" s="76"/>
      <c r="J52" s="244" t="s">
        <v>78</v>
      </c>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2">
        <f>'1 - Demolice'!$J$27</f>
        <v>0</v>
      </c>
      <c r="AH52" s="243"/>
      <c r="AI52" s="243"/>
      <c r="AJ52" s="243"/>
      <c r="AK52" s="243"/>
      <c r="AL52" s="243"/>
      <c r="AM52" s="243"/>
      <c r="AN52" s="242">
        <f>SUM($AG$52,$AT$52)</f>
        <v>0</v>
      </c>
      <c r="AO52" s="243"/>
      <c r="AP52" s="243"/>
      <c r="AQ52" s="77" t="s">
        <v>79</v>
      </c>
      <c r="AR52" s="78"/>
      <c r="AS52" s="79">
        <v>0</v>
      </c>
      <c r="AT52" s="80">
        <f>ROUND(SUM($AV$52:$AW$52),2)</f>
        <v>0</v>
      </c>
      <c r="AU52" s="81">
        <f>'1 - Demolice'!$P$82</f>
        <v>0</v>
      </c>
      <c r="AV52" s="80">
        <f>'1 - Demolice'!$J$30</f>
        <v>0</v>
      </c>
      <c r="AW52" s="80">
        <f>'1 - Demolice'!$J$31</f>
        <v>0</v>
      </c>
      <c r="AX52" s="80">
        <f>'1 - Demolice'!$J$32</f>
        <v>0</v>
      </c>
      <c r="AY52" s="80">
        <f>'1 - Demolice'!$J$33</f>
        <v>0</v>
      </c>
      <c r="AZ52" s="80">
        <f>'1 - Demolice'!$F$30</f>
        <v>0</v>
      </c>
      <c r="BA52" s="80">
        <f>'1 - Demolice'!$F$31</f>
        <v>0</v>
      </c>
      <c r="BB52" s="80">
        <f>'1 - Demolice'!$F$32</f>
        <v>0</v>
      </c>
      <c r="BC52" s="80">
        <f>'1 - Demolice'!$F$33</f>
        <v>0</v>
      </c>
      <c r="BD52" s="82">
        <f>'1 - Demolice'!$F$34</f>
        <v>0</v>
      </c>
      <c r="BT52" s="74" t="s">
        <v>22</v>
      </c>
      <c r="BV52" s="74" t="s">
        <v>76</v>
      </c>
      <c r="BW52" s="74" t="s">
        <v>80</v>
      </c>
      <c r="BX52" s="74" t="s">
        <v>5</v>
      </c>
      <c r="CM52" s="74" t="s">
        <v>81</v>
      </c>
    </row>
    <row r="53" spans="1:91" s="74" customFormat="1" ht="28.5" customHeight="1">
      <c r="A53" s="252" t="s">
        <v>1500</v>
      </c>
      <c r="B53" s="75"/>
      <c r="C53" s="76"/>
      <c r="D53" s="244" t="s">
        <v>81</v>
      </c>
      <c r="E53" s="245"/>
      <c r="F53" s="245"/>
      <c r="G53" s="245"/>
      <c r="H53" s="245"/>
      <c r="I53" s="76"/>
      <c r="J53" s="244" t="s">
        <v>82</v>
      </c>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2">
        <f>'2 - Architektonicko stave...'!$J$27</f>
        <v>0</v>
      </c>
      <c r="AH53" s="243"/>
      <c r="AI53" s="243"/>
      <c r="AJ53" s="243"/>
      <c r="AK53" s="243"/>
      <c r="AL53" s="243"/>
      <c r="AM53" s="243"/>
      <c r="AN53" s="242">
        <f>SUM($AG$53,$AT$53)</f>
        <v>0</v>
      </c>
      <c r="AO53" s="243"/>
      <c r="AP53" s="243"/>
      <c r="AQ53" s="77" t="s">
        <v>79</v>
      </c>
      <c r="AR53" s="78"/>
      <c r="AS53" s="79">
        <v>0</v>
      </c>
      <c r="AT53" s="80">
        <f>ROUND(SUM($AV$53:$AW$53),2)</f>
        <v>0</v>
      </c>
      <c r="AU53" s="81">
        <f>'2 - Architektonicko stave...'!$P$93</f>
        <v>0</v>
      </c>
      <c r="AV53" s="80">
        <f>'2 - Architektonicko stave...'!$J$30</f>
        <v>0</v>
      </c>
      <c r="AW53" s="80">
        <f>'2 - Architektonicko stave...'!$J$31</f>
        <v>0</v>
      </c>
      <c r="AX53" s="80">
        <f>'2 - Architektonicko stave...'!$J$32</f>
        <v>0</v>
      </c>
      <c r="AY53" s="80">
        <f>'2 - Architektonicko stave...'!$J$33</f>
        <v>0</v>
      </c>
      <c r="AZ53" s="80">
        <f>'2 - Architektonicko stave...'!$F$30</f>
        <v>0</v>
      </c>
      <c r="BA53" s="80">
        <f>'2 - Architektonicko stave...'!$F$31</f>
        <v>0</v>
      </c>
      <c r="BB53" s="80">
        <f>'2 - Architektonicko stave...'!$F$32</f>
        <v>0</v>
      </c>
      <c r="BC53" s="80">
        <f>'2 - Architektonicko stave...'!$F$33</f>
        <v>0</v>
      </c>
      <c r="BD53" s="82">
        <f>'2 - Architektonicko stave...'!$F$34</f>
        <v>0</v>
      </c>
      <c r="BT53" s="74" t="s">
        <v>22</v>
      </c>
      <c r="BV53" s="74" t="s">
        <v>76</v>
      </c>
      <c r="BW53" s="74" t="s">
        <v>83</v>
      </c>
      <c r="BX53" s="74" t="s">
        <v>5</v>
      </c>
      <c r="CM53" s="74" t="s">
        <v>81</v>
      </c>
    </row>
    <row r="54" spans="1:91" s="74" customFormat="1" ht="28.5" customHeight="1">
      <c r="A54" s="252" t="s">
        <v>1500</v>
      </c>
      <c r="B54" s="75"/>
      <c r="C54" s="76"/>
      <c r="D54" s="244" t="s">
        <v>84</v>
      </c>
      <c r="E54" s="245"/>
      <c r="F54" s="245"/>
      <c r="G54" s="245"/>
      <c r="H54" s="245"/>
      <c r="I54" s="76"/>
      <c r="J54" s="244" t="s">
        <v>85</v>
      </c>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2">
        <f>'3 - Silnoproud'!$J$27</f>
        <v>0</v>
      </c>
      <c r="AH54" s="243"/>
      <c r="AI54" s="243"/>
      <c r="AJ54" s="243"/>
      <c r="AK54" s="243"/>
      <c r="AL54" s="243"/>
      <c r="AM54" s="243"/>
      <c r="AN54" s="242">
        <f>SUM($AG$54,$AT$54)</f>
        <v>0</v>
      </c>
      <c r="AO54" s="243"/>
      <c r="AP54" s="243"/>
      <c r="AQ54" s="77" t="s">
        <v>79</v>
      </c>
      <c r="AR54" s="78"/>
      <c r="AS54" s="79">
        <v>0</v>
      </c>
      <c r="AT54" s="80">
        <f>ROUND(SUM($AV$54:$AW$54),2)</f>
        <v>0</v>
      </c>
      <c r="AU54" s="81">
        <f>'3 - Silnoproud'!$P$81</f>
        <v>0</v>
      </c>
      <c r="AV54" s="80">
        <f>'3 - Silnoproud'!$J$30</f>
        <v>0</v>
      </c>
      <c r="AW54" s="80">
        <f>'3 - Silnoproud'!$J$31</f>
        <v>0</v>
      </c>
      <c r="AX54" s="80">
        <f>'3 - Silnoproud'!$J$32</f>
        <v>0</v>
      </c>
      <c r="AY54" s="80">
        <f>'3 - Silnoproud'!$J$33</f>
        <v>0</v>
      </c>
      <c r="AZ54" s="80">
        <f>'3 - Silnoproud'!$F$30</f>
        <v>0</v>
      </c>
      <c r="BA54" s="80">
        <f>'3 - Silnoproud'!$F$31</f>
        <v>0</v>
      </c>
      <c r="BB54" s="80">
        <f>'3 - Silnoproud'!$F$32</f>
        <v>0</v>
      </c>
      <c r="BC54" s="80">
        <f>'3 - Silnoproud'!$F$33</f>
        <v>0</v>
      </c>
      <c r="BD54" s="82">
        <f>'3 - Silnoproud'!$F$34</f>
        <v>0</v>
      </c>
      <c r="BT54" s="74" t="s">
        <v>22</v>
      </c>
      <c r="BV54" s="74" t="s">
        <v>76</v>
      </c>
      <c r="BW54" s="74" t="s">
        <v>86</v>
      </c>
      <c r="BX54" s="74" t="s">
        <v>5</v>
      </c>
      <c r="CM54" s="74" t="s">
        <v>81</v>
      </c>
    </row>
    <row r="55" spans="1:91" s="74" customFormat="1" ht="28.5" customHeight="1">
      <c r="A55" s="252" t="s">
        <v>1500</v>
      </c>
      <c r="B55" s="75"/>
      <c r="C55" s="76"/>
      <c r="D55" s="244" t="s">
        <v>87</v>
      </c>
      <c r="E55" s="245"/>
      <c r="F55" s="245"/>
      <c r="G55" s="245"/>
      <c r="H55" s="245"/>
      <c r="I55" s="76"/>
      <c r="J55" s="244" t="s">
        <v>88</v>
      </c>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2">
        <f>'4 - Hromosvod'!$J$27</f>
        <v>0</v>
      </c>
      <c r="AH55" s="243"/>
      <c r="AI55" s="243"/>
      <c r="AJ55" s="243"/>
      <c r="AK55" s="243"/>
      <c r="AL55" s="243"/>
      <c r="AM55" s="243"/>
      <c r="AN55" s="242">
        <f>SUM($AG$55,$AT$55)</f>
        <v>0</v>
      </c>
      <c r="AO55" s="243"/>
      <c r="AP55" s="243"/>
      <c r="AQ55" s="77" t="s">
        <v>79</v>
      </c>
      <c r="AR55" s="78"/>
      <c r="AS55" s="79">
        <v>0</v>
      </c>
      <c r="AT55" s="80">
        <f>ROUND(SUM($AV$55:$AW$55),2)</f>
        <v>0</v>
      </c>
      <c r="AU55" s="81">
        <f>'4 - Hromosvod'!$P$79</f>
        <v>0</v>
      </c>
      <c r="AV55" s="80">
        <f>'4 - Hromosvod'!$J$30</f>
        <v>0</v>
      </c>
      <c r="AW55" s="80">
        <f>'4 - Hromosvod'!$J$31</f>
        <v>0</v>
      </c>
      <c r="AX55" s="80">
        <f>'4 - Hromosvod'!$J$32</f>
        <v>0</v>
      </c>
      <c r="AY55" s="80">
        <f>'4 - Hromosvod'!$J$33</f>
        <v>0</v>
      </c>
      <c r="AZ55" s="80">
        <f>'4 - Hromosvod'!$F$30</f>
        <v>0</v>
      </c>
      <c r="BA55" s="80">
        <f>'4 - Hromosvod'!$F$31</f>
        <v>0</v>
      </c>
      <c r="BB55" s="80">
        <f>'4 - Hromosvod'!$F$32</f>
        <v>0</v>
      </c>
      <c r="BC55" s="80">
        <f>'4 - Hromosvod'!$F$33</f>
        <v>0</v>
      </c>
      <c r="BD55" s="82">
        <f>'4 - Hromosvod'!$F$34</f>
        <v>0</v>
      </c>
      <c r="BT55" s="74" t="s">
        <v>22</v>
      </c>
      <c r="BV55" s="74" t="s">
        <v>76</v>
      </c>
      <c r="BW55" s="74" t="s">
        <v>89</v>
      </c>
      <c r="BX55" s="74" t="s">
        <v>5</v>
      </c>
      <c r="CM55" s="74" t="s">
        <v>81</v>
      </c>
    </row>
    <row r="56" spans="1:91" s="74" customFormat="1" ht="28.5" customHeight="1">
      <c r="A56" s="252" t="s">
        <v>1500</v>
      </c>
      <c r="B56" s="75"/>
      <c r="C56" s="76"/>
      <c r="D56" s="244" t="s">
        <v>90</v>
      </c>
      <c r="E56" s="245"/>
      <c r="F56" s="245"/>
      <c r="G56" s="245"/>
      <c r="H56" s="245"/>
      <c r="I56" s="76"/>
      <c r="J56" s="244" t="s">
        <v>91</v>
      </c>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2">
        <f>'5 - Dešťová kanalizace'!$J$27</f>
        <v>0</v>
      </c>
      <c r="AH56" s="243"/>
      <c r="AI56" s="243"/>
      <c r="AJ56" s="243"/>
      <c r="AK56" s="243"/>
      <c r="AL56" s="243"/>
      <c r="AM56" s="243"/>
      <c r="AN56" s="242">
        <f>SUM($AG$56,$AT$56)</f>
        <v>0</v>
      </c>
      <c r="AO56" s="243"/>
      <c r="AP56" s="243"/>
      <c r="AQ56" s="77" t="s">
        <v>79</v>
      </c>
      <c r="AR56" s="78"/>
      <c r="AS56" s="79">
        <v>0</v>
      </c>
      <c r="AT56" s="80">
        <f>ROUND(SUM($AV$56:$AW$56),2)</f>
        <v>0</v>
      </c>
      <c r="AU56" s="81">
        <f>'5 - Dešťová kanalizace'!$P$90</f>
        <v>0</v>
      </c>
      <c r="AV56" s="80">
        <f>'5 - Dešťová kanalizace'!$J$30</f>
        <v>0</v>
      </c>
      <c r="AW56" s="80">
        <f>'5 - Dešťová kanalizace'!$J$31</f>
        <v>0</v>
      </c>
      <c r="AX56" s="80">
        <f>'5 - Dešťová kanalizace'!$J$32</f>
        <v>0</v>
      </c>
      <c r="AY56" s="80">
        <f>'5 - Dešťová kanalizace'!$J$33</f>
        <v>0</v>
      </c>
      <c r="AZ56" s="80">
        <f>'5 - Dešťová kanalizace'!$F$30</f>
        <v>0</v>
      </c>
      <c r="BA56" s="80">
        <f>'5 - Dešťová kanalizace'!$F$31</f>
        <v>0</v>
      </c>
      <c r="BB56" s="80">
        <f>'5 - Dešťová kanalizace'!$F$32</f>
        <v>0</v>
      </c>
      <c r="BC56" s="80">
        <f>'5 - Dešťová kanalizace'!$F$33</f>
        <v>0</v>
      </c>
      <c r="BD56" s="82">
        <f>'5 - Dešťová kanalizace'!$F$34</f>
        <v>0</v>
      </c>
      <c r="BT56" s="74" t="s">
        <v>22</v>
      </c>
      <c r="BV56" s="74" t="s">
        <v>76</v>
      </c>
      <c r="BW56" s="74" t="s">
        <v>92</v>
      </c>
      <c r="BX56" s="74" t="s">
        <v>5</v>
      </c>
      <c r="CM56" s="74" t="s">
        <v>81</v>
      </c>
    </row>
    <row r="57" spans="1:91" s="74" customFormat="1" ht="28.5" customHeight="1">
      <c r="A57" s="252" t="s">
        <v>1500</v>
      </c>
      <c r="B57" s="75"/>
      <c r="C57" s="76"/>
      <c r="D57" s="244" t="s">
        <v>93</v>
      </c>
      <c r="E57" s="245"/>
      <c r="F57" s="245"/>
      <c r="G57" s="245"/>
      <c r="H57" s="245"/>
      <c r="I57" s="76"/>
      <c r="J57" s="244" t="s">
        <v>94</v>
      </c>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2">
        <f>'6 - Vedlejší rozpočtové n...'!$J$27</f>
        <v>0</v>
      </c>
      <c r="AH57" s="243"/>
      <c r="AI57" s="243"/>
      <c r="AJ57" s="243"/>
      <c r="AK57" s="243"/>
      <c r="AL57" s="243"/>
      <c r="AM57" s="243"/>
      <c r="AN57" s="242">
        <f>SUM($AG$57,$AT$57)</f>
        <v>0</v>
      </c>
      <c r="AO57" s="243"/>
      <c r="AP57" s="243"/>
      <c r="AQ57" s="77" t="s">
        <v>79</v>
      </c>
      <c r="AR57" s="78"/>
      <c r="AS57" s="83">
        <v>0</v>
      </c>
      <c r="AT57" s="84">
        <f>ROUND(SUM($AV$57:$AW$57),2)</f>
        <v>0</v>
      </c>
      <c r="AU57" s="85">
        <f>'6 - Vedlejší rozpočtové n...'!$P$80</f>
        <v>0</v>
      </c>
      <c r="AV57" s="84">
        <f>'6 - Vedlejší rozpočtové n...'!$J$30</f>
        <v>0</v>
      </c>
      <c r="AW57" s="84">
        <f>'6 - Vedlejší rozpočtové n...'!$J$31</f>
        <v>0</v>
      </c>
      <c r="AX57" s="84">
        <f>'6 - Vedlejší rozpočtové n...'!$J$32</f>
        <v>0</v>
      </c>
      <c r="AY57" s="84">
        <f>'6 - Vedlejší rozpočtové n...'!$J$33</f>
        <v>0</v>
      </c>
      <c r="AZ57" s="84">
        <f>'6 - Vedlejší rozpočtové n...'!$F$30</f>
        <v>0</v>
      </c>
      <c r="BA57" s="84">
        <f>'6 - Vedlejší rozpočtové n...'!$F$31</f>
        <v>0</v>
      </c>
      <c r="BB57" s="84">
        <f>'6 - Vedlejší rozpočtové n...'!$F$32</f>
        <v>0</v>
      </c>
      <c r="BC57" s="84">
        <f>'6 - Vedlejší rozpočtové n...'!$F$33</f>
        <v>0</v>
      </c>
      <c r="BD57" s="86">
        <f>'6 - Vedlejší rozpočtové n...'!$F$34</f>
        <v>0</v>
      </c>
      <c r="BT57" s="74" t="s">
        <v>22</v>
      </c>
      <c r="BV57" s="74" t="s">
        <v>76</v>
      </c>
      <c r="BW57" s="74" t="s">
        <v>95</v>
      </c>
      <c r="BX57" s="74" t="s">
        <v>5</v>
      </c>
      <c r="CM57" s="74" t="s">
        <v>22</v>
      </c>
    </row>
    <row r="58" spans="2:44" s="6" customFormat="1" ht="30.75" customHeight="1">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43"/>
    </row>
    <row r="59" spans="2:44" s="6" customFormat="1" ht="7.5" customHeight="1">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43"/>
    </row>
  </sheetData>
  <sheetProtection password="CC35" sheet="1" objects="1" scenarios="1" formatColumns="0" formatRows="0" sort="0" autoFilter="0"/>
  <mergeCells count="61">
    <mergeCell ref="AR2:BE2"/>
    <mergeCell ref="AN57:AP57"/>
    <mergeCell ref="AG57:AM57"/>
    <mergeCell ref="D57:H57"/>
    <mergeCell ref="J57:AF57"/>
    <mergeCell ref="AG51:AM51"/>
    <mergeCell ref="AN51:AP51"/>
    <mergeCell ref="AN55:AP55"/>
    <mergeCell ref="AG55:AM55"/>
    <mergeCell ref="D55:H55"/>
    <mergeCell ref="J55:AF55"/>
    <mergeCell ref="AN56:AP56"/>
    <mergeCell ref="AG56:AM56"/>
    <mergeCell ref="D56:H56"/>
    <mergeCell ref="J56:AF56"/>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 - Demolice'!C2" tooltip="1 - Demolice" display="/"/>
    <hyperlink ref="A53" location="'2 - Architektonicko stave...'!C2" tooltip="2 - Architektonicko stave..." display="/"/>
    <hyperlink ref="A54" location="'3 - Silnoproud'!C2" tooltip="3 - Silnoproud" display="/"/>
    <hyperlink ref="A55" location="'4 - Hromosvod'!C2" tooltip="4 - Hromosvod" display="/"/>
    <hyperlink ref="A56" location="'5 - Dešťová kanalizace'!C2" tooltip="5 - Dešťová kanalizace" display="/"/>
    <hyperlink ref="A57" location="'6 - Vedlejší rozpočtové n...'!C2" tooltip="6 - Vedlejší rozpočtové n..." display="/"/>
  </hyperlinks>
  <printOptions/>
  <pageMargins left="0.5902777910232544" right="0.5902777910232544" top="0.5902777910232544" bottom="0.5902777910232544" header="0" footer="0"/>
  <pageSetup blackAndWhite="1" fitToHeight="100" fitToWidth="1"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16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8"/>
      <c r="M2" s="213"/>
      <c r="N2" s="213"/>
      <c r="O2" s="213"/>
      <c r="P2" s="213"/>
      <c r="Q2" s="213"/>
      <c r="R2" s="213"/>
      <c r="S2" s="213"/>
      <c r="T2" s="213"/>
      <c r="U2" s="213"/>
      <c r="V2" s="213"/>
      <c r="AT2" s="2" t="s">
        <v>80</v>
      </c>
    </row>
    <row r="3" spans="2:46" s="2" customFormat="1" ht="7.5" customHeight="1">
      <c r="B3" s="7"/>
      <c r="C3" s="8"/>
      <c r="D3" s="8"/>
      <c r="E3" s="8"/>
      <c r="F3" s="8"/>
      <c r="G3" s="8"/>
      <c r="H3" s="8"/>
      <c r="I3" s="87"/>
      <c r="J3" s="8"/>
      <c r="K3" s="9"/>
      <c r="AT3" s="2" t="s">
        <v>81</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99</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ROUND($J$82,2)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ROUND(SUM($BE$82:$BE$164),2)</f>
        <v>0</v>
      </c>
      <c r="G30" s="24"/>
      <c r="H30" s="24"/>
      <c r="I30" s="97">
        <v>0.21</v>
      </c>
      <c r="J30" s="96">
        <f>ROUND(ROUND((SUM($BE$82:$BE$164)),2)*$I$30,2)</f>
        <v>0</v>
      </c>
      <c r="K30" s="27"/>
    </row>
    <row r="31" spans="2:11" s="6" customFormat="1" ht="15" customHeight="1">
      <c r="B31" s="23"/>
      <c r="C31" s="24"/>
      <c r="D31" s="24"/>
      <c r="E31" s="30" t="s">
        <v>46</v>
      </c>
      <c r="F31" s="96">
        <f>ROUND(SUM($BF$82:$BF$164),2)</f>
        <v>0</v>
      </c>
      <c r="G31" s="24"/>
      <c r="H31" s="24"/>
      <c r="I31" s="97">
        <v>0.15</v>
      </c>
      <c r="J31" s="96">
        <f>ROUND(ROUND((SUM($BF$82:$BF$164)),2)*$I$31,2)</f>
        <v>0</v>
      </c>
      <c r="K31" s="27"/>
    </row>
    <row r="32" spans="2:11" s="6" customFormat="1" ht="15" customHeight="1" hidden="1">
      <c r="B32" s="23"/>
      <c r="C32" s="24"/>
      <c r="D32" s="24"/>
      <c r="E32" s="30" t="s">
        <v>47</v>
      </c>
      <c r="F32" s="96">
        <f>ROUND(SUM($BG$82:$BG$164),2)</f>
        <v>0</v>
      </c>
      <c r="G32" s="24"/>
      <c r="H32" s="24"/>
      <c r="I32" s="97">
        <v>0.21</v>
      </c>
      <c r="J32" s="96">
        <v>0</v>
      </c>
      <c r="K32" s="27"/>
    </row>
    <row r="33" spans="2:11" s="6" customFormat="1" ht="15" customHeight="1" hidden="1">
      <c r="B33" s="23"/>
      <c r="C33" s="24"/>
      <c r="D33" s="24"/>
      <c r="E33" s="30" t="s">
        <v>48</v>
      </c>
      <c r="F33" s="96">
        <f>ROUND(SUM($BH$82:$BH$164),2)</f>
        <v>0</v>
      </c>
      <c r="G33" s="24"/>
      <c r="H33" s="24"/>
      <c r="I33" s="97">
        <v>0.15</v>
      </c>
      <c r="J33" s="96">
        <v>0</v>
      </c>
      <c r="K33" s="27"/>
    </row>
    <row r="34" spans="2:11" s="6" customFormat="1" ht="15" customHeight="1" hidden="1">
      <c r="B34" s="23"/>
      <c r="C34" s="24"/>
      <c r="D34" s="24"/>
      <c r="E34" s="30" t="s">
        <v>49</v>
      </c>
      <c r="F34" s="96">
        <f>ROUND(SUM($BI$82:$BI$164),2)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1 - Demolice</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$J$82</f>
        <v>0</v>
      </c>
      <c r="K56" s="27"/>
      <c r="AU56" s="6" t="s">
        <v>104</v>
      </c>
    </row>
    <row r="57" spans="2:11" s="73" customFormat="1" ht="25.5" customHeight="1">
      <c r="B57" s="108"/>
      <c r="C57" s="109"/>
      <c r="D57" s="110" t="s">
        <v>105</v>
      </c>
      <c r="E57" s="110"/>
      <c r="F57" s="110"/>
      <c r="G57" s="110"/>
      <c r="H57" s="110"/>
      <c r="I57" s="111"/>
      <c r="J57" s="112">
        <f>$J$83</f>
        <v>0</v>
      </c>
      <c r="K57" s="113"/>
    </row>
    <row r="58" spans="2:11" s="114" customFormat="1" ht="21" customHeight="1">
      <c r="B58" s="115"/>
      <c r="C58" s="116"/>
      <c r="D58" s="117" t="s">
        <v>106</v>
      </c>
      <c r="E58" s="117"/>
      <c r="F58" s="117"/>
      <c r="G58" s="117"/>
      <c r="H58" s="117"/>
      <c r="I58" s="118"/>
      <c r="J58" s="119">
        <f>$J$84</f>
        <v>0</v>
      </c>
      <c r="K58" s="120"/>
    </row>
    <row r="59" spans="2:11" s="114" customFormat="1" ht="21" customHeight="1">
      <c r="B59" s="115"/>
      <c r="C59" s="116"/>
      <c r="D59" s="117" t="s">
        <v>107</v>
      </c>
      <c r="E59" s="117"/>
      <c r="F59" s="117"/>
      <c r="G59" s="117"/>
      <c r="H59" s="117"/>
      <c r="I59" s="118"/>
      <c r="J59" s="119">
        <f>$J$94</f>
        <v>0</v>
      </c>
      <c r="K59" s="120"/>
    </row>
    <row r="60" spans="2:11" s="114" customFormat="1" ht="21" customHeight="1">
      <c r="B60" s="115"/>
      <c r="C60" s="116"/>
      <c r="D60" s="117" t="s">
        <v>108</v>
      </c>
      <c r="E60" s="117"/>
      <c r="F60" s="117"/>
      <c r="G60" s="117"/>
      <c r="H60" s="117"/>
      <c r="I60" s="118"/>
      <c r="J60" s="119">
        <f>$J$124</f>
        <v>0</v>
      </c>
      <c r="K60" s="120"/>
    </row>
    <row r="61" spans="2:11" s="73" customFormat="1" ht="25.5" customHeight="1">
      <c r="B61" s="108"/>
      <c r="C61" s="109"/>
      <c r="D61" s="110" t="s">
        <v>109</v>
      </c>
      <c r="E61" s="110"/>
      <c r="F61" s="110"/>
      <c r="G61" s="110"/>
      <c r="H61" s="110"/>
      <c r="I61" s="111"/>
      <c r="J61" s="112">
        <f>$J$154</f>
        <v>0</v>
      </c>
      <c r="K61" s="113"/>
    </row>
    <row r="62" spans="2:11" s="114" customFormat="1" ht="21" customHeight="1">
      <c r="B62" s="115"/>
      <c r="C62" s="116"/>
      <c r="D62" s="117" t="s">
        <v>110</v>
      </c>
      <c r="E62" s="117"/>
      <c r="F62" s="117"/>
      <c r="G62" s="117"/>
      <c r="H62" s="117"/>
      <c r="I62" s="118"/>
      <c r="J62" s="119">
        <f>$J$155</f>
        <v>0</v>
      </c>
      <c r="K62" s="120"/>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01"/>
      <c r="J64" s="39"/>
      <c r="K64" s="40"/>
    </row>
    <row r="68" spans="2:12" s="6" customFormat="1" ht="7.5" customHeight="1">
      <c r="B68" s="41"/>
      <c r="C68" s="42"/>
      <c r="D68" s="42"/>
      <c r="E68" s="42"/>
      <c r="F68" s="42"/>
      <c r="G68" s="42"/>
      <c r="H68" s="42"/>
      <c r="I68" s="103"/>
      <c r="J68" s="42"/>
      <c r="K68" s="42"/>
      <c r="L68" s="43"/>
    </row>
    <row r="69" spans="2:12" s="6" customFormat="1" ht="37.5" customHeight="1">
      <c r="B69" s="23"/>
      <c r="C69" s="12" t="s">
        <v>111</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16</v>
      </c>
      <c r="D71" s="24"/>
      <c r="E71" s="24"/>
      <c r="F71" s="24"/>
      <c r="G71" s="24"/>
      <c r="H71" s="24"/>
      <c r="J71" s="24"/>
      <c r="K71" s="24"/>
      <c r="L71" s="43"/>
    </row>
    <row r="72" spans="2:12" s="6" customFormat="1" ht="16.5" customHeight="1">
      <c r="B72" s="23"/>
      <c r="C72" s="24"/>
      <c r="D72" s="24"/>
      <c r="E72" s="249" t="str">
        <f>$E$7</f>
        <v>Sklad posypového materiálu - areál SÚS Rokycany</v>
      </c>
      <c r="F72" s="224"/>
      <c r="G72" s="224"/>
      <c r="H72" s="224"/>
      <c r="J72" s="24"/>
      <c r="K72" s="24"/>
      <c r="L72" s="43"/>
    </row>
    <row r="73" spans="2:12" s="6" customFormat="1" ht="15" customHeight="1">
      <c r="B73" s="23"/>
      <c r="C73" s="19" t="s">
        <v>98</v>
      </c>
      <c r="D73" s="24"/>
      <c r="E73" s="24"/>
      <c r="F73" s="24"/>
      <c r="G73" s="24"/>
      <c r="H73" s="24"/>
      <c r="J73" s="24"/>
      <c r="K73" s="24"/>
      <c r="L73" s="43"/>
    </row>
    <row r="74" spans="2:12" s="6" customFormat="1" ht="19.5" customHeight="1">
      <c r="B74" s="23"/>
      <c r="C74" s="24"/>
      <c r="D74" s="24"/>
      <c r="E74" s="232" t="str">
        <f>$E$9</f>
        <v>1 - Demolice</v>
      </c>
      <c r="F74" s="224"/>
      <c r="G74" s="224"/>
      <c r="H74" s="224"/>
      <c r="J74" s="24"/>
      <c r="K74" s="24"/>
      <c r="L74" s="43"/>
    </row>
    <row r="75" spans="2:12" s="6" customFormat="1" ht="7.5" customHeight="1">
      <c r="B75" s="23"/>
      <c r="C75" s="24"/>
      <c r="D75" s="24"/>
      <c r="E75" s="24"/>
      <c r="F75" s="24"/>
      <c r="G75" s="24"/>
      <c r="H75" s="24"/>
      <c r="J75" s="24"/>
      <c r="K75" s="24"/>
      <c r="L75" s="43"/>
    </row>
    <row r="76" spans="2:12" s="6" customFormat="1" ht="18.75" customHeight="1">
      <c r="B76" s="23"/>
      <c r="C76" s="19" t="s">
        <v>23</v>
      </c>
      <c r="D76" s="24"/>
      <c r="E76" s="24"/>
      <c r="F76" s="17" t="str">
        <f>$F$12</f>
        <v>Roháčova 773, 337 01 Rokycany </v>
      </c>
      <c r="G76" s="24"/>
      <c r="H76" s="24"/>
      <c r="I76" s="88" t="s">
        <v>25</v>
      </c>
      <c r="J76" s="52" t="str">
        <f>IF($J$12="","",$J$12)</f>
        <v>08.02.2016</v>
      </c>
      <c r="K76" s="24"/>
      <c r="L76" s="43"/>
    </row>
    <row r="77" spans="2:12" s="6" customFormat="1" ht="7.5" customHeight="1">
      <c r="B77" s="23"/>
      <c r="C77" s="24"/>
      <c r="D77" s="24"/>
      <c r="E77" s="24"/>
      <c r="F77" s="24"/>
      <c r="G77" s="24"/>
      <c r="H77" s="24"/>
      <c r="J77" s="24"/>
      <c r="K77" s="24"/>
      <c r="L77" s="43"/>
    </row>
    <row r="78" spans="2:12" s="6" customFormat="1" ht="15.75" customHeight="1">
      <c r="B78" s="23"/>
      <c r="C78" s="19" t="s">
        <v>29</v>
      </c>
      <c r="D78" s="24"/>
      <c r="E78" s="24"/>
      <c r="F78" s="17" t="str">
        <f>$E$15</f>
        <v>Správa a údržba silnic Plzeňského kraje, příspěvko</v>
      </c>
      <c r="G78" s="24"/>
      <c r="H78" s="24"/>
      <c r="I78" s="88" t="s">
        <v>35</v>
      </c>
      <c r="J78" s="17" t="str">
        <f>$E$21</f>
        <v>projectstudio8 s.r.o.</v>
      </c>
      <c r="K78" s="24"/>
      <c r="L78" s="43"/>
    </row>
    <row r="79" spans="2:12" s="6" customFormat="1" ht="15" customHeight="1">
      <c r="B79" s="23"/>
      <c r="C79" s="19" t="s">
        <v>33</v>
      </c>
      <c r="D79" s="24"/>
      <c r="E79" s="24"/>
      <c r="F79" s="17">
        <f>IF($E$18="","",$E$18)</f>
      </c>
      <c r="G79" s="24"/>
      <c r="H79" s="24"/>
      <c r="J79" s="24"/>
      <c r="K79" s="24"/>
      <c r="L79" s="43"/>
    </row>
    <row r="80" spans="2:12" s="6" customFormat="1" ht="11.25" customHeight="1">
      <c r="B80" s="23"/>
      <c r="C80" s="24"/>
      <c r="D80" s="24"/>
      <c r="E80" s="24"/>
      <c r="F80" s="24"/>
      <c r="G80" s="24"/>
      <c r="H80" s="24"/>
      <c r="J80" s="24"/>
      <c r="K80" s="24"/>
      <c r="L80" s="43"/>
    </row>
    <row r="81" spans="2:20" s="121" customFormat="1" ht="30" customHeight="1">
      <c r="B81" s="122"/>
      <c r="C81" s="123" t="s">
        <v>112</v>
      </c>
      <c r="D81" s="124" t="s">
        <v>59</v>
      </c>
      <c r="E81" s="124" t="s">
        <v>55</v>
      </c>
      <c r="F81" s="124" t="s">
        <v>113</v>
      </c>
      <c r="G81" s="124" t="s">
        <v>114</v>
      </c>
      <c r="H81" s="124" t="s">
        <v>115</v>
      </c>
      <c r="I81" s="125" t="s">
        <v>116</v>
      </c>
      <c r="J81" s="124" t="s">
        <v>117</v>
      </c>
      <c r="K81" s="126" t="s">
        <v>118</v>
      </c>
      <c r="L81" s="127"/>
      <c r="M81" s="59" t="s">
        <v>119</v>
      </c>
      <c r="N81" s="60" t="s">
        <v>44</v>
      </c>
      <c r="O81" s="60" t="s">
        <v>120</v>
      </c>
      <c r="P81" s="60" t="s">
        <v>121</v>
      </c>
      <c r="Q81" s="60" t="s">
        <v>122</v>
      </c>
      <c r="R81" s="60" t="s">
        <v>123</v>
      </c>
      <c r="S81" s="60" t="s">
        <v>124</v>
      </c>
      <c r="T81" s="61" t="s">
        <v>125</v>
      </c>
    </row>
    <row r="82" spans="2:63" s="6" customFormat="1" ht="30" customHeight="1">
      <c r="B82" s="23"/>
      <c r="C82" s="66" t="s">
        <v>103</v>
      </c>
      <c r="D82" s="24"/>
      <c r="E82" s="24"/>
      <c r="F82" s="24"/>
      <c r="G82" s="24"/>
      <c r="H82" s="24"/>
      <c r="J82" s="128">
        <f>$BK$82</f>
        <v>0</v>
      </c>
      <c r="K82" s="24"/>
      <c r="L82" s="43"/>
      <c r="M82" s="63"/>
      <c r="N82" s="64"/>
      <c r="O82" s="64"/>
      <c r="P82" s="129">
        <f>$P$83+$P$154</f>
        <v>0</v>
      </c>
      <c r="Q82" s="64"/>
      <c r="R82" s="129">
        <f>$R$83+$R$154</f>
        <v>0</v>
      </c>
      <c r="S82" s="64"/>
      <c r="T82" s="130">
        <f>$T$83+$T$154</f>
        <v>1390.430877</v>
      </c>
      <c r="AT82" s="6" t="s">
        <v>73</v>
      </c>
      <c r="AU82" s="6" t="s">
        <v>104</v>
      </c>
      <c r="BK82" s="131">
        <f>$BK$83+$BK$154</f>
        <v>0</v>
      </c>
    </row>
    <row r="83" spans="2:63" s="132" customFormat="1" ht="37.5" customHeight="1">
      <c r="B83" s="133"/>
      <c r="C83" s="134"/>
      <c r="D83" s="134" t="s">
        <v>73</v>
      </c>
      <c r="E83" s="135" t="s">
        <v>126</v>
      </c>
      <c r="F83" s="135" t="s">
        <v>127</v>
      </c>
      <c r="G83" s="134"/>
      <c r="H83" s="134"/>
      <c r="J83" s="136">
        <f>$BK$83</f>
        <v>0</v>
      </c>
      <c r="K83" s="134"/>
      <c r="L83" s="137"/>
      <c r="M83" s="138"/>
      <c r="N83" s="134"/>
      <c r="O83" s="134"/>
      <c r="P83" s="139">
        <f>$P$84+$P$94+$P$124</f>
        <v>0</v>
      </c>
      <c r="Q83" s="134"/>
      <c r="R83" s="139">
        <f>$R$84+$R$94+$R$124</f>
        <v>0</v>
      </c>
      <c r="S83" s="134"/>
      <c r="T83" s="140">
        <f>$T$84+$T$94+$T$124</f>
        <v>1378.13004</v>
      </c>
      <c r="AR83" s="141" t="s">
        <v>22</v>
      </c>
      <c r="AT83" s="141" t="s">
        <v>73</v>
      </c>
      <c r="AU83" s="141" t="s">
        <v>74</v>
      </c>
      <c r="AY83" s="141" t="s">
        <v>128</v>
      </c>
      <c r="BK83" s="142">
        <f>$BK$84+$BK$94+$BK$124</f>
        <v>0</v>
      </c>
    </row>
    <row r="84" spans="2:63" s="132" customFormat="1" ht="21" customHeight="1">
      <c r="B84" s="133"/>
      <c r="C84" s="134"/>
      <c r="D84" s="134" t="s">
        <v>73</v>
      </c>
      <c r="E84" s="143" t="s">
        <v>22</v>
      </c>
      <c r="F84" s="143" t="s">
        <v>129</v>
      </c>
      <c r="G84" s="134"/>
      <c r="H84" s="134"/>
      <c r="J84" s="144">
        <f>$BK$84</f>
        <v>0</v>
      </c>
      <c r="K84" s="134"/>
      <c r="L84" s="137"/>
      <c r="M84" s="138"/>
      <c r="N84" s="134"/>
      <c r="O84" s="134"/>
      <c r="P84" s="139">
        <f>SUM($P$85:$P$93)</f>
        <v>0</v>
      </c>
      <c r="Q84" s="134"/>
      <c r="R84" s="139">
        <f>SUM($R$85:$R$93)</f>
        <v>0</v>
      </c>
      <c r="S84" s="134"/>
      <c r="T84" s="140">
        <f>SUM($T$85:$T$93)</f>
        <v>309.90976</v>
      </c>
      <c r="AR84" s="141" t="s">
        <v>22</v>
      </c>
      <c r="AT84" s="141" t="s">
        <v>73</v>
      </c>
      <c r="AU84" s="141" t="s">
        <v>22</v>
      </c>
      <c r="AY84" s="141" t="s">
        <v>128</v>
      </c>
      <c r="BK84" s="142">
        <f>SUM($BK$85:$BK$93)</f>
        <v>0</v>
      </c>
    </row>
    <row r="85" spans="2:65" s="6" customFormat="1" ht="15.75" customHeight="1">
      <c r="B85" s="23"/>
      <c r="C85" s="145" t="s">
        <v>22</v>
      </c>
      <c r="D85" s="145" t="s">
        <v>130</v>
      </c>
      <c r="E85" s="146" t="s">
        <v>131</v>
      </c>
      <c r="F85" s="147" t="s">
        <v>132</v>
      </c>
      <c r="G85" s="148" t="s">
        <v>133</v>
      </c>
      <c r="H85" s="149">
        <v>957.36</v>
      </c>
      <c r="I85" s="150"/>
      <c r="J85" s="151">
        <f>ROUND($I$85*$H$85,2)</f>
        <v>0</v>
      </c>
      <c r="K85" s="147" t="s">
        <v>134</v>
      </c>
      <c r="L85" s="43"/>
      <c r="M85" s="152"/>
      <c r="N85" s="153" t="s">
        <v>45</v>
      </c>
      <c r="O85" s="24"/>
      <c r="P85" s="154">
        <f>$O$85*$H$85</f>
        <v>0</v>
      </c>
      <c r="Q85" s="154">
        <v>0</v>
      </c>
      <c r="R85" s="154">
        <f>$Q$85*$H$85</f>
        <v>0</v>
      </c>
      <c r="S85" s="154">
        <v>0.316</v>
      </c>
      <c r="T85" s="155">
        <f>$S$85*$H$85</f>
        <v>302.52576</v>
      </c>
      <c r="AR85" s="89" t="s">
        <v>87</v>
      </c>
      <c r="AT85" s="89" t="s">
        <v>130</v>
      </c>
      <c r="AU85" s="89" t="s">
        <v>81</v>
      </c>
      <c r="AY85" s="6" t="s">
        <v>128</v>
      </c>
      <c r="BE85" s="156">
        <f>IF($N$85="základní",$J$85,0)</f>
        <v>0</v>
      </c>
      <c r="BF85" s="156">
        <f>IF($N$85="snížená",$J$85,0)</f>
        <v>0</v>
      </c>
      <c r="BG85" s="156">
        <f>IF($N$85="zákl. přenesená",$J$85,0)</f>
        <v>0</v>
      </c>
      <c r="BH85" s="156">
        <f>IF($N$85="sníž. přenesená",$J$85,0)</f>
        <v>0</v>
      </c>
      <c r="BI85" s="156">
        <f>IF($N$85="nulová",$J$85,0)</f>
        <v>0</v>
      </c>
      <c r="BJ85" s="89" t="s">
        <v>22</v>
      </c>
      <c r="BK85" s="156">
        <f>ROUND($I$85*$H$85,2)</f>
        <v>0</v>
      </c>
      <c r="BL85" s="89" t="s">
        <v>87</v>
      </c>
      <c r="BM85" s="89" t="s">
        <v>135</v>
      </c>
    </row>
    <row r="86" spans="2:47" s="6" customFormat="1" ht="27" customHeight="1">
      <c r="B86" s="23"/>
      <c r="C86" s="24"/>
      <c r="D86" s="157" t="s">
        <v>136</v>
      </c>
      <c r="E86" s="24"/>
      <c r="F86" s="158" t="s">
        <v>137</v>
      </c>
      <c r="G86" s="24"/>
      <c r="H86" s="24"/>
      <c r="J86" s="24"/>
      <c r="K86" s="24"/>
      <c r="L86" s="43"/>
      <c r="M86" s="56"/>
      <c r="N86" s="24"/>
      <c r="O86" s="24"/>
      <c r="P86" s="24"/>
      <c r="Q86" s="24"/>
      <c r="R86" s="24"/>
      <c r="S86" s="24"/>
      <c r="T86" s="57"/>
      <c r="AT86" s="6" t="s">
        <v>136</v>
      </c>
      <c r="AU86" s="6" t="s">
        <v>81</v>
      </c>
    </row>
    <row r="87" spans="2:47" s="6" customFormat="1" ht="219.75" customHeight="1">
      <c r="B87" s="23"/>
      <c r="C87" s="24"/>
      <c r="D87" s="159" t="s">
        <v>138</v>
      </c>
      <c r="E87" s="24"/>
      <c r="F87" s="160" t="s">
        <v>139</v>
      </c>
      <c r="G87" s="24"/>
      <c r="H87" s="24"/>
      <c r="J87" s="24"/>
      <c r="K87" s="24"/>
      <c r="L87" s="43"/>
      <c r="M87" s="56"/>
      <c r="N87" s="24"/>
      <c r="O87" s="24"/>
      <c r="P87" s="24"/>
      <c r="Q87" s="24"/>
      <c r="R87" s="24"/>
      <c r="S87" s="24"/>
      <c r="T87" s="57"/>
      <c r="AT87" s="6" t="s">
        <v>138</v>
      </c>
      <c r="AU87" s="6" t="s">
        <v>81</v>
      </c>
    </row>
    <row r="88" spans="2:51" s="6" customFormat="1" ht="15.75" customHeight="1">
      <c r="B88" s="161"/>
      <c r="C88" s="162"/>
      <c r="D88" s="159" t="s">
        <v>140</v>
      </c>
      <c r="E88" s="162"/>
      <c r="F88" s="163" t="s">
        <v>141</v>
      </c>
      <c r="G88" s="162"/>
      <c r="H88" s="162"/>
      <c r="J88" s="162"/>
      <c r="K88" s="162"/>
      <c r="L88" s="164"/>
      <c r="M88" s="165"/>
      <c r="N88" s="162"/>
      <c r="O88" s="162"/>
      <c r="P88" s="162"/>
      <c r="Q88" s="162"/>
      <c r="R88" s="162"/>
      <c r="S88" s="162"/>
      <c r="T88" s="166"/>
      <c r="AT88" s="167" t="s">
        <v>140</v>
      </c>
      <c r="AU88" s="167" t="s">
        <v>81</v>
      </c>
      <c r="AV88" s="167" t="s">
        <v>22</v>
      </c>
      <c r="AW88" s="167" t="s">
        <v>104</v>
      </c>
      <c r="AX88" s="167" t="s">
        <v>74</v>
      </c>
      <c r="AY88" s="167" t="s">
        <v>128</v>
      </c>
    </row>
    <row r="89" spans="2:51" s="6" customFormat="1" ht="15.75" customHeight="1">
      <c r="B89" s="168"/>
      <c r="C89" s="169"/>
      <c r="D89" s="159" t="s">
        <v>140</v>
      </c>
      <c r="E89" s="169"/>
      <c r="F89" s="170" t="s">
        <v>142</v>
      </c>
      <c r="G89" s="169"/>
      <c r="H89" s="171">
        <v>957.36</v>
      </c>
      <c r="J89" s="169"/>
      <c r="K89" s="169"/>
      <c r="L89" s="172"/>
      <c r="M89" s="173"/>
      <c r="N89" s="169"/>
      <c r="O89" s="169"/>
      <c r="P89" s="169"/>
      <c r="Q89" s="169"/>
      <c r="R89" s="169"/>
      <c r="S89" s="169"/>
      <c r="T89" s="174"/>
      <c r="AT89" s="175" t="s">
        <v>140</v>
      </c>
      <c r="AU89" s="175" t="s">
        <v>81</v>
      </c>
      <c r="AV89" s="175" t="s">
        <v>81</v>
      </c>
      <c r="AW89" s="175" t="s">
        <v>104</v>
      </c>
      <c r="AX89" s="175" t="s">
        <v>74</v>
      </c>
      <c r="AY89" s="175" t="s">
        <v>128</v>
      </c>
    </row>
    <row r="90" spans="2:51" s="6" customFormat="1" ht="15.75" customHeight="1">
      <c r="B90" s="176"/>
      <c r="C90" s="177"/>
      <c r="D90" s="159" t="s">
        <v>140</v>
      </c>
      <c r="E90" s="177"/>
      <c r="F90" s="178" t="s">
        <v>143</v>
      </c>
      <c r="G90" s="177"/>
      <c r="H90" s="179">
        <v>957.36</v>
      </c>
      <c r="J90" s="177"/>
      <c r="K90" s="177"/>
      <c r="L90" s="180"/>
      <c r="M90" s="181"/>
      <c r="N90" s="177"/>
      <c r="O90" s="177"/>
      <c r="P90" s="177"/>
      <c r="Q90" s="177"/>
      <c r="R90" s="177"/>
      <c r="S90" s="177"/>
      <c r="T90" s="182"/>
      <c r="AT90" s="183" t="s">
        <v>140</v>
      </c>
      <c r="AU90" s="183" t="s">
        <v>81</v>
      </c>
      <c r="AV90" s="183" t="s">
        <v>87</v>
      </c>
      <c r="AW90" s="183" t="s">
        <v>104</v>
      </c>
      <c r="AX90" s="183" t="s">
        <v>22</v>
      </c>
      <c r="AY90" s="183" t="s">
        <v>128</v>
      </c>
    </row>
    <row r="91" spans="2:65" s="6" customFormat="1" ht="15.75" customHeight="1">
      <c r="B91" s="23"/>
      <c r="C91" s="145" t="s">
        <v>81</v>
      </c>
      <c r="D91" s="145" t="s">
        <v>130</v>
      </c>
      <c r="E91" s="146" t="s">
        <v>144</v>
      </c>
      <c r="F91" s="147" t="s">
        <v>145</v>
      </c>
      <c r="G91" s="148" t="s">
        <v>133</v>
      </c>
      <c r="H91" s="149">
        <v>20.8</v>
      </c>
      <c r="I91" s="150"/>
      <c r="J91" s="151">
        <f>ROUND($I$91*$H$91,2)</f>
        <v>0</v>
      </c>
      <c r="K91" s="147" t="s">
        <v>134</v>
      </c>
      <c r="L91" s="43"/>
      <c r="M91" s="152"/>
      <c r="N91" s="153" t="s">
        <v>45</v>
      </c>
      <c r="O91" s="24"/>
      <c r="P91" s="154">
        <f>$O$91*$H$91</f>
        <v>0</v>
      </c>
      <c r="Q91" s="154">
        <v>0</v>
      </c>
      <c r="R91" s="154">
        <f>$Q$91*$H$91</f>
        <v>0</v>
      </c>
      <c r="S91" s="154">
        <v>0.355</v>
      </c>
      <c r="T91" s="155">
        <f>$S$91*$H$91</f>
        <v>7.3839999999999995</v>
      </c>
      <c r="AR91" s="89" t="s">
        <v>87</v>
      </c>
      <c r="AT91" s="89" t="s">
        <v>130</v>
      </c>
      <c r="AU91" s="89" t="s">
        <v>81</v>
      </c>
      <c r="AY91" s="6" t="s">
        <v>128</v>
      </c>
      <c r="BE91" s="156">
        <f>IF($N$91="základní",$J$91,0)</f>
        <v>0</v>
      </c>
      <c r="BF91" s="156">
        <f>IF($N$91="snížená",$J$91,0)</f>
        <v>0</v>
      </c>
      <c r="BG91" s="156">
        <f>IF($N$91="zákl. přenesená",$J$91,0)</f>
        <v>0</v>
      </c>
      <c r="BH91" s="156">
        <f>IF($N$91="sníž. přenesená",$J$91,0)</f>
        <v>0</v>
      </c>
      <c r="BI91" s="156">
        <f>IF($N$91="nulová",$J$91,0)</f>
        <v>0</v>
      </c>
      <c r="BJ91" s="89" t="s">
        <v>22</v>
      </c>
      <c r="BK91" s="156">
        <f>ROUND($I$91*$H$91,2)</f>
        <v>0</v>
      </c>
      <c r="BL91" s="89" t="s">
        <v>87</v>
      </c>
      <c r="BM91" s="89" t="s">
        <v>146</v>
      </c>
    </row>
    <row r="92" spans="2:47" s="6" customFormat="1" ht="27" customHeight="1">
      <c r="B92" s="23"/>
      <c r="C92" s="24"/>
      <c r="D92" s="157" t="s">
        <v>136</v>
      </c>
      <c r="E92" s="24"/>
      <c r="F92" s="158" t="s">
        <v>147</v>
      </c>
      <c r="G92" s="24"/>
      <c r="H92" s="24"/>
      <c r="J92" s="24"/>
      <c r="K92" s="24"/>
      <c r="L92" s="43"/>
      <c r="M92" s="56"/>
      <c r="N92" s="24"/>
      <c r="O92" s="24"/>
      <c r="P92" s="24"/>
      <c r="Q92" s="24"/>
      <c r="R92" s="24"/>
      <c r="S92" s="24"/>
      <c r="T92" s="57"/>
      <c r="AT92" s="6" t="s">
        <v>136</v>
      </c>
      <c r="AU92" s="6" t="s">
        <v>81</v>
      </c>
    </row>
    <row r="93" spans="2:47" s="6" customFormat="1" ht="30.75" customHeight="1">
      <c r="B93" s="23"/>
      <c r="C93" s="24"/>
      <c r="D93" s="159" t="s">
        <v>138</v>
      </c>
      <c r="E93" s="24"/>
      <c r="F93" s="160" t="s">
        <v>148</v>
      </c>
      <c r="G93" s="24"/>
      <c r="H93" s="24"/>
      <c r="J93" s="24"/>
      <c r="K93" s="24"/>
      <c r="L93" s="43"/>
      <c r="M93" s="56"/>
      <c r="N93" s="24"/>
      <c r="O93" s="24"/>
      <c r="P93" s="24"/>
      <c r="Q93" s="24"/>
      <c r="R93" s="24"/>
      <c r="S93" s="24"/>
      <c r="T93" s="57"/>
      <c r="AT93" s="6" t="s">
        <v>138</v>
      </c>
      <c r="AU93" s="6" t="s">
        <v>81</v>
      </c>
    </row>
    <row r="94" spans="2:63" s="132" customFormat="1" ht="30.75" customHeight="1">
      <c r="B94" s="133"/>
      <c r="C94" s="134"/>
      <c r="D94" s="134" t="s">
        <v>73</v>
      </c>
      <c r="E94" s="143" t="s">
        <v>149</v>
      </c>
      <c r="F94" s="143" t="s">
        <v>150</v>
      </c>
      <c r="G94" s="134"/>
      <c r="H94" s="134"/>
      <c r="J94" s="144">
        <f>$BK$94</f>
        <v>0</v>
      </c>
      <c r="K94" s="134"/>
      <c r="L94" s="137"/>
      <c r="M94" s="138"/>
      <c r="N94" s="134"/>
      <c r="O94" s="134"/>
      <c r="P94" s="139">
        <f>SUM($P$95:$P$123)</f>
        <v>0</v>
      </c>
      <c r="Q94" s="134"/>
      <c r="R94" s="139">
        <f>SUM($R$95:$R$123)</f>
        <v>0</v>
      </c>
      <c r="S94" s="134"/>
      <c r="T94" s="140">
        <f>SUM($T$95:$T$123)</f>
        <v>1068.22028</v>
      </c>
      <c r="AR94" s="141" t="s">
        <v>22</v>
      </c>
      <c r="AT94" s="141" t="s">
        <v>73</v>
      </c>
      <c r="AU94" s="141" t="s">
        <v>22</v>
      </c>
      <c r="AY94" s="141" t="s">
        <v>128</v>
      </c>
      <c r="BK94" s="142">
        <f>SUM($BK$95:$BK$123)</f>
        <v>0</v>
      </c>
    </row>
    <row r="95" spans="2:65" s="6" customFormat="1" ht="15.75" customHeight="1">
      <c r="B95" s="23"/>
      <c r="C95" s="145" t="s">
        <v>84</v>
      </c>
      <c r="D95" s="145" t="s">
        <v>130</v>
      </c>
      <c r="E95" s="146" t="s">
        <v>151</v>
      </c>
      <c r="F95" s="147" t="s">
        <v>152</v>
      </c>
      <c r="G95" s="148" t="s">
        <v>153</v>
      </c>
      <c r="H95" s="149">
        <v>5051.8</v>
      </c>
      <c r="I95" s="150"/>
      <c r="J95" s="151">
        <f>ROUND($I$95*$H$95,2)</f>
        <v>0</v>
      </c>
      <c r="K95" s="147" t="s">
        <v>134</v>
      </c>
      <c r="L95" s="43"/>
      <c r="M95" s="152"/>
      <c r="N95" s="153" t="s">
        <v>45</v>
      </c>
      <c r="O95" s="24"/>
      <c r="P95" s="154">
        <f>$O$95*$H$95</f>
        <v>0</v>
      </c>
      <c r="Q95" s="154">
        <v>0</v>
      </c>
      <c r="R95" s="154">
        <f>$Q$95*$H$95</f>
        <v>0</v>
      </c>
      <c r="S95" s="154">
        <v>0.18</v>
      </c>
      <c r="T95" s="155">
        <f>$S$95*$H$95</f>
        <v>909.324</v>
      </c>
      <c r="AR95" s="89" t="s">
        <v>87</v>
      </c>
      <c r="AT95" s="89" t="s">
        <v>130</v>
      </c>
      <c r="AU95" s="89" t="s">
        <v>81</v>
      </c>
      <c r="AY95" s="6" t="s">
        <v>128</v>
      </c>
      <c r="BE95" s="156">
        <f>IF($N$95="základní",$J$95,0)</f>
        <v>0</v>
      </c>
      <c r="BF95" s="156">
        <f>IF($N$95="snížená",$J$95,0)</f>
        <v>0</v>
      </c>
      <c r="BG95" s="156">
        <f>IF($N$95="zákl. přenesená",$J$95,0)</f>
        <v>0</v>
      </c>
      <c r="BH95" s="156">
        <f>IF($N$95="sníž. přenesená",$J$95,0)</f>
        <v>0</v>
      </c>
      <c r="BI95" s="156">
        <f>IF($N$95="nulová",$J$95,0)</f>
        <v>0</v>
      </c>
      <c r="BJ95" s="89" t="s">
        <v>22</v>
      </c>
      <c r="BK95" s="156">
        <f>ROUND($I$95*$H$95,2)</f>
        <v>0</v>
      </c>
      <c r="BL95" s="89" t="s">
        <v>87</v>
      </c>
      <c r="BM95" s="89" t="s">
        <v>154</v>
      </c>
    </row>
    <row r="96" spans="2:47" s="6" customFormat="1" ht="27" customHeight="1">
      <c r="B96" s="23"/>
      <c r="C96" s="24"/>
      <c r="D96" s="157" t="s">
        <v>136</v>
      </c>
      <c r="E96" s="24"/>
      <c r="F96" s="158" t="s">
        <v>155</v>
      </c>
      <c r="G96" s="24"/>
      <c r="H96" s="24"/>
      <c r="J96" s="24"/>
      <c r="K96" s="24"/>
      <c r="L96" s="43"/>
      <c r="M96" s="56"/>
      <c r="N96" s="24"/>
      <c r="O96" s="24"/>
      <c r="P96" s="24"/>
      <c r="Q96" s="24"/>
      <c r="R96" s="24"/>
      <c r="S96" s="24"/>
      <c r="T96" s="57"/>
      <c r="AT96" s="6" t="s">
        <v>136</v>
      </c>
      <c r="AU96" s="6" t="s">
        <v>81</v>
      </c>
    </row>
    <row r="97" spans="2:47" s="6" customFormat="1" ht="152.25" customHeight="1">
      <c r="B97" s="23"/>
      <c r="C97" s="24"/>
      <c r="D97" s="159" t="s">
        <v>138</v>
      </c>
      <c r="E97" s="24"/>
      <c r="F97" s="160" t="s">
        <v>156</v>
      </c>
      <c r="G97" s="24"/>
      <c r="H97" s="24"/>
      <c r="J97" s="24"/>
      <c r="K97" s="24"/>
      <c r="L97" s="43"/>
      <c r="M97" s="56"/>
      <c r="N97" s="24"/>
      <c r="O97" s="24"/>
      <c r="P97" s="24"/>
      <c r="Q97" s="24"/>
      <c r="R97" s="24"/>
      <c r="S97" s="24"/>
      <c r="T97" s="57"/>
      <c r="AT97" s="6" t="s">
        <v>138</v>
      </c>
      <c r="AU97" s="6" t="s">
        <v>81</v>
      </c>
    </row>
    <row r="98" spans="2:51" s="6" customFormat="1" ht="15.75" customHeight="1">
      <c r="B98" s="161"/>
      <c r="C98" s="162"/>
      <c r="D98" s="159" t="s">
        <v>140</v>
      </c>
      <c r="E98" s="162"/>
      <c r="F98" s="163" t="s">
        <v>157</v>
      </c>
      <c r="G98" s="162"/>
      <c r="H98" s="162"/>
      <c r="J98" s="162"/>
      <c r="K98" s="162"/>
      <c r="L98" s="164"/>
      <c r="M98" s="165"/>
      <c r="N98" s="162"/>
      <c r="O98" s="162"/>
      <c r="P98" s="162"/>
      <c r="Q98" s="162"/>
      <c r="R98" s="162"/>
      <c r="S98" s="162"/>
      <c r="T98" s="166"/>
      <c r="AT98" s="167" t="s">
        <v>140</v>
      </c>
      <c r="AU98" s="167" t="s">
        <v>81</v>
      </c>
      <c r="AV98" s="167" t="s">
        <v>22</v>
      </c>
      <c r="AW98" s="167" t="s">
        <v>104</v>
      </c>
      <c r="AX98" s="167" t="s">
        <v>74</v>
      </c>
      <c r="AY98" s="167" t="s">
        <v>128</v>
      </c>
    </row>
    <row r="99" spans="2:51" s="6" customFormat="1" ht="15.75" customHeight="1">
      <c r="B99" s="161"/>
      <c r="C99" s="162"/>
      <c r="D99" s="159" t="s">
        <v>140</v>
      </c>
      <c r="E99" s="162"/>
      <c r="F99" s="163" t="s">
        <v>158</v>
      </c>
      <c r="G99" s="162"/>
      <c r="H99" s="162"/>
      <c r="J99" s="162"/>
      <c r="K99" s="162"/>
      <c r="L99" s="164"/>
      <c r="M99" s="165"/>
      <c r="N99" s="162"/>
      <c r="O99" s="162"/>
      <c r="P99" s="162"/>
      <c r="Q99" s="162"/>
      <c r="R99" s="162"/>
      <c r="S99" s="162"/>
      <c r="T99" s="166"/>
      <c r="AT99" s="167" t="s">
        <v>140</v>
      </c>
      <c r="AU99" s="167" t="s">
        <v>81</v>
      </c>
      <c r="AV99" s="167" t="s">
        <v>22</v>
      </c>
      <c r="AW99" s="167" t="s">
        <v>104</v>
      </c>
      <c r="AX99" s="167" t="s">
        <v>74</v>
      </c>
      <c r="AY99" s="167" t="s">
        <v>128</v>
      </c>
    </row>
    <row r="100" spans="2:51" s="6" customFormat="1" ht="15.75" customHeight="1">
      <c r="B100" s="161"/>
      <c r="C100" s="162"/>
      <c r="D100" s="159" t="s">
        <v>140</v>
      </c>
      <c r="E100" s="162"/>
      <c r="F100" s="163" t="s">
        <v>159</v>
      </c>
      <c r="G100" s="162"/>
      <c r="H100" s="162"/>
      <c r="J100" s="162"/>
      <c r="K100" s="162"/>
      <c r="L100" s="164"/>
      <c r="M100" s="165"/>
      <c r="N100" s="162"/>
      <c r="O100" s="162"/>
      <c r="P100" s="162"/>
      <c r="Q100" s="162"/>
      <c r="R100" s="162"/>
      <c r="S100" s="162"/>
      <c r="T100" s="166"/>
      <c r="AT100" s="167" t="s">
        <v>140</v>
      </c>
      <c r="AU100" s="167" t="s">
        <v>81</v>
      </c>
      <c r="AV100" s="167" t="s">
        <v>22</v>
      </c>
      <c r="AW100" s="167" t="s">
        <v>104</v>
      </c>
      <c r="AX100" s="167" t="s">
        <v>74</v>
      </c>
      <c r="AY100" s="167" t="s">
        <v>128</v>
      </c>
    </row>
    <row r="101" spans="2:51" s="6" customFormat="1" ht="15.75" customHeight="1">
      <c r="B101" s="168"/>
      <c r="C101" s="169"/>
      <c r="D101" s="159" t="s">
        <v>140</v>
      </c>
      <c r="E101" s="169"/>
      <c r="F101" s="170" t="s">
        <v>160</v>
      </c>
      <c r="G101" s="169"/>
      <c r="H101" s="171">
        <v>2411.8</v>
      </c>
      <c r="J101" s="169"/>
      <c r="K101" s="169"/>
      <c r="L101" s="172"/>
      <c r="M101" s="173"/>
      <c r="N101" s="169"/>
      <c r="O101" s="169"/>
      <c r="P101" s="169"/>
      <c r="Q101" s="169"/>
      <c r="R101" s="169"/>
      <c r="S101" s="169"/>
      <c r="T101" s="174"/>
      <c r="AT101" s="175" t="s">
        <v>140</v>
      </c>
      <c r="AU101" s="175" t="s">
        <v>81</v>
      </c>
      <c r="AV101" s="175" t="s">
        <v>81</v>
      </c>
      <c r="AW101" s="175" t="s">
        <v>104</v>
      </c>
      <c r="AX101" s="175" t="s">
        <v>74</v>
      </c>
      <c r="AY101" s="175" t="s">
        <v>128</v>
      </c>
    </row>
    <row r="102" spans="2:51" s="6" customFormat="1" ht="15.75" customHeight="1">
      <c r="B102" s="161"/>
      <c r="C102" s="162"/>
      <c r="D102" s="159" t="s">
        <v>140</v>
      </c>
      <c r="E102" s="162"/>
      <c r="F102" s="163" t="s">
        <v>159</v>
      </c>
      <c r="G102" s="162"/>
      <c r="H102" s="162"/>
      <c r="J102" s="162"/>
      <c r="K102" s="162"/>
      <c r="L102" s="164"/>
      <c r="M102" s="165"/>
      <c r="N102" s="162"/>
      <c r="O102" s="162"/>
      <c r="P102" s="162"/>
      <c r="Q102" s="162"/>
      <c r="R102" s="162"/>
      <c r="S102" s="162"/>
      <c r="T102" s="166"/>
      <c r="AT102" s="167" t="s">
        <v>140</v>
      </c>
      <c r="AU102" s="167" t="s">
        <v>81</v>
      </c>
      <c r="AV102" s="167" t="s">
        <v>22</v>
      </c>
      <c r="AW102" s="167" t="s">
        <v>104</v>
      </c>
      <c r="AX102" s="167" t="s">
        <v>74</v>
      </c>
      <c r="AY102" s="167" t="s">
        <v>128</v>
      </c>
    </row>
    <row r="103" spans="2:51" s="6" customFormat="1" ht="15.75" customHeight="1">
      <c r="B103" s="168"/>
      <c r="C103" s="169"/>
      <c r="D103" s="159" t="s">
        <v>140</v>
      </c>
      <c r="E103" s="169"/>
      <c r="F103" s="170" t="s">
        <v>161</v>
      </c>
      <c r="G103" s="169"/>
      <c r="H103" s="171">
        <v>2640</v>
      </c>
      <c r="J103" s="169"/>
      <c r="K103" s="169"/>
      <c r="L103" s="172"/>
      <c r="M103" s="173"/>
      <c r="N103" s="169"/>
      <c r="O103" s="169"/>
      <c r="P103" s="169"/>
      <c r="Q103" s="169"/>
      <c r="R103" s="169"/>
      <c r="S103" s="169"/>
      <c r="T103" s="174"/>
      <c r="AT103" s="175" t="s">
        <v>140</v>
      </c>
      <c r="AU103" s="175" t="s">
        <v>81</v>
      </c>
      <c r="AV103" s="175" t="s">
        <v>81</v>
      </c>
      <c r="AW103" s="175" t="s">
        <v>104</v>
      </c>
      <c r="AX103" s="175" t="s">
        <v>74</v>
      </c>
      <c r="AY103" s="175" t="s">
        <v>128</v>
      </c>
    </row>
    <row r="104" spans="2:51" s="6" customFormat="1" ht="15.75" customHeight="1">
      <c r="B104" s="184"/>
      <c r="C104" s="185"/>
      <c r="D104" s="159" t="s">
        <v>140</v>
      </c>
      <c r="E104" s="185"/>
      <c r="F104" s="186" t="s">
        <v>162</v>
      </c>
      <c r="G104" s="185"/>
      <c r="H104" s="187">
        <v>5051.8</v>
      </c>
      <c r="J104" s="185"/>
      <c r="K104" s="185"/>
      <c r="L104" s="188"/>
      <c r="M104" s="189"/>
      <c r="N104" s="185"/>
      <c r="O104" s="185"/>
      <c r="P104" s="185"/>
      <c r="Q104" s="185"/>
      <c r="R104" s="185"/>
      <c r="S104" s="185"/>
      <c r="T104" s="190"/>
      <c r="AT104" s="191" t="s">
        <v>140</v>
      </c>
      <c r="AU104" s="191" t="s">
        <v>81</v>
      </c>
      <c r="AV104" s="191" t="s">
        <v>84</v>
      </c>
      <c r="AW104" s="191" t="s">
        <v>104</v>
      </c>
      <c r="AX104" s="191" t="s">
        <v>74</v>
      </c>
      <c r="AY104" s="191" t="s">
        <v>128</v>
      </c>
    </row>
    <row r="105" spans="2:51" s="6" customFormat="1" ht="15.75" customHeight="1">
      <c r="B105" s="176"/>
      <c r="C105" s="177"/>
      <c r="D105" s="159" t="s">
        <v>140</v>
      </c>
      <c r="E105" s="177"/>
      <c r="F105" s="178" t="s">
        <v>143</v>
      </c>
      <c r="G105" s="177"/>
      <c r="H105" s="179">
        <v>5051.8</v>
      </c>
      <c r="J105" s="177"/>
      <c r="K105" s="177"/>
      <c r="L105" s="180"/>
      <c r="M105" s="181"/>
      <c r="N105" s="177"/>
      <c r="O105" s="177"/>
      <c r="P105" s="177"/>
      <c r="Q105" s="177"/>
      <c r="R105" s="177"/>
      <c r="S105" s="177"/>
      <c r="T105" s="182"/>
      <c r="AT105" s="183" t="s">
        <v>140</v>
      </c>
      <c r="AU105" s="183" t="s">
        <v>81</v>
      </c>
      <c r="AV105" s="183" t="s">
        <v>87</v>
      </c>
      <c r="AW105" s="183" t="s">
        <v>104</v>
      </c>
      <c r="AX105" s="183" t="s">
        <v>22</v>
      </c>
      <c r="AY105" s="183" t="s">
        <v>128</v>
      </c>
    </row>
    <row r="106" spans="2:65" s="6" customFormat="1" ht="15.75" customHeight="1">
      <c r="B106" s="23"/>
      <c r="C106" s="145" t="s">
        <v>87</v>
      </c>
      <c r="D106" s="145" t="s">
        <v>130</v>
      </c>
      <c r="E106" s="146" t="s">
        <v>163</v>
      </c>
      <c r="F106" s="147" t="s">
        <v>164</v>
      </c>
      <c r="G106" s="148" t="s">
        <v>153</v>
      </c>
      <c r="H106" s="149">
        <v>188.7</v>
      </c>
      <c r="I106" s="150"/>
      <c r="J106" s="151">
        <f>ROUND($I$106*$H$106,2)</f>
        <v>0</v>
      </c>
      <c r="K106" s="147" t="s">
        <v>134</v>
      </c>
      <c r="L106" s="43"/>
      <c r="M106" s="152"/>
      <c r="N106" s="153" t="s">
        <v>45</v>
      </c>
      <c r="O106" s="24"/>
      <c r="P106" s="154">
        <f>$O$106*$H$106</f>
        <v>0</v>
      </c>
      <c r="Q106" s="154">
        <v>0</v>
      </c>
      <c r="R106" s="154">
        <f>$Q$106*$H$106</f>
        <v>0</v>
      </c>
      <c r="S106" s="154">
        <v>0.75</v>
      </c>
      <c r="T106" s="155">
        <f>$S$106*$H$106</f>
        <v>141.52499999999998</v>
      </c>
      <c r="AR106" s="89" t="s">
        <v>87</v>
      </c>
      <c r="AT106" s="89" t="s">
        <v>130</v>
      </c>
      <c r="AU106" s="89" t="s">
        <v>81</v>
      </c>
      <c r="AY106" s="6" t="s">
        <v>128</v>
      </c>
      <c r="BE106" s="156">
        <f>IF($N$106="základní",$J$106,0)</f>
        <v>0</v>
      </c>
      <c r="BF106" s="156">
        <f>IF($N$106="snížená",$J$106,0)</f>
        <v>0</v>
      </c>
      <c r="BG106" s="156">
        <f>IF($N$106="zákl. přenesená",$J$106,0)</f>
        <v>0</v>
      </c>
      <c r="BH106" s="156">
        <f>IF($N$106="sníž. přenesená",$J$106,0)</f>
        <v>0</v>
      </c>
      <c r="BI106" s="156">
        <f>IF($N$106="nulová",$J$106,0)</f>
        <v>0</v>
      </c>
      <c r="BJ106" s="89" t="s">
        <v>22</v>
      </c>
      <c r="BK106" s="156">
        <f>ROUND($I$106*$H$106,2)</f>
        <v>0</v>
      </c>
      <c r="BL106" s="89" t="s">
        <v>87</v>
      </c>
      <c r="BM106" s="89" t="s">
        <v>165</v>
      </c>
    </row>
    <row r="107" spans="2:47" s="6" customFormat="1" ht="16.5" customHeight="1">
      <c r="B107" s="23"/>
      <c r="C107" s="24"/>
      <c r="D107" s="157" t="s">
        <v>136</v>
      </c>
      <c r="E107" s="24"/>
      <c r="F107" s="158" t="s">
        <v>166</v>
      </c>
      <c r="G107" s="24"/>
      <c r="H107" s="24"/>
      <c r="J107" s="24"/>
      <c r="K107" s="24"/>
      <c r="L107" s="43"/>
      <c r="M107" s="56"/>
      <c r="N107" s="24"/>
      <c r="O107" s="24"/>
      <c r="P107" s="24"/>
      <c r="Q107" s="24"/>
      <c r="R107" s="24"/>
      <c r="S107" s="24"/>
      <c r="T107" s="57"/>
      <c r="AT107" s="6" t="s">
        <v>136</v>
      </c>
      <c r="AU107" s="6" t="s">
        <v>81</v>
      </c>
    </row>
    <row r="108" spans="2:47" s="6" customFormat="1" ht="30.75" customHeight="1">
      <c r="B108" s="23"/>
      <c r="C108" s="24"/>
      <c r="D108" s="159" t="s">
        <v>138</v>
      </c>
      <c r="E108" s="24"/>
      <c r="F108" s="160" t="s">
        <v>167</v>
      </c>
      <c r="G108" s="24"/>
      <c r="H108" s="24"/>
      <c r="J108" s="24"/>
      <c r="K108" s="24"/>
      <c r="L108" s="43"/>
      <c r="M108" s="56"/>
      <c r="N108" s="24"/>
      <c r="O108" s="24"/>
      <c r="P108" s="24"/>
      <c r="Q108" s="24"/>
      <c r="R108" s="24"/>
      <c r="S108" s="24"/>
      <c r="T108" s="57"/>
      <c r="AT108" s="6" t="s">
        <v>138</v>
      </c>
      <c r="AU108" s="6" t="s">
        <v>81</v>
      </c>
    </row>
    <row r="109" spans="2:51" s="6" customFormat="1" ht="15.75" customHeight="1">
      <c r="B109" s="161"/>
      <c r="C109" s="162"/>
      <c r="D109" s="159" t="s">
        <v>140</v>
      </c>
      <c r="E109" s="162"/>
      <c r="F109" s="163" t="s">
        <v>168</v>
      </c>
      <c r="G109" s="162"/>
      <c r="H109" s="162"/>
      <c r="J109" s="162"/>
      <c r="K109" s="162"/>
      <c r="L109" s="164"/>
      <c r="M109" s="165"/>
      <c r="N109" s="162"/>
      <c r="O109" s="162"/>
      <c r="P109" s="162"/>
      <c r="Q109" s="162"/>
      <c r="R109" s="162"/>
      <c r="S109" s="162"/>
      <c r="T109" s="166"/>
      <c r="AT109" s="167" t="s">
        <v>140</v>
      </c>
      <c r="AU109" s="167" t="s">
        <v>81</v>
      </c>
      <c r="AV109" s="167" t="s">
        <v>22</v>
      </c>
      <c r="AW109" s="167" t="s">
        <v>104</v>
      </c>
      <c r="AX109" s="167" t="s">
        <v>74</v>
      </c>
      <c r="AY109" s="167" t="s">
        <v>128</v>
      </c>
    </row>
    <row r="110" spans="2:51" s="6" customFormat="1" ht="15.75" customHeight="1">
      <c r="B110" s="161"/>
      <c r="C110" s="162"/>
      <c r="D110" s="159" t="s">
        <v>140</v>
      </c>
      <c r="E110" s="162"/>
      <c r="F110" s="163" t="s">
        <v>169</v>
      </c>
      <c r="G110" s="162"/>
      <c r="H110" s="162"/>
      <c r="J110" s="162"/>
      <c r="K110" s="162"/>
      <c r="L110" s="164"/>
      <c r="M110" s="165"/>
      <c r="N110" s="162"/>
      <c r="O110" s="162"/>
      <c r="P110" s="162"/>
      <c r="Q110" s="162"/>
      <c r="R110" s="162"/>
      <c r="S110" s="162"/>
      <c r="T110" s="166"/>
      <c r="AT110" s="167" t="s">
        <v>140</v>
      </c>
      <c r="AU110" s="167" t="s">
        <v>81</v>
      </c>
      <c r="AV110" s="167" t="s">
        <v>22</v>
      </c>
      <c r="AW110" s="167" t="s">
        <v>104</v>
      </c>
      <c r="AX110" s="167" t="s">
        <v>74</v>
      </c>
      <c r="AY110" s="167" t="s">
        <v>128</v>
      </c>
    </row>
    <row r="111" spans="2:51" s="6" customFormat="1" ht="15.75" customHeight="1">
      <c r="B111" s="161"/>
      <c r="C111" s="162"/>
      <c r="D111" s="159" t="s">
        <v>140</v>
      </c>
      <c r="E111" s="162"/>
      <c r="F111" s="163" t="s">
        <v>170</v>
      </c>
      <c r="G111" s="162"/>
      <c r="H111" s="162"/>
      <c r="J111" s="162"/>
      <c r="K111" s="162"/>
      <c r="L111" s="164"/>
      <c r="M111" s="165"/>
      <c r="N111" s="162"/>
      <c r="O111" s="162"/>
      <c r="P111" s="162"/>
      <c r="Q111" s="162"/>
      <c r="R111" s="162"/>
      <c r="S111" s="162"/>
      <c r="T111" s="166"/>
      <c r="AT111" s="167" t="s">
        <v>140</v>
      </c>
      <c r="AU111" s="167" t="s">
        <v>81</v>
      </c>
      <c r="AV111" s="167" t="s">
        <v>22</v>
      </c>
      <c r="AW111" s="167" t="s">
        <v>104</v>
      </c>
      <c r="AX111" s="167" t="s">
        <v>74</v>
      </c>
      <c r="AY111" s="167" t="s">
        <v>128</v>
      </c>
    </row>
    <row r="112" spans="2:51" s="6" customFormat="1" ht="15.75" customHeight="1">
      <c r="B112" s="161"/>
      <c r="C112" s="162"/>
      <c r="D112" s="159" t="s">
        <v>140</v>
      </c>
      <c r="E112" s="162"/>
      <c r="F112" s="163" t="s">
        <v>171</v>
      </c>
      <c r="G112" s="162"/>
      <c r="H112" s="162"/>
      <c r="J112" s="162"/>
      <c r="K112" s="162"/>
      <c r="L112" s="164"/>
      <c r="M112" s="165"/>
      <c r="N112" s="162"/>
      <c r="O112" s="162"/>
      <c r="P112" s="162"/>
      <c r="Q112" s="162"/>
      <c r="R112" s="162"/>
      <c r="S112" s="162"/>
      <c r="T112" s="166"/>
      <c r="AT112" s="167" t="s">
        <v>140</v>
      </c>
      <c r="AU112" s="167" t="s">
        <v>81</v>
      </c>
      <c r="AV112" s="167" t="s">
        <v>22</v>
      </c>
      <c r="AW112" s="167" t="s">
        <v>104</v>
      </c>
      <c r="AX112" s="167" t="s">
        <v>74</v>
      </c>
      <c r="AY112" s="167" t="s">
        <v>128</v>
      </c>
    </row>
    <row r="113" spans="2:51" s="6" customFormat="1" ht="15.75" customHeight="1">
      <c r="B113" s="168"/>
      <c r="C113" s="169"/>
      <c r="D113" s="159" t="s">
        <v>140</v>
      </c>
      <c r="E113" s="169"/>
      <c r="F113" s="170" t="s">
        <v>172</v>
      </c>
      <c r="G113" s="169"/>
      <c r="H113" s="171">
        <v>188.7</v>
      </c>
      <c r="J113" s="169"/>
      <c r="K113" s="169"/>
      <c r="L113" s="172"/>
      <c r="M113" s="173"/>
      <c r="N113" s="169"/>
      <c r="O113" s="169"/>
      <c r="P113" s="169"/>
      <c r="Q113" s="169"/>
      <c r="R113" s="169"/>
      <c r="S113" s="169"/>
      <c r="T113" s="174"/>
      <c r="AT113" s="175" t="s">
        <v>140</v>
      </c>
      <c r="AU113" s="175" t="s">
        <v>81</v>
      </c>
      <c r="AV113" s="175" t="s">
        <v>81</v>
      </c>
      <c r="AW113" s="175" t="s">
        <v>104</v>
      </c>
      <c r="AX113" s="175" t="s">
        <v>74</v>
      </c>
      <c r="AY113" s="175" t="s">
        <v>128</v>
      </c>
    </row>
    <row r="114" spans="2:51" s="6" customFormat="1" ht="15.75" customHeight="1">
      <c r="B114" s="184"/>
      <c r="C114" s="185"/>
      <c r="D114" s="159" t="s">
        <v>140</v>
      </c>
      <c r="E114" s="185"/>
      <c r="F114" s="186" t="s">
        <v>162</v>
      </c>
      <c r="G114" s="185"/>
      <c r="H114" s="187">
        <v>188.7</v>
      </c>
      <c r="J114" s="185"/>
      <c r="K114" s="185"/>
      <c r="L114" s="188"/>
      <c r="M114" s="189"/>
      <c r="N114" s="185"/>
      <c r="O114" s="185"/>
      <c r="P114" s="185"/>
      <c r="Q114" s="185"/>
      <c r="R114" s="185"/>
      <c r="S114" s="185"/>
      <c r="T114" s="190"/>
      <c r="AT114" s="191" t="s">
        <v>140</v>
      </c>
      <c r="AU114" s="191" t="s">
        <v>81</v>
      </c>
      <c r="AV114" s="191" t="s">
        <v>84</v>
      </c>
      <c r="AW114" s="191" t="s">
        <v>104</v>
      </c>
      <c r="AX114" s="191" t="s">
        <v>74</v>
      </c>
      <c r="AY114" s="191" t="s">
        <v>128</v>
      </c>
    </row>
    <row r="115" spans="2:51" s="6" customFormat="1" ht="15.75" customHeight="1">
      <c r="B115" s="176"/>
      <c r="C115" s="177"/>
      <c r="D115" s="159" t="s">
        <v>140</v>
      </c>
      <c r="E115" s="177"/>
      <c r="F115" s="178" t="s">
        <v>143</v>
      </c>
      <c r="G115" s="177"/>
      <c r="H115" s="179">
        <v>188.7</v>
      </c>
      <c r="J115" s="177"/>
      <c r="K115" s="177"/>
      <c r="L115" s="180"/>
      <c r="M115" s="181"/>
      <c r="N115" s="177"/>
      <c r="O115" s="177"/>
      <c r="P115" s="177"/>
      <c r="Q115" s="177"/>
      <c r="R115" s="177"/>
      <c r="S115" s="177"/>
      <c r="T115" s="182"/>
      <c r="AT115" s="183" t="s">
        <v>140</v>
      </c>
      <c r="AU115" s="183" t="s">
        <v>81</v>
      </c>
      <c r="AV115" s="183" t="s">
        <v>87</v>
      </c>
      <c r="AW115" s="183" t="s">
        <v>104</v>
      </c>
      <c r="AX115" s="183" t="s">
        <v>22</v>
      </c>
      <c r="AY115" s="183" t="s">
        <v>128</v>
      </c>
    </row>
    <row r="116" spans="2:65" s="6" customFormat="1" ht="15.75" customHeight="1">
      <c r="B116" s="23"/>
      <c r="C116" s="145" t="s">
        <v>90</v>
      </c>
      <c r="D116" s="145" t="s">
        <v>130</v>
      </c>
      <c r="E116" s="146" t="s">
        <v>173</v>
      </c>
      <c r="F116" s="147" t="s">
        <v>174</v>
      </c>
      <c r="G116" s="148" t="s">
        <v>153</v>
      </c>
      <c r="H116" s="149">
        <v>7.208</v>
      </c>
      <c r="I116" s="150"/>
      <c r="J116" s="151">
        <f>ROUND($I$116*$H$116,2)</f>
        <v>0</v>
      </c>
      <c r="K116" s="147" t="s">
        <v>134</v>
      </c>
      <c r="L116" s="43"/>
      <c r="M116" s="152"/>
      <c r="N116" s="153" t="s">
        <v>45</v>
      </c>
      <c r="O116" s="24"/>
      <c r="P116" s="154">
        <f>$O$116*$H$116</f>
        <v>0</v>
      </c>
      <c r="Q116" s="154">
        <v>0</v>
      </c>
      <c r="R116" s="154">
        <f>$Q$116*$H$116</f>
        <v>0</v>
      </c>
      <c r="S116" s="154">
        <v>2.41</v>
      </c>
      <c r="T116" s="155">
        <f>$S$116*$H$116</f>
        <v>17.371280000000002</v>
      </c>
      <c r="AR116" s="89" t="s">
        <v>87</v>
      </c>
      <c r="AT116" s="89" t="s">
        <v>130</v>
      </c>
      <c r="AU116" s="89" t="s">
        <v>81</v>
      </c>
      <c r="AY116" s="6" t="s">
        <v>128</v>
      </c>
      <c r="BE116" s="156">
        <f>IF($N$116="základní",$J$116,0)</f>
        <v>0</v>
      </c>
      <c r="BF116" s="156">
        <f>IF($N$116="snížená",$J$116,0)</f>
        <v>0</v>
      </c>
      <c r="BG116" s="156">
        <f>IF($N$116="zákl. přenesená",$J$116,0)</f>
        <v>0</v>
      </c>
      <c r="BH116" s="156">
        <f>IF($N$116="sníž. přenesená",$J$116,0)</f>
        <v>0</v>
      </c>
      <c r="BI116" s="156">
        <f>IF($N$116="nulová",$J$116,0)</f>
        <v>0</v>
      </c>
      <c r="BJ116" s="89" t="s">
        <v>22</v>
      </c>
      <c r="BK116" s="156">
        <f>ROUND($I$116*$H$116,2)</f>
        <v>0</v>
      </c>
      <c r="BL116" s="89" t="s">
        <v>87</v>
      </c>
      <c r="BM116" s="89" t="s">
        <v>175</v>
      </c>
    </row>
    <row r="117" spans="2:47" s="6" customFormat="1" ht="16.5" customHeight="1">
      <c r="B117" s="23"/>
      <c r="C117" s="24"/>
      <c r="D117" s="157" t="s">
        <v>136</v>
      </c>
      <c r="E117" s="24"/>
      <c r="F117" s="158" t="s">
        <v>176</v>
      </c>
      <c r="G117" s="24"/>
      <c r="H117" s="24"/>
      <c r="J117" s="24"/>
      <c r="K117" s="24"/>
      <c r="L117" s="43"/>
      <c r="M117" s="56"/>
      <c r="N117" s="24"/>
      <c r="O117" s="24"/>
      <c r="P117" s="24"/>
      <c r="Q117" s="24"/>
      <c r="R117" s="24"/>
      <c r="S117" s="24"/>
      <c r="T117" s="57"/>
      <c r="AT117" s="6" t="s">
        <v>136</v>
      </c>
      <c r="AU117" s="6" t="s">
        <v>81</v>
      </c>
    </row>
    <row r="118" spans="2:47" s="6" customFormat="1" ht="111.75" customHeight="1">
      <c r="B118" s="23"/>
      <c r="C118" s="24"/>
      <c r="D118" s="159" t="s">
        <v>138</v>
      </c>
      <c r="E118" s="24"/>
      <c r="F118" s="160" t="s">
        <v>177</v>
      </c>
      <c r="G118" s="24"/>
      <c r="H118" s="24"/>
      <c r="J118" s="24"/>
      <c r="K118" s="24"/>
      <c r="L118" s="43"/>
      <c r="M118" s="56"/>
      <c r="N118" s="24"/>
      <c r="O118" s="24"/>
      <c r="P118" s="24"/>
      <c r="Q118" s="24"/>
      <c r="R118" s="24"/>
      <c r="S118" s="24"/>
      <c r="T118" s="57"/>
      <c r="AT118" s="6" t="s">
        <v>138</v>
      </c>
      <c r="AU118" s="6" t="s">
        <v>81</v>
      </c>
    </row>
    <row r="119" spans="2:51" s="6" customFormat="1" ht="15.75" customHeight="1">
      <c r="B119" s="161"/>
      <c r="C119" s="162"/>
      <c r="D119" s="159" t="s">
        <v>140</v>
      </c>
      <c r="E119" s="162"/>
      <c r="F119" s="163" t="s">
        <v>178</v>
      </c>
      <c r="G119" s="162"/>
      <c r="H119" s="162"/>
      <c r="J119" s="162"/>
      <c r="K119" s="162"/>
      <c r="L119" s="164"/>
      <c r="M119" s="165"/>
      <c r="N119" s="162"/>
      <c r="O119" s="162"/>
      <c r="P119" s="162"/>
      <c r="Q119" s="162"/>
      <c r="R119" s="162"/>
      <c r="S119" s="162"/>
      <c r="T119" s="166"/>
      <c r="AT119" s="167" t="s">
        <v>140</v>
      </c>
      <c r="AU119" s="167" t="s">
        <v>81</v>
      </c>
      <c r="AV119" s="167" t="s">
        <v>22</v>
      </c>
      <c r="AW119" s="167" t="s">
        <v>104</v>
      </c>
      <c r="AX119" s="167" t="s">
        <v>74</v>
      </c>
      <c r="AY119" s="167" t="s">
        <v>128</v>
      </c>
    </row>
    <row r="120" spans="2:51" s="6" customFormat="1" ht="15.75" customHeight="1">
      <c r="B120" s="168"/>
      <c r="C120" s="169"/>
      <c r="D120" s="159" t="s">
        <v>140</v>
      </c>
      <c r="E120" s="169"/>
      <c r="F120" s="170" t="s">
        <v>179</v>
      </c>
      <c r="G120" s="169"/>
      <c r="H120" s="171">
        <v>1.688</v>
      </c>
      <c r="J120" s="169"/>
      <c r="K120" s="169"/>
      <c r="L120" s="172"/>
      <c r="M120" s="173"/>
      <c r="N120" s="169"/>
      <c r="O120" s="169"/>
      <c r="P120" s="169"/>
      <c r="Q120" s="169"/>
      <c r="R120" s="169"/>
      <c r="S120" s="169"/>
      <c r="T120" s="174"/>
      <c r="AT120" s="175" t="s">
        <v>140</v>
      </c>
      <c r="AU120" s="175" t="s">
        <v>81</v>
      </c>
      <c r="AV120" s="175" t="s">
        <v>81</v>
      </c>
      <c r="AW120" s="175" t="s">
        <v>104</v>
      </c>
      <c r="AX120" s="175" t="s">
        <v>74</v>
      </c>
      <c r="AY120" s="175" t="s">
        <v>128</v>
      </c>
    </row>
    <row r="121" spans="2:51" s="6" customFormat="1" ht="15.75" customHeight="1">
      <c r="B121" s="161"/>
      <c r="C121" s="162"/>
      <c r="D121" s="159" t="s">
        <v>140</v>
      </c>
      <c r="E121" s="162"/>
      <c r="F121" s="163" t="s">
        <v>180</v>
      </c>
      <c r="G121" s="162"/>
      <c r="H121" s="162"/>
      <c r="J121" s="162"/>
      <c r="K121" s="162"/>
      <c r="L121" s="164"/>
      <c r="M121" s="165"/>
      <c r="N121" s="162"/>
      <c r="O121" s="162"/>
      <c r="P121" s="162"/>
      <c r="Q121" s="162"/>
      <c r="R121" s="162"/>
      <c r="S121" s="162"/>
      <c r="T121" s="166"/>
      <c r="AT121" s="167" t="s">
        <v>140</v>
      </c>
      <c r="AU121" s="167" t="s">
        <v>81</v>
      </c>
      <c r="AV121" s="167" t="s">
        <v>22</v>
      </c>
      <c r="AW121" s="167" t="s">
        <v>104</v>
      </c>
      <c r="AX121" s="167" t="s">
        <v>74</v>
      </c>
      <c r="AY121" s="167" t="s">
        <v>128</v>
      </c>
    </row>
    <row r="122" spans="2:51" s="6" customFormat="1" ht="15.75" customHeight="1">
      <c r="B122" s="168"/>
      <c r="C122" s="169"/>
      <c r="D122" s="159" t="s">
        <v>140</v>
      </c>
      <c r="E122" s="169"/>
      <c r="F122" s="170" t="s">
        <v>181</v>
      </c>
      <c r="G122" s="169"/>
      <c r="H122" s="171">
        <v>5.52</v>
      </c>
      <c r="J122" s="169"/>
      <c r="K122" s="169"/>
      <c r="L122" s="172"/>
      <c r="M122" s="173"/>
      <c r="N122" s="169"/>
      <c r="O122" s="169"/>
      <c r="P122" s="169"/>
      <c r="Q122" s="169"/>
      <c r="R122" s="169"/>
      <c r="S122" s="169"/>
      <c r="T122" s="174"/>
      <c r="AT122" s="175" t="s">
        <v>140</v>
      </c>
      <c r="AU122" s="175" t="s">
        <v>81</v>
      </c>
      <c r="AV122" s="175" t="s">
        <v>81</v>
      </c>
      <c r="AW122" s="175" t="s">
        <v>104</v>
      </c>
      <c r="AX122" s="175" t="s">
        <v>74</v>
      </c>
      <c r="AY122" s="175" t="s">
        <v>128</v>
      </c>
    </row>
    <row r="123" spans="2:51" s="6" customFormat="1" ht="15.75" customHeight="1">
      <c r="B123" s="176"/>
      <c r="C123" s="177"/>
      <c r="D123" s="159" t="s">
        <v>140</v>
      </c>
      <c r="E123" s="177"/>
      <c r="F123" s="178" t="s">
        <v>143</v>
      </c>
      <c r="G123" s="177"/>
      <c r="H123" s="179">
        <v>7.208</v>
      </c>
      <c r="J123" s="177"/>
      <c r="K123" s="177"/>
      <c r="L123" s="180"/>
      <c r="M123" s="181"/>
      <c r="N123" s="177"/>
      <c r="O123" s="177"/>
      <c r="P123" s="177"/>
      <c r="Q123" s="177"/>
      <c r="R123" s="177"/>
      <c r="S123" s="177"/>
      <c r="T123" s="182"/>
      <c r="AT123" s="183" t="s">
        <v>140</v>
      </c>
      <c r="AU123" s="183" t="s">
        <v>81</v>
      </c>
      <c r="AV123" s="183" t="s">
        <v>87</v>
      </c>
      <c r="AW123" s="183" t="s">
        <v>104</v>
      </c>
      <c r="AX123" s="183" t="s">
        <v>22</v>
      </c>
      <c r="AY123" s="183" t="s">
        <v>128</v>
      </c>
    </row>
    <row r="124" spans="2:63" s="132" customFormat="1" ht="30.75" customHeight="1">
      <c r="B124" s="133"/>
      <c r="C124" s="134"/>
      <c r="D124" s="134" t="s">
        <v>73</v>
      </c>
      <c r="E124" s="143" t="s">
        <v>182</v>
      </c>
      <c r="F124" s="143" t="s">
        <v>183</v>
      </c>
      <c r="G124" s="134"/>
      <c r="H124" s="134"/>
      <c r="J124" s="144">
        <f>$BK$124</f>
        <v>0</v>
      </c>
      <c r="K124" s="134"/>
      <c r="L124" s="137"/>
      <c r="M124" s="138"/>
      <c r="N124" s="134"/>
      <c r="O124" s="134"/>
      <c r="P124" s="139">
        <f>SUM($P$125:$P$153)</f>
        <v>0</v>
      </c>
      <c r="Q124" s="134"/>
      <c r="R124" s="139">
        <f>SUM($R$125:$R$153)</f>
        <v>0</v>
      </c>
      <c r="S124" s="134"/>
      <c r="T124" s="140">
        <f>SUM($T$125:$T$153)</f>
        <v>0</v>
      </c>
      <c r="AR124" s="141" t="s">
        <v>22</v>
      </c>
      <c r="AT124" s="141" t="s">
        <v>73</v>
      </c>
      <c r="AU124" s="141" t="s">
        <v>22</v>
      </c>
      <c r="AY124" s="141" t="s">
        <v>128</v>
      </c>
      <c r="BK124" s="142">
        <f>SUM($BK$125:$BK$153)</f>
        <v>0</v>
      </c>
    </row>
    <row r="125" spans="2:65" s="6" customFormat="1" ht="15.75" customHeight="1">
      <c r="B125" s="23"/>
      <c r="C125" s="145" t="s">
        <v>93</v>
      </c>
      <c r="D125" s="145" t="s">
        <v>130</v>
      </c>
      <c r="E125" s="146" t="s">
        <v>184</v>
      </c>
      <c r="F125" s="147" t="s">
        <v>185</v>
      </c>
      <c r="G125" s="148" t="s">
        <v>186</v>
      </c>
      <c r="H125" s="149">
        <v>1378.13</v>
      </c>
      <c r="I125" s="150"/>
      <c r="J125" s="151">
        <f>ROUND($I$125*$H$125,2)</f>
        <v>0</v>
      </c>
      <c r="K125" s="147" t="s">
        <v>134</v>
      </c>
      <c r="L125" s="43"/>
      <c r="M125" s="152"/>
      <c r="N125" s="153" t="s">
        <v>45</v>
      </c>
      <c r="O125" s="24"/>
      <c r="P125" s="154">
        <f>$O$125*$H$125</f>
        <v>0</v>
      </c>
      <c r="Q125" s="154">
        <v>0</v>
      </c>
      <c r="R125" s="154">
        <f>$Q$125*$H$125</f>
        <v>0</v>
      </c>
      <c r="S125" s="154">
        <v>0</v>
      </c>
      <c r="T125" s="155">
        <f>$S$125*$H$125</f>
        <v>0</v>
      </c>
      <c r="AR125" s="89" t="s">
        <v>87</v>
      </c>
      <c r="AT125" s="89" t="s">
        <v>130</v>
      </c>
      <c r="AU125" s="89" t="s">
        <v>81</v>
      </c>
      <c r="AY125" s="6" t="s">
        <v>128</v>
      </c>
      <c r="BE125" s="156">
        <f>IF($N$125="základní",$J$125,0)</f>
        <v>0</v>
      </c>
      <c r="BF125" s="156">
        <f>IF($N$125="snížená",$J$125,0)</f>
        <v>0</v>
      </c>
      <c r="BG125" s="156">
        <f>IF($N$125="zákl. přenesená",$J$125,0)</f>
        <v>0</v>
      </c>
      <c r="BH125" s="156">
        <f>IF($N$125="sníž. přenesená",$J$125,0)</f>
        <v>0</v>
      </c>
      <c r="BI125" s="156">
        <f>IF($N$125="nulová",$J$125,0)</f>
        <v>0</v>
      </c>
      <c r="BJ125" s="89" t="s">
        <v>22</v>
      </c>
      <c r="BK125" s="156">
        <f>ROUND($I$125*$H$125,2)</f>
        <v>0</v>
      </c>
      <c r="BL125" s="89" t="s">
        <v>87</v>
      </c>
      <c r="BM125" s="89" t="s">
        <v>187</v>
      </c>
    </row>
    <row r="126" spans="2:47" s="6" customFormat="1" ht="16.5" customHeight="1">
      <c r="B126" s="23"/>
      <c r="C126" s="24"/>
      <c r="D126" s="157" t="s">
        <v>136</v>
      </c>
      <c r="E126" s="24"/>
      <c r="F126" s="158" t="s">
        <v>188</v>
      </c>
      <c r="G126" s="24"/>
      <c r="H126" s="24"/>
      <c r="J126" s="24"/>
      <c r="K126" s="24"/>
      <c r="L126" s="43"/>
      <c r="M126" s="56"/>
      <c r="N126" s="24"/>
      <c r="O126" s="24"/>
      <c r="P126" s="24"/>
      <c r="Q126" s="24"/>
      <c r="R126" s="24"/>
      <c r="S126" s="24"/>
      <c r="T126" s="57"/>
      <c r="AT126" s="6" t="s">
        <v>136</v>
      </c>
      <c r="AU126" s="6" t="s">
        <v>81</v>
      </c>
    </row>
    <row r="127" spans="2:47" s="6" customFormat="1" ht="30.75" customHeight="1">
      <c r="B127" s="23"/>
      <c r="C127" s="24"/>
      <c r="D127" s="159" t="s">
        <v>138</v>
      </c>
      <c r="E127" s="24"/>
      <c r="F127" s="160" t="s">
        <v>189</v>
      </c>
      <c r="G127" s="24"/>
      <c r="H127" s="24"/>
      <c r="J127" s="24"/>
      <c r="K127" s="24"/>
      <c r="L127" s="43"/>
      <c r="M127" s="56"/>
      <c r="N127" s="24"/>
      <c r="O127" s="24"/>
      <c r="P127" s="24"/>
      <c r="Q127" s="24"/>
      <c r="R127" s="24"/>
      <c r="S127" s="24"/>
      <c r="T127" s="57"/>
      <c r="AT127" s="6" t="s">
        <v>138</v>
      </c>
      <c r="AU127" s="6" t="s">
        <v>81</v>
      </c>
    </row>
    <row r="128" spans="2:51" s="6" customFormat="1" ht="15.75" customHeight="1">
      <c r="B128" s="161"/>
      <c r="C128" s="162"/>
      <c r="D128" s="159" t="s">
        <v>140</v>
      </c>
      <c r="E128" s="162"/>
      <c r="F128" s="163" t="s">
        <v>190</v>
      </c>
      <c r="G128" s="162"/>
      <c r="H128" s="162"/>
      <c r="J128" s="162"/>
      <c r="K128" s="162"/>
      <c r="L128" s="164"/>
      <c r="M128" s="165"/>
      <c r="N128" s="162"/>
      <c r="O128" s="162"/>
      <c r="P128" s="162"/>
      <c r="Q128" s="162"/>
      <c r="R128" s="162"/>
      <c r="S128" s="162"/>
      <c r="T128" s="166"/>
      <c r="AT128" s="167" t="s">
        <v>140</v>
      </c>
      <c r="AU128" s="167" t="s">
        <v>81</v>
      </c>
      <c r="AV128" s="167" t="s">
        <v>22</v>
      </c>
      <c r="AW128" s="167" t="s">
        <v>104</v>
      </c>
      <c r="AX128" s="167" t="s">
        <v>74</v>
      </c>
      <c r="AY128" s="167" t="s">
        <v>128</v>
      </c>
    </row>
    <row r="129" spans="2:51" s="6" customFormat="1" ht="15.75" customHeight="1">
      <c r="B129" s="168"/>
      <c r="C129" s="169"/>
      <c r="D129" s="159" t="s">
        <v>140</v>
      </c>
      <c r="E129" s="169"/>
      <c r="F129" s="170" t="s">
        <v>191</v>
      </c>
      <c r="G129" s="169"/>
      <c r="H129" s="171">
        <v>1378.13</v>
      </c>
      <c r="J129" s="169"/>
      <c r="K129" s="169"/>
      <c r="L129" s="172"/>
      <c r="M129" s="173"/>
      <c r="N129" s="169"/>
      <c r="O129" s="169"/>
      <c r="P129" s="169"/>
      <c r="Q129" s="169"/>
      <c r="R129" s="169"/>
      <c r="S129" s="169"/>
      <c r="T129" s="174"/>
      <c r="AT129" s="175" t="s">
        <v>140</v>
      </c>
      <c r="AU129" s="175" t="s">
        <v>81</v>
      </c>
      <c r="AV129" s="175" t="s">
        <v>81</v>
      </c>
      <c r="AW129" s="175" t="s">
        <v>104</v>
      </c>
      <c r="AX129" s="175" t="s">
        <v>74</v>
      </c>
      <c r="AY129" s="175" t="s">
        <v>128</v>
      </c>
    </row>
    <row r="130" spans="2:51" s="6" customFormat="1" ht="15.75" customHeight="1">
      <c r="B130" s="176"/>
      <c r="C130" s="177"/>
      <c r="D130" s="159" t="s">
        <v>140</v>
      </c>
      <c r="E130" s="177"/>
      <c r="F130" s="178" t="s">
        <v>143</v>
      </c>
      <c r="G130" s="177"/>
      <c r="H130" s="179">
        <v>1378.13</v>
      </c>
      <c r="J130" s="177"/>
      <c r="K130" s="177"/>
      <c r="L130" s="180"/>
      <c r="M130" s="181"/>
      <c r="N130" s="177"/>
      <c r="O130" s="177"/>
      <c r="P130" s="177"/>
      <c r="Q130" s="177"/>
      <c r="R130" s="177"/>
      <c r="S130" s="177"/>
      <c r="T130" s="182"/>
      <c r="AT130" s="183" t="s">
        <v>140</v>
      </c>
      <c r="AU130" s="183" t="s">
        <v>81</v>
      </c>
      <c r="AV130" s="183" t="s">
        <v>87</v>
      </c>
      <c r="AW130" s="183" t="s">
        <v>104</v>
      </c>
      <c r="AX130" s="183" t="s">
        <v>22</v>
      </c>
      <c r="AY130" s="183" t="s">
        <v>128</v>
      </c>
    </row>
    <row r="131" spans="2:65" s="6" customFormat="1" ht="15.75" customHeight="1">
      <c r="B131" s="23"/>
      <c r="C131" s="145" t="s">
        <v>192</v>
      </c>
      <c r="D131" s="145" t="s">
        <v>130</v>
      </c>
      <c r="E131" s="146" t="s">
        <v>193</v>
      </c>
      <c r="F131" s="147" t="s">
        <v>194</v>
      </c>
      <c r="G131" s="148" t="s">
        <v>186</v>
      </c>
      <c r="H131" s="149">
        <v>26184.47</v>
      </c>
      <c r="I131" s="150"/>
      <c r="J131" s="151">
        <f>ROUND($I$131*$H$131,2)</f>
        <v>0</v>
      </c>
      <c r="K131" s="147" t="s">
        <v>134</v>
      </c>
      <c r="L131" s="43"/>
      <c r="M131" s="152"/>
      <c r="N131" s="153" t="s">
        <v>45</v>
      </c>
      <c r="O131" s="24"/>
      <c r="P131" s="154">
        <f>$O$131*$H$131</f>
        <v>0</v>
      </c>
      <c r="Q131" s="154">
        <v>0</v>
      </c>
      <c r="R131" s="154">
        <f>$Q$131*$H$131</f>
        <v>0</v>
      </c>
      <c r="S131" s="154">
        <v>0</v>
      </c>
      <c r="T131" s="155">
        <f>$S$131*$H$131</f>
        <v>0</v>
      </c>
      <c r="AR131" s="89" t="s">
        <v>87</v>
      </c>
      <c r="AT131" s="89" t="s">
        <v>130</v>
      </c>
      <c r="AU131" s="89" t="s">
        <v>81</v>
      </c>
      <c r="AY131" s="6" t="s">
        <v>128</v>
      </c>
      <c r="BE131" s="156">
        <f>IF($N$131="základní",$J$131,0)</f>
        <v>0</v>
      </c>
      <c r="BF131" s="156">
        <f>IF($N$131="snížená",$J$131,0)</f>
        <v>0</v>
      </c>
      <c r="BG131" s="156">
        <f>IF($N$131="zákl. přenesená",$J$131,0)</f>
        <v>0</v>
      </c>
      <c r="BH131" s="156">
        <f>IF($N$131="sníž. přenesená",$J$131,0)</f>
        <v>0</v>
      </c>
      <c r="BI131" s="156">
        <f>IF($N$131="nulová",$J$131,0)</f>
        <v>0</v>
      </c>
      <c r="BJ131" s="89" t="s">
        <v>22</v>
      </c>
      <c r="BK131" s="156">
        <f>ROUND($I$131*$H$131,2)</f>
        <v>0</v>
      </c>
      <c r="BL131" s="89" t="s">
        <v>87</v>
      </c>
      <c r="BM131" s="89" t="s">
        <v>195</v>
      </c>
    </row>
    <row r="132" spans="2:47" s="6" customFormat="1" ht="27" customHeight="1">
      <c r="B132" s="23"/>
      <c r="C132" s="24"/>
      <c r="D132" s="157" t="s">
        <v>136</v>
      </c>
      <c r="E132" s="24"/>
      <c r="F132" s="158" t="s">
        <v>196</v>
      </c>
      <c r="G132" s="24"/>
      <c r="H132" s="24"/>
      <c r="J132" s="24"/>
      <c r="K132" s="24"/>
      <c r="L132" s="43"/>
      <c r="M132" s="56"/>
      <c r="N132" s="24"/>
      <c r="O132" s="24"/>
      <c r="P132" s="24"/>
      <c r="Q132" s="24"/>
      <c r="R132" s="24"/>
      <c r="S132" s="24"/>
      <c r="T132" s="57"/>
      <c r="AT132" s="6" t="s">
        <v>136</v>
      </c>
      <c r="AU132" s="6" t="s">
        <v>81</v>
      </c>
    </row>
    <row r="133" spans="2:47" s="6" customFormat="1" ht="30.75" customHeight="1">
      <c r="B133" s="23"/>
      <c r="C133" s="24"/>
      <c r="D133" s="159" t="s">
        <v>138</v>
      </c>
      <c r="E133" s="24"/>
      <c r="F133" s="160" t="s">
        <v>189</v>
      </c>
      <c r="G133" s="24"/>
      <c r="H133" s="24"/>
      <c r="J133" s="24"/>
      <c r="K133" s="24"/>
      <c r="L133" s="43"/>
      <c r="M133" s="56"/>
      <c r="N133" s="24"/>
      <c r="O133" s="24"/>
      <c r="P133" s="24"/>
      <c r="Q133" s="24"/>
      <c r="R133" s="24"/>
      <c r="S133" s="24"/>
      <c r="T133" s="57"/>
      <c r="AT133" s="6" t="s">
        <v>138</v>
      </c>
      <c r="AU133" s="6" t="s">
        <v>81</v>
      </c>
    </row>
    <row r="134" spans="2:51" s="6" customFormat="1" ht="15.75" customHeight="1">
      <c r="B134" s="168"/>
      <c r="C134" s="169"/>
      <c r="D134" s="159" t="s">
        <v>140</v>
      </c>
      <c r="E134" s="169"/>
      <c r="F134" s="170" t="s">
        <v>197</v>
      </c>
      <c r="G134" s="169"/>
      <c r="H134" s="171">
        <v>26184.47</v>
      </c>
      <c r="J134" s="169"/>
      <c r="K134" s="169"/>
      <c r="L134" s="172"/>
      <c r="M134" s="173"/>
      <c r="N134" s="169"/>
      <c r="O134" s="169"/>
      <c r="P134" s="169"/>
      <c r="Q134" s="169"/>
      <c r="R134" s="169"/>
      <c r="S134" s="169"/>
      <c r="T134" s="174"/>
      <c r="AT134" s="175" t="s">
        <v>140</v>
      </c>
      <c r="AU134" s="175" t="s">
        <v>81</v>
      </c>
      <c r="AV134" s="175" t="s">
        <v>81</v>
      </c>
      <c r="AW134" s="175" t="s">
        <v>104</v>
      </c>
      <c r="AX134" s="175" t="s">
        <v>22</v>
      </c>
      <c r="AY134" s="175" t="s">
        <v>128</v>
      </c>
    </row>
    <row r="135" spans="2:65" s="6" customFormat="1" ht="15.75" customHeight="1">
      <c r="B135" s="23"/>
      <c r="C135" s="145" t="s">
        <v>198</v>
      </c>
      <c r="D135" s="145" t="s">
        <v>130</v>
      </c>
      <c r="E135" s="146" t="s">
        <v>199</v>
      </c>
      <c r="F135" s="147" t="s">
        <v>200</v>
      </c>
      <c r="G135" s="148" t="s">
        <v>186</v>
      </c>
      <c r="H135" s="149">
        <v>1041.703</v>
      </c>
      <c r="I135" s="150"/>
      <c r="J135" s="151">
        <f>ROUND($I$135*$H$135,2)</f>
        <v>0</v>
      </c>
      <c r="K135" s="147" t="s">
        <v>134</v>
      </c>
      <c r="L135" s="43"/>
      <c r="M135" s="152"/>
      <c r="N135" s="153" t="s">
        <v>45</v>
      </c>
      <c r="O135" s="24"/>
      <c r="P135" s="154">
        <f>$O$135*$H$135</f>
        <v>0</v>
      </c>
      <c r="Q135" s="154">
        <v>0</v>
      </c>
      <c r="R135" s="154">
        <f>$Q$135*$H$135</f>
        <v>0</v>
      </c>
      <c r="S135" s="154">
        <v>0</v>
      </c>
      <c r="T135" s="155">
        <f>$S$135*$H$135</f>
        <v>0</v>
      </c>
      <c r="AR135" s="89" t="s">
        <v>87</v>
      </c>
      <c r="AT135" s="89" t="s">
        <v>130</v>
      </c>
      <c r="AU135" s="89" t="s">
        <v>81</v>
      </c>
      <c r="AY135" s="6" t="s">
        <v>128</v>
      </c>
      <c r="BE135" s="156">
        <f>IF($N$135="základní",$J$135,0)</f>
        <v>0</v>
      </c>
      <c r="BF135" s="156">
        <f>IF($N$135="snížená",$J$135,0)</f>
        <v>0</v>
      </c>
      <c r="BG135" s="156">
        <f>IF($N$135="zákl. přenesená",$J$135,0)</f>
        <v>0</v>
      </c>
      <c r="BH135" s="156">
        <f>IF($N$135="sníž. přenesená",$J$135,0)</f>
        <v>0</v>
      </c>
      <c r="BI135" s="156">
        <f>IF($N$135="nulová",$J$135,0)</f>
        <v>0</v>
      </c>
      <c r="BJ135" s="89" t="s">
        <v>22</v>
      </c>
      <c r="BK135" s="156">
        <f>ROUND($I$135*$H$135,2)</f>
        <v>0</v>
      </c>
      <c r="BL135" s="89" t="s">
        <v>87</v>
      </c>
      <c r="BM135" s="89" t="s">
        <v>201</v>
      </c>
    </row>
    <row r="136" spans="2:47" s="6" customFormat="1" ht="16.5" customHeight="1">
      <c r="B136" s="23"/>
      <c r="C136" s="24"/>
      <c r="D136" s="157" t="s">
        <v>136</v>
      </c>
      <c r="E136" s="24"/>
      <c r="F136" s="158" t="s">
        <v>202</v>
      </c>
      <c r="G136" s="24"/>
      <c r="H136" s="24"/>
      <c r="J136" s="24"/>
      <c r="K136" s="24"/>
      <c r="L136" s="43"/>
      <c r="M136" s="56"/>
      <c r="N136" s="24"/>
      <c r="O136" s="24"/>
      <c r="P136" s="24"/>
      <c r="Q136" s="24"/>
      <c r="R136" s="24"/>
      <c r="S136" s="24"/>
      <c r="T136" s="57"/>
      <c r="AT136" s="6" t="s">
        <v>136</v>
      </c>
      <c r="AU136" s="6" t="s">
        <v>81</v>
      </c>
    </row>
    <row r="137" spans="2:47" s="6" customFormat="1" ht="57.75" customHeight="1">
      <c r="B137" s="23"/>
      <c r="C137" s="24"/>
      <c r="D137" s="159" t="s">
        <v>138</v>
      </c>
      <c r="E137" s="24"/>
      <c r="F137" s="160" t="s">
        <v>203</v>
      </c>
      <c r="G137" s="24"/>
      <c r="H137" s="24"/>
      <c r="J137" s="24"/>
      <c r="K137" s="24"/>
      <c r="L137" s="43"/>
      <c r="M137" s="56"/>
      <c r="N137" s="24"/>
      <c r="O137" s="24"/>
      <c r="P137" s="24"/>
      <c r="Q137" s="24"/>
      <c r="R137" s="24"/>
      <c r="S137" s="24"/>
      <c r="T137" s="57"/>
      <c r="AT137" s="6" t="s">
        <v>138</v>
      </c>
      <c r="AU137" s="6" t="s">
        <v>81</v>
      </c>
    </row>
    <row r="138" spans="2:51" s="6" customFormat="1" ht="15.75" customHeight="1">
      <c r="B138" s="168"/>
      <c r="C138" s="169"/>
      <c r="D138" s="159" t="s">
        <v>140</v>
      </c>
      <c r="E138" s="169"/>
      <c r="F138" s="170" t="s">
        <v>204</v>
      </c>
      <c r="G138" s="169"/>
      <c r="H138" s="171">
        <v>1041.703</v>
      </c>
      <c r="J138" s="169"/>
      <c r="K138" s="169"/>
      <c r="L138" s="172"/>
      <c r="M138" s="173"/>
      <c r="N138" s="169"/>
      <c r="O138" s="169"/>
      <c r="P138" s="169"/>
      <c r="Q138" s="169"/>
      <c r="R138" s="169"/>
      <c r="S138" s="169"/>
      <c r="T138" s="174"/>
      <c r="AT138" s="175" t="s">
        <v>140</v>
      </c>
      <c r="AU138" s="175" t="s">
        <v>81</v>
      </c>
      <c r="AV138" s="175" t="s">
        <v>81</v>
      </c>
      <c r="AW138" s="175" t="s">
        <v>104</v>
      </c>
      <c r="AX138" s="175" t="s">
        <v>22</v>
      </c>
      <c r="AY138" s="175" t="s">
        <v>128</v>
      </c>
    </row>
    <row r="139" spans="2:65" s="6" customFormat="1" ht="15.75" customHeight="1">
      <c r="B139" s="23"/>
      <c r="C139" s="145" t="s">
        <v>149</v>
      </c>
      <c r="D139" s="145" t="s">
        <v>130</v>
      </c>
      <c r="E139" s="146" t="s">
        <v>205</v>
      </c>
      <c r="F139" s="147" t="s">
        <v>206</v>
      </c>
      <c r="G139" s="148" t="s">
        <v>186</v>
      </c>
      <c r="H139" s="149">
        <v>13</v>
      </c>
      <c r="I139" s="150"/>
      <c r="J139" s="151">
        <f>ROUND($I$139*$H$139,2)</f>
        <v>0</v>
      </c>
      <c r="K139" s="147" t="s">
        <v>134</v>
      </c>
      <c r="L139" s="43"/>
      <c r="M139" s="152"/>
      <c r="N139" s="153" t="s">
        <v>45</v>
      </c>
      <c r="O139" s="24"/>
      <c r="P139" s="154">
        <f>$O$139*$H$139</f>
        <v>0</v>
      </c>
      <c r="Q139" s="154">
        <v>0</v>
      </c>
      <c r="R139" s="154">
        <f>$Q$139*$H$139</f>
        <v>0</v>
      </c>
      <c r="S139" s="154">
        <v>0</v>
      </c>
      <c r="T139" s="155">
        <f>$S$139*$H$139</f>
        <v>0</v>
      </c>
      <c r="AR139" s="89" t="s">
        <v>87</v>
      </c>
      <c r="AT139" s="89" t="s">
        <v>130</v>
      </c>
      <c r="AU139" s="89" t="s">
        <v>81</v>
      </c>
      <c r="AY139" s="6" t="s">
        <v>128</v>
      </c>
      <c r="BE139" s="156">
        <f>IF($N$139="základní",$J$139,0)</f>
        <v>0</v>
      </c>
      <c r="BF139" s="156">
        <f>IF($N$139="snížená",$J$139,0)</f>
        <v>0</v>
      </c>
      <c r="BG139" s="156">
        <f>IF($N$139="zákl. přenesená",$J$139,0)</f>
        <v>0</v>
      </c>
      <c r="BH139" s="156">
        <f>IF($N$139="sníž. přenesená",$J$139,0)</f>
        <v>0</v>
      </c>
      <c r="BI139" s="156">
        <f>IF($N$139="nulová",$J$139,0)</f>
        <v>0</v>
      </c>
      <c r="BJ139" s="89" t="s">
        <v>22</v>
      </c>
      <c r="BK139" s="156">
        <f>ROUND($I$139*$H$139,2)</f>
        <v>0</v>
      </c>
      <c r="BL139" s="89" t="s">
        <v>87</v>
      </c>
      <c r="BM139" s="89" t="s">
        <v>207</v>
      </c>
    </row>
    <row r="140" spans="2:47" s="6" customFormat="1" ht="16.5" customHeight="1">
      <c r="B140" s="23"/>
      <c r="C140" s="24"/>
      <c r="D140" s="157" t="s">
        <v>136</v>
      </c>
      <c r="E140" s="24"/>
      <c r="F140" s="158" t="s">
        <v>208</v>
      </c>
      <c r="G140" s="24"/>
      <c r="H140" s="24"/>
      <c r="J140" s="24"/>
      <c r="K140" s="24"/>
      <c r="L140" s="43"/>
      <c r="M140" s="56"/>
      <c r="N140" s="24"/>
      <c r="O140" s="24"/>
      <c r="P140" s="24"/>
      <c r="Q140" s="24"/>
      <c r="R140" s="24"/>
      <c r="S140" s="24"/>
      <c r="T140" s="57"/>
      <c r="AT140" s="6" t="s">
        <v>136</v>
      </c>
      <c r="AU140" s="6" t="s">
        <v>81</v>
      </c>
    </row>
    <row r="141" spans="2:47" s="6" customFormat="1" ht="57.75" customHeight="1">
      <c r="B141" s="23"/>
      <c r="C141" s="24"/>
      <c r="D141" s="159" t="s">
        <v>138</v>
      </c>
      <c r="E141" s="24"/>
      <c r="F141" s="160" t="s">
        <v>203</v>
      </c>
      <c r="G141" s="24"/>
      <c r="H141" s="24"/>
      <c r="J141" s="24"/>
      <c r="K141" s="24"/>
      <c r="L141" s="43"/>
      <c r="M141" s="56"/>
      <c r="N141" s="24"/>
      <c r="O141" s="24"/>
      <c r="P141" s="24"/>
      <c r="Q141" s="24"/>
      <c r="R141" s="24"/>
      <c r="S141" s="24"/>
      <c r="T141" s="57"/>
      <c r="AT141" s="6" t="s">
        <v>138</v>
      </c>
      <c r="AU141" s="6" t="s">
        <v>81</v>
      </c>
    </row>
    <row r="142" spans="2:65" s="6" customFormat="1" ht="15.75" customHeight="1">
      <c r="B142" s="23"/>
      <c r="C142" s="145" t="s">
        <v>27</v>
      </c>
      <c r="D142" s="145" t="s">
        <v>130</v>
      </c>
      <c r="E142" s="146" t="s">
        <v>209</v>
      </c>
      <c r="F142" s="147" t="s">
        <v>210</v>
      </c>
      <c r="G142" s="148" t="s">
        <v>186</v>
      </c>
      <c r="H142" s="149">
        <v>8.6</v>
      </c>
      <c r="I142" s="150"/>
      <c r="J142" s="151">
        <f>ROUND($I$142*$H$142,2)</f>
        <v>0</v>
      </c>
      <c r="K142" s="147" t="s">
        <v>134</v>
      </c>
      <c r="L142" s="43"/>
      <c r="M142" s="152"/>
      <c r="N142" s="153" t="s">
        <v>45</v>
      </c>
      <c r="O142" s="24"/>
      <c r="P142" s="154">
        <f>$O$142*$H$142</f>
        <v>0</v>
      </c>
      <c r="Q142" s="154">
        <v>0</v>
      </c>
      <c r="R142" s="154">
        <f>$Q$142*$H$142</f>
        <v>0</v>
      </c>
      <c r="S142" s="154">
        <v>0</v>
      </c>
      <c r="T142" s="155">
        <f>$S$142*$H$142</f>
        <v>0</v>
      </c>
      <c r="AR142" s="89" t="s">
        <v>87</v>
      </c>
      <c r="AT142" s="89" t="s">
        <v>130</v>
      </c>
      <c r="AU142" s="89" t="s">
        <v>81</v>
      </c>
      <c r="AY142" s="6" t="s">
        <v>128</v>
      </c>
      <c r="BE142" s="156">
        <f>IF($N$142="základní",$J$142,0)</f>
        <v>0</v>
      </c>
      <c r="BF142" s="156">
        <f>IF($N$142="snížená",$J$142,0)</f>
        <v>0</v>
      </c>
      <c r="BG142" s="156">
        <f>IF($N$142="zákl. přenesená",$J$142,0)</f>
        <v>0</v>
      </c>
      <c r="BH142" s="156">
        <f>IF($N$142="sníž. přenesená",$J$142,0)</f>
        <v>0</v>
      </c>
      <c r="BI142" s="156">
        <f>IF($N$142="nulová",$J$142,0)</f>
        <v>0</v>
      </c>
      <c r="BJ142" s="89" t="s">
        <v>22</v>
      </c>
      <c r="BK142" s="156">
        <f>ROUND($I$142*$H$142,2)</f>
        <v>0</v>
      </c>
      <c r="BL142" s="89" t="s">
        <v>87</v>
      </c>
      <c r="BM142" s="89" t="s">
        <v>211</v>
      </c>
    </row>
    <row r="143" spans="2:47" s="6" customFormat="1" ht="16.5" customHeight="1">
      <c r="B143" s="23"/>
      <c r="C143" s="24"/>
      <c r="D143" s="157" t="s">
        <v>136</v>
      </c>
      <c r="E143" s="24"/>
      <c r="F143" s="158" t="s">
        <v>212</v>
      </c>
      <c r="G143" s="24"/>
      <c r="H143" s="24"/>
      <c r="J143" s="24"/>
      <c r="K143" s="24"/>
      <c r="L143" s="43"/>
      <c r="M143" s="56"/>
      <c r="N143" s="24"/>
      <c r="O143" s="24"/>
      <c r="P143" s="24"/>
      <c r="Q143" s="24"/>
      <c r="R143" s="24"/>
      <c r="S143" s="24"/>
      <c r="T143" s="57"/>
      <c r="AT143" s="6" t="s">
        <v>136</v>
      </c>
      <c r="AU143" s="6" t="s">
        <v>81</v>
      </c>
    </row>
    <row r="144" spans="2:47" s="6" customFormat="1" ht="57.75" customHeight="1">
      <c r="B144" s="23"/>
      <c r="C144" s="24"/>
      <c r="D144" s="159" t="s">
        <v>138</v>
      </c>
      <c r="E144" s="24"/>
      <c r="F144" s="160" t="s">
        <v>203</v>
      </c>
      <c r="G144" s="24"/>
      <c r="H144" s="24"/>
      <c r="J144" s="24"/>
      <c r="K144" s="24"/>
      <c r="L144" s="43"/>
      <c r="M144" s="56"/>
      <c r="N144" s="24"/>
      <c r="O144" s="24"/>
      <c r="P144" s="24"/>
      <c r="Q144" s="24"/>
      <c r="R144" s="24"/>
      <c r="S144" s="24"/>
      <c r="T144" s="57"/>
      <c r="AT144" s="6" t="s">
        <v>138</v>
      </c>
      <c r="AU144" s="6" t="s">
        <v>81</v>
      </c>
    </row>
    <row r="145" spans="2:65" s="6" customFormat="1" ht="15.75" customHeight="1">
      <c r="B145" s="23"/>
      <c r="C145" s="145" t="s">
        <v>213</v>
      </c>
      <c r="D145" s="145" t="s">
        <v>130</v>
      </c>
      <c r="E145" s="146" t="s">
        <v>214</v>
      </c>
      <c r="F145" s="147" t="s">
        <v>215</v>
      </c>
      <c r="G145" s="148" t="s">
        <v>186</v>
      </c>
      <c r="H145" s="149">
        <v>5.913</v>
      </c>
      <c r="I145" s="150"/>
      <c r="J145" s="151">
        <f>ROUND($I$145*$H$145,2)</f>
        <v>0</v>
      </c>
      <c r="K145" s="147" t="s">
        <v>134</v>
      </c>
      <c r="L145" s="43"/>
      <c r="M145" s="152"/>
      <c r="N145" s="153" t="s">
        <v>45</v>
      </c>
      <c r="O145" s="24"/>
      <c r="P145" s="154">
        <f>$O$145*$H$145</f>
        <v>0</v>
      </c>
      <c r="Q145" s="154">
        <v>0</v>
      </c>
      <c r="R145" s="154">
        <f>$Q$145*$H$145</f>
        <v>0</v>
      </c>
      <c r="S145" s="154">
        <v>0</v>
      </c>
      <c r="T145" s="155">
        <f>$S$145*$H$145</f>
        <v>0</v>
      </c>
      <c r="AR145" s="89" t="s">
        <v>87</v>
      </c>
      <c r="AT145" s="89" t="s">
        <v>130</v>
      </c>
      <c r="AU145" s="89" t="s">
        <v>81</v>
      </c>
      <c r="AY145" s="6" t="s">
        <v>128</v>
      </c>
      <c r="BE145" s="156">
        <f>IF($N$145="základní",$J$145,0)</f>
        <v>0</v>
      </c>
      <c r="BF145" s="156">
        <f>IF($N$145="snížená",$J$145,0)</f>
        <v>0</v>
      </c>
      <c r="BG145" s="156">
        <f>IF($N$145="zákl. přenesená",$J$145,0)</f>
        <v>0</v>
      </c>
      <c r="BH145" s="156">
        <f>IF($N$145="sníž. přenesená",$J$145,0)</f>
        <v>0</v>
      </c>
      <c r="BI145" s="156">
        <f>IF($N$145="nulová",$J$145,0)</f>
        <v>0</v>
      </c>
      <c r="BJ145" s="89" t="s">
        <v>22</v>
      </c>
      <c r="BK145" s="156">
        <f>ROUND($I$145*$H$145,2)</f>
        <v>0</v>
      </c>
      <c r="BL145" s="89" t="s">
        <v>87</v>
      </c>
      <c r="BM145" s="89" t="s">
        <v>216</v>
      </c>
    </row>
    <row r="146" spans="2:47" s="6" customFormat="1" ht="16.5" customHeight="1">
      <c r="B146" s="23"/>
      <c r="C146" s="24"/>
      <c r="D146" s="157" t="s">
        <v>136</v>
      </c>
      <c r="E146" s="24"/>
      <c r="F146" s="158" t="s">
        <v>217</v>
      </c>
      <c r="G146" s="24"/>
      <c r="H146" s="24"/>
      <c r="J146" s="24"/>
      <c r="K146" s="24"/>
      <c r="L146" s="43"/>
      <c r="M146" s="56"/>
      <c r="N146" s="24"/>
      <c r="O146" s="24"/>
      <c r="P146" s="24"/>
      <c r="Q146" s="24"/>
      <c r="R146" s="24"/>
      <c r="S146" s="24"/>
      <c r="T146" s="57"/>
      <c r="AT146" s="6" t="s">
        <v>136</v>
      </c>
      <c r="AU146" s="6" t="s">
        <v>81</v>
      </c>
    </row>
    <row r="147" spans="2:47" s="6" customFormat="1" ht="57.75" customHeight="1">
      <c r="B147" s="23"/>
      <c r="C147" s="24"/>
      <c r="D147" s="159" t="s">
        <v>138</v>
      </c>
      <c r="E147" s="24"/>
      <c r="F147" s="160" t="s">
        <v>203</v>
      </c>
      <c r="G147" s="24"/>
      <c r="H147" s="24"/>
      <c r="J147" s="24"/>
      <c r="K147" s="24"/>
      <c r="L147" s="43"/>
      <c r="M147" s="56"/>
      <c r="N147" s="24"/>
      <c r="O147" s="24"/>
      <c r="P147" s="24"/>
      <c r="Q147" s="24"/>
      <c r="R147" s="24"/>
      <c r="S147" s="24"/>
      <c r="T147" s="57"/>
      <c r="AT147" s="6" t="s">
        <v>138</v>
      </c>
      <c r="AU147" s="6" t="s">
        <v>81</v>
      </c>
    </row>
    <row r="148" spans="2:65" s="6" customFormat="1" ht="15.75" customHeight="1">
      <c r="B148" s="23"/>
      <c r="C148" s="145" t="s">
        <v>218</v>
      </c>
      <c r="D148" s="145" t="s">
        <v>130</v>
      </c>
      <c r="E148" s="146" t="s">
        <v>219</v>
      </c>
      <c r="F148" s="147" t="s">
        <v>220</v>
      </c>
      <c r="G148" s="148" t="s">
        <v>186</v>
      </c>
      <c r="H148" s="149">
        <v>6.388</v>
      </c>
      <c r="I148" s="150"/>
      <c r="J148" s="151">
        <f>ROUND($I$148*$H$148,2)</f>
        <v>0</v>
      </c>
      <c r="K148" s="147" t="s">
        <v>134</v>
      </c>
      <c r="L148" s="43"/>
      <c r="M148" s="152"/>
      <c r="N148" s="153" t="s">
        <v>45</v>
      </c>
      <c r="O148" s="24"/>
      <c r="P148" s="154">
        <f>$O$148*$H$148</f>
        <v>0</v>
      </c>
      <c r="Q148" s="154">
        <v>0</v>
      </c>
      <c r="R148" s="154">
        <f>$Q$148*$H$148</f>
        <v>0</v>
      </c>
      <c r="S148" s="154">
        <v>0</v>
      </c>
      <c r="T148" s="155">
        <f>$S$148*$H$148</f>
        <v>0</v>
      </c>
      <c r="AR148" s="89" t="s">
        <v>87</v>
      </c>
      <c r="AT148" s="89" t="s">
        <v>130</v>
      </c>
      <c r="AU148" s="89" t="s">
        <v>81</v>
      </c>
      <c r="AY148" s="6" t="s">
        <v>128</v>
      </c>
      <c r="BE148" s="156">
        <f>IF($N$148="základní",$J$148,0)</f>
        <v>0</v>
      </c>
      <c r="BF148" s="156">
        <f>IF($N$148="snížená",$J$148,0)</f>
        <v>0</v>
      </c>
      <c r="BG148" s="156">
        <f>IF($N$148="zákl. přenesená",$J$148,0)</f>
        <v>0</v>
      </c>
      <c r="BH148" s="156">
        <f>IF($N$148="sníž. přenesená",$J$148,0)</f>
        <v>0</v>
      </c>
      <c r="BI148" s="156">
        <f>IF($N$148="nulová",$J$148,0)</f>
        <v>0</v>
      </c>
      <c r="BJ148" s="89" t="s">
        <v>22</v>
      </c>
      <c r="BK148" s="156">
        <f>ROUND($I$148*$H$148,2)</f>
        <v>0</v>
      </c>
      <c r="BL148" s="89" t="s">
        <v>87</v>
      </c>
      <c r="BM148" s="89" t="s">
        <v>221</v>
      </c>
    </row>
    <row r="149" spans="2:47" s="6" customFormat="1" ht="16.5" customHeight="1">
      <c r="B149" s="23"/>
      <c r="C149" s="24"/>
      <c r="D149" s="157" t="s">
        <v>136</v>
      </c>
      <c r="E149" s="24"/>
      <c r="F149" s="158" t="s">
        <v>222</v>
      </c>
      <c r="G149" s="24"/>
      <c r="H149" s="24"/>
      <c r="J149" s="24"/>
      <c r="K149" s="24"/>
      <c r="L149" s="43"/>
      <c r="M149" s="56"/>
      <c r="N149" s="24"/>
      <c r="O149" s="24"/>
      <c r="P149" s="24"/>
      <c r="Q149" s="24"/>
      <c r="R149" s="24"/>
      <c r="S149" s="24"/>
      <c r="T149" s="57"/>
      <c r="AT149" s="6" t="s">
        <v>136</v>
      </c>
      <c r="AU149" s="6" t="s">
        <v>81</v>
      </c>
    </row>
    <row r="150" spans="2:47" s="6" customFormat="1" ht="57.75" customHeight="1">
      <c r="B150" s="23"/>
      <c r="C150" s="24"/>
      <c r="D150" s="159" t="s">
        <v>138</v>
      </c>
      <c r="E150" s="24"/>
      <c r="F150" s="160" t="s">
        <v>203</v>
      </c>
      <c r="G150" s="24"/>
      <c r="H150" s="24"/>
      <c r="J150" s="24"/>
      <c r="K150" s="24"/>
      <c r="L150" s="43"/>
      <c r="M150" s="56"/>
      <c r="N150" s="24"/>
      <c r="O150" s="24"/>
      <c r="P150" s="24"/>
      <c r="Q150" s="24"/>
      <c r="R150" s="24"/>
      <c r="S150" s="24"/>
      <c r="T150" s="57"/>
      <c r="AT150" s="6" t="s">
        <v>138</v>
      </c>
      <c r="AU150" s="6" t="s">
        <v>81</v>
      </c>
    </row>
    <row r="151" spans="2:65" s="6" customFormat="1" ht="15.75" customHeight="1">
      <c r="B151" s="23"/>
      <c r="C151" s="145" t="s">
        <v>223</v>
      </c>
      <c r="D151" s="145" t="s">
        <v>130</v>
      </c>
      <c r="E151" s="146" t="s">
        <v>224</v>
      </c>
      <c r="F151" s="147" t="s">
        <v>225</v>
      </c>
      <c r="G151" s="148" t="s">
        <v>186</v>
      </c>
      <c r="H151" s="149">
        <v>302.526</v>
      </c>
      <c r="I151" s="150"/>
      <c r="J151" s="151">
        <f>ROUND($I$151*$H$151,2)</f>
        <v>0</v>
      </c>
      <c r="K151" s="147" t="s">
        <v>134</v>
      </c>
      <c r="L151" s="43"/>
      <c r="M151" s="152"/>
      <c r="N151" s="153" t="s">
        <v>45</v>
      </c>
      <c r="O151" s="24"/>
      <c r="P151" s="154">
        <f>$O$151*$H$151</f>
        <v>0</v>
      </c>
      <c r="Q151" s="154">
        <v>0</v>
      </c>
      <c r="R151" s="154">
        <f>$Q$151*$H$151</f>
        <v>0</v>
      </c>
      <c r="S151" s="154">
        <v>0</v>
      </c>
      <c r="T151" s="155">
        <f>$S$151*$H$151</f>
        <v>0</v>
      </c>
      <c r="AR151" s="89" t="s">
        <v>87</v>
      </c>
      <c r="AT151" s="89" t="s">
        <v>130</v>
      </c>
      <c r="AU151" s="89" t="s">
        <v>81</v>
      </c>
      <c r="AY151" s="6" t="s">
        <v>128</v>
      </c>
      <c r="BE151" s="156">
        <f>IF($N$151="základní",$J$151,0)</f>
        <v>0</v>
      </c>
      <c r="BF151" s="156">
        <f>IF($N$151="snížená",$J$151,0)</f>
        <v>0</v>
      </c>
      <c r="BG151" s="156">
        <f>IF($N$151="zákl. přenesená",$J$151,0)</f>
        <v>0</v>
      </c>
      <c r="BH151" s="156">
        <f>IF($N$151="sníž. přenesená",$J$151,0)</f>
        <v>0</v>
      </c>
      <c r="BI151" s="156">
        <f>IF($N$151="nulová",$J$151,0)</f>
        <v>0</v>
      </c>
      <c r="BJ151" s="89" t="s">
        <v>22</v>
      </c>
      <c r="BK151" s="156">
        <f>ROUND($I$151*$H$151,2)</f>
        <v>0</v>
      </c>
      <c r="BL151" s="89" t="s">
        <v>87</v>
      </c>
      <c r="BM151" s="89" t="s">
        <v>226</v>
      </c>
    </row>
    <row r="152" spans="2:47" s="6" customFormat="1" ht="16.5" customHeight="1">
      <c r="B152" s="23"/>
      <c r="C152" s="24"/>
      <c r="D152" s="157" t="s">
        <v>136</v>
      </c>
      <c r="E152" s="24"/>
      <c r="F152" s="158" t="s">
        <v>227</v>
      </c>
      <c r="G152" s="24"/>
      <c r="H152" s="24"/>
      <c r="J152" s="24"/>
      <c r="K152" s="24"/>
      <c r="L152" s="43"/>
      <c r="M152" s="56"/>
      <c r="N152" s="24"/>
      <c r="O152" s="24"/>
      <c r="P152" s="24"/>
      <c r="Q152" s="24"/>
      <c r="R152" s="24"/>
      <c r="S152" s="24"/>
      <c r="T152" s="57"/>
      <c r="AT152" s="6" t="s">
        <v>136</v>
      </c>
      <c r="AU152" s="6" t="s">
        <v>81</v>
      </c>
    </row>
    <row r="153" spans="2:47" s="6" customFormat="1" ht="57.75" customHeight="1">
      <c r="B153" s="23"/>
      <c r="C153" s="24"/>
      <c r="D153" s="159" t="s">
        <v>138</v>
      </c>
      <c r="E153" s="24"/>
      <c r="F153" s="160" t="s">
        <v>228</v>
      </c>
      <c r="G153" s="24"/>
      <c r="H153" s="24"/>
      <c r="J153" s="24"/>
      <c r="K153" s="24"/>
      <c r="L153" s="43"/>
      <c r="M153" s="56"/>
      <c r="N153" s="24"/>
      <c r="O153" s="24"/>
      <c r="P153" s="24"/>
      <c r="Q153" s="24"/>
      <c r="R153" s="24"/>
      <c r="S153" s="24"/>
      <c r="T153" s="57"/>
      <c r="AT153" s="6" t="s">
        <v>138</v>
      </c>
      <c r="AU153" s="6" t="s">
        <v>81</v>
      </c>
    </row>
    <row r="154" spans="2:63" s="132" customFormat="1" ht="37.5" customHeight="1">
      <c r="B154" s="133"/>
      <c r="C154" s="134"/>
      <c r="D154" s="134" t="s">
        <v>73</v>
      </c>
      <c r="E154" s="135" t="s">
        <v>229</v>
      </c>
      <c r="F154" s="135" t="s">
        <v>230</v>
      </c>
      <c r="G154" s="134"/>
      <c r="H154" s="134"/>
      <c r="J154" s="136">
        <f>$BK$154</f>
        <v>0</v>
      </c>
      <c r="K154" s="134"/>
      <c r="L154" s="137"/>
      <c r="M154" s="138"/>
      <c r="N154" s="134"/>
      <c r="O154" s="134"/>
      <c r="P154" s="139">
        <f>$P$155</f>
        <v>0</v>
      </c>
      <c r="Q154" s="134"/>
      <c r="R154" s="139">
        <f>$R$155</f>
        <v>0</v>
      </c>
      <c r="S154" s="134"/>
      <c r="T154" s="140">
        <f>$T$155</f>
        <v>12.300837</v>
      </c>
      <c r="AR154" s="141" t="s">
        <v>81</v>
      </c>
      <c r="AT154" s="141" t="s">
        <v>73</v>
      </c>
      <c r="AU154" s="141" t="s">
        <v>74</v>
      </c>
      <c r="AY154" s="141" t="s">
        <v>128</v>
      </c>
      <c r="BK154" s="142">
        <f>$BK$155</f>
        <v>0</v>
      </c>
    </row>
    <row r="155" spans="2:63" s="132" customFormat="1" ht="21" customHeight="1">
      <c r="B155" s="133"/>
      <c r="C155" s="134"/>
      <c r="D155" s="134" t="s">
        <v>73</v>
      </c>
      <c r="E155" s="143" t="s">
        <v>231</v>
      </c>
      <c r="F155" s="143" t="s">
        <v>232</v>
      </c>
      <c r="G155" s="134"/>
      <c r="H155" s="134"/>
      <c r="J155" s="144">
        <f>$BK$155</f>
        <v>0</v>
      </c>
      <c r="K155" s="134"/>
      <c r="L155" s="137"/>
      <c r="M155" s="138"/>
      <c r="N155" s="134"/>
      <c r="O155" s="134"/>
      <c r="P155" s="139">
        <f>SUM($P$156:$P$164)</f>
        <v>0</v>
      </c>
      <c r="Q155" s="134"/>
      <c r="R155" s="139">
        <f>SUM($R$156:$R$164)</f>
        <v>0</v>
      </c>
      <c r="S155" s="134"/>
      <c r="T155" s="140">
        <f>SUM($T$156:$T$164)</f>
        <v>12.300837</v>
      </c>
      <c r="AR155" s="141" t="s">
        <v>81</v>
      </c>
      <c r="AT155" s="141" t="s">
        <v>73</v>
      </c>
      <c r="AU155" s="141" t="s">
        <v>22</v>
      </c>
      <c r="AY155" s="141" t="s">
        <v>128</v>
      </c>
      <c r="BK155" s="142">
        <f>SUM($BK$156:$BK$164)</f>
        <v>0</v>
      </c>
    </row>
    <row r="156" spans="2:65" s="6" customFormat="1" ht="15.75" customHeight="1">
      <c r="B156" s="23"/>
      <c r="C156" s="145" t="s">
        <v>233</v>
      </c>
      <c r="D156" s="145" t="s">
        <v>130</v>
      </c>
      <c r="E156" s="146" t="s">
        <v>234</v>
      </c>
      <c r="F156" s="147" t="s">
        <v>235</v>
      </c>
      <c r="G156" s="148" t="s">
        <v>133</v>
      </c>
      <c r="H156" s="149">
        <v>400</v>
      </c>
      <c r="I156" s="150"/>
      <c r="J156" s="151">
        <f>ROUND($I$156*$H$156,2)</f>
        <v>0</v>
      </c>
      <c r="K156" s="147" t="s">
        <v>134</v>
      </c>
      <c r="L156" s="43"/>
      <c r="M156" s="152"/>
      <c r="N156" s="153" t="s">
        <v>45</v>
      </c>
      <c r="O156" s="24"/>
      <c r="P156" s="154">
        <f>$O$156*$H$156</f>
        <v>0</v>
      </c>
      <c r="Q156" s="154">
        <v>0</v>
      </c>
      <c r="R156" s="154">
        <f>$Q$156*$H$156</f>
        <v>0</v>
      </c>
      <c r="S156" s="154">
        <v>0.01533</v>
      </c>
      <c r="T156" s="155">
        <f>$S$156*$H$156</f>
        <v>6.132</v>
      </c>
      <c r="AR156" s="89" t="s">
        <v>236</v>
      </c>
      <c r="AT156" s="89" t="s">
        <v>130</v>
      </c>
      <c r="AU156" s="89" t="s">
        <v>81</v>
      </c>
      <c r="AY156" s="6" t="s">
        <v>128</v>
      </c>
      <c r="BE156" s="156">
        <f>IF($N$156="základní",$J$156,0)</f>
        <v>0</v>
      </c>
      <c r="BF156" s="156">
        <f>IF($N$156="snížená",$J$156,0)</f>
        <v>0</v>
      </c>
      <c r="BG156" s="156">
        <f>IF($N$156="zákl. přenesená",$J$156,0)</f>
        <v>0</v>
      </c>
      <c r="BH156" s="156">
        <f>IF($N$156="sníž. přenesená",$J$156,0)</f>
        <v>0</v>
      </c>
      <c r="BI156" s="156">
        <f>IF($N$156="nulová",$J$156,0)</f>
        <v>0</v>
      </c>
      <c r="BJ156" s="89" t="s">
        <v>22</v>
      </c>
      <c r="BK156" s="156">
        <f>ROUND($I$156*$H$156,2)</f>
        <v>0</v>
      </c>
      <c r="BL156" s="89" t="s">
        <v>236</v>
      </c>
      <c r="BM156" s="89" t="s">
        <v>237</v>
      </c>
    </row>
    <row r="157" spans="2:47" s="6" customFormat="1" ht="16.5" customHeight="1">
      <c r="B157" s="23"/>
      <c r="C157" s="24"/>
      <c r="D157" s="157" t="s">
        <v>136</v>
      </c>
      <c r="E157" s="24"/>
      <c r="F157" s="158" t="s">
        <v>238</v>
      </c>
      <c r="G157" s="24"/>
      <c r="H157" s="24"/>
      <c r="J157" s="24"/>
      <c r="K157" s="24"/>
      <c r="L157" s="43"/>
      <c r="M157" s="56"/>
      <c r="N157" s="24"/>
      <c r="O157" s="24"/>
      <c r="P157" s="24"/>
      <c r="Q157" s="24"/>
      <c r="R157" s="24"/>
      <c r="S157" s="24"/>
      <c r="T157" s="57"/>
      <c r="AT157" s="6" t="s">
        <v>136</v>
      </c>
      <c r="AU157" s="6" t="s">
        <v>81</v>
      </c>
    </row>
    <row r="158" spans="2:47" s="6" customFormat="1" ht="30.75" customHeight="1">
      <c r="B158" s="23"/>
      <c r="C158" s="24"/>
      <c r="D158" s="159" t="s">
        <v>138</v>
      </c>
      <c r="E158" s="24"/>
      <c r="F158" s="160" t="s">
        <v>239</v>
      </c>
      <c r="G158" s="24"/>
      <c r="H158" s="24"/>
      <c r="J158" s="24"/>
      <c r="K158" s="24"/>
      <c r="L158" s="43"/>
      <c r="M158" s="56"/>
      <c r="N158" s="24"/>
      <c r="O158" s="24"/>
      <c r="P158" s="24"/>
      <c r="Q158" s="24"/>
      <c r="R158" s="24"/>
      <c r="S158" s="24"/>
      <c r="T158" s="57"/>
      <c r="AT158" s="6" t="s">
        <v>138</v>
      </c>
      <c r="AU158" s="6" t="s">
        <v>81</v>
      </c>
    </row>
    <row r="159" spans="2:65" s="6" customFormat="1" ht="15.75" customHeight="1">
      <c r="B159" s="23"/>
      <c r="C159" s="145" t="s">
        <v>8</v>
      </c>
      <c r="D159" s="145" t="s">
        <v>130</v>
      </c>
      <c r="E159" s="146" t="s">
        <v>240</v>
      </c>
      <c r="F159" s="147" t="s">
        <v>241</v>
      </c>
      <c r="G159" s="148" t="s">
        <v>242</v>
      </c>
      <c r="H159" s="149">
        <v>32.1</v>
      </c>
      <c r="I159" s="150"/>
      <c r="J159" s="151">
        <f>ROUND($I$159*$H$159,2)</f>
        <v>0</v>
      </c>
      <c r="K159" s="147" t="s">
        <v>134</v>
      </c>
      <c r="L159" s="43"/>
      <c r="M159" s="152"/>
      <c r="N159" s="153" t="s">
        <v>45</v>
      </c>
      <c r="O159" s="24"/>
      <c r="P159" s="154">
        <f>$O$159*$H$159</f>
        <v>0</v>
      </c>
      <c r="Q159" s="154">
        <v>0</v>
      </c>
      <c r="R159" s="154">
        <f>$Q$159*$H$159</f>
        <v>0</v>
      </c>
      <c r="S159" s="154">
        <v>0.00797</v>
      </c>
      <c r="T159" s="155">
        <f>$S$159*$H$159</f>
        <v>0.255837</v>
      </c>
      <c r="AR159" s="89" t="s">
        <v>236</v>
      </c>
      <c r="AT159" s="89" t="s">
        <v>130</v>
      </c>
      <c r="AU159" s="89" t="s">
        <v>81</v>
      </c>
      <c r="AY159" s="6" t="s">
        <v>128</v>
      </c>
      <c r="BE159" s="156">
        <f>IF($N$159="základní",$J$159,0)</f>
        <v>0</v>
      </c>
      <c r="BF159" s="156">
        <f>IF($N$159="snížená",$J$159,0)</f>
        <v>0</v>
      </c>
      <c r="BG159" s="156">
        <f>IF($N$159="zákl. přenesená",$J$159,0)</f>
        <v>0</v>
      </c>
      <c r="BH159" s="156">
        <f>IF($N$159="sníž. přenesená",$J$159,0)</f>
        <v>0</v>
      </c>
      <c r="BI159" s="156">
        <f>IF($N$159="nulová",$J$159,0)</f>
        <v>0</v>
      </c>
      <c r="BJ159" s="89" t="s">
        <v>22</v>
      </c>
      <c r="BK159" s="156">
        <f>ROUND($I$159*$H$159,2)</f>
        <v>0</v>
      </c>
      <c r="BL159" s="89" t="s">
        <v>236</v>
      </c>
      <c r="BM159" s="89" t="s">
        <v>243</v>
      </c>
    </row>
    <row r="160" spans="2:47" s="6" customFormat="1" ht="16.5" customHeight="1">
      <c r="B160" s="23"/>
      <c r="C160" s="24"/>
      <c r="D160" s="157" t="s">
        <v>136</v>
      </c>
      <c r="E160" s="24"/>
      <c r="F160" s="158" t="s">
        <v>244</v>
      </c>
      <c r="G160" s="24"/>
      <c r="H160" s="24"/>
      <c r="J160" s="24"/>
      <c r="K160" s="24"/>
      <c r="L160" s="43"/>
      <c r="M160" s="56"/>
      <c r="N160" s="24"/>
      <c r="O160" s="24"/>
      <c r="P160" s="24"/>
      <c r="Q160" s="24"/>
      <c r="R160" s="24"/>
      <c r="S160" s="24"/>
      <c r="T160" s="57"/>
      <c r="AT160" s="6" t="s">
        <v>136</v>
      </c>
      <c r="AU160" s="6" t="s">
        <v>81</v>
      </c>
    </row>
    <row r="161" spans="2:47" s="6" customFormat="1" ht="30.75" customHeight="1">
      <c r="B161" s="23"/>
      <c r="C161" s="24"/>
      <c r="D161" s="159" t="s">
        <v>138</v>
      </c>
      <c r="E161" s="24"/>
      <c r="F161" s="160" t="s">
        <v>239</v>
      </c>
      <c r="G161" s="24"/>
      <c r="H161" s="24"/>
      <c r="J161" s="24"/>
      <c r="K161" s="24"/>
      <c r="L161" s="43"/>
      <c r="M161" s="56"/>
      <c r="N161" s="24"/>
      <c r="O161" s="24"/>
      <c r="P161" s="24"/>
      <c r="Q161" s="24"/>
      <c r="R161" s="24"/>
      <c r="S161" s="24"/>
      <c r="T161" s="57"/>
      <c r="AT161" s="6" t="s">
        <v>138</v>
      </c>
      <c r="AU161" s="6" t="s">
        <v>81</v>
      </c>
    </row>
    <row r="162" spans="2:65" s="6" customFormat="1" ht="15.75" customHeight="1">
      <c r="B162" s="23"/>
      <c r="C162" s="145" t="s">
        <v>236</v>
      </c>
      <c r="D162" s="145" t="s">
        <v>130</v>
      </c>
      <c r="E162" s="146" t="s">
        <v>245</v>
      </c>
      <c r="F162" s="147" t="s">
        <v>246</v>
      </c>
      <c r="G162" s="148" t="s">
        <v>242</v>
      </c>
      <c r="H162" s="149">
        <v>540</v>
      </c>
      <c r="I162" s="150"/>
      <c r="J162" s="151">
        <f>ROUND($I$162*$H$162,2)</f>
        <v>0</v>
      </c>
      <c r="K162" s="147" t="s">
        <v>134</v>
      </c>
      <c r="L162" s="43"/>
      <c r="M162" s="152"/>
      <c r="N162" s="153" t="s">
        <v>45</v>
      </c>
      <c r="O162" s="24"/>
      <c r="P162" s="154">
        <f>$O$162*$H$162</f>
        <v>0</v>
      </c>
      <c r="Q162" s="154">
        <v>0</v>
      </c>
      <c r="R162" s="154">
        <f>$Q$162*$H$162</f>
        <v>0</v>
      </c>
      <c r="S162" s="154">
        <v>0.01095</v>
      </c>
      <c r="T162" s="155">
        <f>$S$162*$H$162</f>
        <v>5.913</v>
      </c>
      <c r="AR162" s="89" t="s">
        <v>236</v>
      </c>
      <c r="AT162" s="89" t="s">
        <v>130</v>
      </c>
      <c r="AU162" s="89" t="s">
        <v>81</v>
      </c>
      <c r="AY162" s="6" t="s">
        <v>128</v>
      </c>
      <c r="BE162" s="156">
        <f>IF($N$162="základní",$J$162,0)</f>
        <v>0</v>
      </c>
      <c r="BF162" s="156">
        <f>IF($N$162="snížená",$J$162,0)</f>
        <v>0</v>
      </c>
      <c r="BG162" s="156">
        <f>IF($N$162="zákl. přenesená",$J$162,0)</f>
        <v>0</v>
      </c>
      <c r="BH162" s="156">
        <f>IF($N$162="sníž. přenesená",$J$162,0)</f>
        <v>0</v>
      </c>
      <c r="BI162" s="156">
        <f>IF($N$162="nulová",$J$162,0)</f>
        <v>0</v>
      </c>
      <c r="BJ162" s="89" t="s">
        <v>22</v>
      </c>
      <c r="BK162" s="156">
        <f>ROUND($I$162*$H$162,2)</f>
        <v>0</v>
      </c>
      <c r="BL162" s="89" t="s">
        <v>236</v>
      </c>
      <c r="BM162" s="89" t="s">
        <v>247</v>
      </c>
    </row>
    <row r="163" spans="2:47" s="6" customFormat="1" ht="16.5" customHeight="1">
      <c r="B163" s="23"/>
      <c r="C163" s="24"/>
      <c r="D163" s="157" t="s">
        <v>136</v>
      </c>
      <c r="E163" s="24"/>
      <c r="F163" s="158" t="s">
        <v>248</v>
      </c>
      <c r="G163" s="24"/>
      <c r="H163" s="24"/>
      <c r="J163" s="24"/>
      <c r="K163" s="24"/>
      <c r="L163" s="43"/>
      <c r="M163" s="56"/>
      <c r="N163" s="24"/>
      <c r="O163" s="24"/>
      <c r="P163" s="24"/>
      <c r="Q163" s="24"/>
      <c r="R163" s="24"/>
      <c r="S163" s="24"/>
      <c r="T163" s="57"/>
      <c r="AT163" s="6" t="s">
        <v>136</v>
      </c>
      <c r="AU163" s="6" t="s">
        <v>81</v>
      </c>
    </row>
    <row r="164" spans="2:51" s="6" customFormat="1" ht="15.75" customHeight="1">
      <c r="B164" s="168"/>
      <c r="C164" s="169"/>
      <c r="D164" s="159" t="s">
        <v>140</v>
      </c>
      <c r="E164" s="169"/>
      <c r="F164" s="170" t="s">
        <v>249</v>
      </c>
      <c r="G164" s="169"/>
      <c r="H164" s="171">
        <v>540</v>
      </c>
      <c r="J164" s="169"/>
      <c r="K164" s="169"/>
      <c r="L164" s="172"/>
      <c r="M164" s="192"/>
      <c r="N164" s="193"/>
      <c r="O164" s="193"/>
      <c r="P164" s="193"/>
      <c r="Q164" s="193"/>
      <c r="R164" s="193"/>
      <c r="S164" s="193"/>
      <c r="T164" s="194"/>
      <c r="AT164" s="175" t="s">
        <v>140</v>
      </c>
      <c r="AU164" s="175" t="s">
        <v>81</v>
      </c>
      <c r="AV164" s="175" t="s">
        <v>81</v>
      </c>
      <c r="AW164" s="175" t="s">
        <v>104</v>
      </c>
      <c r="AX164" s="175" t="s">
        <v>22</v>
      </c>
      <c r="AY164" s="175" t="s">
        <v>128</v>
      </c>
    </row>
    <row r="165" spans="2:12" s="6" customFormat="1" ht="7.5" customHeight="1">
      <c r="B165" s="38"/>
      <c r="C165" s="39"/>
      <c r="D165" s="39"/>
      <c r="E165" s="39"/>
      <c r="F165" s="39"/>
      <c r="G165" s="39"/>
      <c r="H165" s="39"/>
      <c r="I165" s="101"/>
      <c r="J165" s="39"/>
      <c r="K165" s="39"/>
      <c r="L165" s="43"/>
    </row>
    <row r="166" s="2" customFormat="1" ht="14.25" customHeight="1"/>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19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8"/>
      <c r="M2" s="213"/>
      <c r="N2" s="213"/>
      <c r="O2" s="213"/>
      <c r="P2" s="213"/>
      <c r="Q2" s="213"/>
      <c r="R2" s="213"/>
      <c r="S2" s="213"/>
      <c r="T2" s="213"/>
      <c r="U2" s="213"/>
      <c r="V2" s="213"/>
      <c r="AT2" s="2" t="s">
        <v>83</v>
      </c>
    </row>
    <row r="3" spans="2:46" s="2" customFormat="1" ht="7.5" customHeight="1">
      <c r="B3" s="7"/>
      <c r="C3" s="8"/>
      <c r="D3" s="8"/>
      <c r="E3" s="8"/>
      <c r="F3" s="8"/>
      <c r="G3" s="8"/>
      <c r="H3" s="8"/>
      <c r="I3" s="87"/>
      <c r="J3" s="8"/>
      <c r="K3" s="9"/>
      <c r="AT3" s="2" t="s">
        <v>81</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250</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ROUND($J$93,2)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ROUND(SUM($BE$93:$BE$1190),2)</f>
        <v>0</v>
      </c>
      <c r="G30" s="24"/>
      <c r="H30" s="24"/>
      <c r="I30" s="97">
        <v>0.21</v>
      </c>
      <c r="J30" s="96">
        <f>ROUND(ROUND((SUM($BE$93:$BE$1190)),2)*$I$30,2)</f>
        <v>0</v>
      </c>
      <c r="K30" s="27"/>
    </row>
    <row r="31" spans="2:11" s="6" customFormat="1" ht="15" customHeight="1">
      <c r="B31" s="23"/>
      <c r="C31" s="24"/>
      <c r="D31" s="24"/>
      <c r="E31" s="30" t="s">
        <v>46</v>
      </c>
      <c r="F31" s="96">
        <f>ROUND(SUM($BF$93:$BF$1190),2)</f>
        <v>0</v>
      </c>
      <c r="G31" s="24"/>
      <c r="H31" s="24"/>
      <c r="I31" s="97">
        <v>0.15</v>
      </c>
      <c r="J31" s="96">
        <f>ROUND(ROUND((SUM($BF$93:$BF$1190)),2)*$I$31,2)</f>
        <v>0</v>
      </c>
      <c r="K31" s="27"/>
    </row>
    <row r="32" spans="2:11" s="6" customFormat="1" ht="15" customHeight="1" hidden="1">
      <c r="B32" s="23"/>
      <c r="C32" s="24"/>
      <c r="D32" s="24"/>
      <c r="E32" s="30" t="s">
        <v>47</v>
      </c>
      <c r="F32" s="96">
        <f>ROUND(SUM($BG$93:$BG$1190),2)</f>
        <v>0</v>
      </c>
      <c r="G32" s="24"/>
      <c r="H32" s="24"/>
      <c r="I32" s="97">
        <v>0.21</v>
      </c>
      <c r="J32" s="96">
        <v>0</v>
      </c>
      <c r="K32" s="27"/>
    </row>
    <row r="33" spans="2:11" s="6" customFormat="1" ht="15" customHeight="1" hidden="1">
      <c r="B33" s="23"/>
      <c r="C33" s="24"/>
      <c r="D33" s="24"/>
      <c r="E33" s="30" t="s">
        <v>48</v>
      </c>
      <c r="F33" s="96">
        <f>ROUND(SUM($BH$93:$BH$1190),2)</f>
        <v>0</v>
      </c>
      <c r="G33" s="24"/>
      <c r="H33" s="24"/>
      <c r="I33" s="97">
        <v>0.15</v>
      </c>
      <c r="J33" s="96">
        <v>0</v>
      </c>
      <c r="K33" s="27"/>
    </row>
    <row r="34" spans="2:11" s="6" customFormat="1" ht="15" customHeight="1" hidden="1">
      <c r="B34" s="23"/>
      <c r="C34" s="24"/>
      <c r="D34" s="24"/>
      <c r="E34" s="30" t="s">
        <v>49</v>
      </c>
      <c r="F34" s="96">
        <f>ROUND(SUM($BI$93:$BI$1190),2)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2 - Architektonicko stavební řešení</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$J$93</f>
        <v>0</v>
      </c>
      <c r="K56" s="27"/>
      <c r="AU56" s="6" t="s">
        <v>104</v>
      </c>
    </row>
    <row r="57" spans="2:11" s="73" customFormat="1" ht="25.5" customHeight="1">
      <c r="B57" s="108"/>
      <c r="C57" s="109"/>
      <c r="D57" s="110" t="s">
        <v>105</v>
      </c>
      <c r="E57" s="110"/>
      <c r="F57" s="110"/>
      <c r="G57" s="110"/>
      <c r="H57" s="110"/>
      <c r="I57" s="111"/>
      <c r="J57" s="112">
        <f>$J$94</f>
        <v>0</v>
      </c>
      <c r="K57" s="113"/>
    </row>
    <row r="58" spans="2:11" s="114" customFormat="1" ht="21" customHeight="1">
      <c r="B58" s="115"/>
      <c r="C58" s="116"/>
      <c r="D58" s="117" t="s">
        <v>106</v>
      </c>
      <c r="E58" s="117"/>
      <c r="F58" s="117"/>
      <c r="G58" s="117"/>
      <c r="H58" s="117"/>
      <c r="I58" s="118"/>
      <c r="J58" s="119">
        <f>$J$95</f>
        <v>0</v>
      </c>
      <c r="K58" s="120"/>
    </row>
    <row r="59" spans="2:11" s="114" customFormat="1" ht="21" customHeight="1">
      <c r="B59" s="115"/>
      <c r="C59" s="116"/>
      <c r="D59" s="117" t="s">
        <v>251</v>
      </c>
      <c r="E59" s="117"/>
      <c r="F59" s="117"/>
      <c r="G59" s="117"/>
      <c r="H59" s="117"/>
      <c r="I59" s="118"/>
      <c r="J59" s="119">
        <f>$J$253</f>
        <v>0</v>
      </c>
      <c r="K59" s="120"/>
    </row>
    <row r="60" spans="2:11" s="114" customFormat="1" ht="21" customHeight="1">
      <c r="B60" s="115"/>
      <c r="C60" s="116"/>
      <c r="D60" s="117" t="s">
        <v>252</v>
      </c>
      <c r="E60" s="117"/>
      <c r="F60" s="117"/>
      <c r="G60" s="117"/>
      <c r="H60" s="117"/>
      <c r="I60" s="118"/>
      <c r="J60" s="119">
        <f>$J$535</f>
        <v>0</v>
      </c>
      <c r="K60" s="120"/>
    </row>
    <row r="61" spans="2:11" s="114" customFormat="1" ht="21" customHeight="1">
      <c r="B61" s="115"/>
      <c r="C61" s="116"/>
      <c r="D61" s="117" t="s">
        <v>253</v>
      </c>
      <c r="E61" s="117"/>
      <c r="F61" s="117"/>
      <c r="G61" s="117"/>
      <c r="H61" s="117"/>
      <c r="I61" s="118"/>
      <c r="J61" s="119">
        <f>$J$633</f>
        <v>0</v>
      </c>
      <c r="K61" s="120"/>
    </row>
    <row r="62" spans="2:11" s="114" customFormat="1" ht="21" customHeight="1">
      <c r="B62" s="115"/>
      <c r="C62" s="116"/>
      <c r="D62" s="117" t="s">
        <v>254</v>
      </c>
      <c r="E62" s="117"/>
      <c r="F62" s="117"/>
      <c r="G62" s="117"/>
      <c r="H62" s="117"/>
      <c r="I62" s="118"/>
      <c r="J62" s="119">
        <f>$J$661</f>
        <v>0</v>
      </c>
      <c r="K62" s="120"/>
    </row>
    <row r="63" spans="2:11" s="114" customFormat="1" ht="21" customHeight="1">
      <c r="B63" s="115"/>
      <c r="C63" s="116"/>
      <c r="D63" s="117" t="s">
        <v>107</v>
      </c>
      <c r="E63" s="117"/>
      <c r="F63" s="117"/>
      <c r="G63" s="117"/>
      <c r="H63" s="117"/>
      <c r="I63" s="118"/>
      <c r="J63" s="119">
        <f>$J$792</f>
        <v>0</v>
      </c>
      <c r="K63" s="120"/>
    </row>
    <row r="64" spans="2:11" s="114" customFormat="1" ht="15.75" customHeight="1">
      <c r="B64" s="115"/>
      <c r="C64" s="116"/>
      <c r="D64" s="117" t="s">
        <v>255</v>
      </c>
      <c r="E64" s="117"/>
      <c r="F64" s="117"/>
      <c r="G64" s="117"/>
      <c r="H64" s="117"/>
      <c r="I64" s="118"/>
      <c r="J64" s="119">
        <f>$J$793</f>
        <v>0</v>
      </c>
      <c r="K64" s="120"/>
    </row>
    <row r="65" spans="2:11" s="114" customFormat="1" ht="15.75" customHeight="1">
      <c r="B65" s="115"/>
      <c r="C65" s="116"/>
      <c r="D65" s="117" t="s">
        <v>256</v>
      </c>
      <c r="E65" s="117"/>
      <c r="F65" s="117"/>
      <c r="G65" s="117"/>
      <c r="H65" s="117"/>
      <c r="I65" s="118"/>
      <c r="J65" s="119">
        <f>$J$802</f>
        <v>0</v>
      </c>
      <c r="K65" s="120"/>
    </row>
    <row r="66" spans="2:11" s="114" customFormat="1" ht="15.75" customHeight="1">
      <c r="B66" s="115"/>
      <c r="C66" s="116"/>
      <c r="D66" s="117" t="s">
        <v>257</v>
      </c>
      <c r="E66" s="117"/>
      <c r="F66" s="117"/>
      <c r="G66" s="117"/>
      <c r="H66" s="117"/>
      <c r="I66" s="118"/>
      <c r="J66" s="119">
        <f>$J$865</f>
        <v>0</v>
      </c>
      <c r="K66" s="120"/>
    </row>
    <row r="67" spans="2:11" s="114" customFormat="1" ht="21" customHeight="1">
      <c r="B67" s="115"/>
      <c r="C67" s="116"/>
      <c r="D67" s="117" t="s">
        <v>258</v>
      </c>
      <c r="E67" s="117"/>
      <c r="F67" s="117"/>
      <c r="G67" s="117"/>
      <c r="H67" s="117"/>
      <c r="I67" s="118"/>
      <c r="J67" s="119">
        <f>$J$874</f>
        <v>0</v>
      </c>
      <c r="K67" s="120"/>
    </row>
    <row r="68" spans="2:11" s="73" customFormat="1" ht="25.5" customHeight="1">
      <c r="B68" s="108"/>
      <c r="C68" s="109"/>
      <c r="D68" s="110" t="s">
        <v>109</v>
      </c>
      <c r="E68" s="110"/>
      <c r="F68" s="110"/>
      <c r="G68" s="110"/>
      <c r="H68" s="110"/>
      <c r="I68" s="111"/>
      <c r="J68" s="112">
        <f>$J$878</f>
        <v>0</v>
      </c>
      <c r="K68" s="113"/>
    </row>
    <row r="69" spans="2:11" s="114" customFormat="1" ht="21" customHeight="1">
      <c r="B69" s="115"/>
      <c r="C69" s="116"/>
      <c r="D69" s="117" t="s">
        <v>259</v>
      </c>
      <c r="E69" s="117"/>
      <c r="F69" s="117"/>
      <c r="G69" s="117"/>
      <c r="H69" s="117"/>
      <c r="I69" s="118"/>
      <c r="J69" s="119">
        <f>$J$879</f>
        <v>0</v>
      </c>
      <c r="K69" s="120"/>
    </row>
    <row r="70" spans="2:11" s="114" customFormat="1" ht="21" customHeight="1">
      <c r="B70" s="115"/>
      <c r="C70" s="116"/>
      <c r="D70" s="117" t="s">
        <v>260</v>
      </c>
      <c r="E70" s="117"/>
      <c r="F70" s="117"/>
      <c r="G70" s="117"/>
      <c r="H70" s="117"/>
      <c r="I70" s="118"/>
      <c r="J70" s="119">
        <f>$J$1026</f>
        <v>0</v>
      </c>
      <c r="K70" s="120"/>
    </row>
    <row r="71" spans="2:11" s="114" customFormat="1" ht="21" customHeight="1">
      <c r="B71" s="115"/>
      <c r="C71" s="116"/>
      <c r="D71" s="117" t="s">
        <v>261</v>
      </c>
      <c r="E71" s="117"/>
      <c r="F71" s="117"/>
      <c r="G71" s="117"/>
      <c r="H71" s="117"/>
      <c r="I71" s="118"/>
      <c r="J71" s="119">
        <f>$J$1101</f>
        <v>0</v>
      </c>
      <c r="K71" s="120"/>
    </row>
    <row r="72" spans="2:11" s="114" customFormat="1" ht="21" customHeight="1">
      <c r="B72" s="115"/>
      <c r="C72" s="116"/>
      <c r="D72" s="117" t="s">
        <v>262</v>
      </c>
      <c r="E72" s="117"/>
      <c r="F72" s="117"/>
      <c r="G72" s="117"/>
      <c r="H72" s="117"/>
      <c r="I72" s="118"/>
      <c r="J72" s="119">
        <f>$J$1119</f>
        <v>0</v>
      </c>
      <c r="K72" s="120"/>
    </row>
    <row r="73" spans="2:11" s="114" customFormat="1" ht="21" customHeight="1">
      <c r="B73" s="115"/>
      <c r="C73" s="116"/>
      <c r="D73" s="117" t="s">
        <v>263</v>
      </c>
      <c r="E73" s="117"/>
      <c r="F73" s="117"/>
      <c r="G73" s="117"/>
      <c r="H73" s="117"/>
      <c r="I73" s="118"/>
      <c r="J73" s="119">
        <f>$J$1169</f>
        <v>0</v>
      </c>
      <c r="K73" s="120"/>
    </row>
    <row r="74" spans="2:11" s="6" customFormat="1" ht="22.5" customHeight="1">
      <c r="B74" s="23"/>
      <c r="C74" s="24"/>
      <c r="D74" s="24"/>
      <c r="E74" s="24"/>
      <c r="F74" s="24"/>
      <c r="G74" s="24"/>
      <c r="H74" s="24"/>
      <c r="J74" s="24"/>
      <c r="K74" s="27"/>
    </row>
    <row r="75" spans="2:11" s="6" customFormat="1" ht="7.5" customHeight="1">
      <c r="B75" s="38"/>
      <c r="C75" s="39"/>
      <c r="D75" s="39"/>
      <c r="E75" s="39"/>
      <c r="F75" s="39"/>
      <c r="G75" s="39"/>
      <c r="H75" s="39"/>
      <c r="I75" s="101"/>
      <c r="J75" s="39"/>
      <c r="K75" s="40"/>
    </row>
    <row r="79" spans="2:12" s="6" customFormat="1" ht="7.5" customHeight="1">
      <c r="B79" s="41"/>
      <c r="C79" s="42"/>
      <c r="D79" s="42"/>
      <c r="E79" s="42"/>
      <c r="F79" s="42"/>
      <c r="G79" s="42"/>
      <c r="H79" s="42"/>
      <c r="I79" s="103"/>
      <c r="J79" s="42"/>
      <c r="K79" s="42"/>
      <c r="L79" s="43"/>
    </row>
    <row r="80" spans="2:12" s="6" customFormat="1" ht="37.5" customHeight="1">
      <c r="B80" s="23"/>
      <c r="C80" s="12" t="s">
        <v>111</v>
      </c>
      <c r="D80" s="24"/>
      <c r="E80" s="24"/>
      <c r="F80" s="24"/>
      <c r="G80" s="24"/>
      <c r="H80" s="24"/>
      <c r="J80" s="24"/>
      <c r="K80" s="24"/>
      <c r="L80" s="43"/>
    </row>
    <row r="81" spans="2:12" s="6" customFormat="1" ht="7.5" customHeight="1">
      <c r="B81" s="23"/>
      <c r="C81" s="24"/>
      <c r="D81" s="24"/>
      <c r="E81" s="24"/>
      <c r="F81" s="24"/>
      <c r="G81" s="24"/>
      <c r="H81" s="24"/>
      <c r="J81" s="24"/>
      <c r="K81" s="24"/>
      <c r="L81" s="43"/>
    </row>
    <row r="82" spans="2:12" s="6" customFormat="1" ht="15" customHeight="1">
      <c r="B82" s="23"/>
      <c r="C82" s="19" t="s">
        <v>16</v>
      </c>
      <c r="D82" s="24"/>
      <c r="E82" s="24"/>
      <c r="F82" s="24"/>
      <c r="G82" s="24"/>
      <c r="H82" s="24"/>
      <c r="J82" s="24"/>
      <c r="K82" s="24"/>
      <c r="L82" s="43"/>
    </row>
    <row r="83" spans="2:12" s="6" customFormat="1" ht="16.5" customHeight="1">
      <c r="B83" s="23"/>
      <c r="C83" s="24"/>
      <c r="D83" s="24"/>
      <c r="E83" s="249" t="str">
        <f>$E$7</f>
        <v>Sklad posypového materiálu - areál SÚS Rokycany</v>
      </c>
      <c r="F83" s="224"/>
      <c r="G83" s="224"/>
      <c r="H83" s="224"/>
      <c r="J83" s="24"/>
      <c r="K83" s="24"/>
      <c r="L83" s="43"/>
    </row>
    <row r="84" spans="2:12" s="6" customFormat="1" ht="15" customHeight="1">
      <c r="B84" s="23"/>
      <c r="C84" s="19" t="s">
        <v>98</v>
      </c>
      <c r="D84" s="24"/>
      <c r="E84" s="24"/>
      <c r="F84" s="24"/>
      <c r="G84" s="24"/>
      <c r="H84" s="24"/>
      <c r="J84" s="24"/>
      <c r="K84" s="24"/>
      <c r="L84" s="43"/>
    </row>
    <row r="85" spans="2:12" s="6" customFormat="1" ht="19.5" customHeight="1">
      <c r="B85" s="23"/>
      <c r="C85" s="24"/>
      <c r="D85" s="24"/>
      <c r="E85" s="232" t="str">
        <f>$E$9</f>
        <v>2 - Architektonicko stavební řešení</v>
      </c>
      <c r="F85" s="224"/>
      <c r="G85" s="224"/>
      <c r="H85" s="224"/>
      <c r="J85" s="24"/>
      <c r="K85" s="24"/>
      <c r="L85" s="43"/>
    </row>
    <row r="86" spans="2:12" s="6" customFormat="1" ht="7.5" customHeight="1">
      <c r="B86" s="23"/>
      <c r="C86" s="24"/>
      <c r="D86" s="24"/>
      <c r="E86" s="24"/>
      <c r="F86" s="24"/>
      <c r="G86" s="24"/>
      <c r="H86" s="24"/>
      <c r="J86" s="24"/>
      <c r="K86" s="24"/>
      <c r="L86" s="43"/>
    </row>
    <row r="87" spans="2:12" s="6" customFormat="1" ht="18.75" customHeight="1">
      <c r="B87" s="23"/>
      <c r="C87" s="19" t="s">
        <v>23</v>
      </c>
      <c r="D87" s="24"/>
      <c r="E87" s="24"/>
      <c r="F87" s="17" t="str">
        <f>$F$12</f>
        <v>Roháčova 773, 337 01 Rokycany </v>
      </c>
      <c r="G87" s="24"/>
      <c r="H87" s="24"/>
      <c r="I87" s="88" t="s">
        <v>25</v>
      </c>
      <c r="J87" s="52" t="str">
        <f>IF($J$12="","",$J$12)</f>
        <v>08.02.2016</v>
      </c>
      <c r="K87" s="24"/>
      <c r="L87" s="43"/>
    </row>
    <row r="88" spans="2:12" s="6" customFormat="1" ht="7.5" customHeight="1">
      <c r="B88" s="23"/>
      <c r="C88" s="24"/>
      <c r="D88" s="24"/>
      <c r="E88" s="24"/>
      <c r="F88" s="24"/>
      <c r="G88" s="24"/>
      <c r="H88" s="24"/>
      <c r="J88" s="24"/>
      <c r="K88" s="24"/>
      <c r="L88" s="43"/>
    </row>
    <row r="89" spans="2:12" s="6" customFormat="1" ht="15.75" customHeight="1">
      <c r="B89" s="23"/>
      <c r="C89" s="19" t="s">
        <v>29</v>
      </c>
      <c r="D89" s="24"/>
      <c r="E89" s="24"/>
      <c r="F89" s="17" t="str">
        <f>$E$15</f>
        <v>Správa a údržba silnic Plzeňského kraje, příspěvko</v>
      </c>
      <c r="G89" s="24"/>
      <c r="H89" s="24"/>
      <c r="I89" s="88" t="s">
        <v>35</v>
      </c>
      <c r="J89" s="17" t="str">
        <f>$E$21</f>
        <v>projectstudio8 s.r.o.</v>
      </c>
      <c r="K89" s="24"/>
      <c r="L89" s="43"/>
    </row>
    <row r="90" spans="2:12" s="6" customFormat="1" ht="15" customHeight="1">
      <c r="B90" s="23"/>
      <c r="C90" s="19" t="s">
        <v>33</v>
      </c>
      <c r="D90" s="24"/>
      <c r="E90" s="24"/>
      <c r="F90" s="17">
        <f>IF($E$18="","",$E$18)</f>
      </c>
      <c r="G90" s="24"/>
      <c r="H90" s="24"/>
      <c r="J90" s="24"/>
      <c r="K90" s="24"/>
      <c r="L90" s="43"/>
    </row>
    <row r="91" spans="2:12" s="6" customFormat="1" ht="11.25" customHeight="1">
      <c r="B91" s="23"/>
      <c r="C91" s="24"/>
      <c r="D91" s="24"/>
      <c r="E91" s="24"/>
      <c r="F91" s="24"/>
      <c r="G91" s="24"/>
      <c r="H91" s="24"/>
      <c r="J91" s="24"/>
      <c r="K91" s="24"/>
      <c r="L91" s="43"/>
    </row>
    <row r="92" spans="2:20" s="121" customFormat="1" ht="30" customHeight="1">
      <c r="B92" s="122"/>
      <c r="C92" s="123" t="s">
        <v>112</v>
      </c>
      <c r="D92" s="124" t="s">
        <v>59</v>
      </c>
      <c r="E92" s="124" t="s">
        <v>55</v>
      </c>
      <c r="F92" s="124" t="s">
        <v>113</v>
      </c>
      <c r="G92" s="124" t="s">
        <v>114</v>
      </c>
      <c r="H92" s="124" t="s">
        <v>115</v>
      </c>
      <c r="I92" s="125" t="s">
        <v>116</v>
      </c>
      <c r="J92" s="124" t="s">
        <v>117</v>
      </c>
      <c r="K92" s="126" t="s">
        <v>118</v>
      </c>
      <c r="L92" s="127"/>
      <c r="M92" s="59" t="s">
        <v>119</v>
      </c>
      <c r="N92" s="60" t="s">
        <v>44</v>
      </c>
      <c r="O92" s="60" t="s">
        <v>120</v>
      </c>
      <c r="P92" s="60" t="s">
        <v>121</v>
      </c>
      <c r="Q92" s="60" t="s">
        <v>122</v>
      </c>
      <c r="R92" s="60" t="s">
        <v>123</v>
      </c>
      <c r="S92" s="60" t="s">
        <v>124</v>
      </c>
      <c r="T92" s="61" t="s">
        <v>125</v>
      </c>
    </row>
    <row r="93" spans="2:63" s="6" customFormat="1" ht="30" customHeight="1">
      <c r="B93" s="23"/>
      <c r="C93" s="66" t="s">
        <v>103</v>
      </c>
      <c r="D93" s="24"/>
      <c r="E93" s="24"/>
      <c r="F93" s="24"/>
      <c r="G93" s="24"/>
      <c r="H93" s="24"/>
      <c r="J93" s="128">
        <f>$BK$93</f>
        <v>0</v>
      </c>
      <c r="K93" s="24"/>
      <c r="L93" s="43"/>
      <c r="M93" s="63"/>
      <c r="N93" s="64"/>
      <c r="O93" s="64"/>
      <c r="P93" s="129">
        <f>$P$94+$P$878</f>
        <v>0</v>
      </c>
      <c r="Q93" s="64"/>
      <c r="R93" s="129">
        <f>$R$94+$R$878</f>
        <v>3450.0406398845853</v>
      </c>
      <c r="S93" s="64"/>
      <c r="T93" s="130">
        <f>$T$94+$T$878</f>
        <v>0</v>
      </c>
      <c r="AT93" s="6" t="s">
        <v>73</v>
      </c>
      <c r="AU93" s="6" t="s">
        <v>104</v>
      </c>
      <c r="BK93" s="131">
        <f>$BK$94+$BK$878</f>
        <v>0</v>
      </c>
    </row>
    <row r="94" spans="2:63" s="132" customFormat="1" ht="37.5" customHeight="1">
      <c r="B94" s="133"/>
      <c r="C94" s="134"/>
      <c r="D94" s="134" t="s">
        <v>73</v>
      </c>
      <c r="E94" s="135" t="s">
        <v>126</v>
      </c>
      <c r="F94" s="135" t="s">
        <v>127</v>
      </c>
      <c r="G94" s="134"/>
      <c r="H94" s="134"/>
      <c r="J94" s="136">
        <f>$BK$94</f>
        <v>0</v>
      </c>
      <c r="K94" s="134"/>
      <c r="L94" s="137"/>
      <c r="M94" s="138"/>
      <c r="N94" s="134"/>
      <c r="O94" s="134"/>
      <c r="P94" s="139">
        <f>$P$95+$P$253+$P$535+$P$633+$P$661+$P$792+$P$874</f>
        <v>0</v>
      </c>
      <c r="Q94" s="134"/>
      <c r="R94" s="139">
        <f>$R$95+$R$253+$R$535+$R$633+$R$661+$R$792+$R$874</f>
        <v>3422.8051058045853</v>
      </c>
      <c r="S94" s="134"/>
      <c r="T94" s="140">
        <f>$T$95+$T$253+$T$535+$T$633+$T$661+$T$792+$T$874</f>
        <v>0</v>
      </c>
      <c r="AR94" s="141" t="s">
        <v>22</v>
      </c>
      <c r="AT94" s="141" t="s">
        <v>73</v>
      </c>
      <c r="AU94" s="141" t="s">
        <v>74</v>
      </c>
      <c r="AY94" s="141" t="s">
        <v>128</v>
      </c>
      <c r="BK94" s="142">
        <f>$BK$95+$BK$253+$BK$535+$BK$633+$BK$661+$BK$792+$BK$874</f>
        <v>0</v>
      </c>
    </row>
    <row r="95" spans="2:63" s="132" customFormat="1" ht="21" customHeight="1">
      <c r="B95" s="133"/>
      <c r="C95" s="134"/>
      <c r="D95" s="134" t="s">
        <v>73</v>
      </c>
      <c r="E95" s="143" t="s">
        <v>22</v>
      </c>
      <c r="F95" s="143" t="s">
        <v>129</v>
      </c>
      <c r="G95" s="134"/>
      <c r="H95" s="134"/>
      <c r="J95" s="144">
        <f>$BK$95</f>
        <v>0</v>
      </c>
      <c r="K95" s="134"/>
      <c r="L95" s="137"/>
      <c r="M95" s="138"/>
      <c r="N95" s="134"/>
      <c r="O95" s="134"/>
      <c r="P95" s="139">
        <f>SUM($P$96:$P$252)</f>
        <v>0</v>
      </c>
      <c r="Q95" s="134"/>
      <c r="R95" s="139">
        <f>SUM($R$96:$R$252)</f>
        <v>346.723</v>
      </c>
      <c r="S95" s="134"/>
      <c r="T95" s="140">
        <f>SUM($T$96:$T$252)</f>
        <v>0</v>
      </c>
      <c r="AR95" s="141" t="s">
        <v>22</v>
      </c>
      <c r="AT95" s="141" t="s">
        <v>73</v>
      </c>
      <c r="AU95" s="141" t="s">
        <v>22</v>
      </c>
      <c r="AY95" s="141" t="s">
        <v>128</v>
      </c>
      <c r="BK95" s="142">
        <f>SUM($BK$96:$BK$252)</f>
        <v>0</v>
      </c>
    </row>
    <row r="96" spans="2:65" s="6" customFormat="1" ht="15.75" customHeight="1">
      <c r="B96" s="23"/>
      <c r="C96" s="145" t="s">
        <v>22</v>
      </c>
      <c r="D96" s="145" t="s">
        <v>130</v>
      </c>
      <c r="E96" s="146" t="s">
        <v>264</v>
      </c>
      <c r="F96" s="147" t="s">
        <v>265</v>
      </c>
      <c r="G96" s="148" t="s">
        <v>153</v>
      </c>
      <c r="H96" s="149">
        <v>682.682</v>
      </c>
      <c r="I96" s="150"/>
      <c r="J96" s="151">
        <f>ROUND($I$96*$H$96,2)</f>
        <v>0</v>
      </c>
      <c r="K96" s="147" t="s">
        <v>134</v>
      </c>
      <c r="L96" s="43"/>
      <c r="M96" s="152"/>
      <c r="N96" s="153" t="s">
        <v>45</v>
      </c>
      <c r="O96" s="24"/>
      <c r="P96" s="154">
        <f>$O$96*$H$96</f>
        <v>0</v>
      </c>
      <c r="Q96" s="154">
        <v>0</v>
      </c>
      <c r="R96" s="154">
        <f>$Q$96*$H$96</f>
        <v>0</v>
      </c>
      <c r="S96" s="154">
        <v>0</v>
      </c>
      <c r="T96" s="155">
        <f>$S$96*$H$96</f>
        <v>0</v>
      </c>
      <c r="AR96" s="89" t="s">
        <v>87</v>
      </c>
      <c r="AT96" s="89" t="s">
        <v>130</v>
      </c>
      <c r="AU96" s="89" t="s">
        <v>81</v>
      </c>
      <c r="AY96" s="6" t="s">
        <v>128</v>
      </c>
      <c r="BE96" s="156">
        <f>IF($N$96="základní",$J$96,0)</f>
        <v>0</v>
      </c>
      <c r="BF96" s="156">
        <f>IF($N$96="snížená",$J$96,0)</f>
        <v>0</v>
      </c>
      <c r="BG96" s="156">
        <f>IF($N$96="zákl. přenesená",$J$96,0)</f>
        <v>0</v>
      </c>
      <c r="BH96" s="156">
        <f>IF($N$96="sníž. přenesená",$J$96,0)</f>
        <v>0</v>
      </c>
      <c r="BI96" s="156">
        <f>IF($N$96="nulová",$J$96,0)</f>
        <v>0</v>
      </c>
      <c r="BJ96" s="89" t="s">
        <v>22</v>
      </c>
      <c r="BK96" s="156">
        <f>ROUND($I$96*$H$96,2)</f>
        <v>0</v>
      </c>
      <c r="BL96" s="89" t="s">
        <v>87</v>
      </c>
      <c r="BM96" s="89" t="s">
        <v>266</v>
      </c>
    </row>
    <row r="97" spans="2:47" s="6" customFormat="1" ht="27" customHeight="1">
      <c r="B97" s="23"/>
      <c r="C97" s="24"/>
      <c r="D97" s="157" t="s">
        <v>136</v>
      </c>
      <c r="E97" s="24"/>
      <c r="F97" s="158" t="s">
        <v>267</v>
      </c>
      <c r="G97" s="24"/>
      <c r="H97" s="24"/>
      <c r="J97" s="24"/>
      <c r="K97" s="24"/>
      <c r="L97" s="43"/>
      <c r="M97" s="56"/>
      <c r="N97" s="24"/>
      <c r="O97" s="24"/>
      <c r="P97" s="24"/>
      <c r="Q97" s="24"/>
      <c r="R97" s="24"/>
      <c r="S97" s="24"/>
      <c r="T97" s="57"/>
      <c r="AT97" s="6" t="s">
        <v>136</v>
      </c>
      <c r="AU97" s="6" t="s">
        <v>81</v>
      </c>
    </row>
    <row r="98" spans="2:47" s="6" customFormat="1" ht="84.75" customHeight="1">
      <c r="B98" s="23"/>
      <c r="C98" s="24"/>
      <c r="D98" s="159" t="s">
        <v>138</v>
      </c>
      <c r="E98" s="24"/>
      <c r="F98" s="160" t="s">
        <v>268</v>
      </c>
      <c r="G98" s="24"/>
      <c r="H98" s="24"/>
      <c r="J98" s="24"/>
      <c r="K98" s="24"/>
      <c r="L98" s="43"/>
      <c r="M98" s="56"/>
      <c r="N98" s="24"/>
      <c r="O98" s="24"/>
      <c r="P98" s="24"/>
      <c r="Q98" s="24"/>
      <c r="R98" s="24"/>
      <c r="S98" s="24"/>
      <c r="T98" s="57"/>
      <c r="AT98" s="6" t="s">
        <v>138</v>
      </c>
      <c r="AU98" s="6" t="s">
        <v>81</v>
      </c>
    </row>
    <row r="99" spans="2:51" s="6" customFormat="1" ht="15.75" customHeight="1">
      <c r="B99" s="161"/>
      <c r="C99" s="162"/>
      <c r="D99" s="159" t="s">
        <v>140</v>
      </c>
      <c r="E99" s="162"/>
      <c r="F99" s="163" t="s">
        <v>269</v>
      </c>
      <c r="G99" s="162"/>
      <c r="H99" s="162"/>
      <c r="J99" s="162"/>
      <c r="K99" s="162"/>
      <c r="L99" s="164"/>
      <c r="M99" s="165"/>
      <c r="N99" s="162"/>
      <c r="O99" s="162"/>
      <c r="P99" s="162"/>
      <c r="Q99" s="162"/>
      <c r="R99" s="162"/>
      <c r="S99" s="162"/>
      <c r="T99" s="166"/>
      <c r="AT99" s="167" t="s">
        <v>140</v>
      </c>
      <c r="AU99" s="167" t="s">
        <v>81</v>
      </c>
      <c r="AV99" s="167" t="s">
        <v>22</v>
      </c>
      <c r="AW99" s="167" t="s">
        <v>104</v>
      </c>
      <c r="AX99" s="167" t="s">
        <v>74</v>
      </c>
      <c r="AY99" s="167" t="s">
        <v>128</v>
      </c>
    </row>
    <row r="100" spans="2:51" s="6" customFormat="1" ht="15.75" customHeight="1">
      <c r="B100" s="161"/>
      <c r="C100" s="162"/>
      <c r="D100" s="159" t="s">
        <v>140</v>
      </c>
      <c r="E100" s="162"/>
      <c r="F100" s="163" t="s">
        <v>270</v>
      </c>
      <c r="G100" s="162"/>
      <c r="H100" s="162"/>
      <c r="J100" s="162"/>
      <c r="K100" s="162"/>
      <c r="L100" s="164"/>
      <c r="M100" s="165"/>
      <c r="N100" s="162"/>
      <c r="O100" s="162"/>
      <c r="P100" s="162"/>
      <c r="Q100" s="162"/>
      <c r="R100" s="162"/>
      <c r="S100" s="162"/>
      <c r="T100" s="166"/>
      <c r="AT100" s="167" t="s">
        <v>140</v>
      </c>
      <c r="AU100" s="167" t="s">
        <v>81</v>
      </c>
      <c r="AV100" s="167" t="s">
        <v>22</v>
      </c>
      <c r="AW100" s="167" t="s">
        <v>104</v>
      </c>
      <c r="AX100" s="167" t="s">
        <v>74</v>
      </c>
      <c r="AY100" s="167" t="s">
        <v>128</v>
      </c>
    </row>
    <row r="101" spans="2:51" s="6" customFormat="1" ht="15.75" customHeight="1">
      <c r="B101" s="168"/>
      <c r="C101" s="169"/>
      <c r="D101" s="159" t="s">
        <v>140</v>
      </c>
      <c r="E101" s="169"/>
      <c r="F101" s="170" t="s">
        <v>271</v>
      </c>
      <c r="G101" s="169"/>
      <c r="H101" s="171">
        <v>682.682</v>
      </c>
      <c r="J101" s="169"/>
      <c r="K101" s="169"/>
      <c r="L101" s="172"/>
      <c r="M101" s="173"/>
      <c r="N101" s="169"/>
      <c r="O101" s="169"/>
      <c r="P101" s="169"/>
      <c r="Q101" s="169"/>
      <c r="R101" s="169"/>
      <c r="S101" s="169"/>
      <c r="T101" s="174"/>
      <c r="AT101" s="175" t="s">
        <v>140</v>
      </c>
      <c r="AU101" s="175" t="s">
        <v>81</v>
      </c>
      <c r="AV101" s="175" t="s">
        <v>81</v>
      </c>
      <c r="AW101" s="175" t="s">
        <v>104</v>
      </c>
      <c r="AX101" s="175" t="s">
        <v>74</v>
      </c>
      <c r="AY101" s="175" t="s">
        <v>128</v>
      </c>
    </row>
    <row r="102" spans="2:51" s="6" customFormat="1" ht="15.75" customHeight="1">
      <c r="B102" s="184"/>
      <c r="C102" s="185"/>
      <c r="D102" s="159" t="s">
        <v>140</v>
      </c>
      <c r="E102" s="185"/>
      <c r="F102" s="186" t="s">
        <v>162</v>
      </c>
      <c r="G102" s="185"/>
      <c r="H102" s="187">
        <v>682.682</v>
      </c>
      <c r="J102" s="185"/>
      <c r="K102" s="185"/>
      <c r="L102" s="188"/>
      <c r="M102" s="189"/>
      <c r="N102" s="185"/>
      <c r="O102" s="185"/>
      <c r="P102" s="185"/>
      <c r="Q102" s="185"/>
      <c r="R102" s="185"/>
      <c r="S102" s="185"/>
      <c r="T102" s="190"/>
      <c r="AT102" s="191" t="s">
        <v>140</v>
      </c>
      <c r="AU102" s="191" t="s">
        <v>81</v>
      </c>
      <c r="AV102" s="191" t="s">
        <v>84</v>
      </c>
      <c r="AW102" s="191" t="s">
        <v>104</v>
      </c>
      <c r="AX102" s="191" t="s">
        <v>74</v>
      </c>
      <c r="AY102" s="191" t="s">
        <v>128</v>
      </c>
    </row>
    <row r="103" spans="2:51" s="6" customFormat="1" ht="15.75" customHeight="1">
      <c r="B103" s="176"/>
      <c r="C103" s="177"/>
      <c r="D103" s="159" t="s">
        <v>140</v>
      </c>
      <c r="E103" s="177"/>
      <c r="F103" s="178" t="s">
        <v>143</v>
      </c>
      <c r="G103" s="177"/>
      <c r="H103" s="179">
        <v>682.682</v>
      </c>
      <c r="J103" s="177"/>
      <c r="K103" s="177"/>
      <c r="L103" s="180"/>
      <c r="M103" s="181"/>
      <c r="N103" s="177"/>
      <c r="O103" s="177"/>
      <c r="P103" s="177"/>
      <c r="Q103" s="177"/>
      <c r="R103" s="177"/>
      <c r="S103" s="177"/>
      <c r="T103" s="182"/>
      <c r="AT103" s="183" t="s">
        <v>140</v>
      </c>
      <c r="AU103" s="183" t="s">
        <v>81</v>
      </c>
      <c r="AV103" s="183" t="s">
        <v>87</v>
      </c>
      <c r="AW103" s="183" t="s">
        <v>104</v>
      </c>
      <c r="AX103" s="183" t="s">
        <v>22</v>
      </c>
      <c r="AY103" s="183" t="s">
        <v>128</v>
      </c>
    </row>
    <row r="104" spans="2:65" s="6" customFormat="1" ht="15.75" customHeight="1">
      <c r="B104" s="23"/>
      <c r="C104" s="145" t="s">
        <v>81</v>
      </c>
      <c r="D104" s="145" t="s">
        <v>130</v>
      </c>
      <c r="E104" s="146" t="s">
        <v>272</v>
      </c>
      <c r="F104" s="147" t="s">
        <v>273</v>
      </c>
      <c r="G104" s="148" t="s">
        <v>153</v>
      </c>
      <c r="H104" s="149">
        <v>227.561</v>
      </c>
      <c r="I104" s="150"/>
      <c r="J104" s="151">
        <f>ROUND($I$104*$H$104,2)</f>
        <v>0</v>
      </c>
      <c r="K104" s="147" t="s">
        <v>134</v>
      </c>
      <c r="L104" s="43"/>
      <c r="M104" s="152"/>
      <c r="N104" s="153" t="s">
        <v>45</v>
      </c>
      <c r="O104" s="24"/>
      <c r="P104" s="154">
        <f>$O$104*$H$104</f>
        <v>0</v>
      </c>
      <c r="Q104" s="154">
        <v>0</v>
      </c>
      <c r="R104" s="154">
        <f>$Q$104*$H$104</f>
        <v>0</v>
      </c>
      <c r="S104" s="154">
        <v>0</v>
      </c>
      <c r="T104" s="155">
        <f>$S$104*$H$104</f>
        <v>0</v>
      </c>
      <c r="AR104" s="89" t="s">
        <v>87</v>
      </c>
      <c r="AT104" s="89" t="s">
        <v>130</v>
      </c>
      <c r="AU104" s="89" t="s">
        <v>81</v>
      </c>
      <c r="AY104" s="6" t="s">
        <v>128</v>
      </c>
      <c r="BE104" s="156">
        <f>IF($N$104="základní",$J$104,0)</f>
        <v>0</v>
      </c>
      <c r="BF104" s="156">
        <f>IF($N$104="snížená",$J$104,0)</f>
        <v>0</v>
      </c>
      <c r="BG104" s="156">
        <f>IF($N$104="zákl. přenesená",$J$104,0)</f>
        <v>0</v>
      </c>
      <c r="BH104" s="156">
        <f>IF($N$104="sníž. přenesená",$J$104,0)</f>
        <v>0</v>
      </c>
      <c r="BI104" s="156">
        <f>IF($N$104="nulová",$J$104,0)</f>
        <v>0</v>
      </c>
      <c r="BJ104" s="89" t="s">
        <v>22</v>
      </c>
      <c r="BK104" s="156">
        <f>ROUND($I$104*$H$104,2)</f>
        <v>0</v>
      </c>
      <c r="BL104" s="89" t="s">
        <v>87</v>
      </c>
      <c r="BM104" s="89" t="s">
        <v>274</v>
      </c>
    </row>
    <row r="105" spans="2:47" s="6" customFormat="1" ht="27" customHeight="1">
      <c r="B105" s="23"/>
      <c r="C105" s="24"/>
      <c r="D105" s="157" t="s">
        <v>136</v>
      </c>
      <c r="E105" s="24"/>
      <c r="F105" s="158" t="s">
        <v>275</v>
      </c>
      <c r="G105" s="24"/>
      <c r="H105" s="24"/>
      <c r="J105" s="24"/>
      <c r="K105" s="24"/>
      <c r="L105" s="43"/>
      <c r="M105" s="56"/>
      <c r="N105" s="24"/>
      <c r="O105" s="24"/>
      <c r="P105" s="24"/>
      <c r="Q105" s="24"/>
      <c r="R105" s="24"/>
      <c r="S105" s="24"/>
      <c r="T105" s="57"/>
      <c r="AT105" s="6" t="s">
        <v>136</v>
      </c>
      <c r="AU105" s="6" t="s">
        <v>81</v>
      </c>
    </row>
    <row r="106" spans="2:47" s="6" customFormat="1" ht="84.75" customHeight="1">
      <c r="B106" s="23"/>
      <c r="C106" s="24"/>
      <c r="D106" s="159" t="s">
        <v>138</v>
      </c>
      <c r="E106" s="24"/>
      <c r="F106" s="160" t="s">
        <v>268</v>
      </c>
      <c r="G106" s="24"/>
      <c r="H106" s="24"/>
      <c r="J106" s="24"/>
      <c r="K106" s="24"/>
      <c r="L106" s="43"/>
      <c r="M106" s="56"/>
      <c r="N106" s="24"/>
      <c r="O106" s="24"/>
      <c r="P106" s="24"/>
      <c r="Q106" s="24"/>
      <c r="R106" s="24"/>
      <c r="S106" s="24"/>
      <c r="T106" s="57"/>
      <c r="AT106" s="6" t="s">
        <v>138</v>
      </c>
      <c r="AU106" s="6" t="s">
        <v>81</v>
      </c>
    </row>
    <row r="107" spans="2:51" s="6" customFormat="1" ht="15.75" customHeight="1">
      <c r="B107" s="161"/>
      <c r="C107" s="162"/>
      <c r="D107" s="159" t="s">
        <v>140</v>
      </c>
      <c r="E107" s="162"/>
      <c r="F107" s="163" t="s">
        <v>269</v>
      </c>
      <c r="G107" s="162"/>
      <c r="H107" s="162"/>
      <c r="J107" s="162"/>
      <c r="K107" s="162"/>
      <c r="L107" s="164"/>
      <c r="M107" s="165"/>
      <c r="N107" s="162"/>
      <c r="O107" s="162"/>
      <c r="P107" s="162"/>
      <c r="Q107" s="162"/>
      <c r="R107" s="162"/>
      <c r="S107" s="162"/>
      <c r="T107" s="166"/>
      <c r="AT107" s="167" t="s">
        <v>140</v>
      </c>
      <c r="AU107" s="167" t="s">
        <v>81</v>
      </c>
      <c r="AV107" s="167" t="s">
        <v>22</v>
      </c>
      <c r="AW107" s="167" t="s">
        <v>104</v>
      </c>
      <c r="AX107" s="167" t="s">
        <v>74</v>
      </c>
      <c r="AY107" s="167" t="s">
        <v>128</v>
      </c>
    </row>
    <row r="108" spans="2:51" s="6" customFormat="1" ht="15.75" customHeight="1">
      <c r="B108" s="161"/>
      <c r="C108" s="162"/>
      <c r="D108" s="159" t="s">
        <v>140</v>
      </c>
      <c r="E108" s="162"/>
      <c r="F108" s="163" t="s">
        <v>270</v>
      </c>
      <c r="G108" s="162"/>
      <c r="H108" s="162"/>
      <c r="J108" s="162"/>
      <c r="K108" s="162"/>
      <c r="L108" s="164"/>
      <c r="M108" s="165"/>
      <c r="N108" s="162"/>
      <c r="O108" s="162"/>
      <c r="P108" s="162"/>
      <c r="Q108" s="162"/>
      <c r="R108" s="162"/>
      <c r="S108" s="162"/>
      <c r="T108" s="166"/>
      <c r="AT108" s="167" t="s">
        <v>140</v>
      </c>
      <c r="AU108" s="167" t="s">
        <v>81</v>
      </c>
      <c r="AV108" s="167" t="s">
        <v>22</v>
      </c>
      <c r="AW108" s="167" t="s">
        <v>104</v>
      </c>
      <c r="AX108" s="167" t="s">
        <v>74</v>
      </c>
      <c r="AY108" s="167" t="s">
        <v>128</v>
      </c>
    </row>
    <row r="109" spans="2:51" s="6" customFormat="1" ht="15.75" customHeight="1">
      <c r="B109" s="168"/>
      <c r="C109" s="169"/>
      <c r="D109" s="159" t="s">
        <v>140</v>
      </c>
      <c r="E109" s="169"/>
      <c r="F109" s="170" t="s">
        <v>276</v>
      </c>
      <c r="G109" s="169"/>
      <c r="H109" s="171">
        <v>227.561</v>
      </c>
      <c r="J109" s="169"/>
      <c r="K109" s="169"/>
      <c r="L109" s="172"/>
      <c r="M109" s="173"/>
      <c r="N109" s="169"/>
      <c r="O109" s="169"/>
      <c r="P109" s="169"/>
      <c r="Q109" s="169"/>
      <c r="R109" s="169"/>
      <c r="S109" s="169"/>
      <c r="T109" s="174"/>
      <c r="AT109" s="175" t="s">
        <v>140</v>
      </c>
      <c r="AU109" s="175" t="s">
        <v>81</v>
      </c>
      <c r="AV109" s="175" t="s">
        <v>81</v>
      </c>
      <c r="AW109" s="175" t="s">
        <v>104</v>
      </c>
      <c r="AX109" s="175" t="s">
        <v>74</v>
      </c>
      <c r="AY109" s="175" t="s">
        <v>128</v>
      </c>
    </row>
    <row r="110" spans="2:51" s="6" customFormat="1" ht="15.75" customHeight="1">
      <c r="B110" s="184"/>
      <c r="C110" s="185"/>
      <c r="D110" s="159" t="s">
        <v>140</v>
      </c>
      <c r="E110" s="185"/>
      <c r="F110" s="186" t="s">
        <v>162</v>
      </c>
      <c r="G110" s="185"/>
      <c r="H110" s="187">
        <v>227.561</v>
      </c>
      <c r="J110" s="185"/>
      <c r="K110" s="185"/>
      <c r="L110" s="188"/>
      <c r="M110" s="189"/>
      <c r="N110" s="185"/>
      <c r="O110" s="185"/>
      <c r="P110" s="185"/>
      <c r="Q110" s="185"/>
      <c r="R110" s="185"/>
      <c r="S110" s="185"/>
      <c r="T110" s="190"/>
      <c r="AT110" s="191" t="s">
        <v>140</v>
      </c>
      <c r="AU110" s="191" t="s">
        <v>81</v>
      </c>
      <c r="AV110" s="191" t="s">
        <v>84</v>
      </c>
      <c r="AW110" s="191" t="s">
        <v>104</v>
      </c>
      <c r="AX110" s="191" t="s">
        <v>74</v>
      </c>
      <c r="AY110" s="191" t="s">
        <v>128</v>
      </c>
    </row>
    <row r="111" spans="2:51" s="6" customFormat="1" ht="15.75" customHeight="1">
      <c r="B111" s="176"/>
      <c r="C111" s="177"/>
      <c r="D111" s="159" t="s">
        <v>140</v>
      </c>
      <c r="E111" s="177"/>
      <c r="F111" s="178" t="s">
        <v>143</v>
      </c>
      <c r="G111" s="177"/>
      <c r="H111" s="179">
        <v>227.561</v>
      </c>
      <c r="J111" s="177"/>
      <c r="K111" s="177"/>
      <c r="L111" s="180"/>
      <c r="M111" s="181"/>
      <c r="N111" s="177"/>
      <c r="O111" s="177"/>
      <c r="P111" s="177"/>
      <c r="Q111" s="177"/>
      <c r="R111" s="177"/>
      <c r="S111" s="177"/>
      <c r="T111" s="182"/>
      <c r="AT111" s="183" t="s">
        <v>140</v>
      </c>
      <c r="AU111" s="183" t="s">
        <v>81</v>
      </c>
      <c r="AV111" s="183" t="s">
        <v>87</v>
      </c>
      <c r="AW111" s="183" t="s">
        <v>104</v>
      </c>
      <c r="AX111" s="183" t="s">
        <v>22</v>
      </c>
      <c r="AY111" s="183" t="s">
        <v>128</v>
      </c>
    </row>
    <row r="112" spans="2:65" s="6" customFormat="1" ht="15.75" customHeight="1">
      <c r="B112" s="23"/>
      <c r="C112" s="145" t="s">
        <v>84</v>
      </c>
      <c r="D112" s="145" t="s">
        <v>130</v>
      </c>
      <c r="E112" s="146" t="s">
        <v>277</v>
      </c>
      <c r="F112" s="147" t="s">
        <v>278</v>
      </c>
      <c r="G112" s="148" t="s">
        <v>153</v>
      </c>
      <c r="H112" s="149">
        <v>73.532</v>
      </c>
      <c r="I112" s="150"/>
      <c r="J112" s="151">
        <f>ROUND($I$112*$H$112,2)</f>
        <v>0</v>
      </c>
      <c r="K112" s="147" t="s">
        <v>134</v>
      </c>
      <c r="L112" s="43"/>
      <c r="M112" s="152"/>
      <c r="N112" s="153" t="s">
        <v>45</v>
      </c>
      <c r="O112" s="24"/>
      <c r="P112" s="154">
        <f>$O$112*$H$112</f>
        <v>0</v>
      </c>
      <c r="Q112" s="154">
        <v>0</v>
      </c>
      <c r="R112" s="154">
        <f>$Q$112*$H$112</f>
        <v>0</v>
      </c>
      <c r="S112" s="154">
        <v>0</v>
      </c>
      <c r="T112" s="155">
        <f>$S$112*$H$112</f>
        <v>0</v>
      </c>
      <c r="AR112" s="89" t="s">
        <v>87</v>
      </c>
      <c r="AT112" s="89" t="s">
        <v>130</v>
      </c>
      <c r="AU112" s="89" t="s">
        <v>81</v>
      </c>
      <c r="AY112" s="6" t="s">
        <v>128</v>
      </c>
      <c r="BE112" s="156">
        <f>IF($N$112="základní",$J$112,0)</f>
        <v>0</v>
      </c>
      <c r="BF112" s="156">
        <f>IF($N$112="snížená",$J$112,0)</f>
        <v>0</v>
      </c>
      <c r="BG112" s="156">
        <f>IF($N$112="zákl. přenesená",$J$112,0)</f>
        <v>0</v>
      </c>
      <c r="BH112" s="156">
        <f>IF($N$112="sníž. přenesená",$J$112,0)</f>
        <v>0</v>
      </c>
      <c r="BI112" s="156">
        <f>IF($N$112="nulová",$J$112,0)</f>
        <v>0</v>
      </c>
      <c r="BJ112" s="89" t="s">
        <v>22</v>
      </c>
      <c r="BK112" s="156">
        <f>ROUND($I$112*$H$112,2)</f>
        <v>0</v>
      </c>
      <c r="BL112" s="89" t="s">
        <v>87</v>
      </c>
      <c r="BM112" s="89" t="s">
        <v>279</v>
      </c>
    </row>
    <row r="113" spans="2:47" s="6" customFormat="1" ht="16.5" customHeight="1">
      <c r="B113" s="23"/>
      <c r="C113" s="24"/>
      <c r="D113" s="157" t="s">
        <v>136</v>
      </c>
      <c r="E113" s="24"/>
      <c r="F113" s="158" t="s">
        <v>280</v>
      </c>
      <c r="G113" s="24"/>
      <c r="H113" s="24"/>
      <c r="J113" s="24"/>
      <c r="K113" s="24"/>
      <c r="L113" s="43"/>
      <c r="M113" s="56"/>
      <c r="N113" s="24"/>
      <c r="O113" s="24"/>
      <c r="P113" s="24"/>
      <c r="Q113" s="24"/>
      <c r="R113" s="24"/>
      <c r="S113" s="24"/>
      <c r="T113" s="57"/>
      <c r="AT113" s="6" t="s">
        <v>136</v>
      </c>
      <c r="AU113" s="6" t="s">
        <v>81</v>
      </c>
    </row>
    <row r="114" spans="2:47" s="6" customFormat="1" ht="165.75" customHeight="1">
      <c r="B114" s="23"/>
      <c r="C114" s="24"/>
      <c r="D114" s="159" t="s">
        <v>138</v>
      </c>
      <c r="E114" s="24"/>
      <c r="F114" s="160" t="s">
        <v>281</v>
      </c>
      <c r="G114" s="24"/>
      <c r="H114" s="24"/>
      <c r="J114" s="24"/>
      <c r="K114" s="24"/>
      <c r="L114" s="43"/>
      <c r="M114" s="56"/>
      <c r="N114" s="24"/>
      <c r="O114" s="24"/>
      <c r="P114" s="24"/>
      <c r="Q114" s="24"/>
      <c r="R114" s="24"/>
      <c r="S114" s="24"/>
      <c r="T114" s="57"/>
      <c r="AT114" s="6" t="s">
        <v>138</v>
      </c>
      <c r="AU114" s="6" t="s">
        <v>81</v>
      </c>
    </row>
    <row r="115" spans="2:51" s="6" customFormat="1" ht="15.75" customHeight="1">
      <c r="B115" s="161"/>
      <c r="C115" s="162"/>
      <c r="D115" s="159" t="s">
        <v>140</v>
      </c>
      <c r="E115" s="162"/>
      <c r="F115" s="163" t="s">
        <v>282</v>
      </c>
      <c r="G115" s="162"/>
      <c r="H115" s="162"/>
      <c r="J115" s="162"/>
      <c r="K115" s="162"/>
      <c r="L115" s="164"/>
      <c r="M115" s="165"/>
      <c r="N115" s="162"/>
      <c r="O115" s="162"/>
      <c r="P115" s="162"/>
      <c r="Q115" s="162"/>
      <c r="R115" s="162"/>
      <c r="S115" s="162"/>
      <c r="T115" s="166"/>
      <c r="AT115" s="167" t="s">
        <v>140</v>
      </c>
      <c r="AU115" s="167" t="s">
        <v>81</v>
      </c>
      <c r="AV115" s="167" t="s">
        <v>22</v>
      </c>
      <c r="AW115" s="167" t="s">
        <v>104</v>
      </c>
      <c r="AX115" s="167" t="s">
        <v>74</v>
      </c>
      <c r="AY115" s="167" t="s">
        <v>128</v>
      </c>
    </row>
    <row r="116" spans="2:51" s="6" customFormat="1" ht="15.75" customHeight="1">
      <c r="B116" s="161"/>
      <c r="C116" s="162"/>
      <c r="D116" s="159" t="s">
        <v>140</v>
      </c>
      <c r="E116" s="162"/>
      <c r="F116" s="163" t="s">
        <v>283</v>
      </c>
      <c r="G116" s="162"/>
      <c r="H116" s="162"/>
      <c r="J116" s="162"/>
      <c r="K116" s="162"/>
      <c r="L116" s="164"/>
      <c r="M116" s="165"/>
      <c r="N116" s="162"/>
      <c r="O116" s="162"/>
      <c r="P116" s="162"/>
      <c r="Q116" s="162"/>
      <c r="R116" s="162"/>
      <c r="S116" s="162"/>
      <c r="T116" s="166"/>
      <c r="AT116" s="167" t="s">
        <v>140</v>
      </c>
      <c r="AU116" s="167" t="s">
        <v>81</v>
      </c>
      <c r="AV116" s="167" t="s">
        <v>22</v>
      </c>
      <c r="AW116" s="167" t="s">
        <v>104</v>
      </c>
      <c r="AX116" s="167" t="s">
        <v>74</v>
      </c>
      <c r="AY116" s="167" t="s">
        <v>128</v>
      </c>
    </row>
    <row r="117" spans="2:51" s="6" customFormat="1" ht="15.75" customHeight="1">
      <c r="B117" s="161"/>
      <c r="C117" s="162"/>
      <c r="D117" s="159" t="s">
        <v>140</v>
      </c>
      <c r="E117" s="162"/>
      <c r="F117" s="163" t="s">
        <v>284</v>
      </c>
      <c r="G117" s="162"/>
      <c r="H117" s="162"/>
      <c r="J117" s="162"/>
      <c r="K117" s="162"/>
      <c r="L117" s="164"/>
      <c r="M117" s="165"/>
      <c r="N117" s="162"/>
      <c r="O117" s="162"/>
      <c r="P117" s="162"/>
      <c r="Q117" s="162"/>
      <c r="R117" s="162"/>
      <c r="S117" s="162"/>
      <c r="T117" s="166"/>
      <c r="AT117" s="167" t="s">
        <v>140</v>
      </c>
      <c r="AU117" s="167" t="s">
        <v>81</v>
      </c>
      <c r="AV117" s="167" t="s">
        <v>22</v>
      </c>
      <c r="AW117" s="167" t="s">
        <v>104</v>
      </c>
      <c r="AX117" s="167" t="s">
        <v>74</v>
      </c>
      <c r="AY117" s="167" t="s">
        <v>128</v>
      </c>
    </row>
    <row r="118" spans="2:51" s="6" customFormat="1" ht="15.75" customHeight="1">
      <c r="B118" s="168"/>
      <c r="C118" s="169"/>
      <c r="D118" s="159" t="s">
        <v>140</v>
      </c>
      <c r="E118" s="169"/>
      <c r="F118" s="170" t="s">
        <v>285</v>
      </c>
      <c r="G118" s="169"/>
      <c r="H118" s="171">
        <v>46.332</v>
      </c>
      <c r="J118" s="169"/>
      <c r="K118" s="169"/>
      <c r="L118" s="172"/>
      <c r="M118" s="173"/>
      <c r="N118" s="169"/>
      <c r="O118" s="169"/>
      <c r="P118" s="169"/>
      <c r="Q118" s="169"/>
      <c r="R118" s="169"/>
      <c r="S118" s="169"/>
      <c r="T118" s="174"/>
      <c r="AT118" s="175" t="s">
        <v>140</v>
      </c>
      <c r="AU118" s="175" t="s">
        <v>81</v>
      </c>
      <c r="AV118" s="175" t="s">
        <v>81</v>
      </c>
      <c r="AW118" s="175" t="s">
        <v>104</v>
      </c>
      <c r="AX118" s="175" t="s">
        <v>74</v>
      </c>
      <c r="AY118" s="175" t="s">
        <v>128</v>
      </c>
    </row>
    <row r="119" spans="2:51" s="6" customFormat="1" ht="15.75" customHeight="1">
      <c r="B119" s="161"/>
      <c r="C119" s="162"/>
      <c r="D119" s="159" t="s">
        <v>140</v>
      </c>
      <c r="E119" s="162"/>
      <c r="F119" s="163" t="s">
        <v>286</v>
      </c>
      <c r="G119" s="162"/>
      <c r="H119" s="162"/>
      <c r="J119" s="162"/>
      <c r="K119" s="162"/>
      <c r="L119" s="164"/>
      <c r="M119" s="165"/>
      <c r="N119" s="162"/>
      <c r="O119" s="162"/>
      <c r="P119" s="162"/>
      <c r="Q119" s="162"/>
      <c r="R119" s="162"/>
      <c r="S119" s="162"/>
      <c r="T119" s="166"/>
      <c r="AT119" s="167" t="s">
        <v>140</v>
      </c>
      <c r="AU119" s="167" t="s">
        <v>81</v>
      </c>
      <c r="AV119" s="167" t="s">
        <v>22</v>
      </c>
      <c r="AW119" s="167" t="s">
        <v>104</v>
      </c>
      <c r="AX119" s="167" t="s">
        <v>74</v>
      </c>
      <c r="AY119" s="167" t="s">
        <v>128</v>
      </c>
    </row>
    <row r="120" spans="2:51" s="6" customFormat="1" ht="15.75" customHeight="1">
      <c r="B120" s="168"/>
      <c r="C120" s="169"/>
      <c r="D120" s="159" t="s">
        <v>140</v>
      </c>
      <c r="E120" s="169"/>
      <c r="F120" s="170" t="s">
        <v>287</v>
      </c>
      <c r="G120" s="169"/>
      <c r="H120" s="171">
        <v>27.2</v>
      </c>
      <c r="J120" s="169"/>
      <c r="K120" s="169"/>
      <c r="L120" s="172"/>
      <c r="M120" s="173"/>
      <c r="N120" s="169"/>
      <c r="O120" s="169"/>
      <c r="P120" s="169"/>
      <c r="Q120" s="169"/>
      <c r="R120" s="169"/>
      <c r="S120" s="169"/>
      <c r="T120" s="174"/>
      <c r="AT120" s="175" t="s">
        <v>140</v>
      </c>
      <c r="AU120" s="175" t="s">
        <v>81</v>
      </c>
      <c r="AV120" s="175" t="s">
        <v>81</v>
      </c>
      <c r="AW120" s="175" t="s">
        <v>104</v>
      </c>
      <c r="AX120" s="175" t="s">
        <v>74</v>
      </c>
      <c r="AY120" s="175" t="s">
        <v>128</v>
      </c>
    </row>
    <row r="121" spans="2:51" s="6" customFormat="1" ht="15.75" customHeight="1">
      <c r="B121" s="184"/>
      <c r="C121" s="185"/>
      <c r="D121" s="159" t="s">
        <v>140</v>
      </c>
      <c r="E121" s="185"/>
      <c r="F121" s="186" t="s">
        <v>162</v>
      </c>
      <c r="G121" s="185"/>
      <c r="H121" s="187">
        <v>73.532</v>
      </c>
      <c r="J121" s="185"/>
      <c r="K121" s="185"/>
      <c r="L121" s="188"/>
      <c r="M121" s="189"/>
      <c r="N121" s="185"/>
      <c r="O121" s="185"/>
      <c r="P121" s="185"/>
      <c r="Q121" s="185"/>
      <c r="R121" s="185"/>
      <c r="S121" s="185"/>
      <c r="T121" s="190"/>
      <c r="AT121" s="191" t="s">
        <v>140</v>
      </c>
      <c r="AU121" s="191" t="s">
        <v>81</v>
      </c>
      <c r="AV121" s="191" t="s">
        <v>84</v>
      </c>
      <c r="AW121" s="191" t="s">
        <v>104</v>
      </c>
      <c r="AX121" s="191" t="s">
        <v>74</v>
      </c>
      <c r="AY121" s="191" t="s">
        <v>128</v>
      </c>
    </row>
    <row r="122" spans="2:51" s="6" customFormat="1" ht="15.75" customHeight="1">
      <c r="B122" s="176"/>
      <c r="C122" s="177"/>
      <c r="D122" s="159" t="s">
        <v>140</v>
      </c>
      <c r="E122" s="177"/>
      <c r="F122" s="178" t="s">
        <v>143</v>
      </c>
      <c r="G122" s="177"/>
      <c r="H122" s="179">
        <v>73.532</v>
      </c>
      <c r="J122" s="177"/>
      <c r="K122" s="177"/>
      <c r="L122" s="180"/>
      <c r="M122" s="181"/>
      <c r="N122" s="177"/>
      <c r="O122" s="177"/>
      <c r="P122" s="177"/>
      <c r="Q122" s="177"/>
      <c r="R122" s="177"/>
      <c r="S122" s="177"/>
      <c r="T122" s="182"/>
      <c r="AT122" s="183" t="s">
        <v>140</v>
      </c>
      <c r="AU122" s="183" t="s">
        <v>81</v>
      </c>
      <c r="AV122" s="183" t="s">
        <v>87</v>
      </c>
      <c r="AW122" s="183" t="s">
        <v>104</v>
      </c>
      <c r="AX122" s="183" t="s">
        <v>22</v>
      </c>
      <c r="AY122" s="183" t="s">
        <v>128</v>
      </c>
    </row>
    <row r="123" spans="2:65" s="6" customFormat="1" ht="15.75" customHeight="1">
      <c r="B123" s="23"/>
      <c r="C123" s="145" t="s">
        <v>87</v>
      </c>
      <c r="D123" s="145" t="s">
        <v>130</v>
      </c>
      <c r="E123" s="146" t="s">
        <v>288</v>
      </c>
      <c r="F123" s="147" t="s">
        <v>289</v>
      </c>
      <c r="G123" s="148" t="s">
        <v>153</v>
      </c>
      <c r="H123" s="149">
        <v>24.511</v>
      </c>
      <c r="I123" s="150"/>
      <c r="J123" s="151">
        <f>ROUND($I$123*$H$123,2)</f>
        <v>0</v>
      </c>
      <c r="K123" s="147" t="s">
        <v>134</v>
      </c>
      <c r="L123" s="43"/>
      <c r="M123" s="152"/>
      <c r="N123" s="153" t="s">
        <v>45</v>
      </c>
      <c r="O123" s="24"/>
      <c r="P123" s="154">
        <f>$O$123*$H$123</f>
        <v>0</v>
      </c>
      <c r="Q123" s="154">
        <v>0</v>
      </c>
      <c r="R123" s="154">
        <f>$Q$123*$H$123</f>
        <v>0</v>
      </c>
      <c r="S123" s="154">
        <v>0</v>
      </c>
      <c r="T123" s="155">
        <f>$S$123*$H$123</f>
        <v>0</v>
      </c>
      <c r="AR123" s="89" t="s">
        <v>87</v>
      </c>
      <c r="AT123" s="89" t="s">
        <v>130</v>
      </c>
      <c r="AU123" s="89" t="s">
        <v>81</v>
      </c>
      <c r="AY123" s="6" t="s">
        <v>128</v>
      </c>
      <c r="BE123" s="156">
        <f>IF($N$123="základní",$J$123,0)</f>
        <v>0</v>
      </c>
      <c r="BF123" s="156">
        <f>IF($N$123="snížená",$J$123,0)</f>
        <v>0</v>
      </c>
      <c r="BG123" s="156">
        <f>IF($N$123="zákl. přenesená",$J$123,0)</f>
        <v>0</v>
      </c>
      <c r="BH123" s="156">
        <f>IF($N$123="sníž. přenesená",$J$123,0)</f>
        <v>0</v>
      </c>
      <c r="BI123" s="156">
        <f>IF($N$123="nulová",$J$123,0)</f>
        <v>0</v>
      </c>
      <c r="BJ123" s="89" t="s">
        <v>22</v>
      </c>
      <c r="BK123" s="156">
        <f>ROUND($I$123*$H$123,2)</f>
        <v>0</v>
      </c>
      <c r="BL123" s="89" t="s">
        <v>87</v>
      </c>
      <c r="BM123" s="89" t="s">
        <v>290</v>
      </c>
    </row>
    <row r="124" spans="2:47" s="6" customFormat="1" ht="27" customHeight="1">
      <c r="B124" s="23"/>
      <c r="C124" s="24"/>
      <c r="D124" s="157" t="s">
        <v>136</v>
      </c>
      <c r="E124" s="24"/>
      <c r="F124" s="158" t="s">
        <v>291</v>
      </c>
      <c r="G124" s="24"/>
      <c r="H124" s="24"/>
      <c r="J124" s="24"/>
      <c r="K124" s="24"/>
      <c r="L124" s="43"/>
      <c r="M124" s="56"/>
      <c r="N124" s="24"/>
      <c r="O124" s="24"/>
      <c r="P124" s="24"/>
      <c r="Q124" s="24"/>
      <c r="R124" s="24"/>
      <c r="S124" s="24"/>
      <c r="T124" s="57"/>
      <c r="AT124" s="6" t="s">
        <v>136</v>
      </c>
      <c r="AU124" s="6" t="s">
        <v>81</v>
      </c>
    </row>
    <row r="125" spans="2:47" s="6" customFormat="1" ht="165.75" customHeight="1">
      <c r="B125" s="23"/>
      <c r="C125" s="24"/>
      <c r="D125" s="159" t="s">
        <v>138</v>
      </c>
      <c r="E125" s="24"/>
      <c r="F125" s="160" t="s">
        <v>281</v>
      </c>
      <c r="G125" s="24"/>
      <c r="H125" s="24"/>
      <c r="J125" s="24"/>
      <c r="K125" s="24"/>
      <c r="L125" s="43"/>
      <c r="M125" s="56"/>
      <c r="N125" s="24"/>
      <c r="O125" s="24"/>
      <c r="P125" s="24"/>
      <c r="Q125" s="24"/>
      <c r="R125" s="24"/>
      <c r="S125" s="24"/>
      <c r="T125" s="57"/>
      <c r="AT125" s="6" t="s">
        <v>138</v>
      </c>
      <c r="AU125" s="6" t="s">
        <v>81</v>
      </c>
    </row>
    <row r="126" spans="2:51" s="6" customFormat="1" ht="15.75" customHeight="1">
      <c r="B126" s="161"/>
      <c r="C126" s="162"/>
      <c r="D126" s="159" t="s">
        <v>140</v>
      </c>
      <c r="E126" s="162"/>
      <c r="F126" s="163" t="s">
        <v>282</v>
      </c>
      <c r="G126" s="162"/>
      <c r="H126" s="162"/>
      <c r="J126" s="162"/>
      <c r="K126" s="162"/>
      <c r="L126" s="164"/>
      <c r="M126" s="165"/>
      <c r="N126" s="162"/>
      <c r="O126" s="162"/>
      <c r="P126" s="162"/>
      <c r="Q126" s="162"/>
      <c r="R126" s="162"/>
      <c r="S126" s="162"/>
      <c r="T126" s="166"/>
      <c r="AT126" s="167" t="s">
        <v>140</v>
      </c>
      <c r="AU126" s="167" t="s">
        <v>81</v>
      </c>
      <c r="AV126" s="167" t="s">
        <v>22</v>
      </c>
      <c r="AW126" s="167" t="s">
        <v>104</v>
      </c>
      <c r="AX126" s="167" t="s">
        <v>74</v>
      </c>
      <c r="AY126" s="167" t="s">
        <v>128</v>
      </c>
    </row>
    <row r="127" spans="2:51" s="6" customFormat="1" ht="15.75" customHeight="1">
      <c r="B127" s="161"/>
      <c r="C127" s="162"/>
      <c r="D127" s="159" t="s">
        <v>140</v>
      </c>
      <c r="E127" s="162"/>
      <c r="F127" s="163" t="s">
        <v>283</v>
      </c>
      <c r="G127" s="162"/>
      <c r="H127" s="162"/>
      <c r="J127" s="162"/>
      <c r="K127" s="162"/>
      <c r="L127" s="164"/>
      <c r="M127" s="165"/>
      <c r="N127" s="162"/>
      <c r="O127" s="162"/>
      <c r="P127" s="162"/>
      <c r="Q127" s="162"/>
      <c r="R127" s="162"/>
      <c r="S127" s="162"/>
      <c r="T127" s="166"/>
      <c r="AT127" s="167" t="s">
        <v>140</v>
      </c>
      <c r="AU127" s="167" t="s">
        <v>81</v>
      </c>
      <c r="AV127" s="167" t="s">
        <v>22</v>
      </c>
      <c r="AW127" s="167" t="s">
        <v>104</v>
      </c>
      <c r="AX127" s="167" t="s">
        <v>74</v>
      </c>
      <c r="AY127" s="167" t="s">
        <v>128</v>
      </c>
    </row>
    <row r="128" spans="2:51" s="6" customFormat="1" ht="15.75" customHeight="1">
      <c r="B128" s="161"/>
      <c r="C128" s="162"/>
      <c r="D128" s="159" t="s">
        <v>140</v>
      </c>
      <c r="E128" s="162"/>
      <c r="F128" s="163" t="s">
        <v>284</v>
      </c>
      <c r="G128" s="162"/>
      <c r="H128" s="162"/>
      <c r="J128" s="162"/>
      <c r="K128" s="162"/>
      <c r="L128" s="164"/>
      <c r="M128" s="165"/>
      <c r="N128" s="162"/>
      <c r="O128" s="162"/>
      <c r="P128" s="162"/>
      <c r="Q128" s="162"/>
      <c r="R128" s="162"/>
      <c r="S128" s="162"/>
      <c r="T128" s="166"/>
      <c r="AT128" s="167" t="s">
        <v>140</v>
      </c>
      <c r="AU128" s="167" t="s">
        <v>81</v>
      </c>
      <c r="AV128" s="167" t="s">
        <v>22</v>
      </c>
      <c r="AW128" s="167" t="s">
        <v>104</v>
      </c>
      <c r="AX128" s="167" t="s">
        <v>74</v>
      </c>
      <c r="AY128" s="167" t="s">
        <v>128</v>
      </c>
    </row>
    <row r="129" spans="2:51" s="6" customFormat="1" ht="15.75" customHeight="1">
      <c r="B129" s="168"/>
      <c r="C129" s="169"/>
      <c r="D129" s="159" t="s">
        <v>140</v>
      </c>
      <c r="E129" s="169"/>
      <c r="F129" s="170" t="s">
        <v>292</v>
      </c>
      <c r="G129" s="169"/>
      <c r="H129" s="171">
        <v>15.444</v>
      </c>
      <c r="J129" s="169"/>
      <c r="K129" s="169"/>
      <c r="L129" s="172"/>
      <c r="M129" s="173"/>
      <c r="N129" s="169"/>
      <c r="O129" s="169"/>
      <c r="P129" s="169"/>
      <c r="Q129" s="169"/>
      <c r="R129" s="169"/>
      <c r="S129" s="169"/>
      <c r="T129" s="174"/>
      <c r="AT129" s="175" t="s">
        <v>140</v>
      </c>
      <c r="AU129" s="175" t="s">
        <v>81</v>
      </c>
      <c r="AV129" s="175" t="s">
        <v>81</v>
      </c>
      <c r="AW129" s="175" t="s">
        <v>104</v>
      </c>
      <c r="AX129" s="175" t="s">
        <v>74</v>
      </c>
      <c r="AY129" s="175" t="s">
        <v>128</v>
      </c>
    </row>
    <row r="130" spans="2:51" s="6" customFormat="1" ht="15.75" customHeight="1">
      <c r="B130" s="161"/>
      <c r="C130" s="162"/>
      <c r="D130" s="159" t="s">
        <v>140</v>
      </c>
      <c r="E130" s="162"/>
      <c r="F130" s="163" t="s">
        <v>286</v>
      </c>
      <c r="G130" s="162"/>
      <c r="H130" s="162"/>
      <c r="J130" s="162"/>
      <c r="K130" s="162"/>
      <c r="L130" s="164"/>
      <c r="M130" s="165"/>
      <c r="N130" s="162"/>
      <c r="O130" s="162"/>
      <c r="P130" s="162"/>
      <c r="Q130" s="162"/>
      <c r="R130" s="162"/>
      <c r="S130" s="162"/>
      <c r="T130" s="166"/>
      <c r="AT130" s="167" t="s">
        <v>140</v>
      </c>
      <c r="AU130" s="167" t="s">
        <v>81</v>
      </c>
      <c r="AV130" s="167" t="s">
        <v>22</v>
      </c>
      <c r="AW130" s="167" t="s">
        <v>104</v>
      </c>
      <c r="AX130" s="167" t="s">
        <v>74</v>
      </c>
      <c r="AY130" s="167" t="s">
        <v>128</v>
      </c>
    </row>
    <row r="131" spans="2:51" s="6" customFormat="1" ht="15.75" customHeight="1">
      <c r="B131" s="168"/>
      <c r="C131" s="169"/>
      <c r="D131" s="159" t="s">
        <v>140</v>
      </c>
      <c r="E131" s="169"/>
      <c r="F131" s="170" t="s">
        <v>293</v>
      </c>
      <c r="G131" s="169"/>
      <c r="H131" s="171">
        <v>9.067</v>
      </c>
      <c r="J131" s="169"/>
      <c r="K131" s="169"/>
      <c r="L131" s="172"/>
      <c r="M131" s="173"/>
      <c r="N131" s="169"/>
      <c r="O131" s="169"/>
      <c r="P131" s="169"/>
      <c r="Q131" s="169"/>
      <c r="R131" s="169"/>
      <c r="S131" s="169"/>
      <c r="T131" s="174"/>
      <c r="AT131" s="175" t="s">
        <v>140</v>
      </c>
      <c r="AU131" s="175" t="s">
        <v>81</v>
      </c>
      <c r="AV131" s="175" t="s">
        <v>81</v>
      </c>
      <c r="AW131" s="175" t="s">
        <v>104</v>
      </c>
      <c r="AX131" s="175" t="s">
        <v>74</v>
      </c>
      <c r="AY131" s="175" t="s">
        <v>128</v>
      </c>
    </row>
    <row r="132" spans="2:51" s="6" customFormat="1" ht="15.75" customHeight="1">
      <c r="B132" s="184"/>
      <c r="C132" s="185"/>
      <c r="D132" s="159" t="s">
        <v>140</v>
      </c>
      <c r="E132" s="185"/>
      <c r="F132" s="186" t="s">
        <v>162</v>
      </c>
      <c r="G132" s="185"/>
      <c r="H132" s="187">
        <v>24.511</v>
      </c>
      <c r="J132" s="185"/>
      <c r="K132" s="185"/>
      <c r="L132" s="188"/>
      <c r="M132" s="189"/>
      <c r="N132" s="185"/>
      <c r="O132" s="185"/>
      <c r="P132" s="185"/>
      <c r="Q132" s="185"/>
      <c r="R132" s="185"/>
      <c r="S132" s="185"/>
      <c r="T132" s="190"/>
      <c r="AT132" s="191" t="s">
        <v>140</v>
      </c>
      <c r="AU132" s="191" t="s">
        <v>81</v>
      </c>
      <c r="AV132" s="191" t="s">
        <v>84</v>
      </c>
      <c r="AW132" s="191" t="s">
        <v>104</v>
      </c>
      <c r="AX132" s="191" t="s">
        <v>74</v>
      </c>
      <c r="AY132" s="191" t="s">
        <v>128</v>
      </c>
    </row>
    <row r="133" spans="2:51" s="6" customFormat="1" ht="15.75" customHeight="1">
      <c r="B133" s="176"/>
      <c r="C133" s="177"/>
      <c r="D133" s="159" t="s">
        <v>140</v>
      </c>
      <c r="E133" s="177"/>
      <c r="F133" s="178" t="s">
        <v>143</v>
      </c>
      <c r="G133" s="177"/>
      <c r="H133" s="179">
        <v>24.511</v>
      </c>
      <c r="J133" s="177"/>
      <c r="K133" s="177"/>
      <c r="L133" s="180"/>
      <c r="M133" s="181"/>
      <c r="N133" s="177"/>
      <c r="O133" s="177"/>
      <c r="P133" s="177"/>
      <c r="Q133" s="177"/>
      <c r="R133" s="177"/>
      <c r="S133" s="177"/>
      <c r="T133" s="182"/>
      <c r="AT133" s="183" t="s">
        <v>140</v>
      </c>
      <c r="AU133" s="183" t="s">
        <v>81</v>
      </c>
      <c r="AV133" s="183" t="s">
        <v>87</v>
      </c>
      <c r="AW133" s="183" t="s">
        <v>104</v>
      </c>
      <c r="AX133" s="183" t="s">
        <v>22</v>
      </c>
      <c r="AY133" s="183" t="s">
        <v>128</v>
      </c>
    </row>
    <row r="134" spans="2:65" s="6" customFormat="1" ht="15.75" customHeight="1">
      <c r="B134" s="23"/>
      <c r="C134" s="145" t="s">
        <v>90</v>
      </c>
      <c r="D134" s="145" t="s">
        <v>130</v>
      </c>
      <c r="E134" s="146" t="s">
        <v>294</v>
      </c>
      <c r="F134" s="147" t="s">
        <v>295</v>
      </c>
      <c r="G134" s="148" t="s">
        <v>153</v>
      </c>
      <c r="H134" s="149">
        <v>126.905</v>
      </c>
      <c r="I134" s="150"/>
      <c r="J134" s="151">
        <f>ROUND($I$134*$H$134,2)</f>
        <v>0</v>
      </c>
      <c r="K134" s="147" t="s">
        <v>134</v>
      </c>
      <c r="L134" s="43"/>
      <c r="M134" s="152"/>
      <c r="N134" s="153" t="s">
        <v>45</v>
      </c>
      <c r="O134" s="24"/>
      <c r="P134" s="154">
        <f>$O$134*$H$134</f>
        <v>0</v>
      </c>
      <c r="Q134" s="154">
        <v>0</v>
      </c>
      <c r="R134" s="154">
        <f>$Q$134*$H$134</f>
        <v>0</v>
      </c>
      <c r="S134" s="154">
        <v>0</v>
      </c>
      <c r="T134" s="155">
        <f>$S$134*$H$134</f>
        <v>0</v>
      </c>
      <c r="AR134" s="89" t="s">
        <v>87</v>
      </c>
      <c r="AT134" s="89" t="s">
        <v>130</v>
      </c>
      <c r="AU134" s="89" t="s">
        <v>81</v>
      </c>
      <c r="AY134" s="6" t="s">
        <v>128</v>
      </c>
      <c r="BE134" s="156">
        <f>IF($N$134="základní",$J$134,0)</f>
        <v>0</v>
      </c>
      <c r="BF134" s="156">
        <f>IF($N$134="snížená",$J$134,0)</f>
        <v>0</v>
      </c>
      <c r="BG134" s="156">
        <f>IF($N$134="zákl. přenesená",$J$134,0)</f>
        <v>0</v>
      </c>
      <c r="BH134" s="156">
        <f>IF($N$134="sníž. přenesená",$J$134,0)</f>
        <v>0</v>
      </c>
      <c r="BI134" s="156">
        <f>IF($N$134="nulová",$J$134,0)</f>
        <v>0</v>
      </c>
      <c r="BJ134" s="89" t="s">
        <v>22</v>
      </c>
      <c r="BK134" s="156">
        <f>ROUND($I$134*$H$134,2)</f>
        <v>0</v>
      </c>
      <c r="BL134" s="89" t="s">
        <v>87</v>
      </c>
      <c r="BM134" s="89" t="s">
        <v>296</v>
      </c>
    </row>
    <row r="135" spans="2:47" s="6" customFormat="1" ht="27" customHeight="1">
      <c r="B135" s="23"/>
      <c r="C135" s="24"/>
      <c r="D135" s="157" t="s">
        <v>136</v>
      </c>
      <c r="E135" s="24"/>
      <c r="F135" s="158" t="s">
        <v>297</v>
      </c>
      <c r="G135" s="24"/>
      <c r="H135" s="24"/>
      <c r="J135" s="24"/>
      <c r="K135" s="24"/>
      <c r="L135" s="43"/>
      <c r="M135" s="56"/>
      <c r="N135" s="24"/>
      <c r="O135" s="24"/>
      <c r="P135" s="24"/>
      <c r="Q135" s="24"/>
      <c r="R135" s="24"/>
      <c r="S135" s="24"/>
      <c r="T135" s="57"/>
      <c r="AT135" s="6" t="s">
        <v>136</v>
      </c>
      <c r="AU135" s="6" t="s">
        <v>81</v>
      </c>
    </row>
    <row r="136" spans="2:47" s="6" customFormat="1" ht="165.75" customHeight="1">
      <c r="B136" s="23"/>
      <c r="C136" s="24"/>
      <c r="D136" s="159" t="s">
        <v>138</v>
      </c>
      <c r="E136" s="24"/>
      <c r="F136" s="160" t="s">
        <v>298</v>
      </c>
      <c r="G136" s="24"/>
      <c r="H136" s="24"/>
      <c r="J136" s="24"/>
      <c r="K136" s="24"/>
      <c r="L136" s="43"/>
      <c r="M136" s="56"/>
      <c r="N136" s="24"/>
      <c r="O136" s="24"/>
      <c r="P136" s="24"/>
      <c r="Q136" s="24"/>
      <c r="R136" s="24"/>
      <c r="S136" s="24"/>
      <c r="T136" s="57"/>
      <c r="AT136" s="6" t="s">
        <v>138</v>
      </c>
      <c r="AU136" s="6" t="s">
        <v>81</v>
      </c>
    </row>
    <row r="137" spans="2:51" s="6" customFormat="1" ht="15.75" customHeight="1">
      <c r="B137" s="161"/>
      <c r="C137" s="162"/>
      <c r="D137" s="159" t="s">
        <v>140</v>
      </c>
      <c r="E137" s="162"/>
      <c r="F137" s="163" t="s">
        <v>299</v>
      </c>
      <c r="G137" s="162"/>
      <c r="H137" s="162"/>
      <c r="J137" s="162"/>
      <c r="K137" s="162"/>
      <c r="L137" s="164"/>
      <c r="M137" s="165"/>
      <c r="N137" s="162"/>
      <c r="O137" s="162"/>
      <c r="P137" s="162"/>
      <c r="Q137" s="162"/>
      <c r="R137" s="162"/>
      <c r="S137" s="162"/>
      <c r="T137" s="166"/>
      <c r="AT137" s="167" t="s">
        <v>140</v>
      </c>
      <c r="AU137" s="167" t="s">
        <v>81</v>
      </c>
      <c r="AV137" s="167" t="s">
        <v>22</v>
      </c>
      <c r="AW137" s="167" t="s">
        <v>104</v>
      </c>
      <c r="AX137" s="167" t="s">
        <v>74</v>
      </c>
      <c r="AY137" s="167" t="s">
        <v>128</v>
      </c>
    </row>
    <row r="138" spans="2:51" s="6" customFormat="1" ht="15.75" customHeight="1">
      <c r="B138" s="161"/>
      <c r="C138" s="162"/>
      <c r="D138" s="159" t="s">
        <v>140</v>
      </c>
      <c r="E138" s="162"/>
      <c r="F138" s="163" t="s">
        <v>270</v>
      </c>
      <c r="G138" s="162"/>
      <c r="H138" s="162"/>
      <c r="J138" s="162"/>
      <c r="K138" s="162"/>
      <c r="L138" s="164"/>
      <c r="M138" s="165"/>
      <c r="N138" s="162"/>
      <c r="O138" s="162"/>
      <c r="P138" s="162"/>
      <c r="Q138" s="162"/>
      <c r="R138" s="162"/>
      <c r="S138" s="162"/>
      <c r="T138" s="166"/>
      <c r="AT138" s="167" t="s">
        <v>140</v>
      </c>
      <c r="AU138" s="167" t="s">
        <v>81</v>
      </c>
      <c r="AV138" s="167" t="s">
        <v>22</v>
      </c>
      <c r="AW138" s="167" t="s">
        <v>104</v>
      </c>
      <c r="AX138" s="167" t="s">
        <v>74</v>
      </c>
      <c r="AY138" s="167" t="s">
        <v>128</v>
      </c>
    </row>
    <row r="139" spans="2:51" s="6" customFormat="1" ht="15.75" customHeight="1">
      <c r="B139" s="168"/>
      <c r="C139" s="169"/>
      <c r="D139" s="159" t="s">
        <v>140</v>
      </c>
      <c r="E139" s="169"/>
      <c r="F139" s="170" t="s">
        <v>300</v>
      </c>
      <c r="G139" s="169"/>
      <c r="H139" s="171">
        <v>126.905</v>
      </c>
      <c r="J139" s="169"/>
      <c r="K139" s="169"/>
      <c r="L139" s="172"/>
      <c r="M139" s="173"/>
      <c r="N139" s="169"/>
      <c r="O139" s="169"/>
      <c r="P139" s="169"/>
      <c r="Q139" s="169"/>
      <c r="R139" s="169"/>
      <c r="S139" s="169"/>
      <c r="T139" s="174"/>
      <c r="AT139" s="175" t="s">
        <v>140</v>
      </c>
      <c r="AU139" s="175" t="s">
        <v>81</v>
      </c>
      <c r="AV139" s="175" t="s">
        <v>81</v>
      </c>
      <c r="AW139" s="175" t="s">
        <v>104</v>
      </c>
      <c r="AX139" s="175" t="s">
        <v>74</v>
      </c>
      <c r="AY139" s="175" t="s">
        <v>128</v>
      </c>
    </row>
    <row r="140" spans="2:51" s="6" customFormat="1" ht="15.75" customHeight="1">
      <c r="B140" s="184"/>
      <c r="C140" s="185"/>
      <c r="D140" s="159" t="s">
        <v>140</v>
      </c>
      <c r="E140" s="185"/>
      <c r="F140" s="186" t="s">
        <v>162</v>
      </c>
      <c r="G140" s="185"/>
      <c r="H140" s="187">
        <v>126.905</v>
      </c>
      <c r="J140" s="185"/>
      <c r="K140" s="185"/>
      <c r="L140" s="188"/>
      <c r="M140" s="189"/>
      <c r="N140" s="185"/>
      <c r="O140" s="185"/>
      <c r="P140" s="185"/>
      <c r="Q140" s="185"/>
      <c r="R140" s="185"/>
      <c r="S140" s="185"/>
      <c r="T140" s="190"/>
      <c r="AT140" s="191" t="s">
        <v>140</v>
      </c>
      <c r="AU140" s="191" t="s">
        <v>81</v>
      </c>
      <c r="AV140" s="191" t="s">
        <v>84</v>
      </c>
      <c r="AW140" s="191" t="s">
        <v>104</v>
      </c>
      <c r="AX140" s="191" t="s">
        <v>74</v>
      </c>
      <c r="AY140" s="191" t="s">
        <v>128</v>
      </c>
    </row>
    <row r="141" spans="2:51" s="6" customFormat="1" ht="15.75" customHeight="1">
      <c r="B141" s="176"/>
      <c r="C141" s="177"/>
      <c r="D141" s="159" t="s">
        <v>140</v>
      </c>
      <c r="E141" s="177"/>
      <c r="F141" s="178" t="s">
        <v>143</v>
      </c>
      <c r="G141" s="177"/>
      <c r="H141" s="179">
        <v>126.905</v>
      </c>
      <c r="J141" s="177"/>
      <c r="K141" s="177"/>
      <c r="L141" s="180"/>
      <c r="M141" s="181"/>
      <c r="N141" s="177"/>
      <c r="O141" s="177"/>
      <c r="P141" s="177"/>
      <c r="Q141" s="177"/>
      <c r="R141" s="177"/>
      <c r="S141" s="177"/>
      <c r="T141" s="182"/>
      <c r="AT141" s="183" t="s">
        <v>140</v>
      </c>
      <c r="AU141" s="183" t="s">
        <v>81</v>
      </c>
      <c r="AV141" s="183" t="s">
        <v>87</v>
      </c>
      <c r="AW141" s="183" t="s">
        <v>104</v>
      </c>
      <c r="AX141" s="183" t="s">
        <v>22</v>
      </c>
      <c r="AY141" s="183" t="s">
        <v>128</v>
      </c>
    </row>
    <row r="142" spans="2:65" s="6" customFormat="1" ht="15.75" customHeight="1">
      <c r="B142" s="23"/>
      <c r="C142" s="145" t="s">
        <v>93</v>
      </c>
      <c r="D142" s="145" t="s">
        <v>130</v>
      </c>
      <c r="E142" s="146" t="s">
        <v>301</v>
      </c>
      <c r="F142" s="147" t="s">
        <v>302</v>
      </c>
      <c r="G142" s="148" t="s">
        <v>153</v>
      </c>
      <c r="H142" s="149">
        <v>42.302</v>
      </c>
      <c r="I142" s="150"/>
      <c r="J142" s="151">
        <f>ROUND($I$142*$H$142,2)</f>
        <v>0</v>
      </c>
      <c r="K142" s="147" t="s">
        <v>134</v>
      </c>
      <c r="L142" s="43"/>
      <c r="M142" s="152"/>
      <c r="N142" s="153" t="s">
        <v>45</v>
      </c>
      <c r="O142" s="24"/>
      <c r="P142" s="154">
        <f>$O$142*$H$142</f>
        <v>0</v>
      </c>
      <c r="Q142" s="154">
        <v>0</v>
      </c>
      <c r="R142" s="154">
        <f>$Q$142*$H$142</f>
        <v>0</v>
      </c>
      <c r="S142" s="154">
        <v>0</v>
      </c>
      <c r="T142" s="155">
        <f>$S$142*$H$142</f>
        <v>0</v>
      </c>
      <c r="AR142" s="89" t="s">
        <v>87</v>
      </c>
      <c r="AT142" s="89" t="s">
        <v>130</v>
      </c>
      <c r="AU142" s="89" t="s">
        <v>81</v>
      </c>
      <c r="AY142" s="6" t="s">
        <v>128</v>
      </c>
      <c r="BE142" s="156">
        <f>IF($N$142="základní",$J$142,0)</f>
        <v>0</v>
      </c>
      <c r="BF142" s="156">
        <f>IF($N$142="snížená",$J$142,0)</f>
        <v>0</v>
      </c>
      <c r="BG142" s="156">
        <f>IF($N$142="zákl. přenesená",$J$142,0)</f>
        <v>0</v>
      </c>
      <c r="BH142" s="156">
        <f>IF($N$142="sníž. přenesená",$J$142,0)</f>
        <v>0</v>
      </c>
      <c r="BI142" s="156">
        <f>IF($N$142="nulová",$J$142,0)</f>
        <v>0</v>
      </c>
      <c r="BJ142" s="89" t="s">
        <v>22</v>
      </c>
      <c r="BK142" s="156">
        <f>ROUND($I$142*$H$142,2)</f>
        <v>0</v>
      </c>
      <c r="BL142" s="89" t="s">
        <v>87</v>
      </c>
      <c r="BM142" s="89" t="s">
        <v>303</v>
      </c>
    </row>
    <row r="143" spans="2:47" s="6" customFormat="1" ht="27" customHeight="1">
      <c r="B143" s="23"/>
      <c r="C143" s="24"/>
      <c r="D143" s="157" t="s">
        <v>136</v>
      </c>
      <c r="E143" s="24"/>
      <c r="F143" s="158" t="s">
        <v>304</v>
      </c>
      <c r="G143" s="24"/>
      <c r="H143" s="24"/>
      <c r="J143" s="24"/>
      <c r="K143" s="24"/>
      <c r="L143" s="43"/>
      <c r="M143" s="56"/>
      <c r="N143" s="24"/>
      <c r="O143" s="24"/>
      <c r="P143" s="24"/>
      <c r="Q143" s="24"/>
      <c r="R143" s="24"/>
      <c r="S143" s="24"/>
      <c r="T143" s="57"/>
      <c r="AT143" s="6" t="s">
        <v>136</v>
      </c>
      <c r="AU143" s="6" t="s">
        <v>81</v>
      </c>
    </row>
    <row r="144" spans="2:47" s="6" customFormat="1" ht="165.75" customHeight="1">
      <c r="B144" s="23"/>
      <c r="C144" s="24"/>
      <c r="D144" s="159" t="s">
        <v>138</v>
      </c>
      <c r="E144" s="24"/>
      <c r="F144" s="160" t="s">
        <v>298</v>
      </c>
      <c r="G144" s="24"/>
      <c r="H144" s="24"/>
      <c r="J144" s="24"/>
      <c r="K144" s="24"/>
      <c r="L144" s="43"/>
      <c r="M144" s="56"/>
      <c r="N144" s="24"/>
      <c r="O144" s="24"/>
      <c r="P144" s="24"/>
      <c r="Q144" s="24"/>
      <c r="R144" s="24"/>
      <c r="S144" s="24"/>
      <c r="T144" s="57"/>
      <c r="AT144" s="6" t="s">
        <v>138</v>
      </c>
      <c r="AU144" s="6" t="s">
        <v>81</v>
      </c>
    </row>
    <row r="145" spans="2:51" s="6" customFormat="1" ht="15.75" customHeight="1">
      <c r="B145" s="161"/>
      <c r="C145" s="162"/>
      <c r="D145" s="159" t="s">
        <v>140</v>
      </c>
      <c r="E145" s="162"/>
      <c r="F145" s="163" t="s">
        <v>299</v>
      </c>
      <c r="G145" s="162"/>
      <c r="H145" s="162"/>
      <c r="J145" s="162"/>
      <c r="K145" s="162"/>
      <c r="L145" s="164"/>
      <c r="M145" s="165"/>
      <c r="N145" s="162"/>
      <c r="O145" s="162"/>
      <c r="P145" s="162"/>
      <c r="Q145" s="162"/>
      <c r="R145" s="162"/>
      <c r="S145" s="162"/>
      <c r="T145" s="166"/>
      <c r="AT145" s="167" t="s">
        <v>140</v>
      </c>
      <c r="AU145" s="167" t="s">
        <v>81</v>
      </c>
      <c r="AV145" s="167" t="s">
        <v>22</v>
      </c>
      <c r="AW145" s="167" t="s">
        <v>104</v>
      </c>
      <c r="AX145" s="167" t="s">
        <v>74</v>
      </c>
      <c r="AY145" s="167" t="s">
        <v>128</v>
      </c>
    </row>
    <row r="146" spans="2:51" s="6" customFormat="1" ht="15.75" customHeight="1">
      <c r="B146" s="161"/>
      <c r="C146" s="162"/>
      <c r="D146" s="159" t="s">
        <v>140</v>
      </c>
      <c r="E146" s="162"/>
      <c r="F146" s="163" t="s">
        <v>270</v>
      </c>
      <c r="G146" s="162"/>
      <c r="H146" s="162"/>
      <c r="J146" s="162"/>
      <c r="K146" s="162"/>
      <c r="L146" s="164"/>
      <c r="M146" s="165"/>
      <c r="N146" s="162"/>
      <c r="O146" s="162"/>
      <c r="P146" s="162"/>
      <c r="Q146" s="162"/>
      <c r="R146" s="162"/>
      <c r="S146" s="162"/>
      <c r="T146" s="166"/>
      <c r="AT146" s="167" t="s">
        <v>140</v>
      </c>
      <c r="AU146" s="167" t="s">
        <v>81</v>
      </c>
      <c r="AV146" s="167" t="s">
        <v>22</v>
      </c>
      <c r="AW146" s="167" t="s">
        <v>104</v>
      </c>
      <c r="AX146" s="167" t="s">
        <v>74</v>
      </c>
      <c r="AY146" s="167" t="s">
        <v>128</v>
      </c>
    </row>
    <row r="147" spans="2:51" s="6" customFormat="1" ht="15.75" customHeight="1">
      <c r="B147" s="168"/>
      <c r="C147" s="169"/>
      <c r="D147" s="159" t="s">
        <v>140</v>
      </c>
      <c r="E147" s="169"/>
      <c r="F147" s="170" t="s">
        <v>305</v>
      </c>
      <c r="G147" s="169"/>
      <c r="H147" s="171">
        <v>42.302</v>
      </c>
      <c r="J147" s="169"/>
      <c r="K147" s="169"/>
      <c r="L147" s="172"/>
      <c r="M147" s="173"/>
      <c r="N147" s="169"/>
      <c r="O147" s="169"/>
      <c r="P147" s="169"/>
      <c r="Q147" s="169"/>
      <c r="R147" s="169"/>
      <c r="S147" s="169"/>
      <c r="T147" s="174"/>
      <c r="AT147" s="175" t="s">
        <v>140</v>
      </c>
      <c r="AU147" s="175" t="s">
        <v>81</v>
      </c>
      <c r="AV147" s="175" t="s">
        <v>81</v>
      </c>
      <c r="AW147" s="175" t="s">
        <v>104</v>
      </c>
      <c r="AX147" s="175" t="s">
        <v>74</v>
      </c>
      <c r="AY147" s="175" t="s">
        <v>128</v>
      </c>
    </row>
    <row r="148" spans="2:51" s="6" customFormat="1" ht="15.75" customHeight="1">
      <c r="B148" s="184"/>
      <c r="C148" s="185"/>
      <c r="D148" s="159" t="s">
        <v>140</v>
      </c>
      <c r="E148" s="185"/>
      <c r="F148" s="186" t="s">
        <v>162</v>
      </c>
      <c r="G148" s="185"/>
      <c r="H148" s="187">
        <v>42.302</v>
      </c>
      <c r="J148" s="185"/>
      <c r="K148" s="185"/>
      <c r="L148" s="188"/>
      <c r="M148" s="189"/>
      <c r="N148" s="185"/>
      <c r="O148" s="185"/>
      <c r="P148" s="185"/>
      <c r="Q148" s="185"/>
      <c r="R148" s="185"/>
      <c r="S148" s="185"/>
      <c r="T148" s="190"/>
      <c r="AT148" s="191" t="s">
        <v>140</v>
      </c>
      <c r="AU148" s="191" t="s">
        <v>81</v>
      </c>
      <c r="AV148" s="191" t="s">
        <v>84</v>
      </c>
      <c r="AW148" s="191" t="s">
        <v>104</v>
      </c>
      <c r="AX148" s="191" t="s">
        <v>74</v>
      </c>
      <c r="AY148" s="191" t="s">
        <v>128</v>
      </c>
    </row>
    <row r="149" spans="2:51" s="6" customFormat="1" ht="15.75" customHeight="1">
      <c r="B149" s="176"/>
      <c r="C149" s="177"/>
      <c r="D149" s="159" t="s">
        <v>140</v>
      </c>
      <c r="E149" s="177"/>
      <c r="F149" s="178" t="s">
        <v>143</v>
      </c>
      <c r="G149" s="177"/>
      <c r="H149" s="179">
        <v>42.302</v>
      </c>
      <c r="J149" s="177"/>
      <c r="K149" s="177"/>
      <c r="L149" s="180"/>
      <c r="M149" s="181"/>
      <c r="N149" s="177"/>
      <c r="O149" s="177"/>
      <c r="P149" s="177"/>
      <c r="Q149" s="177"/>
      <c r="R149" s="177"/>
      <c r="S149" s="177"/>
      <c r="T149" s="182"/>
      <c r="AT149" s="183" t="s">
        <v>140</v>
      </c>
      <c r="AU149" s="183" t="s">
        <v>81</v>
      </c>
      <c r="AV149" s="183" t="s">
        <v>87</v>
      </c>
      <c r="AW149" s="183" t="s">
        <v>104</v>
      </c>
      <c r="AX149" s="183" t="s">
        <v>22</v>
      </c>
      <c r="AY149" s="183" t="s">
        <v>128</v>
      </c>
    </row>
    <row r="150" spans="2:65" s="6" customFormat="1" ht="15.75" customHeight="1">
      <c r="B150" s="23"/>
      <c r="C150" s="145" t="s">
        <v>192</v>
      </c>
      <c r="D150" s="145" t="s">
        <v>130</v>
      </c>
      <c r="E150" s="146" t="s">
        <v>306</v>
      </c>
      <c r="F150" s="147" t="s">
        <v>307</v>
      </c>
      <c r="G150" s="148" t="s">
        <v>153</v>
      </c>
      <c r="H150" s="149">
        <v>958.658</v>
      </c>
      <c r="I150" s="150"/>
      <c r="J150" s="151">
        <f>ROUND($I$150*$H$150,2)</f>
        <v>0</v>
      </c>
      <c r="K150" s="147" t="s">
        <v>134</v>
      </c>
      <c r="L150" s="43"/>
      <c r="M150" s="152"/>
      <c r="N150" s="153" t="s">
        <v>45</v>
      </c>
      <c r="O150" s="24"/>
      <c r="P150" s="154">
        <f>$O$150*$H$150</f>
        <v>0</v>
      </c>
      <c r="Q150" s="154">
        <v>0</v>
      </c>
      <c r="R150" s="154">
        <f>$Q$150*$H$150</f>
        <v>0</v>
      </c>
      <c r="S150" s="154">
        <v>0</v>
      </c>
      <c r="T150" s="155">
        <f>$S$150*$H$150</f>
        <v>0</v>
      </c>
      <c r="AR150" s="89" t="s">
        <v>87</v>
      </c>
      <c r="AT150" s="89" t="s">
        <v>130</v>
      </c>
      <c r="AU150" s="89" t="s">
        <v>81</v>
      </c>
      <c r="AY150" s="6" t="s">
        <v>128</v>
      </c>
      <c r="BE150" s="156">
        <f>IF($N$150="základní",$J$150,0)</f>
        <v>0</v>
      </c>
      <c r="BF150" s="156">
        <f>IF($N$150="snížená",$J$150,0)</f>
        <v>0</v>
      </c>
      <c r="BG150" s="156">
        <f>IF($N$150="zákl. přenesená",$J$150,0)</f>
        <v>0</v>
      </c>
      <c r="BH150" s="156">
        <f>IF($N$150="sníž. přenesená",$J$150,0)</f>
        <v>0</v>
      </c>
      <c r="BI150" s="156">
        <f>IF($N$150="nulová",$J$150,0)</f>
        <v>0</v>
      </c>
      <c r="BJ150" s="89" t="s">
        <v>22</v>
      </c>
      <c r="BK150" s="156">
        <f>ROUND($I$150*$H$150,2)</f>
        <v>0</v>
      </c>
      <c r="BL150" s="89" t="s">
        <v>87</v>
      </c>
      <c r="BM150" s="89" t="s">
        <v>308</v>
      </c>
    </row>
    <row r="151" spans="2:47" s="6" customFormat="1" ht="27" customHeight="1">
      <c r="B151" s="23"/>
      <c r="C151" s="24"/>
      <c r="D151" s="157" t="s">
        <v>136</v>
      </c>
      <c r="E151" s="24"/>
      <c r="F151" s="158" t="s">
        <v>309</v>
      </c>
      <c r="G151" s="24"/>
      <c r="H151" s="24"/>
      <c r="J151" s="24"/>
      <c r="K151" s="24"/>
      <c r="L151" s="43"/>
      <c r="M151" s="56"/>
      <c r="N151" s="24"/>
      <c r="O151" s="24"/>
      <c r="P151" s="24"/>
      <c r="Q151" s="24"/>
      <c r="R151" s="24"/>
      <c r="S151" s="24"/>
      <c r="T151" s="57"/>
      <c r="AT151" s="6" t="s">
        <v>136</v>
      </c>
      <c r="AU151" s="6" t="s">
        <v>81</v>
      </c>
    </row>
    <row r="152" spans="2:47" s="6" customFormat="1" ht="165.75" customHeight="1">
      <c r="B152" s="23"/>
      <c r="C152" s="24"/>
      <c r="D152" s="159" t="s">
        <v>138</v>
      </c>
      <c r="E152" s="24"/>
      <c r="F152" s="160" t="s">
        <v>310</v>
      </c>
      <c r="G152" s="24"/>
      <c r="H152" s="24"/>
      <c r="J152" s="24"/>
      <c r="K152" s="24"/>
      <c r="L152" s="43"/>
      <c r="M152" s="56"/>
      <c r="N152" s="24"/>
      <c r="O152" s="24"/>
      <c r="P152" s="24"/>
      <c r="Q152" s="24"/>
      <c r="R152" s="24"/>
      <c r="S152" s="24"/>
      <c r="T152" s="57"/>
      <c r="AT152" s="6" t="s">
        <v>138</v>
      </c>
      <c r="AU152" s="6" t="s">
        <v>81</v>
      </c>
    </row>
    <row r="153" spans="2:51" s="6" customFormat="1" ht="15.75" customHeight="1">
      <c r="B153" s="161"/>
      <c r="C153" s="162"/>
      <c r="D153" s="159" t="s">
        <v>140</v>
      </c>
      <c r="E153" s="162"/>
      <c r="F153" s="163" t="s">
        <v>311</v>
      </c>
      <c r="G153" s="162"/>
      <c r="H153" s="162"/>
      <c r="J153" s="162"/>
      <c r="K153" s="162"/>
      <c r="L153" s="164"/>
      <c r="M153" s="165"/>
      <c r="N153" s="162"/>
      <c r="O153" s="162"/>
      <c r="P153" s="162"/>
      <c r="Q153" s="162"/>
      <c r="R153" s="162"/>
      <c r="S153" s="162"/>
      <c r="T153" s="166"/>
      <c r="AT153" s="167" t="s">
        <v>140</v>
      </c>
      <c r="AU153" s="167" t="s">
        <v>81</v>
      </c>
      <c r="AV153" s="167" t="s">
        <v>22</v>
      </c>
      <c r="AW153" s="167" t="s">
        <v>104</v>
      </c>
      <c r="AX153" s="167" t="s">
        <v>74</v>
      </c>
      <c r="AY153" s="167" t="s">
        <v>128</v>
      </c>
    </row>
    <row r="154" spans="2:51" s="6" customFormat="1" ht="15.75" customHeight="1">
      <c r="B154" s="161"/>
      <c r="C154" s="162"/>
      <c r="D154" s="159" t="s">
        <v>140</v>
      </c>
      <c r="E154" s="162"/>
      <c r="F154" s="163" t="s">
        <v>312</v>
      </c>
      <c r="G154" s="162"/>
      <c r="H154" s="162"/>
      <c r="J154" s="162"/>
      <c r="K154" s="162"/>
      <c r="L154" s="164"/>
      <c r="M154" s="165"/>
      <c r="N154" s="162"/>
      <c r="O154" s="162"/>
      <c r="P154" s="162"/>
      <c r="Q154" s="162"/>
      <c r="R154" s="162"/>
      <c r="S154" s="162"/>
      <c r="T154" s="166"/>
      <c r="AT154" s="167" t="s">
        <v>140</v>
      </c>
      <c r="AU154" s="167" t="s">
        <v>81</v>
      </c>
      <c r="AV154" s="167" t="s">
        <v>22</v>
      </c>
      <c r="AW154" s="167" t="s">
        <v>104</v>
      </c>
      <c r="AX154" s="167" t="s">
        <v>74</v>
      </c>
      <c r="AY154" s="167" t="s">
        <v>128</v>
      </c>
    </row>
    <row r="155" spans="2:51" s="6" customFormat="1" ht="15.75" customHeight="1">
      <c r="B155" s="168"/>
      <c r="C155" s="169"/>
      <c r="D155" s="159" t="s">
        <v>140</v>
      </c>
      <c r="E155" s="169"/>
      <c r="F155" s="170" t="s">
        <v>313</v>
      </c>
      <c r="G155" s="169"/>
      <c r="H155" s="171">
        <v>883.119</v>
      </c>
      <c r="J155" s="169"/>
      <c r="K155" s="169"/>
      <c r="L155" s="172"/>
      <c r="M155" s="173"/>
      <c r="N155" s="169"/>
      <c r="O155" s="169"/>
      <c r="P155" s="169"/>
      <c r="Q155" s="169"/>
      <c r="R155" s="169"/>
      <c r="S155" s="169"/>
      <c r="T155" s="174"/>
      <c r="AT155" s="175" t="s">
        <v>140</v>
      </c>
      <c r="AU155" s="175" t="s">
        <v>81</v>
      </c>
      <c r="AV155" s="175" t="s">
        <v>81</v>
      </c>
      <c r="AW155" s="175" t="s">
        <v>104</v>
      </c>
      <c r="AX155" s="175" t="s">
        <v>74</v>
      </c>
      <c r="AY155" s="175" t="s">
        <v>128</v>
      </c>
    </row>
    <row r="156" spans="2:51" s="6" customFormat="1" ht="15.75" customHeight="1">
      <c r="B156" s="161"/>
      <c r="C156" s="162"/>
      <c r="D156" s="159" t="s">
        <v>140</v>
      </c>
      <c r="E156" s="162"/>
      <c r="F156" s="163" t="s">
        <v>314</v>
      </c>
      <c r="G156" s="162"/>
      <c r="H156" s="162"/>
      <c r="J156" s="162"/>
      <c r="K156" s="162"/>
      <c r="L156" s="164"/>
      <c r="M156" s="165"/>
      <c r="N156" s="162"/>
      <c r="O156" s="162"/>
      <c r="P156" s="162"/>
      <c r="Q156" s="162"/>
      <c r="R156" s="162"/>
      <c r="S156" s="162"/>
      <c r="T156" s="166"/>
      <c r="AT156" s="167" t="s">
        <v>140</v>
      </c>
      <c r="AU156" s="167" t="s">
        <v>81</v>
      </c>
      <c r="AV156" s="167" t="s">
        <v>22</v>
      </c>
      <c r="AW156" s="167" t="s">
        <v>104</v>
      </c>
      <c r="AX156" s="167" t="s">
        <v>74</v>
      </c>
      <c r="AY156" s="167" t="s">
        <v>128</v>
      </c>
    </row>
    <row r="157" spans="2:51" s="6" customFormat="1" ht="15.75" customHeight="1">
      <c r="B157" s="161"/>
      <c r="C157" s="162"/>
      <c r="D157" s="159" t="s">
        <v>140</v>
      </c>
      <c r="E157" s="162"/>
      <c r="F157" s="163" t="s">
        <v>315</v>
      </c>
      <c r="G157" s="162"/>
      <c r="H157" s="162"/>
      <c r="J157" s="162"/>
      <c r="K157" s="162"/>
      <c r="L157" s="164"/>
      <c r="M157" s="165"/>
      <c r="N157" s="162"/>
      <c r="O157" s="162"/>
      <c r="P157" s="162"/>
      <c r="Q157" s="162"/>
      <c r="R157" s="162"/>
      <c r="S157" s="162"/>
      <c r="T157" s="166"/>
      <c r="AT157" s="167" t="s">
        <v>140</v>
      </c>
      <c r="AU157" s="167" t="s">
        <v>81</v>
      </c>
      <c r="AV157" s="167" t="s">
        <v>22</v>
      </c>
      <c r="AW157" s="167" t="s">
        <v>104</v>
      </c>
      <c r="AX157" s="167" t="s">
        <v>74</v>
      </c>
      <c r="AY157" s="167" t="s">
        <v>128</v>
      </c>
    </row>
    <row r="158" spans="2:51" s="6" customFormat="1" ht="15.75" customHeight="1">
      <c r="B158" s="168"/>
      <c r="C158" s="169"/>
      <c r="D158" s="159" t="s">
        <v>140</v>
      </c>
      <c r="E158" s="169"/>
      <c r="F158" s="170" t="s">
        <v>316</v>
      </c>
      <c r="G158" s="169"/>
      <c r="H158" s="171">
        <v>8.791</v>
      </c>
      <c r="J158" s="169"/>
      <c r="K158" s="169"/>
      <c r="L158" s="172"/>
      <c r="M158" s="173"/>
      <c r="N158" s="169"/>
      <c r="O158" s="169"/>
      <c r="P158" s="169"/>
      <c r="Q158" s="169"/>
      <c r="R158" s="169"/>
      <c r="S158" s="169"/>
      <c r="T158" s="174"/>
      <c r="AT158" s="175" t="s">
        <v>140</v>
      </c>
      <c r="AU158" s="175" t="s">
        <v>81</v>
      </c>
      <c r="AV158" s="175" t="s">
        <v>81</v>
      </c>
      <c r="AW158" s="175" t="s">
        <v>104</v>
      </c>
      <c r="AX158" s="175" t="s">
        <v>74</v>
      </c>
      <c r="AY158" s="175" t="s">
        <v>128</v>
      </c>
    </row>
    <row r="159" spans="2:51" s="6" customFormat="1" ht="15.75" customHeight="1">
      <c r="B159" s="161"/>
      <c r="C159" s="162"/>
      <c r="D159" s="159" t="s">
        <v>140</v>
      </c>
      <c r="E159" s="162"/>
      <c r="F159" s="163" t="s">
        <v>317</v>
      </c>
      <c r="G159" s="162"/>
      <c r="H159" s="162"/>
      <c r="J159" s="162"/>
      <c r="K159" s="162"/>
      <c r="L159" s="164"/>
      <c r="M159" s="165"/>
      <c r="N159" s="162"/>
      <c r="O159" s="162"/>
      <c r="P159" s="162"/>
      <c r="Q159" s="162"/>
      <c r="R159" s="162"/>
      <c r="S159" s="162"/>
      <c r="T159" s="166"/>
      <c r="AT159" s="167" t="s">
        <v>140</v>
      </c>
      <c r="AU159" s="167" t="s">
        <v>81</v>
      </c>
      <c r="AV159" s="167" t="s">
        <v>22</v>
      </c>
      <c r="AW159" s="167" t="s">
        <v>104</v>
      </c>
      <c r="AX159" s="167" t="s">
        <v>74</v>
      </c>
      <c r="AY159" s="167" t="s">
        <v>128</v>
      </c>
    </row>
    <row r="160" spans="2:51" s="6" customFormat="1" ht="15.75" customHeight="1">
      <c r="B160" s="168"/>
      <c r="C160" s="169"/>
      <c r="D160" s="159" t="s">
        <v>140</v>
      </c>
      <c r="E160" s="169"/>
      <c r="F160" s="170" t="s">
        <v>318</v>
      </c>
      <c r="G160" s="169"/>
      <c r="H160" s="171">
        <v>26.372</v>
      </c>
      <c r="J160" s="169"/>
      <c r="K160" s="169"/>
      <c r="L160" s="172"/>
      <c r="M160" s="173"/>
      <c r="N160" s="169"/>
      <c r="O160" s="169"/>
      <c r="P160" s="169"/>
      <c r="Q160" s="169"/>
      <c r="R160" s="169"/>
      <c r="S160" s="169"/>
      <c r="T160" s="174"/>
      <c r="AT160" s="175" t="s">
        <v>140</v>
      </c>
      <c r="AU160" s="175" t="s">
        <v>81</v>
      </c>
      <c r="AV160" s="175" t="s">
        <v>81</v>
      </c>
      <c r="AW160" s="175" t="s">
        <v>104</v>
      </c>
      <c r="AX160" s="175" t="s">
        <v>74</v>
      </c>
      <c r="AY160" s="175" t="s">
        <v>128</v>
      </c>
    </row>
    <row r="161" spans="2:51" s="6" customFormat="1" ht="15.75" customHeight="1">
      <c r="B161" s="161"/>
      <c r="C161" s="162"/>
      <c r="D161" s="159" t="s">
        <v>140</v>
      </c>
      <c r="E161" s="162"/>
      <c r="F161" s="163" t="s">
        <v>319</v>
      </c>
      <c r="G161" s="162"/>
      <c r="H161" s="162"/>
      <c r="J161" s="162"/>
      <c r="K161" s="162"/>
      <c r="L161" s="164"/>
      <c r="M161" s="165"/>
      <c r="N161" s="162"/>
      <c r="O161" s="162"/>
      <c r="P161" s="162"/>
      <c r="Q161" s="162"/>
      <c r="R161" s="162"/>
      <c r="S161" s="162"/>
      <c r="T161" s="166"/>
      <c r="AT161" s="167" t="s">
        <v>140</v>
      </c>
      <c r="AU161" s="167" t="s">
        <v>81</v>
      </c>
      <c r="AV161" s="167" t="s">
        <v>22</v>
      </c>
      <c r="AW161" s="167" t="s">
        <v>104</v>
      </c>
      <c r="AX161" s="167" t="s">
        <v>74</v>
      </c>
      <c r="AY161" s="167" t="s">
        <v>128</v>
      </c>
    </row>
    <row r="162" spans="2:51" s="6" customFormat="1" ht="15.75" customHeight="1">
      <c r="B162" s="168"/>
      <c r="C162" s="169"/>
      <c r="D162" s="159" t="s">
        <v>140</v>
      </c>
      <c r="E162" s="169"/>
      <c r="F162" s="170" t="s">
        <v>320</v>
      </c>
      <c r="G162" s="169"/>
      <c r="H162" s="171">
        <v>18.937</v>
      </c>
      <c r="J162" s="169"/>
      <c r="K162" s="169"/>
      <c r="L162" s="172"/>
      <c r="M162" s="173"/>
      <c r="N162" s="169"/>
      <c r="O162" s="169"/>
      <c r="P162" s="169"/>
      <c r="Q162" s="169"/>
      <c r="R162" s="169"/>
      <c r="S162" s="169"/>
      <c r="T162" s="174"/>
      <c r="AT162" s="175" t="s">
        <v>140</v>
      </c>
      <c r="AU162" s="175" t="s">
        <v>81</v>
      </c>
      <c r="AV162" s="175" t="s">
        <v>81</v>
      </c>
      <c r="AW162" s="175" t="s">
        <v>104</v>
      </c>
      <c r="AX162" s="175" t="s">
        <v>74</v>
      </c>
      <c r="AY162" s="175" t="s">
        <v>128</v>
      </c>
    </row>
    <row r="163" spans="2:51" s="6" customFormat="1" ht="15.75" customHeight="1">
      <c r="B163" s="161"/>
      <c r="C163" s="162"/>
      <c r="D163" s="159" t="s">
        <v>140</v>
      </c>
      <c r="E163" s="162"/>
      <c r="F163" s="163" t="s">
        <v>321</v>
      </c>
      <c r="G163" s="162"/>
      <c r="H163" s="162"/>
      <c r="J163" s="162"/>
      <c r="K163" s="162"/>
      <c r="L163" s="164"/>
      <c r="M163" s="165"/>
      <c r="N163" s="162"/>
      <c r="O163" s="162"/>
      <c r="P163" s="162"/>
      <c r="Q163" s="162"/>
      <c r="R163" s="162"/>
      <c r="S163" s="162"/>
      <c r="T163" s="166"/>
      <c r="AT163" s="167" t="s">
        <v>140</v>
      </c>
      <c r="AU163" s="167" t="s">
        <v>81</v>
      </c>
      <c r="AV163" s="167" t="s">
        <v>22</v>
      </c>
      <c r="AW163" s="167" t="s">
        <v>104</v>
      </c>
      <c r="AX163" s="167" t="s">
        <v>74</v>
      </c>
      <c r="AY163" s="167" t="s">
        <v>128</v>
      </c>
    </row>
    <row r="164" spans="2:51" s="6" customFormat="1" ht="15.75" customHeight="1">
      <c r="B164" s="168"/>
      <c r="C164" s="169"/>
      <c r="D164" s="159" t="s">
        <v>140</v>
      </c>
      <c r="E164" s="169"/>
      <c r="F164" s="170" t="s">
        <v>322</v>
      </c>
      <c r="G164" s="169"/>
      <c r="H164" s="171">
        <v>21.439</v>
      </c>
      <c r="J164" s="169"/>
      <c r="K164" s="169"/>
      <c r="L164" s="172"/>
      <c r="M164" s="173"/>
      <c r="N164" s="169"/>
      <c r="O164" s="169"/>
      <c r="P164" s="169"/>
      <c r="Q164" s="169"/>
      <c r="R164" s="169"/>
      <c r="S164" s="169"/>
      <c r="T164" s="174"/>
      <c r="AT164" s="175" t="s">
        <v>140</v>
      </c>
      <c r="AU164" s="175" t="s">
        <v>81</v>
      </c>
      <c r="AV164" s="175" t="s">
        <v>81</v>
      </c>
      <c r="AW164" s="175" t="s">
        <v>104</v>
      </c>
      <c r="AX164" s="175" t="s">
        <v>74</v>
      </c>
      <c r="AY164" s="175" t="s">
        <v>128</v>
      </c>
    </row>
    <row r="165" spans="2:51" s="6" customFormat="1" ht="15.75" customHeight="1">
      <c r="B165" s="184"/>
      <c r="C165" s="185"/>
      <c r="D165" s="159" t="s">
        <v>140</v>
      </c>
      <c r="E165" s="185"/>
      <c r="F165" s="186" t="s">
        <v>162</v>
      </c>
      <c r="G165" s="185"/>
      <c r="H165" s="187">
        <v>958.658</v>
      </c>
      <c r="J165" s="185"/>
      <c r="K165" s="185"/>
      <c r="L165" s="188"/>
      <c r="M165" s="189"/>
      <c r="N165" s="185"/>
      <c r="O165" s="185"/>
      <c r="P165" s="185"/>
      <c r="Q165" s="185"/>
      <c r="R165" s="185"/>
      <c r="S165" s="185"/>
      <c r="T165" s="190"/>
      <c r="AT165" s="191" t="s">
        <v>140</v>
      </c>
      <c r="AU165" s="191" t="s">
        <v>81</v>
      </c>
      <c r="AV165" s="191" t="s">
        <v>84</v>
      </c>
      <c r="AW165" s="191" t="s">
        <v>104</v>
      </c>
      <c r="AX165" s="191" t="s">
        <v>74</v>
      </c>
      <c r="AY165" s="191" t="s">
        <v>128</v>
      </c>
    </row>
    <row r="166" spans="2:51" s="6" customFormat="1" ht="15.75" customHeight="1">
      <c r="B166" s="176"/>
      <c r="C166" s="177"/>
      <c r="D166" s="159" t="s">
        <v>140</v>
      </c>
      <c r="E166" s="177"/>
      <c r="F166" s="178" t="s">
        <v>143</v>
      </c>
      <c r="G166" s="177"/>
      <c r="H166" s="179">
        <v>958.658</v>
      </c>
      <c r="J166" s="177"/>
      <c r="K166" s="177"/>
      <c r="L166" s="180"/>
      <c r="M166" s="181"/>
      <c r="N166" s="177"/>
      <c r="O166" s="177"/>
      <c r="P166" s="177"/>
      <c r="Q166" s="177"/>
      <c r="R166" s="177"/>
      <c r="S166" s="177"/>
      <c r="T166" s="182"/>
      <c r="AT166" s="183" t="s">
        <v>140</v>
      </c>
      <c r="AU166" s="183" t="s">
        <v>81</v>
      </c>
      <c r="AV166" s="183" t="s">
        <v>87</v>
      </c>
      <c r="AW166" s="183" t="s">
        <v>104</v>
      </c>
      <c r="AX166" s="183" t="s">
        <v>22</v>
      </c>
      <c r="AY166" s="183" t="s">
        <v>128</v>
      </c>
    </row>
    <row r="167" spans="2:65" s="6" customFormat="1" ht="15.75" customHeight="1">
      <c r="B167" s="23"/>
      <c r="C167" s="145" t="s">
        <v>198</v>
      </c>
      <c r="D167" s="145" t="s">
        <v>130</v>
      </c>
      <c r="E167" s="146" t="s">
        <v>323</v>
      </c>
      <c r="F167" s="147" t="s">
        <v>324</v>
      </c>
      <c r="G167" s="148" t="s">
        <v>153</v>
      </c>
      <c r="H167" s="149">
        <v>9586.58</v>
      </c>
      <c r="I167" s="150"/>
      <c r="J167" s="151">
        <f>ROUND($I$167*$H$167,2)</f>
        <v>0</v>
      </c>
      <c r="K167" s="147" t="s">
        <v>134</v>
      </c>
      <c r="L167" s="43"/>
      <c r="M167" s="152"/>
      <c r="N167" s="153" t="s">
        <v>45</v>
      </c>
      <c r="O167" s="24"/>
      <c r="P167" s="154">
        <f>$O$167*$H$167</f>
        <v>0</v>
      </c>
      <c r="Q167" s="154">
        <v>0</v>
      </c>
      <c r="R167" s="154">
        <f>$Q$167*$H$167</f>
        <v>0</v>
      </c>
      <c r="S167" s="154">
        <v>0</v>
      </c>
      <c r="T167" s="155">
        <f>$S$167*$H$167</f>
        <v>0</v>
      </c>
      <c r="AR167" s="89" t="s">
        <v>87</v>
      </c>
      <c r="AT167" s="89" t="s">
        <v>130</v>
      </c>
      <c r="AU167" s="89" t="s">
        <v>81</v>
      </c>
      <c r="AY167" s="6" t="s">
        <v>128</v>
      </c>
      <c r="BE167" s="156">
        <f>IF($N$167="základní",$J$167,0)</f>
        <v>0</v>
      </c>
      <c r="BF167" s="156">
        <f>IF($N$167="snížená",$J$167,0)</f>
        <v>0</v>
      </c>
      <c r="BG167" s="156">
        <f>IF($N$167="zákl. přenesená",$J$167,0)</f>
        <v>0</v>
      </c>
      <c r="BH167" s="156">
        <f>IF($N$167="sníž. přenesená",$J$167,0)</f>
        <v>0</v>
      </c>
      <c r="BI167" s="156">
        <f>IF($N$167="nulová",$J$167,0)</f>
        <v>0</v>
      </c>
      <c r="BJ167" s="89" t="s">
        <v>22</v>
      </c>
      <c r="BK167" s="156">
        <f>ROUND($I$167*$H$167,2)</f>
        <v>0</v>
      </c>
      <c r="BL167" s="89" t="s">
        <v>87</v>
      </c>
      <c r="BM167" s="89" t="s">
        <v>325</v>
      </c>
    </row>
    <row r="168" spans="2:47" s="6" customFormat="1" ht="27" customHeight="1">
      <c r="B168" s="23"/>
      <c r="C168" s="24"/>
      <c r="D168" s="157" t="s">
        <v>136</v>
      </c>
      <c r="E168" s="24"/>
      <c r="F168" s="158" t="s">
        <v>326</v>
      </c>
      <c r="G168" s="24"/>
      <c r="H168" s="24"/>
      <c r="J168" s="24"/>
      <c r="K168" s="24"/>
      <c r="L168" s="43"/>
      <c r="M168" s="56"/>
      <c r="N168" s="24"/>
      <c r="O168" s="24"/>
      <c r="P168" s="24"/>
      <c r="Q168" s="24"/>
      <c r="R168" s="24"/>
      <c r="S168" s="24"/>
      <c r="T168" s="57"/>
      <c r="AT168" s="6" t="s">
        <v>136</v>
      </c>
      <c r="AU168" s="6" t="s">
        <v>81</v>
      </c>
    </row>
    <row r="169" spans="2:47" s="6" customFormat="1" ht="165.75" customHeight="1">
      <c r="B169" s="23"/>
      <c r="C169" s="24"/>
      <c r="D169" s="159" t="s">
        <v>138</v>
      </c>
      <c r="E169" s="24"/>
      <c r="F169" s="160" t="s">
        <v>310</v>
      </c>
      <c r="G169" s="24"/>
      <c r="H169" s="24"/>
      <c r="J169" s="24"/>
      <c r="K169" s="24"/>
      <c r="L169" s="43"/>
      <c r="M169" s="56"/>
      <c r="N169" s="24"/>
      <c r="O169" s="24"/>
      <c r="P169" s="24"/>
      <c r="Q169" s="24"/>
      <c r="R169" s="24"/>
      <c r="S169" s="24"/>
      <c r="T169" s="57"/>
      <c r="AT169" s="6" t="s">
        <v>138</v>
      </c>
      <c r="AU169" s="6" t="s">
        <v>81</v>
      </c>
    </row>
    <row r="170" spans="2:51" s="6" customFormat="1" ht="15.75" customHeight="1">
      <c r="B170" s="161"/>
      <c r="C170" s="162"/>
      <c r="D170" s="159" t="s">
        <v>140</v>
      </c>
      <c r="E170" s="162"/>
      <c r="F170" s="163" t="s">
        <v>327</v>
      </c>
      <c r="G170" s="162"/>
      <c r="H170" s="162"/>
      <c r="J170" s="162"/>
      <c r="K170" s="162"/>
      <c r="L170" s="164"/>
      <c r="M170" s="165"/>
      <c r="N170" s="162"/>
      <c r="O170" s="162"/>
      <c r="P170" s="162"/>
      <c r="Q170" s="162"/>
      <c r="R170" s="162"/>
      <c r="S170" s="162"/>
      <c r="T170" s="166"/>
      <c r="AT170" s="167" t="s">
        <v>140</v>
      </c>
      <c r="AU170" s="167" t="s">
        <v>81</v>
      </c>
      <c r="AV170" s="167" t="s">
        <v>22</v>
      </c>
      <c r="AW170" s="167" t="s">
        <v>104</v>
      </c>
      <c r="AX170" s="167" t="s">
        <v>74</v>
      </c>
      <c r="AY170" s="167" t="s">
        <v>128</v>
      </c>
    </row>
    <row r="171" spans="2:51" s="6" customFormat="1" ht="15.75" customHeight="1">
      <c r="B171" s="161"/>
      <c r="C171" s="162"/>
      <c r="D171" s="159" t="s">
        <v>140</v>
      </c>
      <c r="E171" s="162"/>
      <c r="F171" s="163" t="s">
        <v>312</v>
      </c>
      <c r="G171" s="162"/>
      <c r="H171" s="162"/>
      <c r="J171" s="162"/>
      <c r="K171" s="162"/>
      <c r="L171" s="164"/>
      <c r="M171" s="165"/>
      <c r="N171" s="162"/>
      <c r="O171" s="162"/>
      <c r="P171" s="162"/>
      <c r="Q171" s="162"/>
      <c r="R171" s="162"/>
      <c r="S171" s="162"/>
      <c r="T171" s="166"/>
      <c r="AT171" s="167" t="s">
        <v>140</v>
      </c>
      <c r="AU171" s="167" t="s">
        <v>81</v>
      </c>
      <c r="AV171" s="167" t="s">
        <v>22</v>
      </c>
      <c r="AW171" s="167" t="s">
        <v>104</v>
      </c>
      <c r="AX171" s="167" t="s">
        <v>74</v>
      </c>
      <c r="AY171" s="167" t="s">
        <v>128</v>
      </c>
    </row>
    <row r="172" spans="2:51" s="6" customFormat="1" ht="15.75" customHeight="1">
      <c r="B172" s="168"/>
      <c r="C172" s="169"/>
      <c r="D172" s="159" t="s">
        <v>140</v>
      </c>
      <c r="E172" s="169"/>
      <c r="F172" s="170" t="s">
        <v>328</v>
      </c>
      <c r="G172" s="169"/>
      <c r="H172" s="171">
        <v>9586.58</v>
      </c>
      <c r="J172" s="169"/>
      <c r="K172" s="169"/>
      <c r="L172" s="172"/>
      <c r="M172" s="173"/>
      <c r="N172" s="169"/>
      <c r="O172" s="169"/>
      <c r="P172" s="169"/>
      <c r="Q172" s="169"/>
      <c r="R172" s="169"/>
      <c r="S172" s="169"/>
      <c r="T172" s="174"/>
      <c r="AT172" s="175" t="s">
        <v>140</v>
      </c>
      <c r="AU172" s="175" t="s">
        <v>81</v>
      </c>
      <c r="AV172" s="175" t="s">
        <v>81</v>
      </c>
      <c r="AW172" s="175" t="s">
        <v>104</v>
      </c>
      <c r="AX172" s="175" t="s">
        <v>74</v>
      </c>
      <c r="AY172" s="175" t="s">
        <v>128</v>
      </c>
    </row>
    <row r="173" spans="2:51" s="6" customFormat="1" ht="15.75" customHeight="1">
      <c r="B173" s="184"/>
      <c r="C173" s="185"/>
      <c r="D173" s="159" t="s">
        <v>140</v>
      </c>
      <c r="E173" s="185"/>
      <c r="F173" s="186" t="s">
        <v>162</v>
      </c>
      <c r="G173" s="185"/>
      <c r="H173" s="187">
        <v>9586.58</v>
      </c>
      <c r="J173" s="185"/>
      <c r="K173" s="185"/>
      <c r="L173" s="188"/>
      <c r="M173" s="189"/>
      <c r="N173" s="185"/>
      <c r="O173" s="185"/>
      <c r="P173" s="185"/>
      <c r="Q173" s="185"/>
      <c r="R173" s="185"/>
      <c r="S173" s="185"/>
      <c r="T173" s="190"/>
      <c r="AT173" s="191" t="s">
        <v>140</v>
      </c>
      <c r="AU173" s="191" t="s">
        <v>81</v>
      </c>
      <c r="AV173" s="191" t="s">
        <v>84</v>
      </c>
      <c r="AW173" s="191" t="s">
        <v>104</v>
      </c>
      <c r="AX173" s="191" t="s">
        <v>74</v>
      </c>
      <c r="AY173" s="191" t="s">
        <v>128</v>
      </c>
    </row>
    <row r="174" spans="2:51" s="6" customFormat="1" ht="15.75" customHeight="1">
      <c r="B174" s="176"/>
      <c r="C174" s="177"/>
      <c r="D174" s="159" t="s">
        <v>140</v>
      </c>
      <c r="E174" s="177"/>
      <c r="F174" s="178" t="s">
        <v>143</v>
      </c>
      <c r="G174" s="177"/>
      <c r="H174" s="179">
        <v>9586.58</v>
      </c>
      <c r="J174" s="177"/>
      <c r="K174" s="177"/>
      <c r="L174" s="180"/>
      <c r="M174" s="181"/>
      <c r="N174" s="177"/>
      <c r="O174" s="177"/>
      <c r="P174" s="177"/>
      <c r="Q174" s="177"/>
      <c r="R174" s="177"/>
      <c r="S174" s="177"/>
      <c r="T174" s="182"/>
      <c r="AT174" s="183" t="s">
        <v>140</v>
      </c>
      <c r="AU174" s="183" t="s">
        <v>81</v>
      </c>
      <c r="AV174" s="183" t="s">
        <v>87</v>
      </c>
      <c r="AW174" s="183" t="s">
        <v>104</v>
      </c>
      <c r="AX174" s="183" t="s">
        <v>22</v>
      </c>
      <c r="AY174" s="183" t="s">
        <v>128</v>
      </c>
    </row>
    <row r="175" spans="2:65" s="6" customFormat="1" ht="15.75" customHeight="1">
      <c r="B175" s="23"/>
      <c r="C175" s="145" t="s">
        <v>149</v>
      </c>
      <c r="D175" s="145" t="s">
        <v>130</v>
      </c>
      <c r="E175" s="146" t="s">
        <v>329</v>
      </c>
      <c r="F175" s="147" t="s">
        <v>330</v>
      </c>
      <c r="G175" s="148" t="s">
        <v>153</v>
      </c>
      <c r="H175" s="149">
        <v>75.539</v>
      </c>
      <c r="I175" s="150"/>
      <c r="J175" s="151">
        <f>ROUND($I$175*$H$175,2)</f>
        <v>0</v>
      </c>
      <c r="K175" s="147" t="s">
        <v>134</v>
      </c>
      <c r="L175" s="43"/>
      <c r="M175" s="152"/>
      <c r="N175" s="153" t="s">
        <v>45</v>
      </c>
      <c r="O175" s="24"/>
      <c r="P175" s="154">
        <f>$O$175*$H$175</f>
        <v>0</v>
      </c>
      <c r="Q175" s="154">
        <v>0</v>
      </c>
      <c r="R175" s="154">
        <f>$Q$175*$H$175</f>
        <v>0</v>
      </c>
      <c r="S175" s="154">
        <v>0</v>
      </c>
      <c r="T175" s="155">
        <f>$S$175*$H$175</f>
        <v>0</v>
      </c>
      <c r="AR175" s="89" t="s">
        <v>87</v>
      </c>
      <c r="AT175" s="89" t="s">
        <v>130</v>
      </c>
      <c r="AU175" s="89" t="s">
        <v>81</v>
      </c>
      <c r="AY175" s="6" t="s">
        <v>128</v>
      </c>
      <c r="BE175" s="156">
        <f>IF($N$175="základní",$J$175,0)</f>
        <v>0</v>
      </c>
      <c r="BF175" s="156">
        <f>IF($N$175="snížená",$J$175,0)</f>
        <v>0</v>
      </c>
      <c r="BG175" s="156">
        <f>IF($N$175="zákl. přenesená",$J$175,0)</f>
        <v>0</v>
      </c>
      <c r="BH175" s="156">
        <f>IF($N$175="sníž. přenesená",$J$175,0)</f>
        <v>0</v>
      </c>
      <c r="BI175" s="156">
        <f>IF($N$175="nulová",$J$175,0)</f>
        <v>0</v>
      </c>
      <c r="BJ175" s="89" t="s">
        <v>22</v>
      </c>
      <c r="BK175" s="156">
        <f>ROUND($I$175*$H$175,2)</f>
        <v>0</v>
      </c>
      <c r="BL175" s="89" t="s">
        <v>87</v>
      </c>
      <c r="BM175" s="89" t="s">
        <v>331</v>
      </c>
    </row>
    <row r="176" spans="2:47" s="6" customFormat="1" ht="16.5" customHeight="1">
      <c r="B176" s="23"/>
      <c r="C176" s="24"/>
      <c r="D176" s="157" t="s">
        <v>136</v>
      </c>
      <c r="E176" s="24"/>
      <c r="F176" s="158" t="s">
        <v>332</v>
      </c>
      <c r="G176" s="24"/>
      <c r="H176" s="24"/>
      <c r="J176" s="24"/>
      <c r="K176" s="24"/>
      <c r="L176" s="43"/>
      <c r="M176" s="56"/>
      <c r="N176" s="24"/>
      <c r="O176" s="24"/>
      <c r="P176" s="24"/>
      <c r="Q176" s="24"/>
      <c r="R176" s="24"/>
      <c r="S176" s="24"/>
      <c r="T176" s="57"/>
      <c r="AT176" s="6" t="s">
        <v>136</v>
      </c>
      <c r="AU176" s="6" t="s">
        <v>81</v>
      </c>
    </row>
    <row r="177" spans="2:47" s="6" customFormat="1" ht="125.25" customHeight="1">
      <c r="B177" s="23"/>
      <c r="C177" s="24"/>
      <c r="D177" s="159" t="s">
        <v>138</v>
      </c>
      <c r="E177" s="24"/>
      <c r="F177" s="160" t="s">
        <v>333</v>
      </c>
      <c r="G177" s="24"/>
      <c r="H177" s="24"/>
      <c r="J177" s="24"/>
      <c r="K177" s="24"/>
      <c r="L177" s="43"/>
      <c r="M177" s="56"/>
      <c r="N177" s="24"/>
      <c r="O177" s="24"/>
      <c r="P177" s="24"/>
      <c r="Q177" s="24"/>
      <c r="R177" s="24"/>
      <c r="S177" s="24"/>
      <c r="T177" s="57"/>
      <c r="AT177" s="6" t="s">
        <v>138</v>
      </c>
      <c r="AU177" s="6" t="s">
        <v>81</v>
      </c>
    </row>
    <row r="178" spans="2:51" s="6" customFormat="1" ht="15.75" customHeight="1">
      <c r="B178" s="161"/>
      <c r="C178" s="162"/>
      <c r="D178" s="159" t="s">
        <v>140</v>
      </c>
      <c r="E178" s="162"/>
      <c r="F178" s="163" t="s">
        <v>334</v>
      </c>
      <c r="G178" s="162"/>
      <c r="H178" s="162"/>
      <c r="J178" s="162"/>
      <c r="K178" s="162"/>
      <c r="L178" s="164"/>
      <c r="M178" s="165"/>
      <c r="N178" s="162"/>
      <c r="O178" s="162"/>
      <c r="P178" s="162"/>
      <c r="Q178" s="162"/>
      <c r="R178" s="162"/>
      <c r="S178" s="162"/>
      <c r="T178" s="166"/>
      <c r="AT178" s="167" t="s">
        <v>140</v>
      </c>
      <c r="AU178" s="167" t="s">
        <v>81</v>
      </c>
      <c r="AV178" s="167" t="s">
        <v>22</v>
      </c>
      <c r="AW178" s="167" t="s">
        <v>104</v>
      </c>
      <c r="AX178" s="167" t="s">
        <v>74</v>
      </c>
      <c r="AY178" s="167" t="s">
        <v>128</v>
      </c>
    </row>
    <row r="179" spans="2:51" s="6" customFormat="1" ht="15.75" customHeight="1">
      <c r="B179" s="161"/>
      <c r="C179" s="162"/>
      <c r="D179" s="159" t="s">
        <v>140</v>
      </c>
      <c r="E179" s="162"/>
      <c r="F179" s="163" t="s">
        <v>314</v>
      </c>
      <c r="G179" s="162"/>
      <c r="H179" s="162"/>
      <c r="J179" s="162"/>
      <c r="K179" s="162"/>
      <c r="L179" s="164"/>
      <c r="M179" s="165"/>
      <c r="N179" s="162"/>
      <c r="O179" s="162"/>
      <c r="P179" s="162"/>
      <c r="Q179" s="162"/>
      <c r="R179" s="162"/>
      <c r="S179" s="162"/>
      <c r="T179" s="166"/>
      <c r="AT179" s="167" t="s">
        <v>140</v>
      </c>
      <c r="AU179" s="167" t="s">
        <v>81</v>
      </c>
      <c r="AV179" s="167" t="s">
        <v>22</v>
      </c>
      <c r="AW179" s="167" t="s">
        <v>104</v>
      </c>
      <c r="AX179" s="167" t="s">
        <v>74</v>
      </c>
      <c r="AY179" s="167" t="s">
        <v>128</v>
      </c>
    </row>
    <row r="180" spans="2:51" s="6" customFormat="1" ht="15.75" customHeight="1">
      <c r="B180" s="161"/>
      <c r="C180" s="162"/>
      <c r="D180" s="159" t="s">
        <v>140</v>
      </c>
      <c r="E180" s="162"/>
      <c r="F180" s="163" t="s">
        <v>315</v>
      </c>
      <c r="G180" s="162"/>
      <c r="H180" s="162"/>
      <c r="J180" s="162"/>
      <c r="K180" s="162"/>
      <c r="L180" s="164"/>
      <c r="M180" s="165"/>
      <c r="N180" s="162"/>
      <c r="O180" s="162"/>
      <c r="P180" s="162"/>
      <c r="Q180" s="162"/>
      <c r="R180" s="162"/>
      <c r="S180" s="162"/>
      <c r="T180" s="166"/>
      <c r="AT180" s="167" t="s">
        <v>140</v>
      </c>
      <c r="AU180" s="167" t="s">
        <v>81</v>
      </c>
      <c r="AV180" s="167" t="s">
        <v>22</v>
      </c>
      <c r="AW180" s="167" t="s">
        <v>104</v>
      </c>
      <c r="AX180" s="167" t="s">
        <v>74</v>
      </c>
      <c r="AY180" s="167" t="s">
        <v>128</v>
      </c>
    </row>
    <row r="181" spans="2:51" s="6" customFormat="1" ht="15.75" customHeight="1">
      <c r="B181" s="168"/>
      <c r="C181" s="169"/>
      <c r="D181" s="159" t="s">
        <v>140</v>
      </c>
      <c r="E181" s="169"/>
      <c r="F181" s="170" t="s">
        <v>316</v>
      </c>
      <c r="G181" s="169"/>
      <c r="H181" s="171">
        <v>8.791</v>
      </c>
      <c r="J181" s="169"/>
      <c r="K181" s="169"/>
      <c r="L181" s="172"/>
      <c r="M181" s="173"/>
      <c r="N181" s="169"/>
      <c r="O181" s="169"/>
      <c r="P181" s="169"/>
      <c r="Q181" s="169"/>
      <c r="R181" s="169"/>
      <c r="S181" s="169"/>
      <c r="T181" s="174"/>
      <c r="AT181" s="175" t="s">
        <v>140</v>
      </c>
      <c r="AU181" s="175" t="s">
        <v>81</v>
      </c>
      <c r="AV181" s="175" t="s">
        <v>81</v>
      </c>
      <c r="AW181" s="175" t="s">
        <v>104</v>
      </c>
      <c r="AX181" s="175" t="s">
        <v>74</v>
      </c>
      <c r="AY181" s="175" t="s">
        <v>128</v>
      </c>
    </row>
    <row r="182" spans="2:51" s="6" customFormat="1" ht="15.75" customHeight="1">
      <c r="B182" s="161"/>
      <c r="C182" s="162"/>
      <c r="D182" s="159" t="s">
        <v>140</v>
      </c>
      <c r="E182" s="162"/>
      <c r="F182" s="163" t="s">
        <v>317</v>
      </c>
      <c r="G182" s="162"/>
      <c r="H182" s="162"/>
      <c r="J182" s="162"/>
      <c r="K182" s="162"/>
      <c r="L182" s="164"/>
      <c r="M182" s="165"/>
      <c r="N182" s="162"/>
      <c r="O182" s="162"/>
      <c r="P182" s="162"/>
      <c r="Q182" s="162"/>
      <c r="R182" s="162"/>
      <c r="S182" s="162"/>
      <c r="T182" s="166"/>
      <c r="AT182" s="167" t="s">
        <v>140</v>
      </c>
      <c r="AU182" s="167" t="s">
        <v>81</v>
      </c>
      <c r="AV182" s="167" t="s">
        <v>22</v>
      </c>
      <c r="AW182" s="167" t="s">
        <v>104</v>
      </c>
      <c r="AX182" s="167" t="s">
        <v>74</v>
      </c>
      <c r="AY182" s="167" t="s">
        <v>128</v>
      </c>
    </row>
    <row r="183" spans="2:51" s="6" customFormat="1" ht="15.75" customHeight="1">
      <c r="B183" s="168"/>
      <c r="C183" s="169"/>
      <c r="D183" s="159" t="s">
        <v>140</v>
      </c>
      <c r="E183" s="169"/>
      <c r="F183" s="170" t="s">
        <v>318</v>
      </c>
      <c r="G183" s="169"/>
      <c r="H183" s="171">
        <v>26.372</v>
      </c>
      <c r="J183" s="169"/>
      <c r="K183" s="169"/>
      <c r="L183" s="172"/>
      <c r="M183" s="173"/>
      <c r="N183" s="169"/>
      <c r="O183" s="169"/>
      <c r="P183" s="169"/>
      <c r="Q183" s="169"/>
      <c r="R183" s="169"/>
      <c r="S183" s="169"/>
      <c r="T183" s="174"/>
      <c r="AT183" s="175" t="s">
        <v>140</v>
      </c>
      <c r="AU183" s="175" t="s">
        <v>81</v>
      </c>
      <c r="AV183" s="175" t="s">
        <v>81</v>
      </c>
      <c r="AW183" s="175" t="s">
        <v>104</v>
      </c>
      <c r="AX183" s="175" t="s">
        <v>74</v>
      </c>
      <c r="AY183" s="175" t="s">
        <v>128</v>
      </c>
    </row>
    <row r="184" spans="2:51" s="6" customFormat="1" ht="15.75" customHeight="1">
      <c r="B184" s="161"/>
      <c r="C184" s="162"/>
      <c r="D184" s="159" t="s">
        <v>140</v>
      </c>
      <c r="E184" s="162"/>
      <c r="F184" s="163" t="s">
        <v>319</v>
      </c>
      <c r="G184" s="162"/>
      <c r="H184" s="162"/>
      <c r="J184" s="162"/>
      <c r="K184" s="162"/>
      <c r="L184" s="164"/>
      <c r="M184" s="165"/>
      <c r="N184" s="162"/>
      <c r="O184" s="162"/>
      <c r="P184" s="162"/>
      <c r="Q184" s="162"/>
      <c r="R184" s="162"/>
      <c r="S184" s="162"/>
      <c r="T184" s="166"/>
      <c r="AT184" s="167" t="s">
        <v>140</v>
      </c>
      <c r="AU184" s="167" t="s">
        <v>81</v>
      </c>
      <c r="AV184" s="167" t="s">
        <v>22</v>
      </c>
      <c r="AW184" s="167" t="s">
        <v>104</v>
      </c>
      <c r="AX184" s="167" t="s">
        <v>74</v>
      </c>
      <c r="AY184" s="167" t="s">
        <v>128</v>
      </c>
    </row>
    <row r="185" spans="2:51" s="6" customFormat="1" ht="15.75" customHeight="1">
      <c r="B185" s="168"/>
      <c r="C185" s="169"/>
      <c r="D185" s="159" t="s">
        <v>140</v>
      </c>
      <c r="E185" s="169"/>
      <c r="F185" s="170" t="s">
        <v>320</v>
      </c>
      <c r="G185" s="169"/>
      <c r="H185" s="171">
        <v>18.937</v>
      </c>
      <c r="J185" s="169"/>
      <c r="K185" s="169"/>
      <c r="L185" s="172"/>
      <c r="M185" s="173"/>
      <c r="N185" s="169"/>
      <c r="O185" s="169"/>
      <c r="P185" s="169"/>
      <c r="Q185" s="169"/>
      <c r="R185" s="169"/>
      <c r="S185" s="169"/>
      <c r="T185" s="174"/>
      <c r="AT185" s="175" t="s">
        <v>140</v>
      </c>
      <c r="AU185" s="175" t="s">
        <v>81</v>
      </c>
      <c r="AV185" s="175" t="s">
        <v>81</v>
      </c>
      <c r="AW185" s="175" t="s">
        <v>104</v>
      </c>
      <c r="AX185" s="175" t="s">
        <v>74</v>
      </c>
      <c r="AY185" s="175" t="s">
        <v>128</v>
      </c>
    </row>
    <row r="186" spans="2:51" s="6" customFormat="1" ht="15.75" customHeight="1">
      <c r="B186" s="161"/>
      <c r="C186" s="162"/>
      <c r="D186" s="159" t="s">
        <v>140</v>
      </c>
      <c r="E186" s="162"/>
      <c r="F186" s="163" t="s">
        <v>321</v>
      </c>
      <c r="G186" s="162"/>
      <c r="H186" s="162"/>
      <c r="J186" s="162"/>
      <c r="K186" s="162"/>
      <c r="L186" s="164"/>
      <c r="M186" s="165"/>
      <c r="N186" s="162"/>
      <c r="O186" s="162"/>
      <c r="P186" s="162"/>
      <c r="Q186" s="162"/>
      <c r="R186" s="162"/>
      <c r="S186" s="162"/>
      <c r="T186" s="166"/>
      <c r="AT186" s="167" t="s">
        <v>140</v>
      </c>
      <c r="AU186" s="167" t="s">
        <v>81</v>
      </c>
      <c r="AV186" s="167" t="s">
        <v>22</v>
      </c>
      <c r="AW186" s="167" t="s">
        <v>104</v>
      </c>
      <c r="AX186" s="167" t="s">
        <v>74</v>
      </c>
      <c r="AY186" s="167" t="s">
        <v>128</v>
      </c>
    </row>
    <row r="187" spans="2:51" s="6" customFormat="1" ht="15.75" customHeight="1">
      <c r="B187" s="168"/>
      <c r="C187" s="169"/>
      <c r="D187" s="159" t="s">
        <v>140</v>
      </c>
      <c r="E187" s="169"/>
      <c r="F187" s="170" t="s">
        <v>322</v>
      </c>
      <c r="G187" s="169"/>
      <c r="H187" s="171">
        <v>21.439</v>
      </c>
      <c r="J187" s="169"/>
      <c r="K187" s="169"/>
      <c r="L187" s="172"/>
      <c r="M187" s="173"/>
      <c r="N187" s="169"/>
      <c r="O187" s="169"/>
      <c r="P187" s="169"/>
      <c r="Q187" s="169"/>
      <c r="R187" s="169"/>
      <c r="S187" s="169"/>
      <c r="T187" s="174"/>
      <c r="AT187" s="175" t="s">
        <v>140</v>
      </c>
      <c r="AU187" s="175" t="s">
        <v>81</v>
      </c>
      <c r="AV187" s="175" t="s">
        <v>81</v>
      </c>
      <c r="AW187" s="175" t="s">
        <v>104</v>
      </c>
      <c r="AX187" s="175" t="s">
        <v>74</v>
      </c>
      <c r="AY187" s="175" t="s">
        <v>128</v>
      </c>
    </row>
    <row r="188" spans="2:51" s="6" customFormat="1" ht="15.75" customHeight="1">
      <c r="B188" s="184"/>
      <c r="C188" s="185"/>
      <c r="D188" s="159" t="s">
        <v>140</v>
      </c>
      <c r="E188" s="185"/>
      <c r="F188" s="186" t="s">
        <v>162</v>
      </c>
      <c r="G188" s="185"/>
      <c r="H188" s="187">
        <v>75.539</v>
      </c>
      <c r="J188" s="185"/>
      <c r="K188" s="185"/>
      <c r="L188" s="188"/>
      <c r="M188" s="189"/>
      <c r="N188" s="185"/>
      <c r="O188" s="185"/>
      <c r="P188" s="185"/>
      <c r="Q188" s="185"/>
      <c r="R188" s="185"/>
      <c r="S188" s="185"/>
      <c r="T188" s="190"/>
      <c r="AT188" s="191" t="s">
        <v>140</v>
      </c>
      <c r="AU188" s="191" t="s">
        <v>81</v>
      </c>
      <c r="AV188" s="191" t="s">
        <v>84</v>
      </c>
      <c r="AW188" s="191" t="s">
        <v>104</v>
      </c>
      <c r="AX188" s="191" t="s">
        <v>74</v>
      </c>
      <c r="AY188" s="191" t="s">
        <v>128</v>
      </c>
    </row>
    <row r="189" spans="2:51" s="6" customFormat="1" ht="15.75" customHeight="1">
      <c r="B189" s="176"/>
      <c r="C189" s="177"/>
      <c r="D189" s="159" t="s">
        <v>140</v>
      </c>
      <c r="E189" s="177"/>
      <c r="F189" s="178" t="s">
        <v>143</v>
      </c>
      <c r="G189" s="177"/>
      <c r="H189" s="179">
        <v>75.539</v>
      </c>
      <c r="J189" s="177"/>
      <c r="K189" s="177"/>
      <c r="L189" s="180"/>
      <c r="M189" s="181"/>
      <c r="N189" s="177"/>
      <c r="O189" s="177"/>
      <c r="P189" s="177"/>
      <c r="Q189" s="177"/>
      <c r="R189" s="177"/>
      <c r="S189" s="177"/>
      <c r="T189" s="182"/>
      <c r="AT189" s="183" t="s">
        <v>140</v>
      </c>
      <c r="AU189" s="183" t="s">
        <v>81</v>
      </c>
      <c r="AV189" s="183" t="s">
        <v>87</v>
      </c>
      <c r="AW189" s="183" t="s">
        <v>104</v>
      </c>
      <c r="AX189" s="183" t="s">
        <v>22</v>
      </c>
      <c r="AY189" s="183" t="s">
        <v>128</v>
      </c>
    </row>
    <row r="190" spans="2:65" s="6" customFormat="1" ht="15.75" customHeight="1">
      <c r="B190" s="23"/>
      <c r="C190" s="145" t="s">
        <v>27</v>
      </c>
      <c r="D190" s="145" t="s">
        <v>130</v>
      </c>
      <c r="E190" s="146" t="s">
        <v>335</v>
      </c>
      <c r="F190" s="147" t="s">
        <v>336</v>
      </c>
      <c r="G190" s="148" t="s">
        <v>153</v>
      </c>
      <c r="H190" s="149">
        <v>958.658</v>
      </c>
      <c r="I190" s="150"/>
      <c r="J190" s="151">
        <f>ROUND($I$190*$H$190,2)</f>
        <v>0</v>
      </c>
      <c r="K190" s="147" t="s">
        <v>134</v>
      </c>
      <c r="L190" s="43"/>
      <c r="M190" s="152"/>
      <c r="N190" s="153" t="s">
        <v>45</v>
      </c>
      <c r="O190" s="24"/>
      <c r="P190" s="154">
        <f>$O$190*$H$190</f>
        <v>0</v>
      </c>
      <c r="Q190" s="154">
        <v>0</v>
      </c>
      <c r="R190" s="154">
        <f>$Q$190*$H$190</f>
        <v>0</v>
      </c>
      <c r="S190" s="154">
        <v>0</v>
      </c>
      <c r="T190" s="155">
        <f>$S$190*$H$190</f>
        <v>0</v>
      </c>
      <c r="AR190" s="89" t="s">
        <v>87</v>
      </c>
      <c r="AT190" s="89" t="s">
        <v>130</v>
      </c>
      <c r="AU190" s="89" t="s">
        <v>81</v>
      </c>
      <c r="AY190" s="6" t="s">
        <v>128</v>
      </c>
      <c r="BE190" s="156">
        <f>IF($N$190="základní",$J$190,0)</f>
        <v>0</v>
      </c>
      <c r="BF190" s="156">
        <f>IF($N$190="snížená",$J$190,0)</f>
        <v>0</v>
      </c>
      <c r="BG190" s="156">
        <f>IF($N$190="zákl. přenesená",$J$190,0)</f>
        <v>0</v>
      </c>
      <c r="BH190" s="156">
        <f>IF($N$190="sníž. přenesená",$J$190,0)</f>
        <v>0</v>
      </c>
      <c r="BI190" s="156">
        <f>IF($N$190="nulová",$J$190,0)</f>
        <v>0</v>
      </c>
      <c r="BJ190" s="89" t="s">
        <v>22</v>
      </c>
      <c r="BK190" s="156">
        <f>ROUND($I$190*$H$190,2)</f>
        <v>0</v>
      </c>
      <c r="BL190" s="89" t="s">
        <v>87</v>
      </c>
      <c r="BM190" s="89" t="s">
        <v>337</v>
      </c>
    </row>
    <row r="191" spans="2:47" s="6" customFormat="1" ht="16.5" customHeight="1">
      <c r="B191" s="23"/>
      <c r="C191" s="24"/>
      <c r="D191" s="157" t="s">
        <v>136</v>
      </c>
      <c r="E191" s="24"/>
      <c r="F191" s="158" t="s">
        <v>336</v>
      </c>
      <c r="G191" s="24"/>
      <c r="H191" s="24"/>
      <c r="J191" s="24"/>
      <c r="K191" s="24"/>
      <c r="L191" s="43"/>
      <c r="M191" s="56"/>
      <c r="N191" s="24"/>
      <c r="O191" s="24"/>
      <c r="P191" s="24"/>
      <c r="Q191" s="24"/>
      <c r="R191" s="24"/>
      <c r="S191" s="24"/>
      <c r="T191" s="57"/>
      <c r="AT191" s="6" t="s">
        <v>136</v>
      </c>
      <c r="AU191" s="6" t="s">
        <v>81</v>
      </c>
    </row>
    <row r="192" spans="2:47" s="6" customFormat="1" ht="246.75" customHeight="1">
      <c r="B192" s="23"/>
      <c r="C192" s="24"/>
      <c r="D192" s="159" t="s">
        <v>138</v>
      </c>
      <c r="E192" s="24"/>
      <c r="F192" s="160" t="s">
        <v>338</v>
      </c>
      <c r="G192" s="24"/>
      <c r="H192" s="24"/>
      <c r="J192" s="24"/>
      <c r="K192" s="24"/>
      <c r="L192" s="43"/>
      <c r="M192" s="56"/>
      <c r="N192" s="24"/>
      <c r="O192" s="24"/>
      <c r="P192" s="24"/>
      <c r="Q192" s="24"/>
      <c r="R192" s="24"/>
      <c r="S192" s="24"/>
      <c r="T192" s="57"/>
      <c r="AT192" s="6" t="s">
        <v>138</v>
      </c>
      <c r="AU192" s="6" t="s">
        <v>81</v>
      </c>
    </row>
    <row r="193" spans="2:51" s="6" customFormat="1" ht="15.75" customHeight="1">
      <c r="B193" s="161"/>
      <c r="C193" s="162"/>
      <c r="D193" s="159" t="s">
        <v>140</v>
      </c>
      <c r="E193" s="162"/>
      <c r="F193" s="163" t="s">
        <v>339</v>
      </c>
      <c r="G193" s="162"/>
      <c r="H193" s="162"/>
      <c r="J193" s="162"/>
      <c r="K193" s="162"/>
      <c r="L193" s="164"/>
      <c r="M193" s="165"/>
      <c r="N193" s="162"/>
      <c r="O193" s="162"/>
      <c r="P193" s="162"/>
      <c r="Q193" s="162"/>
      <c r="R193" s="162"/>
      <c r="S193" s="162"/>
      <c r="T193" s="166"/>
      <c r="AT193" s="167" t="s">
        <v>140</v>
      </c>
      <c r="AU193" s="167" t="s">
        <v>81</v>
      </c>
      <c r="AV193" s="167" t="s">
        <v>22</v>
      </c>
      <c r="AW193" s="167" t="s">
        <v>104</v>
      </c>
      <c r="AX193" s="167" t="s">
        <v>74</v>
      </c>
      <c r="AY193" s="167" t="s">
        <v>128</v>
      </c>
    </row>
    <row r="194" spans="2:51" s="6" customFormat="1" ht="15.75" customHeight="1">
      <c r="B194" s="161"/>
      <c r="C194" s="162"/>
      <c r="D194" s="159" t="s">
        <v>140</v>
      </c>
      <c r="E194" s="162"/>
      <c r="F194" s="163" t="s">
        <v>312</v>
      </c>
      <c r="G194" s="162"/>
      <c r="H194" s="162"/>
      <c r="J194" s="162"/>
      <c r="K194" s="162"/>
      <c r="L194" s="164"/>
      <c r="M194" s="165"/>
      <c r="N194" s="162"/>
      <c r="O194" s="162"/>
      <c r="P194" s="162"/>
      <c r="Q194" s="162"/>
      <c r="R194" s="162"/>
      <c r="S194" s="162"/>
      <c r="T194" s="166"/>
      <c r="AT194" s="167" t="s">
        <v>140</v>
      </c>
      <c r="AU194" s="167" t="s">
        <v>81</v>
      </c>
      <c r="AV194" s="167" t="s">
        <v>22</v>
      </c>
      <c r="AW194" s="167" t="s">
        <v>104</v>
      </c>
      <c r="AX194" s="167" t="s">
        <v>74</v>
      </c>
      <c r="AY194" s="167" t="s">
        <v>128</v>
      </c>
    </row>
    <row r="195" spans="2:51" s="6" customFormat="1" ht="15.75" customHeight="1">
      <c r="B195" s="168"/>
      <c r="C195" s="169"/>
      <c r="D195" s="159" t="s">
        <v>140</v>
      </c>
      <c r="E195" s="169"/>
      <c r="F195" s="170" t="s">
        <v>313</v>
      </c>
      <c r="G195" s="169"/>
      <c r="H195" s="171">
        <v>883.119</v>
      </c>
      <c r="J195" s="169"/>
      <c r="K195" s="169"/>
      <c r="L195" s="172"/>
      <c r="M195" s="173"/>
      <c r="N195" s="169"/>
      <c r="O195" s="169"/>
      <c r="P195" s="169"/>
      <c r="Q195" s="169"/>
      <c r="R195" s="169"/>
      <c r="S195" s="169"/>
      <c r="T195" s="174"/>
      <c r="AT195" s="175" t="s">
        <v>140</v>
      </c>
      <c r="AU195" s="175" t="s">
        <v>81</v>
      </c>
      <c r="AV195" s="175" t="s">
        <v>81</v>
      </c>
      <c r="AW195" s="175" t="s">
        <v>104</v>
      </c>
      <c r="AX195" s="175" t="s">
        <v>74</v>
      </c>
      <c r="AY195" s="175" t="s">
        <v>128</v>
      </c>
    </row>
    <row r="196" spans="2:51" s="6" customFormat="1" ht="15.75" customHeight="1">
      <c r="B196" s="161"/>
      <c r="C196" s="162"/>
      <c r="D196" s="159" t="s">
        <v>140</v>
      </c>
      <c r="E196" s="162"/>
      <c r="F196" s="163" t="s">
        <v>314</v>
      </c>
      <c r="G196" s="162"/>
      <c r="H196" s="162"/>
      <c r="J196" s="162"/>
      <c r="K196" s="162"/>
      <c r="L196" s="164"/>
      <c r="M196" s="165"/>
      <c r="N196" s="162"/>
      <c r="O196" s="162"/>
      <c r="P196" s="162"/>
      <c r="Q196" s="162"/>
      <c r="R196" s="162"/>
      <c r="S196" s="162"/>
      <c r="T196" s="166"/>
      <c r="AT196" s="167" t="s">
        <v>140</v>
      </c>
      <c r="AU196" s="167" t="s">
        <v>81</v>
      </c>
      <c r="AV196" s="167" t="s">
        <v>22</v>
      </c>
      <c r="AW196" s="167" t="s">
        <v>104</v>
      </c>
      <c r="AX196" s="167" t="s">
        <v>74</v>
      </c>
      <c r="AY196" s="167" t="s">
        <v>128</v>
      </c>
    </row>
    <row r="197" spans="2:51" s="6" customFormat="1" ht="15.75" customHeight="1">
      <c r="B197" s="161"/>
      <c r="C197" s="162"/>
      <c r="D197" s="159" t="s">
        <v>140</v>
      </c>
      <c r="E197" s="162"/>
      <c r="F197" s="163" t="s">
        <v>315</v>
      </c>
      <c r="G197" s="162"/>
      <c r="H197" s="162"/>
      <c r="J197" s="162"/>
      <c r="K197" s="162"/>
      <c r="L197" s="164"/>
      <c r="M197" s="165"/>
      <c r="N197" s="162"/>
      <c r="O197" s="162"/>
      <c r="P197" s="162"/>
      <c r="Q197" s="162"/>
      <c r="R197" s="162"/>
      <c r="S197" s="162"/>
      <c r="T197" s="166"/>
      <c r="AT197" s="167" t="s">
        <v>140</v>
      </c>
      <c r="AU197" s="167" t="s">
        <v>81</v>
      </c>
      <c r="AV197" s="167" t="s">
        <v>22</v>
      </c>
      <c r="AW197" s="167" t="s">
        <v>104</v>
      </c>
      <c r="AX197" s="167" t="s">
        <v>74</v>
      </c>
      <c r="AY197" s="167" t="s">
        <v>128</v>
      </c>
    </row>
    <row r="198" spans="2:51" s="6" customFormat="1" ht="15.75" customHeight="1">
      <c r="B198" s="168"/>
      <c r="C198" s="169"/>
      <c r="D198" s="159" t="s">
        <v>140</v>
      </c>
      <c r="E198" s="169"/>
      <c r="F198" s="170" t="s">
        <v>316</v>
      </c>
      <c r="G198" s="169"/>
      <c r="H198" s="171">
        <v>8.791</v>
      </c>
      <c r="J198" s="169"/>
      <c r="K198" s="169"/>
      <c r="L198" s="172"/>
      <c r="M198" s="173"/>
      <c r="N198" s="169"/>
      <c r="O198" s="169"/>
      <c r="P198" s="169"/>
      <c r="Q198" s="169"/>
      <c r="R198" s="169"/>
      <c r="S198" s="169"/>
      <c r="T198" s="174"/>
      <c r="AT198" s="175" t="s">
        <v>140</v>
      </c>
      <c r="AU198" s="175" t="s">
        <v>81</v>
      </c>
      <c r="AV198" s="175" t="s">
        <v>81</v>
      </c>
      <c r="AW198" s="175" t="s">
        <v>104</v>
      </c>
      <c r="AX198" s="175" t="s">
        <v>74</v>
      </c>
      <c r="AY198" s="175" t="s">
        <v>128</v>
      </c>
    </row>
    <row r="199" spans="2:51" s="6" customFormat="1" ht="15.75" customHeight="1">
      <c r="B199" s="161"/>
      <c r="C199" s="162"/>
      <c r="D199" s="159" t="s">
        <v>140</v>
      </c>
      <c r="E199" s="162"/>
      <c r="F199" s="163" t="s">
        <v>317</v>
      </c>
      <c r="G199" s="162"/>
      <c r="H199" s="162"/>
      <c r="J199" s="162"/>
      <c r="K199" s="162"/>
      <c r="L199" s="164"/>
      <c r="M199" s="165"/>
      <c r="N199" s="162"/>
      <c r="O199" s="162"/>
      <c r="P199" s="162"/>
      <c r="Q199" s="162"/>
      <c r="R199" s="162"/>
      <c r="S199" s="162"/>
      <c r="T199" s="166"/>
      <c r="AT199" s="167" t="s">
        <v>140</v>
      </c>
      <c r="AU199" s="167" t="s">
        <v>81</v>
      </c>
      <c r="AV199" s="167" t="s">
        <v>22</v>
      </c>
      <c r="AW199" s="167" t="s">
        <v>104</v>
      </c>
      <c r="AX199" s="167" t="s">
        <v>74</v>
      </c>
      <c r="AY199" s="167" t="s">
        <v>128</v>
      </c>
    </row>
    <row r="200" spans="2:51" s="6" customFormat="1" ht="15.75" customHeight="1">
      <c r="B200" s="168"/>
      <c r="C200" s="169"/>
      <c r="D200" s="159" t="s">
        <v>140</v>
      </c>
      <c r="E200" s="169"/>
      <c r="F200" s="170" t="s">
        <v>318</v>
      </c>
      <c r="G200" s="169"/>
      <c r="H200" s="171">
        <v>26.372</v>
      </c>
      <c r="J200" s="169"/>
      <c r="K200" s="169"/>
      <c r="L200" s="172"/>
      <c r="M200" s="173"/>
      <c r="N200" s="169"/>
      <c r="O200" s="169"/>
      <c r="P200" s="169"/>
      <c r="Q200" s="169"/>
      <c r="R200" s="169"/>
      <c r="S200" s="169"/>
      <c r="T200" s="174"/>
      <c r="AT200" s="175" t="s">
        <v>140</v>
      </c>
      <c r="AU200" s="175" t="s">
        <v>81</v>
      </c>
      <c r="AV200" s="175" t="s">
        <v>81</v>
      </c>
      <c r="AW200" s="175" t="s">
        <v>104</v>
      </c>
      <c r="AX200" s="175" t="s">
        <v>74</v>
      </c>
      <c r="AY200" s="175" t="s">
        <v>128</v>
      </c>
    </row>
    <row r="201" spans="2:51" s="6" customFormat="1" ht="15.75" customHeight="1">
      <c r="B201" s="161"/>
      <c r="C201" s="162"/>
      <c r="D201" s="159" t="s">
        <v>140</v>
      </c>
      <c r="E201" s="162"/>
      <c r="F201" s="163" t="s">
        <v>319</v>
      </c>
      <c r="G201" s="162"/>
      <c r="H201" s="162"/>
      <c r="J201" s="162"/>
      <c r="K201" s="162"/>
      <c r="L201" s="164"/>
      <c r="M201" s="165"/>
      <c r="N201" s="162"/>
      <c r="O201" s="162"/>
      <c r="P201" s="162"/>
      <c r="Q201" s="162"/>
      <c r="R201" s="162"/>
      <c r="S201" s="162"/>
      <c r="T201" s="166"/>
      <c r="AT201" s="167" t="s">
        <v>140</v>
      </c>
      <c r="AU201" s="167" t="s">
        <v>81</v>
      </c>
      <c r="AV201" s="167" t="s">
        <v>22</v>
      </c>
      <c r="AW201" s="167" t="s">
        <v>104</v>
      </c>
      <c r="AX201" s="167" t="s">
        <v>74</v>
      </c>
      <c r="AY201" s="167" t="s">
        <v>128</v>
      </c>
    </row>
    <row r="202" spans="2:51" s="6" customFormat="1" ht="15.75" customHeight="1">
      <c r="B202" s="168"/>
      <c r="C202" s="169"/>
      <c r="D202" s="159" t="s">
        <v>140</v>
      </c>
      <c r="E202" s="169"/>
      <c r="F202" s="170" t="s">
        <v>320</v>
      </c>
      <c r="G202" s="169"/>
      <c r="H202" s="171">
        <v>18.937</v>
      </c>
      <c r="J202" s="169"/>
      <c r="K202" s="169"/>
      <c r="L202" s="172"/>
      <c r="M202" s="173"/>
      <c r="N202" s="169"/>
      <c r="O202" s="169"/>
      <c r="P202" s="169"/>
      <c r="Q202" s="169"/>
      <c r="R202" s="169"/>
      <c r="S202" s="169"/>
      <c r="T202" s="174"/>
      <c r="AT202" s="175" t="s">
        <v>140</v>
      </c>
      <c r="AU202" s="175" t="s">
        <v>81</v>
      </c>
      <c r="AV202" s="175" t="s">
        <v>81</v>
      </c>
      <c r="AW202" s="175" t="s">
        <v>104</v>
      </c>
      <c r="AX202" s="175" t="s">
        <v>74</v>
      </c>
      <c r="AY202" s="175" t="s">
        <v>128</v>
      </c>
    </row>
    <row r="203" spans="2:51" s="6" customFormat="1" ht="15.75" customHeight="1">
      <c r="B203" s="161"/>
      <c r="C203" s="162"/>
      <c r="D203" s="159" t="s">
        <v>140</v>
      </c>
      <c r="E203" s="162"/>
      <c r="F203" s="163" t="s">
        <v>321</v>
      </c>
      <c r="G203" s="162"/>
      <c r="H203" s="162"/>
      <c r="J203" s="162"/>
      <c r="K203" s="162"/>
      <c r="L203" s="164"/>
      <c r="M203" s="165"/>
      <c r="N203" s="162"/>
      <c r="O203" s="162"/>
      <c r="P203" s="162"/>
      <c r="Q203" s="162"/>
      <c r="R203" s="162"/>
      <c r="S203" s="162"/>
      <c r="T203" s="166"/>
      <c r="AT203" s="167" t="s">
        <v>140</v>
      </c>
      <c r="AU203" s="167" t="s">
        <v>81</v>
      </c>
      <c r="AV203" s="167" t="s">
        <v>22</v>
      </c>
      <c r="AW203" s="167" t="s">
        <v>104</v>
      </c>
      <c r="AX203" s="167" t="s">
        <v>74</v>
      </c>
      <c r="AY203" s="167" t="s">
        <v>128</v>
      </c>
    </row>
    <row r="204" spans="2:51" s="6" customFormat="1" ht="15.75" customHeight="1">
      <c r="B204" s="168"/>
      <c r="C204" s="169"/>
      <c r="D204" s="159" t="s">
        <v>140</v>
      </c>
      <c r="E204" s="169"/>
      <c r="F204" s="170" t="s">
        <v>322</v>
      </c>
      <c r="G204" s="169"/>
      <c r="H204" s="171">
        <v>21.439</v>
      </c>
      <c r="J204" s="169"/>
      <c r="K204" s="169"/>
      <c r="L204" s="172"/>
      <c r="M204" s="173"/>
      <c r="N204" s="169"/>
      <c r="O204" s="169"/>
      <c r="P204" s="169"/>
      <c r="Q204" s="169"/>
      <c r="R204" s="169"/>
      <c r="S204" s="169"/>
      <c r="T204" s="174"/>
      <c r="AT204" s="175" t="s">
        <v>140</v>
      </c>
      <c r="AU204" s="175" t="s">
        <v>81</v>
      </c>
      <c r="AV204" s="175" t="s">
        <v>81</v>
      </c>
      <c r="AW204" s="175" t="s">
        <v>104</v>
      </c>
      <c r="AX204" s="175" t="s">
        <v>74</v>
      </c>
      <c r="AY204" s="175" t="s">
        <v>128</v>
      </c>
    </row>
    <row r="205" spans="2:51" s="6" customFormat="1" ht="15.75" customHeight="1">
      <c r="B205" s="184"/>
      <c r="C205" s="185"/>
      <c r="D205" s="159" t="s">
        <v>140</v>
      </c>
      <c r="E205" s="185"/>
      <c r="F205" s="186" t="s">
        <v>162</v>
      </c>
      <c r="G205" s="185"/>
      <c r="H205" s="187">
        <v>958.658</v>
      </c>
      <c r="J205" s="185"/>
      <c r="K205" s="185"/>
      <c r="L205" s="188"/>
      <c r="M205" s="189"/>
      <c r="N205" s="185"/>
      <c r="O205" s="185"/>
      <c r="P205" s="185"/>
      <c r="Q205" s="185"/>
      <c r="R205" s="185"/>
      <c r="S205" s="185"/>
      <c r="T205" s="190"/>
      <c r="AT205" s="191" t="s">
        <v>140</v>
      </c>
      <c r="AU205" s="191" t="s">
        <v>81</v>
      </c>
      <c r="AV205" s="191" t="s">
        <v>84</v>
      </c>
      <c r="AW205" s="191" t="s">
        <v>104</v>
      </c>
      <c r="AX205" s="191" t="s">
        <v>74</v>
      </c>
      <c r="AY205" s="191" t="s">
        <v>128</v>
      </c>
    </row>
    <row r="206" spans="2:51" s="6" customFormat="1" ht="15.75" customHeight="1">
      <c r="B206" s="176"/>
      <c r="C206" s="177"/>
      <c r="D206" s="159" t="s">
        <v>140</v>
      </c>
      <c r="E206" s="177"/>
      <c r="F206" s="178" t="s">
        <v>143</v>
      </c>
      <c r="G206" s="177"/>
      <c r="H206" s="179">
        <v>958.658</v>
      </c>
      <c r="J206" s="177"/>
      <c r="K206" s="177"/>
      <c r="L206" s="180"/>
      <c r="M206" s="181"/>
      <c r="N206" s="177"/>
      <c r="O206" s="177"/>
      <c r="P206" s="177"/>
      <c r="Q206" s="177"/>
      <c r="R206" s="177"/>
      <c r="S206" s="177"/>
      <c r="T206" s="182"/>
      <c r="AT206" s="183" t="s">
        <v>140</v>
      </c>
      <c r="AU206" s="183" t="s">
        <v>81</v>
      </c>
      <c r="AV206" s="183" t="s">
        <v>87</v>
      </c>
      <c r="AW206" s="183" t="s">
        <v>104</v>
      </c>
      <c r="AX206" s="183" t="s">
        <v>22</v>
      </c>
      <c r="AY206" s="183" t="s">
        <v>128</v>
      </c>
    </row>
    <row r="207" spans="2:65" s="6" customFormat="1" ht="15.75" customHeight="1">
      <c r="B207" s="23"/>
      <c r="C207" s="145" t="s">
        <v>213</v>
      </c>
      <c r="D207" s="145" t="s">
        <v>130</v>
      </c>
      <c r="E207" s="146" t="s">
        <v>340</v>
      </c>
      <c r="F207" s="147" t="s">
        <v>341</v>
      </c>
      <c r="G207" s="148" t="s">
        <v>186</v>
      </c>
      <c r="H207" s="149">
        <v>1629.719</v>
      </c>
      <c r="I207" s="150"/>
      <c r="J207" s="151">
        <f>ROUND($I$207*$H$207,2)</f>
        <v>0</v>
      </c>
      <c r="K207" s="147" t="s">
        <v>134</v>
      </c>
      <c r="L207" s="43"/>
      <c r="M207" s="152"/>
      <c r="N207" s="153" t="s">
        <v>45</v>
      </c>
      <c r="O207" s="24"/>
      <c r="P207" s="154">
        <f>$O$207*$H$207</f>
        <v>0</v>
      </c>
      <c r="Q207" s="154">
        <v>0</v>
      </c>
      <c r="R207" s="154">
        <f>$Q$207*$H$207</f>
        <v>0</v>
      </c>
      <c r="S207" s="154">
        <v>0</v>
      </c>
      <c r="T207" s="155">
        <f>$S$207*$H$207</f>
        <v>0</v>
      </c>
      <c r="AR207" s="89" t="s">
        <v>87</v>
      </c>
      <c r="AT207" s="89" t="s">
        <v>130</v>
      </c>
      <c r="AU207" s="89" t="s">
        <v>81</v>
      </c>
      <c r="AY207" s="6" t="s">
        <v>128</v>
      </c>
      <c r="BE207" s="156">
        <f>IF($N$207="základní",$J$207,0)</f>
        <v>0</v>
      </c>
      <c r="BF207" s="156">
        <f>IF($N$207="snížená",$J$207,0)</f>
        <v>0</v>
      </c>
      <c r="BG207" s="156">
        <f>IF($N$207="zákl. přenesená",$J$207,0)</f>
        <v>0</v>
      </c>
      <c r="BH207" s="156">
        <f>IF($N$207="sníž. přenesená",$J$207,0)</f>
        <v>0</v>
      </c>
      <c r="BI207" s="156">
        <f>IF($N$207="nulová",$J$207,0)</f>
        <v>0</v>
      </c>
      <c r="BJ207" s="89" t="s">
        <v>22</v>
      </c>
      <c r="BK207" s="156">
        <f>ROUND($I$207*$H$207,2)</f>
        <v>0</v>
      </c>
      <c r="BL207" s="89" t="s">
        <v>87</v>
      </c>
      <c r="BM207" s="89" t="s">
        <v>342</v>
      </c>
    </row>
    <row r="208" spans="2:47" s="6" customFormat="1" ht="16.5" customHeight="1">
      <c r="B208" s="23"/>
      <c r="C208" s="24"/>
      <c r="D208" s="157" t="s">
        <v>136</v>
      </c>
      <c r="E208" s="24"/>
      <c r="F208" s="158" t="s">
        <v>343</v>
      </c>
      <c r="G208" s="24"/>
      <c r="H208" s="24"/>
      <c r="J208" s="24"/>
      <c r="K208" s="24"/>
      <c r="L208" s="43"/>
      <c r="M208" s="56"/>
      <c r="N208" s="24"/>
      <c r="O208" s="24"/>
      <c r="P208" s="24"/>
      <c r="Q208" s="24"/>
      <c r="R208" s="24"/>
      <c r="S208" s="24"/>
      <c r="T208" s="57"/>
      <c r="AT208" s="6" t="s">
        <v>136</v>
      </c>
      <c r="AU208" s="6" t="s">
        <v>81</v>
      </c>
    </row>
    <row r="209" spans="2:47" s="6" customFormat="1" ht="246.75" customHeight="1">
      <c r="B209" s="23"/>
      <c r="C209" s="24"/>
      <c r="D209" s="159" t="s">
        <v>138</v>
      </c>
      <c r="E209" s="24"/>
      <c r="F209" s="160" t="s">
        <v>338</v>
      </c>
      <c r="G209" s="24"/>
      <c r="H209" s="24"/>
      <c r="J209" s="24"/>
      <c r="K209" s="24"/>
      <c r="L209" s="43"/>
      <c r="M209" s="56"/>
      <c r="N209" s="24"/>
      <c r="O209" s="24"/>
      <c r="P209" s="24"/>
      <c r="Q209" s="24"/>
      <c r="R209" s="24"/>
      <c r="S209" s="24"/>
      <c r="T209" s="57"/>
      <c r="AT209" s="6" t="s">
        <v>138</v>
      </c>
      <c r="AU209" s="6" t="s">
        <v>81</v>
      </c>
    </row>
    <row r="210" spans="2:51" s="6" customFormat="1" ht="15.75" customHeight="1">
      <c r="B210" s="161"/>
      <c r="C210" s="162"/>
      <c r="D210" s="159" t="s">
        <v>140</v>
      </c>
      <c r="E210" s="162"/>
      <c r="F210" s="163" t="s">
        <v>344</v>
      </c>
      <c r="G210" s="162"/>
      <c r="H210" s="162"/>
      <c r="J210" s="162"/>
      <c r="K210" s="162"/>
      <c r="L210" s="164"/>
      <c r="M210" s="165"/>
      <c r="N210" s="162"/>
      <c r="O210" s="162"/>
      <c r="P210" s="162"/>
      <c r="Q210" s="162"/>
      <c r="R210" s="162"/>
      <c r="S210" s="162"/>
      <c r="T210" s="166"/>
      <c r="AT210" s="167" t="s">
        <v>140</v>
      </c>
      <c r="AU210" s="167" t="s">
        <v>81</v>
      </c>
      <c r="AV210" s="167" t="s">
        <v>22</v>
      </c>
      <c r="AW210" s="167" t="s">
        <v>104</v>
      </c>
      <c r="AX210" s="167" t="s">
        <v>74</v>
      </c>
      <c r="AY210" s="167" t="s">
        <v>128</v>
      </c>
    </row>
    <row r="211" spans="2:51" s="6" customFormat="1" ht="15.75" customHeight="1">
      <c r="B211" s="161"/>
      <c r="C211" s="162"/>
      <c r="D211" s="159" t="s">
        <v>140</v>
      </c>
      <c r="E211" s="162"/>
      <c r="F211" s="163" t="s">
        <v>312</v>
      </c>
      <c r="G211" s="162"/>
      <c r="H211" s="162"/>
      <c r="J211" s="162"/>
      <c r="K211" s="162"/>
      <c r="L211" s="164"/>
      <c r="M211" s="165"/>
      <c r="N211" s="162"/>
      <c r="O211" s="162"/>
      <c r="P211" s="162"/>
      <c r="Q211" s="162"/>
      <c r="R211" s="162"/>
      <c r="S211" s="162"/>
      <c r="T211" s="166"/>
      <c r="AT211" s="167" t="s">
        <v>140</v>
      </c>
      <c r="AU211" s="167" t="s">
        <v>81</v>
      </c>
      <c r="AV211" s="167" t="s">
        <v>22</v>
      </c>
      <c r="AW211" s="167" t="s">
        <v>104</v>
      </c>
      <c r="AX211" s="167" t="s">
        <v>74</v>
      </c>
      <c r="AY211" s="167" t="s">
        <v>128</v>
      </c>
    </row>
    <row r="212" spans="2:51" s="6" customFormat="1" ht="15.75" customHeight="1">
      <c r="B212" s="168"/>
      <c r="C212" s="169"/>
      <c r="D212" s="159" t="s">
        <v>140</v>
      </c>
      <c r="E212" s="169"/>
      <c r="F212" s="170" t="s">
        <v>345</v>
      </c>
      <c r="G212" s="169"/>
      <c r="H212" s="171">
        <v>1629.719</v>
      </c>
      <c r="J212" s="169"/>
      <c r="K212" s="169"/>
      <c r="L212" s="172"/>
      <c r="M212" s="173"/>
      <c r="N212" s="169"/>
      <c r="O212" s="169"/>
      <c r="P212" s="169"/>
      <c r="Q212" s="169"/>
      <c r="R212" s="169"/>
      <c r="S212" s="169"/>
      <c r="T212" s="174"/>
      <c r="AT212" s="175" t="s">
        <v>140</v>
      </c>
      <c r="AU212" s="175" t="s">
        <v>81</v>
      </c>
      <c r="AV212" s="175" t="s">
        <v>81</v>
      </c>
      <c r="AW212" s="175" t="s">
        <v>104</v>
      </c>
      <c r="AX212" s="175" t="s">
        <v>74</v>
      </c>
      <c r="AY212" s="175" t="s">
        <v>128</v>
      </c>
    </row>
    <row r="213" spans="2:51" s="6" customFormat="1" ht="15.75" customHeight="1">
      <c r="B213" s="184"/>
      <c r="C213" s="185"/>
      <c r="D213" s="159" t="s">
        <v>140</v>
      </c>
      <c r="E213" s="185"/>
      <c r="F213" s="186" t="s">
        <v>162</v>
      </c>
      <c r="G213" s="185"/>
      <c r="H213" s="187">
        <v>1629.719</v>
      </c>
      <c r="J213" s="185"/>
      <c r="K213" s="185"/>
      <c r="L213" s="188"/>
      <c r="M213" s="189"/>
      <c r="N213" s="185"/>
      <c r="O213" s="185"/>
      <c r="P213" s="185"/>
      <c r="Q213" s="185"/>
      <c r="R213" s="185"/>
      <c r="S213" s="185"/>
      <c r="T213" s="190"/>
      <c r="AT213" s="191" t="s">
        <v>140</v>
      </c>
      <c r="AU213" s="191" t="s">
        <v>81</v>
      </c>
      <c r="AV213" s="191" t="s">
        <v>84</v>
      </c>
      <c r="AW213" s="191" t="s">
        <v>104</v>
      </c>
      <c r="AX213" s="191" t="s">
        <v>74</v>
      </c>
      <c r="AY213" s="191" t="s">
        <v>128</v>
      </c>
    </row>
    <row r="214" spans="2:51" s="6" customFormat="1" ht="15.75" customHeight="1">
      <c r="B214" s="176"/>
      <c r="C214" s="177"/>
      <c r="D214" s="159" t="s">
        <v>140</v>
      </c>
      <c r="E214" s="177"/>
      <c r="F214" s="178" t="s">
        <v>143</v>
      </c>
      <c r="G214" s="177"/>
      <c r="H214" s="179">
        <v>1629.719</v>
      </c>
      <c r="J214" s="177"/>
      <c r="K214" s="177"/>
      <c r="L214" s="180"/>
      <c r="M214" s="181"/>
      <c r="N214" s="177"/>
      <c r="O214" s="177"/>
      <c r="P214" s="177"/>
      <c r="Q214" s="177"/>
      <c r="R214" s="177"/>
      <c r="S214" s="177"/>
      <c r="T214" s="182"/>
      <c r="AT214" s="183" t="s">
        <v>140</v>
      </c>
      <c r="AU214" s="183" t="s">
        <v>81</v>
      </c>
      <c r="AV214" s="183" t="s">
        <v>87</v>
      </c>
      <c r="AW214" s="183" t="s">
        <v>104</v>
      </c>
      <c r="AX214" s="183" t="s">
        <v>22</v>
      </c>
      <c r="AY214" s="183" t="s">
        <v>128</v>
      </c>
    </row>
    <row r="215" spans="2:65" s="6" customFormat="1" ht="15.75" customHeight="1">
      <c r="B215" s="23"/>
      <c r="C215" s="145" t="s">
        <v>218</v>
      </c>
      <c r="D215" s="145" t="s">
        <v>130</v>
      </c>
      <c r="E215" s="146" t="s">
        <v>346</v>
      </c>
      <c r="F215" s="147" t="s">
        <v>347</v>
      </c>
      <c r="G215" s="148" t="s">
        <v>153</v>
      </c>
      <c r="H215" s="149">
        <v>173.796</v>
      </c>
      <c r="I215" s="150"/>
      <c r="J215" s="151">
        <f>ROUND($I$215*$H$215,2)</f>
        <v>0</v>
      </c>
      <c r="K215" s="147" t="s">
        <v>134</v>
      </c>
      <c r="L215" s="43"/>
      <c r="M215" s="152"/>
      <c r="N215" s="153" t="s">
        <v>45</v>
      </c>
      <c r="O215" s="24"/>
      <c r="P215" s="154">
        <f>$O$215*$H$215</f>
        <v>0</v>
      </c>
      <c r="Q215" s="154">
        <v>0</v>
      </c>
      <c r="R215" s="154">
        <f>$Q$215*$H$215</f>
        <v>0</v>
      </c>
      <c r="S215" s="154">
        <v>0</v>
      </c>
      <c r="T215" s="155">
        <f>$S$215*$H$215</f>
        <v>0</v>
      </c>
      <c r="AR215" s="89" t="s">
        <v>87</v>
      </c>
      <c r="AT215" s="89" t="s">
        <v>130</v>
      </c>
      <c r="AU215" s="89" t="s">
        <v>81</v>
      </c>
      <c r="AY215" s="6" t="s">
        <v>128</v>
      </c>
      <c r="BE215" s="156">
        <f>IF($N$215="základní",$J$215,0)</f>
        <v>0</v>
      </c>
      <c r="BF215" s="156">
        <f>IF($N$215="snížená",$J$215,0)</f>
        <v>0</v>
      </c>
      <c r="BG215" s="156">
        <f>IF($N$215="zákl. přenesená",$J$215,0)</f>
        <v>0</v>
      </c>
      <c r="BH215" s="156">
        <f>IF($N$215="sníž. přenesená",$J$215,0)</f>
        <v>0</v>
      </c>
      <c r="BI215" s="156">
        <f>IF($N$215="nulová",$J$215,0)</f>
        <v>0</v>
      </c>
      <c r="BJ215" s="89" t="s">
        <v>22</v>
      </c>
      <c r="BK215" s="156">
        <f>ROUND($I$215*$H$215,2)</f>
        <v>0</v>
      </c>
      <c r="BL215" s="89" t="s">
        <v>87</v>
      </c>
      <c r="BM215" s="89" t="s">
        <v>348</v>
      </c>
    </row>
    <row r="216" spans="2:47" s="6" customFormat="1" ht="27" customHeight="1">
      <c r="B216" s="23"/>
      <c r="C216" s="24"/>
      <c r="D216" s="157" t="s">
        <v>136</v>
      </c>
      <c r="E216" s="24"/>
      <c r="F216" s="158" t="s">
        <v>349</v>
      </c>
      <c r="G216" s="24"/>
      <c r="H216" s="24"/>
      <c r="J216" s="24"/>
      <c r="K216" s="24"/>
      <c r="L216" s="43"/>
      <c r="M216" s="56"/>
      <c r="N216" s="24"/>
      <c r="O216" s="24"/>
      <c r="P216" s="24"/>
      <c r="Q216" s="24"/>
      <c r="R216" s="24"/>
      <c r="S216" s="24"/>
      <c r="T216" s="57"/>
      <c r="AT216" s="6" t="s">
        <v>136</v>
      </c>
      <c r="AU216" s="6" t="s">
        <v>81</v>
      </c>
    </row>
    <row r="217" spans="2:47" s="6" customFormat="1" ht="233.25" customHeight="1">
      <c r="B217" s="23"/>
      <c r="C217" s="24"/>
      <c r="D217" s="159" t="s">
        <v>138</v>
      </c>
      <c r="E217" s="24"/>
      <c r="F217" s="160" t="s">
        <v>350</v>
      </c>
      <c r="G217" s="24"/>
      <c r="H217" s="24"/>
      <c r="J217" s="24"/>
      <c r="K217" s="24"/>
      <c r="L217" s="43"/>
      <c r="M217" s="56"/>
      <c r="N217" s="24"/>
      <c r="O217" s="24"/>
      <c r="P217" s="24"/>
      <c r="Q217" s="24"/>
      <c r="R217" s="24"/>
      <c r="S217" s="24"/>
      <c r="T217" s="57"/>
      <c r="AT217" s="6" t="s">
        <v>138</v>
      </c>
      <c r="AU217" s="6" t="s">
        <v>81</v>
      </c>
    </row>
    <row r="218" spans="2:51" s="6" customFormat="1" ht="15.75" customHeight="1">
      <c r="B218" s="161"/>
      <c r="C218" s="162"/>
      <c r="D218" s="159" t="s">
        <v>140</v>
      </c>
      <c r="E218" s="162"/>
      <c r="F218" s="163" t="s">
        <v>351</v>
      </c>
      <c r="G218" s="162"/>
      <c r="H218" s="162"/>
      <c r="J218" s="162"/>
      <c r="K218" s="162"/>
      <c r="L218" s="164"/>
      <c r="M218" s="165"/>
      <c r="N218" s="162"/>
      <c r="O218" s="162"/>
      <c r="P218" s="162"/>
      <c r="Q218" s="162"/>
      <c r="R218" s="162"/>
      <c r="S218" s="162"/>
      <c r="T218" s="166"/>
      <c r="AT218" s="167" t="s">
        <v>140</v>
      </c>
      <c r="AU218" s="167" t="s">
        <v>81</v>
      </c>
      <c r="AV218" s="167" t="s">
        <v>22</v>
      </c>
      <c r="AW218" s="167" t="s">
        <v>104</v>
      </c>
      <c r="AX218" s="167" t="s">
        <v>74</v>
      </c>
      <c r="AY218" s="167" t="s">
        <v>128</v>
      </c>
    </row>
    <row r="219" spans="2:51" s="6" customFormat="1" ht="15.75" customHeight="1">
      <c r="B219" s="161"/>
      <c r="C219" s="162"/>
      <c r="D219" s="159" t="s">
        <v>140</v>
      </c>
      <c r="E219" s="162"/>
      <c r="F219" s="163" t="s">
        <v>352</v>
      </c>
      <c r="G219" s="162"/>
      <c r="H219" s="162"/>
      <c r="J219" s="162"/>
      <c r="K219" s="162"/>
      <c r="L219" s="164"/>
      <c r="M219" s="165"/>
      <c r="N219" s="162"/>
      <c r="O219" s="162"/>
      <c r="P219" s="162"/>
      <c r="Q219" s="162"/>
      <c r="R219" s="162"/>
      <c r="S219" s="162"/>
      <c r="T219" s="166"/>
      <c r="AT219" s="167" t="s">
        <v>140</v>
      </c>
      <c r="AU219" s="167" t="s">
        <v>81</v>
      </c>
      <c r="AV219" s="167" t="s">
        <v>22</v>
      </c>
      <c r="AW219" s="167" t="s">
        <v>104</v>
      </c>
      <c r="AX219" s="167" t="s">
        <v>74</v>
      </c>
      <c r="AY219" s="167" t="s">
        <v>128</v>
      </c>
    </row>
    <row r="220" spans="2:51" s="6" customFormat="1" ht="15.75" customHeight="1">
      <c r="B220" s="168"/>
      <c r="C220" s="169"/>
      <c r="D220" s="159" t="s">
        <v>140</v>
      </c>
      <c r="E220" s="169"/>
      <c r="F220" s="170" t="s">
        <v>353</v>
      </c>
      <c r="G220" s="169"/>
      <c r="H220" s="171">
        <v>46.891</v>
      </c>
      <c r="J220" s="169"/>
      <c r="K220" s="169"/>
      <c r="L220" s="172"/>
      <c r="M220" s="173"/>
      <c r="N220" s="169"/>
      <c r="O220" s="169"/>
      <c r="P220" s="169"/>
      <c r="Q220" s="169"/>
      <c r="R220" s="169"/>
      <c r="S220" s="169"/>
      <c r="T220" s="174"/>
      <c r="AT220" s="175" t="s">
        <v>140</v>
      </c>
      <c r="AU220" s="175" t="s">
        <v>81</v>
      </c>
      <c r="AV220" s="175" t="s">
        <v>81</v>
      </c>
      <c r="AW220" s="175" t="s">
        <v>104</v>
      </c>
      <c r="AX220" s="175" t="s">
        <v>74</v>
      </c>
      <c r="AY220" s="175" t="s">
        <v>128</v>
      </c>
    </row>
    <row r="221" spans="2:51" s="6" customFormat="1" ht="15.75" customHeight="1">
      <c r="B221" s="161"/>
      <c r="C221" s="162"/>
      <c r="D221" s="159" t="s">
        <v>140</v>
      </c>
      <c r="E221" s="162"/>
      <c r="F221" s="163" t="s">
        <v>354</v>
      </c>
      <c r="G221" s="162"/>
      <c r="H221" s="162"/>
      <c r="J221" s="162"/>
      <c r="K221" s="162"/>
      <c r="L221" s="164"/>
      <c r="M221" s="165"/>
      <c r="N221" s="162"/>
      <c r="O221" s="162"/>
      <c r="P221" s="162"/>
      <c r="Q221" s="162"/>
      <c r="R221" s="162"/>
      <c r="S221" s="162"/>
      <c r="T221" s="166"/>
      <c r="AT221" s="167" t="s">
        <v>140</v>
      </c>
      <c r="AU221" s="167" t="s">
        <v>81</v>
      </c>
      <c r="AV221" s="167" t="s">
        <v>22</v>
      </c>
      <c r="AW221" s="167" t="s">
        <v>104</v>
      </c>
      <c r="AX221" s="167" t="s">
        <v>74</v>
      </c>
      <c r="AY221" s="167" t="s">
        <v>128</v>
      </c>
    </row>
    <row r="222" spans="2:51" s="6" customFormat="1" ht="15.75" customHeight="1">
      <c r="B222" s="168"/>
      <c r="C222" s="169"/>
      <c r="D222" s="159" t="s">
        <v>140</v>
      </c>
      <c r="E222" s="169"/>
      <c r="F222" s="170" t="s">
        <v>300</v>
      </c>
      <c r="G222" s="169"/>
      <c r="H222" s="171">
        <v>126.905</v>
      </c>
      <c r="J222" s="169"/>
      <c r="K222" s="169"/>
      <c r="L222" s="172"/>
      <c r="M222" s="173"/>
      <c r="N222" s="169"/>
      <c r="O222" s="169"/>
      <c r="P222" s="169"/>
      <c r="Q222" s="169"/>
      <c r="R222" s="169"/>
      <c r="S222" s="169"/>
      <c r="T222" s="174"/>
      <c r="AT222" s="175" t="s">
        <v>140</v>
      </c>
      <c r="AU222" s="175" t="s">
        <v>81</v>
      </c>
      <c r="AV222" s="175" t="s">
        <v>81</v>
      </c>
      <c r="AW222" s="175" t="s">
        <v>104</v>
      </c>
      <c r="AX222" s="175" t="s">
        <v>74</v>
      </c>
      <c r="AY222" s="175" t="s">
        <v>128</v>
      </c>
    </row>
    <row r="223" spans="2:51" s="6" customFormat="1" ht="15.75" customHeight="1">
      <c r="B223" s="184"/>
      <c r="C223" s="185"/>
      <c r="D223" s="159" t="s">
        <v>140</v>
      </c>
      <c r="E223" s="185"/>
      <c r="F223" s="186" t="s">
        <v>162</v>
      </c>
      <c r="G223" s="185"/>
      <c r="H223" s="187">
        <v>173.796</v>
      </c>
      <c r="J223" s="185"/>
      <c r="K223" s="185"/>
      <c r="L223" s="188"/>
      <c r="M223" s="189"/>
      <c r="N223" s="185"/>
      <c r="O223" s="185"/>
      <c r="P223" s="185"/>
      <c r="Q223" s="185"/>
      <c r="R223" s="185"/>
      <c r="S223" s="185"/>
      <c r="T223" s="190"/>
      <c r="AT223" s="191" t="s">
        <v>140</v>
      </c>
      <c r="AU223" s="191" t="s">
        <v>81</v>
      </c>
      <c r="AV223" s="191" t="s">
        <v>84</v>
      </c>
      <c r="AW223" s="191" t="s">
        <v>104</v>
      </c>
      <c r="AX223" s="191" t="s">
        <v>74</v>
      </c>
      <c r="AY223" s="191" t="s">
        <v>128</v>
      </c>
    </row>
    <row r="224" spans="2:51" s="6" customFormat="1" ht="15.75" customHeight="1">
      <c r="B224" s="176"/>
      <c r="C224" s="177"/>
      <c r="D224" s="159" t="s">
        <v>140</v>
      </c>
      <c r="E224" s="177"/>
      <c r="F224" s="178" t="s">
        <v>143</v>
      </c>
      <c r="G224" s="177"/>
      <c r="H224" s="179">
        <v>173.796</v>
      </c>
      <c r="J224" s="177"/>
      <c r="K224" s="177"/>
      <c r="L224" s="180"/>
      <c r="M224" s="181"/>
      <c r="N224" s="177"/>
      <c r="O224" s="177"/>
      <c r="P224" s="177"/>
      <c r="Q224" s="177"/>
      <c r="R224" s="177"/>
      <c r="S224" s="177"/>
      <c r="T224" s="182"/>
      <c r="AT224" s="183" t="s">
        <v>140</v>
      </c>
      <c r="AU224" s="183" t="s">
        <v>81</v>
      </c>
      <c r="AV224" s="183" t="s">
        <v>87</v>
      </c>
      <c r="AW224" s="183" t="s">
        <v>104</v>
      </c>
      <c r="AX224" s="183" t="s">
        <v>22</v>
      </c>
      <c r="AY224" s="183" t="s">
        <v>128</v>
      </c>
    </row>
    <row r="225" spans="2:65" s="6" customFormat="1" ht="15.75" customHeight="1">
      <c r="B225" s="23"/>
      <c r="C225" s="195" t="s">
        <v>223</v>
      </c>
      <c r="D225" s="195" t="s">
        <v>355</v>
      </c>
      <c r="E225" s="196" t="s">
        <v>356</v>
      </c>
      <c r="F225" s="197" t="s">
        <v>357</v>
      </c>
      <c r="G225" s="198" t="s">
        <v>186</v>
      </c>
      <c r="H225" s="199">
        <v>346.723</v>
      </c>
      <c r="I225" s="200"/>
      <c r="J225" s="201">
        <f>ROUND($I$225*$H$225,2)</f>
        <v>0</v>
      </c>
      <c r="K225" s="197" t="s">
        <v>134</v>
      </c>
      <c r="L225" s="202"/>
      <c r="M225" s="203"/>
      <c r="N225" s="204" t="s">
        <v>45</v>
      </c>
      <c r="O225" s="24"/>
      <c r="P225" s="154">
        <f>$O$225*$H$225</f>
        <v>0</v>
      </c>
      <c r="Q225" s="154">
        <v>1</v>
      </c>
      <c r="R225" s="154">
        <f>$Q$225*$H$225</f>
        <v>346.723</v>
      </c>
      <c r="S225" s="154">
        <v>0</v>
      </c>
      <c r="T225" s="155">
        <f>$S$225*$H$225</f>
        <v>0</v>
      </c>
      <c r="AR225" s="89" t="s">
        <v>198</v>
      </c>
      <c r="AT225" s="89" t="s">
        <v>355</v>
      </c>
      <c r="AU225" s="89" t="s">
        <v>81</v>
      </c>
      <c r="AY225" s="6" t="s">
        <v>128</v>
      </c>
      <c r="BE225" s="156">
        <f>IF($N$225="základní",$J$225,0)</f>
        <v>0</v>
      </c>
      <c r="BF225" s="156">
        <f>IF($N$225="snížená",$J$225,0)</f>
        <v>0</v>
      </c>
      <c r="BG225" s="156">
        <f>IF($N$225="zákl. přenesená",$J$225,0)</f>
        <v>0</v>
      </c>
      <c r="BH225" s="156">
        <f>IF($N$225="sníž. přenesená",$J$225,0)</f>
        <v>0</v>
      </c>
      <c r="BI225" s="156">
        <f>IF($N$225="nulová",$J$225,0)</f>
        <v>0</v>
      </c>
      <c r="BJ225" s="89" t="s">
        <v>22</v>
      </c>
      <c r="BK225" s="156">
        <f>ROUND($I$225*$H$225,2)</f>
        <v>0</v>
      </c>
      <c r="BL225" s="89" t="s">
        <v>87</v>
      </c>
      <c r="BM225" s="89" t="s">
        <v>358</v>
      </c>
    </row>
    <row r="226" spans="2:51" s="6" customFormat="1" ht="15.75" customHeight="1">
      <c r="B226" s="161"/>
      <c r="C226" s="162"/>
      <c r="D226" s="157" t="s">
        <v>140</v>
      </c>
      <c r="E226" s="163"/>
      <c r="F226" s="163" t="s">
        <v>359</v>
      </c>
      <c r="G226" s="162"/>
      <c r="H226" s="162"/>
      <c r="J226" s="162"/>
      <c r="K226" s="162"/>
      <c r="L226" s="164"/>
      <c r="M226" s="165"/>
      <c r="N226" s="162"/>
      <c r="O226" s="162"/>
      <c r="P226" s="162"/>
      <c r="Q226" s="162"/>
      <c r="R226" s="162"/>
      <c r="S226" s="162"/>
      <c r="T226" s="166"/>
      <c r="AT226" s="167" t="s">
        <v>140</v>
      </c>
      <c r="AU226" s="167" t="s">
        <v>81</v>
      </c>
      <c r="AV226" s="167" t="s">
        <v>22</v>
      </c>
      <c r="AW226" s="167" t="s">
        <v>104</v>
      </c>
      <c r="AX226" s="167" t="s">
        <v>74</v>
      </c>
      <c r="AY226" s="167" t="s">
        <v>128</v>
      </c>
    </row>
    <row r="227" spans="2:51" s="6" customFormat="1" ht="15.75" customHeight="1">
      <c r="B227" s="168"/>
      <c r="C227" s="169"/>
      <c r="D227" s="159" t="s">
        <v>140</v>
      </c>
      <c r="E227" s="169"/>
      <c r="F227" s="170" t="s">
        <v>360</v>
      </c>
      <c r="G227" s="169"/>
      <c r="H227" s="171">
        <v>346.723</v>
      </c>
      <c r="J227" s="169"/>
      <c r="K227" s="169"/>
      <c r="L227" s="172"/>
      <c r="M227" s="173"/>
      <c r="N227" s="169"/>
      <c r="O227" s="169"/>
      <c r="P227" s="169"/>
      <c r="Q227" s="169"/>
      <c r="R227" s="169"/>
      <c r="S227" s="169"/>
      <c r="T227" s="174"/>
      <c r="AT227" s="175" t="s">
        <v>140</v>
      </c>
      <c r="AU227" s="175" t="s">
        <v>81</v>
      </c>
      <c r="AV227" s="175" t="s">
        <v>81</v>
      </c>
      <c r="AW227" s="175" t="s">
        <v>104</v>
      </c>
      <c r="AX227" s="175" t="s">
        <v>74</v>
      </c>
      <c r="AY227" s="175" t="s">
        <v>128</v>
      </c>
    </row>
    <row r="228" spans="2:51" s="6" customFormat="1" ht="15.75" customHeight="1">
      <c r="B228" s="184"/>
      <c r="C228" s="185"/>
      <c r="D228" s="159" t="s">
        <v>140</v>
      </c>
      <c r="E228" s="185"/>
      <c r="F228" s="186" t="s">
        <v>162</v>
      </c>
      <c r="G228" s="185"/>
      <c r="H228" s="187">
        <v>346.723</v>
      </c>
      <c r="J228" s="185"/>
      <c r="K228" s="185"/>
      <c r="L228" s="188"/>
      <c r="M228" s="189"/>
      <c r="N228" s="185"/>
      <c r="O228" s="185"/>
      <c r="P228" s="185"/>
      <c r="Q228" s="185"/>
      <c r="R228" s="185"/>
      <c r="S228" s="185"/>
      <c r="T228" s="190"/>
      <c r="AT228" s="191" t="s">
        <v>140</v>
      </c>
      <c r="AU228" s="191" t="s">
        <v>81</v>
      </c>
      <c r="AV228" s="191" t="s">
        <v>84</v>
      </c>
      <c r="AW228" s="191" t="s">
        <v>104</v>
      </c>
      <c r="AX228" s="191" t="s">
        <v>74</v>
      </c>
      <c r="AY228" s="191" t="s">
        <v>128</v>
      </c>
    </row>
    <row r="229" spans="2:51" s="6" customFormat="1" ht="15.75" customHeight="1">
      <c r="B229" s="176"/>
      <c r="C229" s="177"/>
      <c r="D229" s="159" t="s">
        <v>140</v>
      </c>
      <c r="E229" s="177"/>
      <c r="F229" s="178" t="s">
        <v>143</v>
      </c>
      <c r="G229" s="177"/>
      <c r="H229" s="179">
        <v>346.723</v>
      </c>
      <c r="J229" s="177"/>
      <c r="K229" s="177"/>
      <c r="L229" s="180"/>
      <c r="M229" s="181"/>
      <c r="N229" s="177"/>
      <c r="O229" s="177"/>
      <c r="P229" s="177"/>
      <c r="Q229" s="177"/>
      <c r="R229" s="177"/>
      <c r="S229" s="177"/>
      <c r="T229" s="182"/>
      <c r="AT229" s="183" t="s">
        <v>140</v>
      </c>
      <c r="AU229" s="183" t="s">
        <v>81</v>
      </c>
      <c r="AV229" s="183" t="s">
        <v>87</v>
      </c>
      <c r="AW229" s="183" t="s">
        <v>104</v>
      </c>
      <c r="AX229" s="183" t="s">
        <v>22</v>
      </c>
      <c r="AY229" s="183" t="s">
        <v>128</v>
      </c>
    </row>
    <row r="230" spans="2:65" s="6" customFormat="1" ht="15.75" customHeight="1">
      <c r="B230" s="23"/>
      <c r="C230" s="145" t="s">
        <v>233</v>
      </c>
      <c r="D230" s="145" t="s">
        <v>130</v>
      </c>
      <c r="E230" s="146" t="s">
        <v>361</v>
      </c>
      <c r="F230" s="147" t="s">
        <v>362</v>
      </c>
      <c r="G230" s="148" t="s">
        <v>133</v>
      </c>
      <c r="H230" s="149">
        <v>978.524</v>
      </c>
      <c r="I230" s="150"/>
      <c r="J230" s="151">
        <f>ROUND($I$230*$H$230,2)</f>
        <v>0</v>
      </c>
      <c r="K230" s="147" t="s">
        <v>134</v>
      </c>
      <c r="L230" s="43"/>
      <c r="M230" s="152"/>
      <c r="N230" s="153" t="s">
        <v>45</v>
      </c>
      <c r="O230" s="24"/>
      <c r="P230" s="154">
        <f>$O$230*$H$230</f>
        <v>0</v>
      </c>
      <c r="Q230" s="154">
        <v>0</v>
      </c>
      <c r="R230" s="154">
        <f>$Q$230*$H$230</f>
        <v>0</v>
      </c>
      <c r="S230" s="154">
        <v>0</v>
      </c>
      <c r="T230" s="155">
        <f>$S$230*$H$230</f>
        <v>0</v>
      </c>
      <c r="AR230" s="89" t="s">
        <v>87</v>
      </c>
      <c r="AT230" s="89" t="s">
        <v>130</v>
      </c>
      <c r="AU230" s="89" t="s">
        <v>81</v>
      </c>
      <c r="AY230" s="6" t="s">
        <v>128</v>
      </c>
      <c r="BE230" s="156">
        <f>IF($N$230="základní",$J$230,0)</f>
        <v>0</v>
      </c>
      <c r="BF230" s="156">
        <f>IF($N$230="snížená",$J$230,0)</f>
        <v>0</v>
      </c>
      <c r="BG230" s="156">
        <f>IF($N$230="zákl. přenesená",$J$230,0)</f>
        <v>0</v>
      </c>
      <c r="BH230" s="156">
        <f>IF($N$230="sníž. přenesená",$J$230,0)</f>
        <v>0</v>
      </c>
      <c r="BI230" s="156">
        <f>IF($N$230="nulová",$J$230,0)</f>
        <v>0</v>
      </c>
      <c r="BJ230" s="89" t="s">
        <v>22</v>
      </c>
      <c r="BK230" s="156">
        <f>ROUND($I$230*$H$230,2)</f>
        <v>0</v>
      </c>
      <c r="BL230" s="89" t="s">
        <v>87</v>
      </c>
      <c r="BM230" s="89" t="s">
        <v>363</v>
      </c>
    </row>
    <row r="231" spans="2:47" s="6" customFormat="1" ht="16.5" customHeight="1">
      <c r="B231" s="23"/>
      <c r="C231" s="24"/>
      <c r="D231" s="157" t="s">
        <v>136</v>
      </c>
      <c r="E231" s="24"/>
      <c r="F231" s="158" t="s">
        <v>364</v>
      </c>
      <c r="G231" s="24"/>
      <c r="H231" s="24"/>
      <c r="J231" s="24"/>
      <c r="K231" s="24"/>
      <c r="L231" s="43"/>
      <c r="M231" s="56"/>
      <c r="N231" s="24"/>
      <c r="O231" s="24"/>
      <c r="P231" s="24"/>
      <c r="Q231" s="24"/>
      <c r="R231" s="24"/>
      <c r="S231" s="24"/>
      <c r="T231" s="57"/>
      <c r="AT231" s="6" t="s">
        <v>136</v>
      </c>
      <c r="AU231" s="6" t="s">
        <v>81</v>
      </c>
    </row>
    <row r="232" spans="2:47" s="6" customFormat="1" ht="152.25" customHeight="1">
      <c r="B232" s="23"/>
      <c r="C232" s="24"/>
      <c r="D232" s="159" t="s">
        <v>138</v>
      </c>
      <c r="E232" s="24"/>
      <c r="F232" s="160" t="s">
        <v>365</v>
      </c>
      <c r="G232" s="24"/>
      <c r="H232" s="24"/>
      <c r="J232" s="24"/>
      <c r="K232" s="24"/>
      <c r="L232" s="43"/>
      <c r="M232" s="56"/>
      <c r="N232" s="24"/>
      <c r="O232" s="24"/>
      <c r="P232" s="24"/>
      <c r="Q232" s="24"/>
      <c r="R232" s="24"/>
      <c r="S232" s="24"/>
      <c r="T232" s="57"/>
      <c r="AT232" s="6" t="s">
        <v>138</v>
      </c>
      <c r="AU232" s="6" t="s">
        <v>81</v>
      </c>
    </row>
    <row r="233" spans="2:51" s="6" customFormat="1" ht="15.75" customHeight="1">
      <c r="B233" s="161"/>
      <c r="C233" s="162"/>
      <c r="D233" s="159" t="s">
        <v>140</v>
      </c>
      <c r="E233" s="162"/>
      <c r="F233" s="163" t="s">
        <v>366</v>
      </c>
      <c r="G233" s="162"/>
      <c r="H233" s="162"/>
      <c r="J233" s="162"/>
      <c r="K233" s="162"/>
      <c r="L233" s="164"/>
      <c r="M233" s="165"/>
      <c r="N233" s="162"/>
      <c r="O233" s="162"/>
      <c r="P233" s="162"/>
      <c r="Q233" s="162"/>
      <c r="R233" s="162"/>
      <c r="S233" s="162"/>
      <c r="T233" s="166"/>
      <c r="AT233" s="167" t="s">
        <v>140</v>
      </c>
      <c r="AU233" s="167" t="s">
        <v>81</v>
      </c>
      <c r="AV233" s="167" t="s">
        <v>22</v>
      </c>
      <c r="AW233" s="167" t="s">
        <v>104</v>
      </c>
      <c r="AX233" s="167" t="s">
        <v>74</v>
      </c>
      <c r="AY233" s="167" t="s">
        <v>128</v>
      </c>
    </row>
    <row r="234" spans="2:51" s="6" customFormat="1" ht="15.75" customHeight="1">
      <c r="B234" s="161"/>
      <c r="C234" s="162"/>
      <c r="D234" s="159" t="s">
        <v>140</v>
      </c>
      <c r="E234" s="162"/>
      <c r="F234" s="163" t="s">
        <v>367</v>
      </c>
      <c r="G234" s="162"/>
      <c r="H234" s="162"/>
      <c r="J234" s="162"/>
      <c r="K234" s="162"/>
      <c r="L234" s="164"/>
      <c r="M234" s="165"/>
      <c r="N234" s="162"/>
      <c r="O234" s="162"/>
      <c r="P234" s="162"/>
      <c r="Q234" s="162"/>
      <c r="R234" s="162"/>
      <c r="S234" s="162"/>
      <c r="T234" s="166"/>
      <c r="AT234" s="167" t="s">
        <v>140</v>
      </c>
      <c r="AU234" s="167" t="s">
        <v>81</v>
      </c>
      <c r="AV234" s="167" t="s">
        <v>22</v>
      </c>
      <c r="AW234" s="167" t="s">
        <v>104</v>
      </c>
      <c r="AX234" s="167" t="s">
        <v>74</v>
      </c>
      <c r="AY234" s="167" t="s">
        <v>128</v>
      </c>
    </row>
    <row r="235" spans="2:51" s="6" customFormat="1" ht="15.75" customHeight="1">
      <c r="B235" s="161"/>
      <c r="C235" s="162"/>
      <c r="D235" s="159" t="s">
        <v>140</v>
      </c>
      <c r="E235" s="162"/>
      <c r="F235" s="163" t="s">
        <v>368</v>
      </c>
      <c r="G235" s="162"/>
      <c r="H235" s="162"/>
      <c r="J235" s="162"/>
      <c r="K235" s="162"/>
      <c r="L235" s="164"/>
      <c r="M235" s="165"/>
      <c r="N235" s="162"/>
      <c r="O235" s="162"/>
      <c r="P235" s="162"/>
      <c r="Q235" s="162"/>
      <c r="R235" s="162"/>
      <c r="S235" s="162"/>
      <c r="T235" s="166"/>
      <c r="AT235" s="167" t="s">
        <v>140</v>
      </c>
      <c r="AU235" s="167" t="s">
        <v>81</v>
      </c>
      <c r="AV235" s="167" t="s">
        <v>22</v>
      </c>
      <c r="AW235" s="167" t="s">
        <v>104</v>
      </c>
      <c r="AX235" s="167" t="s">
        <v>74</v>
      </c>
      <c r="AY235" s="167" t="s">
        <v>128</v>
      </c>
    </row>
    <row r="236" spans="2:51" s="6" customFormat="1" ht="15.75" customHeight="1">
      <c r="B236" s="168"/>
      <c r="C236" s="169"/>
      <c r="D236" s="159" t="s">
        <v>140</v>
      </c>
      <c r="E236" s="169"/>
      <c r="F236" s="170" t="s">
        <v>369</v>
      </c>
      <c r="G236" s="169"/>
      <c r="H236" s="171">
        <v>53.492</v>
      </c>
      <c r="J236" s="169"/>
      <c r="K236" s="169"/>
      <c r="L236" s="172"/>
      <c r="M236" s="173"/>
      <c r="N236" s="169"/>
      <c r="O236" s="169"/>
      <c r="P236" s="169"/>
      <c r="Q236" s="169"/>
      <c r="R236" s="169"/>
      <c r="S236" s="169"/>
      <c r="T236" s="174"/>
      <c r="AT236" s="175" t="s">
        <v>140</v>
      </c>
      <c r="AU236" s="175" t="s">
        <v>81</v>
      </c>
      <c r="AV236" s="175" t="s">
        <v>81</v>
      </c>
      <c r="AW236" s="175" t="s">
        <v>104</v>
      </c>
      <c r="AX236" s="175" t="s">
        <v>74</v>
      </c>
      <c r="AY236" s="175" t="s">
        <v>128</v>
      </c>
    </row>
    <row r="237" spans="2:51" s="6" customFormat="1" ht="15.75" customHeight="1">
      <c r="B237" s="168"/>
      <c r="C237" s="169"/>
      <c r="D237" s="159" t="s">
        <v>140</v>
      </c>
      <c r="E237" s="169"/>
      <c r="F237" s="170" t="s">
        <v>369</v>
      </c>
      <c r="G237" s="169"/>
      <c r="H237" s="171">
        <v>53.492</v>
      </c>
      <c r="J237" s="169"/>
      <c r="K237" s="169"/>
      <c r="L237" s="172"/>
      <c r="M237" s="173"/>
      <c r="N237" s="169"/>
      <c r="O237" s="169"/>
      <c r="P237" s="169"/>
      <c r="Q237" s="169"/>
      <c r="R237" s="169"/>
      <c r="S237" s="169"/>
      <c r="T237" s="174"/>
      <c r="AT237" s="175" t="s">
        <v>140</v>
      </c>
      <c r="AU237" s="175" t="s">
        <v>81</v>
      </c>
      <c r="AV237" s="175" t="s">
        <v>81</v>
      </c>
      <c r="AW237" s="175" t="s">
        <v>104</v>
      </c>
      <c r="AX237" s="175" t="s">
        <v>74</v>
      </c>
      <c r="AY237" s="175" t="s">
        <v>128</v>
      </c>
    </row>
    <row r="238" spans="2:51" s="6" customFormat="1" ht="15.75" customHeight="1">
      <c r="B238" s="168"/>
      <c r="C238" s="169"/>
      <c r="D238" s="159" t="s">
        <v>140</v>
      </c>
      <c r="E238" s="169"/>
      <c r="F238" s="170" t="s">
        <v>370</v>
      </c>
      <c r="G238" s="169"/>
      <c r="H238" s="171">
        <v>33.056</v>
      </c>
      <c r="J238" s="169"/>
      <c r="K238" s="169"/>
      <c r="L238" s="172"/>
      <c r="M238" s="173"/>
      <c r="N238" s="169"/>
      <c r="O238" s="169"/>
      <c r="P238" s="169"/>
      <c r="Q238" s="169"/>
      <c r="R238" s="169"/>
      <c r="S238" s="169"/>
      <c r="T238" s="174"/>
      <c r="AT238" s="175" t="s">
        <v>140</v>
      </c>
      <c r="AU238" s="175" t="s">
        <v>81</v>
      </c>
      <c r="AV238" s="175" t="s">
        <v>81</v>
      </c>
      <c r="AW238" s="175" t="s">
        <v>104</v>
      </c>
      <c r="AX238" s="175" t="s">
        <v>74</v>
      </c>
      <c r="AY238" s="175" t="s">
        <v>128</v>
      </c>
    </row>
    <row r="239" spans="2:51" s="6" customFormat="1" ht="15.75" customHeight="1">
      <c r="B239" s="168"/>
      <c r="C239" s="169"/>
      <c r="D239" s="159" t="s">
        <v>140</v>
      </c>
      <c r="E239" s="169"/>
      <c r="F239" s="170" t="s">
        <v>371</v>
      </c>
      <c r="G239" s="169"/>
      <c r="H239" s="171">
        <v>34.344</v>
      </c>
      <c r="J239" s="169"/>
      <c r="K239" s="169"/>
      <c r="L239" s="172"/>
      <c r="M239" s="173"/>
      <c r="N239" s="169"/>
      <c r="O239" s="169"/>
      <c r="P239" s="169"/>
      <c r="Q239" s="169"/>
      <c r="R239" s="169"/>
      <c r="S239" s="169"/>
      <c r="T239" s="174"/>
      <c r="AT239" s="175" t="s">
        <v>140</v>
      </c>
      <c r="AU239" s="175" t="s">
        <v>81</v>
      </c>
      <c r="AV239" s="175" t="s">
        <v>81</v>
      </c>
      <c r="AW239" s="175" t="s">
        <v>104</v>
      </c>
      <c r="AX239" s="175" t="s">
        <v>74</v>
      </c>
      <c r="AY239" s="175" t="s">
        <v>128</v>
      </c>
    </row>
    <row r="240" spans="2:51" s="6" customFormat="1" ht="15.75" customHeight="1">
      <c r="B240" s="168"/>
      <c r="C240" s="169"/>
      <c r="D240" s="159" t="s">
        <v>140</v>
      </c>
      <c r="E240" s="169"/>
      <c r="F240" s="170" t="s">
        <v>372</v>
      </c>
      <c r="G240" s="169"/>
      <c r="H240" s="171">
        <v>131.242</v>
      </c>
      <c r="J240" s="169"/>
      <c r="K240" s="169"/>
      <c r="L240" s="172"/>
      <c r="M240" s="173"/>
      <c r="N240" s="169"/>
      <c r="O240" s="169"/>
      <c r="P240" s="169"/>
      <c r="Q240" s="169"/>
      <c r="R240" s="169"/>
      <c r="S240" s="169"/>
      <c r="T240" s="174"/>
      <c r="AT240" s="175" t="s">
        <v>140</v>
      </c>
      <c r="AU240" s="175" t="s">
        <v>81</v>
      </c>
      <c r="AV240" s="175" t="s">
        <v>81</v>
      </c>
      <c r="AW240" s="175" t="s">
        <v>104</v>
      </c>
      <c r="AX240" s="175" t="s">
        <v>74</v>
      </c>
      <c r="AY240" s="175" t="s">
        <v>128</v>
      </c>
    </row>
    <row r="241" spans="2:51" s="6" customFormat="1" ht="15.75" customHeight="1">
      <c r="B241" s="168"/>
      <c r="C241" s="169"/>
      <c r="D241" s="159" t="s">
        <v>140</v>
      </c>
      <c r="E241" s="169"/>
      <c r="F241" s="170" t="s">
        <v>373</v>
      </c>
      <c r="G241" s="169"/>
      <c r="H241" s="171">
        <v>60.956</v>
      </c>
      <c r="J241" s="169"/>
      <c r="K241" s="169"/>
      <c r="L241" s="172"/>
      <c r="M241" s="173"/>
      <c r="N241" s="169"/>
      <c r="O241" s="169"/>
      <c r="P241" s="169"/>
      <c r="Q241" s="169"/>
      <c r="R241" s="169"/>
      <c r="S241" s="169"/>
      <c r="T241" s="174"/>
      <c r="AT241" s="175" t="s">
        <v>140</v>
      </c>
      <c r="AU241" s="175" t="s">
        <v>81</v>
      </c>
      <c r="AV241" s="175" t="s">
        <v>81</v>
      </c>
      <c r="AW241" s="175" t="s">
        <v>104</v>
      </c>
      <c r="AX241" s="175" t="s">
        <v>74</v>
      </c>
      <c r="AY241" s="175" t="s">
        <v>128</v>
      </c>
    </row>
    <row r="242" spans="2:51" s="6" customFormat="1" ht="15.75" customHeight="1">
      <c r="B242" s="168"/>
      <c r="C242" s="169"/>
      <c r="D242" s="159" t="s">
        <v>140</v>
      </c>
      <c r="E242" s="169"/>
      <c r="F242" s="170" t="s">
        <v>374</v>
      </c>
      <c r="G242" s="169"/>
      <c r="H242" s="171">
        <v>56.602</v>
      </c>
      <c r="J242" s="169"/>
      <c r="K242" s="169"/>
      <c r="L242" s="172"/>
      <c r="M242" s="173"/>
      <c r="N242" s="169"/>
      <c r="O242" s="169"/>
      <c r="P242" s="169"/>
      <c r="Q242" s="169"/>
      <c r="R242" s="169"/>
      <c r="S242" s="169"/>
      <c r="T242" s="174"/>
      <c r="AT242" s="175" t="s">
        <v>140</v>
      </c>
      <c r="AU242" s="175" t="s">
        <v>81</v>
      </c>
      <c r="AV242" s="175" t="s">
        <v>81</v>
      </c>
      <c r="AW242" s="175" t="s">
        <v>104</v>
      </c>
      <c r="AX242" s="175" t="s">
        <v>74</v>
      </c>
      <c r="AY242" s="175" t="s">
        <v>128</v>
      </c>
    </row>
    <row r="243" spans="2:51" s="6" customFormat="1" ht="15.75" customHeight="1">
      <c r="B243" s="168"/>
      <c r="C243" s="169"/>
      <c r="D243" s="159" t="s">
        <v>140</v>
      </c>
      <c r="E243" s="169"/>
      <c r="F243" s="170" t="s">
        <v>375</v>
      </c>
      <c r="G243" s="169"/>
      <c r="H243" s="171">
        <v>3.52</v>
      </c>
      <c r="J243" s="169"/>
      <c r="K243" s="169"/>
      <c r="L243" s="172"/>
      <c r="M243" s="173"/>
      <c r="N243" s="169"/>
      <c r="O243" s="169"/>
      <c r="P243" s="169"/>
      <c r="Q243" s="169"/>
      <c r="R243" s="169"/>
      <c r="S243" s="169"/>
      <c r="T243" s="174"/>
      <c r="AT243" s="175" t="s">
        <v>140</v>
      </c>
      <c r="AU243" s="175" t="s">
        <v>81</v>
      </c>
      <c r="AV243" s="175" t="s">
        <v>81</v>
      </c>
      <c r="AW243" s="175" t="s">
        <v>104</v>
      </c>
      <c r="AX243" s="175" t="s">
        <v>74</v>
      </c>
      <c r="AY243" s="175" t="s">
        <v>128</v>
      </c>
    </row>
    <row r="244" spans="2:51" s="6" customFormat="1" ht="15.75" customHeight="1">
      <c r="B244" s="168"/>
      <c r="C244" s="169"/>
      <c r="D244" s="159" t="s">
        <v>140</v>
      </c>
      <c r="E244" s="169"/>
      <c r="F244" s="170" t="s">
        <v>376</v>
      </c>
      <c r="G244" s="169"/>
      <c r="H244" s="171">
        <v>32.34</v>
      </c>
      <c r="J244" s="169"/>
      <c r="K244" s="169"/>
      <c r="L244" s="172"/>
      <c r="M244" s="173"/>
      <c r="N244" s="169"/>
      <c r="O244" s="169"/>
      <c r="P244" s="169"/>
      <c r="Q244" s="169"/>
      <c r="R244" s="169"/>
      <c r="S244" s="169"/>
      <c r="T244" s="174"/>
      <c r="AT244" s="175" t="s">
        <v>140</v>
      </c>
      <c r="AU244" s="175" t="s">
        <v>81</v>
      </c>
      <c r="AV244" s="175" t="s">
        <v>81</v>
      </c>
      <c r="AW244" s="175" t="s">
        <v>104</v>
      </c>
      <c r="AX244" s="175" t="s">
        <v>74</v>
      </c>
      <c r="AY244" s="175" t="s">
        <v>128</v>
      </c>
    </row>
    <row r="245" spans="2:51" s="6" customFormat="1" ht="15.75" customHeight="1">
      <c r="B245" s="184"/>
      <c r="C245" s="185"/>
      <c r="D245" s="159" t="s">
        <v>140</v>
      </c>
      <c r="E245" s="185"/>
      <c r="F245" s="186" t="s">
        <v>162</v>
      </c>
      <c r="G245" s="185"/>
      <c r="H245" s="187">
        <v>459.044</v>
      </c>
      <c r="J245" s="185"/>
      <c r="K245" s="185"/>
      <c r="L245" s="188"/>
      <c r="M245" s="189"/>
      <c r="N245" s="185"/>
      <c r="O245" s="185"/>
      <c r="P245" s="185"/>
      <c r="Q245" s="185"/>
      <c r="R245" s="185"/>
      <c r="S245" s="185"/>
      <c r="T245" s="190"/>
      <c r="AT245" s="191" t="s">
        <v>140</v>
      </c>
      <c r="AU245" s="191" t="s">
        <v>81</v>
      </c>
      <c r="AV245" s="191" t="s">
        <v>84</v>
      </c>
      <c r="AW245" s="191" t="s">
        <v>104</v>
      </c>
      <c r="AX245" s="191" t="s">
        <v>74</v>
      </c>
      <c r="AY245" s="191" t="s">
        <v>128</v>
      </c>
    </row>
    <row r="246" spans="2:51" s="6" customFormat="1" ht="15.75" customHeight="1">
      <c r="B246" s="161"/>
      <c r="C246" s="162"/>
      <c r="D246" s="159" t="s">
        <v>140</v>
      </c>
      <c r="E246" s="162"/>
      <c r="F246" s="163" t="s">
        <v>377</v>
      </c>
      <c r="G246" s="162"/>
      <c r="H246" s="162"/>
      <c r="J246" s="162"/>
      <c r="K246" s="162"/>
      <c r="L246" s="164"/>
      <c r="M246" s="165"/>
      <c r="N246" s="162"/>
      <c r="O246" s="162"/>
      <c r="P246" s="162"/>
      <c r="Q246" s="162"/>
      <c r="R246" s="162"/>
      <c r="S246" s="162"/>
      <c r="T246" s="166"/>
      <c r="AT246" s="167" t="s">
        <v>140</v>
      </c>
      <c r="AU246" s="167" t="s">
        <v>81</v>
      </c>
      <c r="AV246" s="167" t="s">
        <v>22</v>
      </c>
      <c r="AW246" s="167" t="s">
        <v>104</v>
      </c>
      <c r="AX246" s="167" t="s">
        <v>74</v>
      </c>
      <c r="AY246" s="167" t="s">
        <v>128</v>
      </c>
    </row>
    <row r="247" spans="2:51" s="6" customFormat="1" ht="15.75" customHeight="1">
      <c r="B247" s="168"/>
      <c r="C247" s="169"/>
      <c r="D247" s="159" t="s">
        <v>140</v>
      </c>
      <c r="E247" s="169"/>
      <c r="F247" s="170" t="s">
        <v>378</v>
      </c>
      <c r="G247" s="169"/>
      <c r="H247" s="171">
        <v>178.88</v>
      </c>
      <c r="J247" s="169"/>
      <c r="K247" s="169"/>
      <c r="L247" s="172"/>
      <c r="M247" s="173"/>
      <c r="N247" s="169"/>
      <c r="O247" s="169"/>
      <c r="P247" s="169"/>
      <c r="Q247" s="169"/>
      <c r="R247" s="169"/>
      <c r="S247" s="169"/>
      <c r="T247" s="174"/>
      <c r="AT247" s="175" t="s">
        <v>140</v>
      </c>
      <c r="AU247" s="175" t="s">
        <v>81</v>
      </c>
      <c r="AV247" s="175" t="s">
        <v>81</v>
      </c>
      <c r="AW247" s="175" t="s">
        <v>104</v>
      </c>
      <c r="AX247" s="175" t="s">
        <v>74</v>
      </c>
      <c r="AY247" s="175" t="s">
        <v>128</v>
      </c>
    </row>
    <row r="248" spans="2:51" s="6" customFormat="1" ht="15.75" customHeight="1">
      <c r="B248" s="168"/>
      <c r="C248" s="169"/>
      <c r="D248" s="159" t="s">
        <v>140</v>
      </c>
      <c r="E248" s="169"/>
      <c r="F248" s="170" t="s">
        <v>379</v>
      </c>
      <c r="G248" s="169"/>
      <c r="H248" s="171">
        <v>152.88</v>
      </c>
      <c r="J248" s="169"/>
      <c r="K248" s="169"/>
      <c r="L248" s="172"/>
      <c r="M248" s="173"/>
      <c r="N248" s="169"/>
      <c r="O248" s="169"/>
      <c r="P248" s="169"/>
      <c r="Q248" s="169"/>
      <c r="R248" s="169"/>
      <c r="S248" s="169"/>
      <c r="T248" s="174"/>
      <c r="AT248" s="175" t="s">
        <v>140</v>
      </c>
      <c r="AU248" s="175" t="s">
        <v>81</v>
      </c>
      <c r="AV248" s="175" t="s">
        <v>81</v>
      </c>
      <c r="AW248" s="175" t="s">
        <v>104</v>
      </c>
      <c r="AX248" s="175" t="s">
        <v>74</v>
      </c>
      <c r="AY248" s="175" t="s">
        <v>128</v>
      </c>
    </row>
    <row r="249" spans="2:51" s="6" customFormat="1" ht="15.75" customHeight="1">
      <c r="B249" s="168"/>
      <c r="C249" s="169"/>
      <c r="D249" s="159" t="s">
        <v>140</v>
      </c>
      <c r="E249" s="169"/>
      <c r="F249" s="170" t="s">
        <v>380</v>
      </c>
      <c r="G249" s="169"/>
      <c r="H249" s="171">
        <v>45.76</v>
      </c>
      <c r="J249" s="169"/>
      <c r="K249" s="169"/>
      <c r="L249" s="172"/>
      <c r="M249" s="173"/>
      <c r="N249" s="169"/>
      <c r="O249" s="169"/>
      <c r="P249" s="169"/>
      <c r="Q249" s="169"/>
      <c r="R249" s="169"/>
      <c r="S249" s="169"/>
      <c r="T249" s="174"/>
      <c r="AT249" s="175" t="s">
        <v>140</v>
      </c>
      <c r="AU249" s="175" t="s">
        <v>81</v>
      </c>
      <c r="AV249" s="175" t="s">
        <v>81</v>
      </c>
      <c r="AW249" s="175" t="s">
        <v>104</v>
      </c>
      <c r="AX249" s="175" t="s">
        <v>74</v>
      </c>
      <c r="AY249" s="175" t="s">
        <v>128</v>
      </c>
    </row>
    <row r="250" spans="2:51" s="6" customFormat="1" ht="15.75" customHeight="1">
      <c r="B250" s="168"/>
      <c r="C250" s="169"/>
      <c r="D250" s="159" t="s">
        <v>140</v>
      </c>
      <c r="E250" s="169"/>
      <c r="F250" s="170" t="s">
        <v>381</v>
      </c>
      <c r="G250" s="169"/>
      <c r="H250" s="171">
        <v>141.96</v>
      </c>
      <c r="J250" s="169"/>
      <c r="K250" s="169"/>
      <c r="L250" s="172"/>
      <c r="M250" s="173"/>
      <c r="N250" s="169"/>
      <c r="O250" s="169"/>
      <c r="P250" s="169"/>
      <c r="Q250" s="169"/>
      <c r="R250" s="169"/>
      <c r="S250" s="169"/>
      <c r="T250" s="174"/>
      <c r="AT250" s="175" t="s">
        <v>140</v>
      </c>
      <c r="AU250" s="175" t="s">
        <v>81</v>
      </c>
      <c r="AV250" s="175" t="s">
        <v>81</v>
      </c>
      <c r="AW250" s="175" t="s">
        <v>104</v>
      </c>
      <c r="AX250" s="175" t="s">
        <v>74</v>
      </c>
      <c r="AY250" s="175" t="s">
        <v>128</v>
      </c>
    </row>
    <row r="251" spans="2:51" s="6" customFormat="1" ht="15.75" customHeight="1">
      <c r="B251" s="184"/>
      <c r="C251" s="185"/>
      <c r="D251" s="159" t="s">
        <v>140</v>
      </c>
      <c r="E251" s="185"/>
      <c r="F251" s="186" t="s">
        <v>162</v>
      </c>
      <c r="G251" s="185"/>
      <c r="H251" s="187">
        <v>519.48</v>
      </c>
      <c r="J251" s="185"/>
      <c r="K251" s="185"/>
      <c r="L251" s="188"/>
      <c r="M251" s="189"/>
      <c r="N251" s="185"/>
      <c r="O251" s="185"/>
      <c r="P251" s="185"/>
      <c r="Q251" s="185"/>
      <c r="R251" s="185"/>
      <c r="S251" s="185"/>
      <c r="T251" s="190"/>
      <c r="AT251" s="191" t="s">
        <v>140</v>
      </c>
      <c r="AU251" s="191" t="s">
        <v>81</v>
      </c>
      <c r="AV251" s="191" t="s">
        <v>84</v>
      </c>
      <c r="AW251" s="191" t="s">
        <v>104</v>
      </c>
      <c r="AX251" s="191" t="s">
        <v>74</v>
      </c>
      <c r="AY251" s="191" t="s">
        <v>128</v>
      </c>
    </row>
    <row r="252" spans="2:51" s="6" customFormat="1" ht="15.75" customHeight="1">
      <c r="B252" s="176"/>
      <c r="C252" s="177"/>
      <c r="D252" s="159" t="s">
        <v>140</v>
      </c>
      <c r="E252" s="177"/>
      <c r="F252" s="178" t="s">
        <v>143</v>
      </c>
      <c r="G252" s="177"/>
      <c r="H252" s="179">
        <v>978.524</v>
      </c>
      <c r="J252" s="177"/>
      <c r="K252" s="177"/>
      <c r="L252" s="180"/>
      <c r="M252" s="181"/>
      <c r="N252" s="177"/>
      <c r="O252" s="177"/>
      <c r="P252" s="177"/>
      <c r="Q252" s="177"/>
      <c r="R252" s="177"/>
      <c r="S252" s="177"/>
      <c r="T252" s="182"/>
      <c r="AT252" s="183" t="s">
        <v>140</v>
      </c>
      <c r="AU252" s="183" t="s">
        <v>81</v>
      </c>
      <c r="AV252" s="183" t="s">
        <v>87</v>
      </c>
      <c r="AW252" s="183" t="s">
        <v>104</v>
      </c>
      <c r="AX252" s="183" t="s">
        <v>22</v>
      </c>
      <c r="AY252" s="183" t="s">
        <v>128</v>
      </c>
    </row>
    <row r="253" spans="2:63" s="132" customFormat="1" ht="30.75" customHeight="1">
      <c r="B253" s="133"/>
      <c r="C253" s="134"/>
      <c r="D253" s="134" t="s">
        <v>73</v>
      </c>
      <c r="E253" s="143" t="s">
        <v>81</v>
      </c>
      <c r="F253" s="143" t="s">
        <v>382</v>
      </c>
      <c r="G253" s="134"/>
      <c r="H253" s="134"/>
      <c r="J253" s="144">
        <f>$BK$253</f>
        <v>0</v>
      </c>
      <c r="K253" s="134"/>
      <c r="L253" s="137"/>
      <c r="M253" s="138"/>
      <c r="N253" s="134"/>
      <c r="O253" s="134"/>
      <c r="P253" s="139">
        <f>SUM($P$254:$P$534)</f>
        <v>0</v>
      </c>
      <c r="Q253" s="134"/>
      <c r="R253" s="139">
        <f>SUM($R$254:$R$534)</f>
        <v>2877.812159084586</v>
      </c>
      <c r="S253" s="134"/>
      <c r="T253" s="140">
        <f>SUM($T$254:$T$534)</f>
        <v>0</v>
      </c>
      <c r="AR253" s="141" t="s">
        <v>22</v>
      </c>
      <c r="AT253" s="141" t="s">
        <v>73</v>
      </c>
      <c r="AU253" s="141" t="s">
        <v>22</v>
      </c>
      <c r="AY253" s="141" t="s">
        <v>128</v>
      </c>
      <c r="BK253" s="142">
        <f>SUM($BK$254:$BK$534)</f>
        <v>0</v>
      </c>
    </row>
    <row r="254" spans="2:65" s="6" customFormat="1" ht="15.75" customHeight="1">
      <c r="B254" s="23"/>
      <c r="C254" s="145" t="s">
        <v>8</v>
      </c>
      <c r="D254" s="145" t="s">
        <v>130</v>
      </c>
      <c r="E254" s="146" t="s">
        <v>383</v>
      </c>
      <c r="F254" s="147" t="s">
        <v>384</v>
      </c>
      <c r="G254" s="148" t="s">
        <v>242</v>
      </c>
      <c r="H254" s="149">
        <v>69</v>
      </c>
      <c r="I254" s="150"/>
      <c r="J254" s="151">
        <f>ROUND($I$254*$H$254,2)</f>
        <v>0</v>
      </c>
      <c r="K254" s="147" t="s">
        <v>134</v>
      </c>
      <c r="L254" s="43"/>
      <c r="M254" s="152"/>
      <c r="N254" s="153" t="s">
        <v>45</v>
      </c>
      <c r="O254" s="24"/>
      <c r="P254" s="154">
        <f>$O$254*$H$254</f>
        <v>0</v>
      </c>
      <c r="Q254" s="154">
        <v>3E-05</v>
      </c>
      <c r="R254" s="154">
        <f>$Q$254*$H$254</f>
        <v>0.0020700000000000002</v>
      </c>
      <c r="S254" s="154">
        <v>0</v>
      </c>
      <c r="T254" s="155">
        <f>$S$254*$H$254</f>
        <v>0</v>
      </c>
      <c r="AR254" s="89" t="s">
        <v>87</v>
      </c>
      <c r="AT254" s="89" t="s">
        <v>130</v>
      </c>
      <c r="AU254" s="89" t="s">
        <v>81</v>
      </c>
      <c r="AY254" s="6" t="s">
        <v>128</v>
      </c>
      <c r="BE254" s="156">
        <f>IF($N$254="základní",$J$254,0)</f>
        <v>0</v>
      </c>
      <c r="BF254" s="156">
        <f>IF($N$254="snížená",$J$254,0)</f>
        <v>0</v>
      </c>
      <c r="BG254" s="156">
        <f>IF($N$254="zákl. přenesená",$J$254,0)</f>
        <v>0</v>
      </c>
      <c r="BH254" s="156">
        <f>IF($N$254="sníž. přenesená",$J$254,0)</f>
        <v>0</v>
      </c>
      <c r="BI254" s="156">
        <f>IF($N$254="nulová",$J$254,0)</f>
        <v>0</v>
      </c>
      <c r="BJ254" s="89" t="s">
        <v>22</v>
      </c>
      <c r="BK254" s="156">
        <f>ROUND($I$254*$H$254,2)</f>
        <v>0</v>
      </c>
      <c r="BL254" s="89" t="s">
        <v>87</v>
      </c>
      <c r="BM254" s="89" t="s">
        <v>385</v>
      </c>
    </row>
    <row r="255" spans="2:47" s="6" customFormat="1" ht="16.5" customHeight="1">
      <c r="B255" s="23"/>
      <c r="C255" s="24"/>
      <c r="D255" s="157" t="s">
        <v>136</v>
      </c>
      <c r="E255" s="24"/>
      <c r="F255" s="158" t="s">
        <v>386</v>
      </c>
      <c r="G255" s="24"/>
      <c r="H255" s="24"/>
      <c r="J255" s="24"/>
      <c r="K255" s="24"/>
      <c r="L255" s="43"/>
      <c r="M255" s="56"/>
      <c r="N255" s="24"/>
      <c r="O255" s="24"/>
      <c r="P255" s="24"/>
      <c r="Q255" s="24"/>
      <c r="R255" s="24"/>
      <c r="S255" s="24"/>
      <c r="T255" s="57"/>
      <c r="AT255" s="6" t="s">
        <v>136</v>
      </c>
      <c r="AU255" s="6" t="s">
        <v>81</v>
      </c>
    </row>
    <row r="256" spans="2:51" s="6" customFormat="1" ht="15.75" customHeight="1">
      <c r="B256" s="161"/>
      <c r="C256" s="162"/>
      <c r="D256" s="159" t="s">
        <v>140</v>
      </c>
      <c r="E256" s="162"/>
      <c r="F256" s="163" t="s">
        <v>387</v>
      </c>
      <c r="G256" s="162"/>
      <c r="H256" s="162"/>
      <c r="J256" s="162"/>
      <c r="K256" s="162"/>
      <c r="L256" s="164"/>
      <c r="M256" s="165"/>
      <c r="N256" s="162"/>
      <c r="O256" s="162"/>
      <c r="P256" s="162"/>
      <c r="Q256" s="162"/>
      <c r="R256" s="162"/>
      <c r="S256" s="162"/>
      <c r="T256" s="166"/>
      <c r="AT256" s="167" t="s">
        <v>140</v>
      </c>
      <c r="AU256" s="167" t="s">
        <v>81</v>
      </c>
      <c r="AV256" s="167" t="s">
        <v>22</v>
      </c>
      <c r="AW256" s="167" t="s">
        <v>104</v>
      </c>
      <c r="AX256" s="167" t="s">
        <v>74</v>
      </c>
      <c r="AY256" s="167" t="s">
        <v>128</v>
      </c>
    </row>
    <row r="257" spans="2:51" s="6" customFormat="1" ht="15.75" customHeight="1">
      <c r="B257" s="161"/>
      <c r="C257" s="162"/>
      <c r="D257" s="159" t="s">
        <v>140</v>
      </c>
      <c r="E257" s="162"/>
      <c r="F257" s="163" t="s">
        <v>388</v>
      </c>
      <c r="G257" s="162"/>
      <c r="H257" s="162"/>
      <c r="J257" s="162"/>
      <c r="K257" s="162"/>
      <c r="L257" s="164"/>
      <c r="M257" s="165"/>
      <c r="N257" s="162"/>
      <c r="O257" s="162"/>
      <c r="P257" s="162"/>
      <c r="Q257" s="162"/>
      <c r="R257" s="162"/>
      <c r="S257" s="162"/>
      <c r="T257" s="166"/>
      <c r="AT257" s="167" t="s">
        <v>140</v>
      </c>
      <c r="AU257" s="167" t="s">
        <v>81</v>
      </c>
      <c r="AV257" s="167" t="s">
        <v>22</v>
      </c>
      <c r="AW257" s="167" t="s">
        <v>104</v>
      </c>
      <c r="AX257" s="167" t="s">
        <v>74</v>
      </c>
      <c r="AY257" s="167" t="s">
        <v>128</v>
      </c>
    </row>
    <row r="258" spans="2:51" s="6" customFormat="1" ht="15.75" customHeight="1">
      <c r="B258" s="161"/>
      <c r="C258" s="162"/>
      <c r="D258" s="159" t="s">
        <v>140</v>
      </c>
      <c r="E258" s="162"/>
      <c r="F258" s="163" t="s">
        <v>319</v>
      </c>
      <c r="G258" s="162"/>
      <c r="H258" s="162"/>
      <c r="J258" s="162"/>
      <c r="K258" s="162"/>
      <c r="L258" s="164"/>
      <c r="M258" s="165"/>
      <c r="N258" s="162"/>
      <c r="O258" s="162"/>
      <c r="P258" s="162"/>
      <c r="Q258" s="162"/>
      <c r="R258" s="162"/>
      <c r="S258" s="162"/>
      <c r="T258" s="166"/>
      <c r="AT258" s="167" t="s">
        <v>140</v>
      </c>
      <c r="AU258" s="167" t="s">
        <v>81</v>
      </c>
      <c r="AV258" s="167" t="s">
        <v>22</v>
      </c>
      <c r="AW258" s="167" t="s">
        <v>104</v>
      </c>
      <c r="AX258" s="167" t="s">
        <v>74</v>
      </c>
      <c r="AY258" s="167" t="s">
        <v>128</v>
      </c>
    </row>
    <row r="259" spans="2:51" s="6" customFormat="1" ht="15.75" customHeight="1">
      <c r="B259" s="168"/>
      <c r="C259" s="169"/>
      <c r="D259" s="159" t="s">
        <v>140</v>
      </c>
      <c r="E259" s="169"/>
      <c r="F259" s="170" t="s">
        <v>389</v>
      </c>
      <c r="G259" s="169"/>
      <c r="H259" s="171">
        <v>69</v>
      </c>
      <c r="J259" s="169"/>
      <c r="K259" s="169"/>
      <c r="L259" s="172"/>
      <c r="M259" s="173"/>
      <c r="N259" s="169"/>
      <c r="O259" s="169"/>
      <c r="P259" s="169"/>
      <c r="Q259" s="169"/>
      <c r="R259" s="169"/>
      <c r="S259" s="169"/>
      <c r="T259" s="174"/>
      <c r="AT259" s="175" t="s">
        <v>140</v>
      </c>
      <c r="AU259" s="175" t="s">
        <v>81</v>
      </c>
      <c r="AV259" s="175" t="s">
        <v>81</v>
      </c>
      <c r="AW259" s="175" t="s">
        <v>104</v>
      </c>
      <c r="AX259" s="175" t="s">
        <v>74</v>
      </c>
      <c r="AY259" s="175" t="s">
        <v>128</v>
      </c>
    </row>
    <row r="260" spans="2:51" s="6" customFormat="1" ht="15.75" customHeight="1">
      <c r="B260" s="184"/>
      <c r="C260" s="185"/>
      <c r="D260" s="159" t="s">
        <v>140</v>
      </c>
      <c r="E260" s="185"/>
      <c r="F260" s="186" t="s">
        <v>162</v>
      </c>
      <c r="G260" s="185"/>
      <c r="H260" s="187">
        <v>69</v>
      </c>
      <c r="J260" s="185"/>
      <c r="K260" s="185"/>
      <c r="L260" s="188"/>
      <c r="M260" s="189"/>
      <c r="N260" s="185"/>
      <c r="O260" s="185"/>
      <c r="P260" s="185"/>
      <c r="Q260" s="185"/>
      <c r="R260" s="185"/>
      <c r="S260" s="185"/>
      <c r="T260" s="190"/>
      <c r="AT260" s="191" t="s">
        <v>140</v>
      </c>
      <c r="AU260" s="191" t="s">
        <v>81</v>
      </c>
      <c r="AV260" s="191" t="s">
        <v>84</v>
      </c>
      <c r="AW260" s="191" t="s">
        <v>104</v>
      </c>
      <c r="AX260" s="191" t="s">
        <v>74</v>
      </c>
      <c r="AY260" s="191" t="s">
        <v>128</v>
      </c>
    </row>
    <row r="261" spans="2:51" s="6" customFormat="1" ht="15.75" customHeight="1">
      <c r="B261" s="176"/>
      <c r="C261" s="177"/>
      <c r="D261" s="159" t="s">
        <v>140</v>
      </c>
      <c r="E261" s="177"/>
      <c r="F261" s="178" t="s">
        <v>143</v>
      </c>
      <c r="G261" s="177"/>
      <c r="H261" s="179">
        <v>69</v>
      </c>
      <c r="J261" s="177"/>
      <c r="K261" s="177"/>
      <c r="L261" s="180"/>
      <c r="M261" s="181"/>
      <c r="N261" s="177"/>
      <c r="O261" s="177"/>
      <c r="P261" s="177"/>
      <c r="Q261" s="177"/>
      <c r="R261" s="177"/>
      <c r="S261" s="177"/>
      <c r="T261" s="182"/>
      <c r="AT261" s="183" t="s">
        <v>140</v>
      </c>
      <c r="AU261" s="183" t="s">
        <v>81</v>
      </c>
      <c r="AV261" s="183" t="s">
        <v>87</v>
      </c>
      <c r="AW261" s="183" t="s">
        <v>104</v>
      </c>
      <c r="AX261" s="183" t="s">
        <v>22</v>
      </c>
      <c r="AY261" s="183" t="s">
        <v>128</v>
      </c>
    </row>
    <row r="262" spans="2:65" s="6" customFormat="1" ht="15.75" customHeight="1">
      <c r="B262" s="23"/>
      <c r="C262" s="145" t="s">
        <v>236</v>
      </c>
      <c r="D262" s="145" t="s">
        <v>130</v>
      </c>
      <c r="E262" s="146" t="s">
        <v>390</v>
      </c>
      <c r="F262" s="147" t="s">
        <v>391</v>
      </c>
      <c r="G262" s="148" t="s">
        <v>242</v>
      </c>
      <c r="H262" s="149">
        <v>120.8</v>
      </c>
      <c r="I262" s="150"/>
      <c r="J262" s="151">
        <f>ROUND($I$262*$H$262,2)</f>
        <v>0</v>
      </c>
      <c r="K262" s="147" t="s">
        <v>134</v>
      </c>
      <c r="L262" s="43"/>
      <c r="M262" s="152"/>
      <c r="N262" s="153" t="s">
        <v>45</v>
      </c>
      <c r="O262" s="24"/>
      <c r="P262" s="154">
        <f>$O$262*$H$262</f>
        <v>0</v>
      </c>
      <c r="Q262" s="154">
        <v>3E-05</v>
      </c>
      <c r="R262" s="154">
        <f>$Q$262*$H$262</f>
        <v>0.003624</v>
      </c>
      <c r="S262" s="154">
        <v>0</v>
      </c>
      <c r="T262" s="155">
        <f>$S$262*$H$262</f>
        <v>0</v>
      </c>
      <c r="AR262" s="89" t="s">
        <v>87</v>
      </c>
      <c r="AT262" s="89" t="s">
        <v>130</v>
      </c>
      <c r="AU262" s="89" t="s">
        <v>81</v>
      </c>
      <c r="AY262" s="6" t="s">
        <v>128</v>
      </c>
      <c r="BE262" s="156">
        <f>IF($N$262="základní",$J$262,0)</f>
        <v>0</v>
      </c>
      <c r="BF262" s="156">
        <f>IF($N$262="snížená",$J$262,0)</f>
        <v>0</v>
      </c>
      <c r="BG262" s="156">
        <f>IF($N$262="zákl. přenesená",$J$262,0)</f>
        <v>0</v>
      </c>
      <c r="BH262" s="156">
        <f>IF($N$262="sníž. přenesená",$J$262,0)</f>
        <v>0</v>
      </c>
      <c r="BI262" s="156">
        <f>IF($N$262="nulová",$J$262,0)</f>
        <v>0</v>
      </c>
      <c r="BJ262" s="89" t="s">
        <v>22</v>
      </c>
      <c r="BK262" s="156">
        <f>ROUND($I$262*$H$262,2)</f>
        <v>0</v>
      </c>
      <c r="BL262" s="89" t="s">
        <v>87</v>
      </c>
      <c r="BM262" s="89" t="s">
        <v>392</v>
      </c>
    </row>
    <row r="263" spans="2:47" s="6" customFormat="1" ht="16.5" customHeight="1">
      <c r="B263" s="23"/>
      <c r="C263" s="24"/>
      <c r="D263" s="157" t="s">
        <v>136</v>
      </c>
      <c r="E263" s="24"/>
      <c r="F263" s="158" t="s">
        <v>393</v>
      </c>
      <c r="G263" s="24"/>
      <c r="H263" s="24"/>
      <c r="J263" s="24"/>
      <c r="K263" s="24"/>
      <c r="L263" s="43"/>
      <c r="M263" s="56"/>
      <c r="N263" s="24"/>
      <c r="O263" s="24"/>
      <c r="P263" s="24"/>
      <c r="Q263" s="24"/>
      <c r="R263" s="24"/>
      <c r="S263" s="24"/>
      <c r="T263" s="57"/>
      <c r="AT263" s="6" t="s">
        <v>136</v>
      </c>
      <c r="AU263" s="6" t="s">
        <v>81</v>
      </c>
    </row>
    <row r="264" spans="2:51" s="6" customFormat="1" ht="15.75" customHeight="1">
      <c r="B264" s="161"/>
      <c r="C264" s="162"/>
      <c r="D264" s="159" t="s">
        <v>140</v>
      </c>
      <c r="E264" s="162"/>
      <c r="F264" s="163" t="s">
        <v>387</v>
      </c>
      <c r="G264" s="162"/>
      <c r="H264" s="162"/>
      <c r="J264" s="162"/>
      <c r="K264" s="162"/>
      <c r="L264" s="164"/>
      <c r="M264" s="165"/>
      <c r="N264" s="162"/>
      <c r="O264" s="162"/>
      <c r="P264" s="162"/>
      <c r="Q264" s="162"/>
      <c r="R264" s="162"/>
      <c r="S264" s="162"/>
      <c r="T264" s="166"/>
      <c r="AT264" s="167" t="s">
        <v>140</v>
      </c>
      <c r="AU264" s="167" t="s">
        <v>81</v>
      </c>
      <c r="AV264" s="167" t="s">
        <v>22</v>
      </c>
      <c r="AW264" s="167" t="s">
        <v>104</v>
      </c>
      <c r="AX264" s="167" t="s">
        <v>74</v>
      </c>
      <c r="AY264" s="167" t="s">
        <v>128</v>
      </c>
    </row>
    <row r="265" spans="2:51" s="6" customFormat="1" ht="15.75" customHeight="1">
      <c r="B265" s="161"/>
      <c r="C265" s="162"/>
      <c r="D265" s="159" t="s">
        <v>140</v>
      </c>
      <c r="E265" s="162"/>
      <c r="F265" s="163" t="s">
        <v>388</v>
      </c>
      <c r="G265" s="162"/>
      <c r="H265" s="162"/>
      <c r="J265" s="162"/>
      <c r="K265" s="162"/>
      <c r="L265" s="164"/>
      <c r="M265" s="165"/>
      <c r="N265" s="162"/>
      <c r="O265" s="162"/>
      <c r="P265" s="162"/>
      <c r="Q265" s="162"/>
      <c r="R265" s="162"/>
      <c r="S265" s="162"/>
      <c r="T265" s="166"/>
      <c r="AT265" s="167" t="s">
        <v>140</v>
      </c>
      <c r="AU265" s="167" t="s">
        <v>81</v>
      </c>
      <c r="AV265" s="167" t="s">
        <v>22</v>
      </c>
      <c r="AW265" s="167" t="s">
        <v>104</v>
      </c>
      <c r="AX265" s="167" t="s">
        <v>74</v>
      </c>
      <c r="AY265" s="167" t="s">
        <v>128</v>
      </c>
    </row>
    <row r="266" spans="2:51" s="6" customFormat="1" ht="15.75" customHeight="1">
      <c r="B266" s="161"/>
      <c r="C266" s="162"/>
      <c r="D266" s="159" t="s">
        <v>140</v>
      </c>
      <c r="E266" s="162"/>
      <c r="F266" s="163" t="s">
        <v>315</v>
      </c>
      <c r="G266" s="162"/>
      <c r="H266" s="162"/>
      <c r="J266" s="162"/>
      <c r="K266" s="162"/>
      <c r="L266" s="164"/>
      <c r="M266" s="165"/>
      <c r="N266" s="162"/>
      <c r="O266" s="162"/>
      <c r="P266" s="162"/>
      <c r="Q266" s="162"/>
      <c r="R266" s="162"/>
      <c r="S266" s="162"/>
      <c r="T266" s="166"/>
      <c r="AT266" s="167" t="s">
        <v>140</v>
      </c>
      <c r="AU266" s="167" t="s">
        <v>81</v>
      </c>
      <c r="AV266" s="167" t="s">
        <v>22</v>
      </c>
      <c r="AW266" s="167" t="s">
        <v>104</v>
      </c>
      <c r="AX266" s="167" t="s">
        <v>74</v>
      </c>
      <c r="AY266" s="167" t="s">
        <v>128</v>
      </c>
    </row>
    <row r="267" spans="2:51" s="6" customFormat="1" ht="15.75" customHeight="1">
      <c r="B267" s="168"/>
      <c r="C267" s="169"/>
      <c r="D267" s="159" t="s">
        <v>140</v>
      </c>
      <c r="E267" s="169"/>
      <c r="F267" s="170" t="s">
        <v>394</v>
      </c>
      <c r="G267" s="169"/>
      <c r="H267" s="171">
        <v>30.2</v>
      </c>
      <c r="J267" s="169"/>
      <c r="K267" s="169"/>
      <c r="L267" s="172"/>
      <c r="M267" s="173"/>
      <c r="N267" s="169"/>
      <c r="O267" s="169"/>
      <c r="P267" s="169"/>
      <c r="Q267" s="169"/>
      <c r="R267" s="169"/>
      <c r="S267" s="169"/>
      <c r="T267" s="174"/>
      <c r="AT267" s="175" t="s">
        <v>140</v>
      </c>
      <c r="AU267" s="175" t="s">
        <v>81</v>
      </c>
      <c r="AV267" s="175" t="s">
        <v>81</v>
      </c>
      <c r="AW267" s="175" t="s">
        <v>104</v>
      </c>
      <c r="AX267" s="175" t="s">
        <v>74</v>
      </c>
      <c r="AY267" s="175" t="s">
        <v>128</v>
      </c>
    </row>
    <row r="268" spans="2:51" s="6" customFormat="1" ht="15.75" customHeight="1">
      <c r="B268" s="161"/>
      <c r="C268" s="162"/>
      <c r="D268" s="159" t="s">
        <v>140</v>
      </c>
      <c r="E268" s="162"/>
      <c r="F268" s="163" t="s">
        <v>317</v>
      </c>
      <c r="G268" s="162"/>
      <c r="H268" s="162"/>
      <c r="J268" s="162"/>
      <c r="K268" s="162"/>
      <c r="L268" s="164"/>
      <c r="M268" s="165"/>
      <c r="N268" s="162"/>
      <c r="O268" s="162"/>
      <c r="P268" s="162"/>
      <c r="Q268" s="162"/>
      <c r="R268" s="162"/>
      <c r="S268" s="162"/>
      <c r="T268" s="166"/>
      <c r="AT268" s="167" t="s">
        <v>140</v>
      </c>
      <c r="AU268" s="167" t="s">
        <v>81</v>
      </c>
      <c r="AV268" s="167" t="s">
        <v>22</v>
      </c>
      <c r="AW268" s="167" t="s">
        <v>104</v>
      </c>
      <c r="AX268" s="167" t="s">
        <v>74</v>
      </c>
      <c r="AY268" s="167" t="s">
        <v>128</v>
      </c>
    </row>
    <row r="269" spans="2:51" s="6" customFormat="1" ht="15.75" customHeight="1">
      <c r="B269" s="168"/>
      <c r="C269" s="169"/>
      <c r="D269" s="159" t="s">
        <v>140</v>
      </c>
      <c r="E269" s="169"/>
      <c r="F269" s="170" t="s">
        <v>395</v>
      </c>
      <c r="G269" s="169"/>
      <c r="H269" s="171">
        <v>90.6</v>
      </c>
      <c r="J269" s="169"/>
      <c r="K269" s="169"/>
      <c r="L269" s="172"/>
      <c r="M269" s="173"/>
      <c r="N269" s="169"/>
      <c r="O269" s="169"/>
      <c r="P269" s="169"/>
      <c r="Q269" s="169"/>
      <c r="R269" s="169"/>
      <c r="S269" s="169"/>
      <c r="T269" s="174"/>
      <c r="AT269" s="175" t="s">
        <v>140</v>
      </c>
      <c r="AU269" s="175" t="s">
        <v>81</v>
      </c>
      <c r="AV269" s="175" t="s">
        <v>81</v>
      </c>
      <c r="AW269" s="175" t="s">
        <v>104</v>
      </c>
      <c r="AX269" s="175" t="s">
        <v>74</v>
      </c>
      <c r="AY269" s="175" t="s">
        <v>128</v>
      </c>
    </row>
    <row r="270" spans="2:51" s="6" customFormat="1" ht="15.75" customHeight="1">
      <c r="B270" s="184"/>
      <c r="C270" s="185"/>
      <c r="D270" s="159" t="s">
        <v>140</v>
      </c>
      <c r="E270" s="185"/>
      <c r="F270" s="186" t="s">
        <v>162</v>
      </c>
      <c r="G270" s="185"/>
      <c r="H270" s="187">
        <v>120.8</v>
      </c>
      <c r="J270" s="185"/>
      <c r="K270" s="185"/>
      <c r="L270" s="188"/>
      <c r="M270" s="189"/>
      <c r="N270" s="185"/>
      <c r="O270" s="185"/>
      <c r="P270" s="185"/>
      <c r="Q270" s="185"/>
      <c r="R270" s="185"/>
      <c r="S270" s="185"/>
      <c r="T270" s="190"/>
      <c r="AT270" s="191" t="s">
        <v>140</v>
      </c>
      <c r="AU270" s="191" t="s">
        <v>81</v>
      </c>
      <c r="AV270" s="191" t="s">
        <v>84</v>
      </c>
      <c r="AW270" s="191" t="s">
        <v>104</v>
      </c>
      <c r="AX270" s="191" t="s">
        <v>74</v>
      </c>
      <c r="AY270" s="191" t="s">
        <v>128</v>
      </c>
    </row>
    <row r="271" spans="2:51" s="6" customFormat="1" ht="15.75" customHeight="1">
      <c r="B271" s="176"/>
      <c r="C271" s="177"/>
      <c r="D271" s="159" t="s">
        <v>140</v>
      </c>
      <c r="E271" s="177"/>
      <c r="F271" s="178" t="s">
        <v>143</v>
      </c>
      <c r="G271" s="177"/>
      <c r="H271" s="179">
        <v>120.8</v>
      </c>
      <c r="J271" s="177"/>
      <c r="K271" s="177"/>
      <c r="L271" s="180"/>
      <c r="M271" s="181"/>
      <c r="N271" s="177"/>
      <c r="O271" s="177"/>
      <c r="P271" s="177"/>
      <c r="Q271" s="177"/>
      <c r="R271" s="177"/>
      <c r="S271" s="177"/>
      <c r="T271" s="182"/>
      <c r="AT271" s="183" t="s">
        <v>140</v>
      </c>
      <c r="AU271" s="183" t="s">
        <v>81</v>
      </c>
      <c r="AV271" s="183" t="s">
        <v>87</v>
      </c>
      <c r="AW271" s="183" t="s">
        <v>104</v>
      </c>
      <c r="AX271" s="183" t="s">
        <v>22</v>
      </c>
      <c r="AY271" s="183" t="s">
        <v>128</v>
      </c>
    </row>
    <row r="272" spans="2:65" s="6" customFormat="1" ht="15.75" customHeight="1">
      <c r="B272" s="23"/>
      <c r="C272" s="145" t="s">
        <v>396</v>
      </c>
      <c r="D272" s="145" t="s">
        <v>130</v>
      </c>
      <c r="E272" s="146" t="s">
        <v>397</v>
      </c>
      <c r="F272" s="147" t="s">
        <v>398</v>
      </c>
      <c r="G272" s="148" t="s">
        <v>242</v>
      </c>
      <c r="H272" s="149">
        <v>38.75</v>
      </c>
      <c r="I272" s="150"/>
      <c r="J272" s="151">
        <f>ROUND($I$272*$H$272,2)</f>
        <v>0</v>
      </c>
      <c r="K272" s="147" t="s">
        <v>134</v>
      </c>
      <c r="L272" s="43"/>
      <c r="M272" s="152"/>
      <c r="N272" s="153" t="s">
        <v>45</v>
      </c>
      <c r="O272" s="24"/>
      <c r="P272" s="154">
        <f>$O$272*$H$272</f>
        <v>0</v>
      </c>
      <c r="Q272" s="154">
        <v>4E-05</v>
      </c>
      <c r="R272" s="154">
        <f>$Q$272*$H$272</f>
        <v>0.0015500000000000002</v>
      </c>
      <c r="S272" s="154">
        <v>0</v>
      </c>
      <c r="T272" s="155">
        <f>$S$272*$H$272</f>
        <v>0</v>
      </c>
      <c r="AR272" s="89" t="s">
        <v>87</v>
      </c>
      <c r="AT272" s="89" t="s">
        <v>130</v>
      </c>
      <c r="AU272" s="89" t="s">
        <v>81</v>
      </c>
      <c r="AY272" s="6" t="s">
        <v>128</v>
      </c>
      <c r="BE272" s="156">
        <f>IF($N$272="základní",$J$272,0)</f>
        <v>0</v>
      </c>
      <c r="BF272" s="156">
        <f>IF($N$272="snížená",$J$272,0)</f>
        <v>0</v>
      </c>
      <c r="BG272" s="156">
        <f>IF($N$272="zákl. přenesená",$J$272,0)</f>
        <v>0</v>
      </c>
      <c r="BH272" s="156">
        <f>IF($N$272="sníž. přenesená",$J$272,0)</f>
        <v>0</v>
      </c>
      <c r="BI272" s="156">
        <f>IF($N$272="nulová",$J$272,0)</f>
        <v>0</v>
      </c>
      <c r="BJ272" s="89" t="s">
        <v>22</v>
      </c>
      <c r="BK272" s="156">
        <f>ROUND($I$272*$H$272,2)</f>
        <v>0</v>
      </c>
      <c r="BL272" s="89" t="s">
        <v>87</v>
      </c>
      <c r="BM272" s="89" t="s">
        <v>399</v>
      </c>
    </row>
    <row r="273" spans="2:47" s="6" customFormat="1" ht="16.5" customHeight="1">
      <c r="B273" s="23"/>
      <c r="C273" s="24"/>
      <c r="D273" s="157" t="s">
        <v>136</v>
      </c>
      <c r="E273" s="24"/>
      <c r="F273" s="158" t="s">
        <v>400</v>
      </c>
      <c r="G273" s="24"/>
      <c r="H273" s="24"/>
      <c r="J273" s="24"/>
      <c r="K273" s="24"/>
      <c r="L273" s="43"/>
      <c r="M273" s="56"/>
      <c r="N273" s="24"/>
      <c r="O273" s="24"/>
      <c r="P273" s="24"/>
      <c r="Q273" s="24"/>
      <c r="R273" s="24"/>
      <c r="S273" s="24"/>
      <c r="T273" s="57"/>
      <c r="AT273" s="6" t="s">
        <v>136</v>
      </c>
      <c r="AU273" s="6" t="s">
        <v>81</v>
      </c>
    </row>
    <row r="274" spans="2:51" s="6" customFormat="1" ht="15.75" customHeight="1">
      <c r="B274" s="161"/>
      <c r="C274" s="162"/>
      <c r="D274" s="159" t="s">
        <v>140</v>
      </c>
      <c r="E274" s="162"/>
      <c r="F274" s="163" t="s">
        <v>387</v>
      </c>
      <c r="G274" s="162"/>
      <c r="H274" s="162"/>
      <c r="J274" s="162"/>
      <c r="K274" s="162"/>
      <c r="L274" s="164"/>
      <c r="M274" s="165"/>
      <c r="N274" s="162"/>
      <c r="O274" s="162"/>
      <c r="P274" s="162"/>
      <c r="Q274" s="162"/>
      <c r="R274" s="162"/>
      <c r="S274" s="162"/>
      <c r="T274" s="166"/>
      <c r="AT274" s="167" t="s">
        <v>140</v>
      </c>
      <c r="AU274" s="167" t="s">
        <v>81</v>
      </c>
      <c r="AV274" s="167" t="s">
        <v>22</v>
      </c>
      <c r="AW274" s="167" t="s">
        <v>104</v>
      </c>
      <c r="AX274" s="167" t="s">
        <v>74</v>
      </c>
      <c r="AY274" s="167" t="s">
        <v>128</v>
      </c>
    </row>
    <row r="275" spans="2:51" s="6" customFormat="1" ht="15.75" customHeight="1">
      <c r="B275" s="161"/>
      <c r="C275" s="162"/>
      <c r="D275" s="159" t="s">
        <v>140</v>
      </c>
      <c r="E275" s="162"/>
      <c r="F275" s="163" t="s">
        <v>388</v>
      </c>
      <c r="G275" s="162"/>
      <c r="H275" s="162"/>
      <c r="J275" s="162"/>
      <c r="K275" s="162"/>
      <c r="L275" s="164"/>
      <c r="M275" s="165"/>
      <c r="N275" s="162"/>
      <c r="O275" s="162"/>
      <c r="P275" s="162"/>
      <c r="Q275" s="162"/>
      <c r="R275" s="162"/>
      <c r="S275" s="162"/>
      <c r="T275" s="166"/>
      <c r="AT275" s="167" t="s">
        <v>140</v>
      </c>
      <c r="AU275" s="167" t="s">
        <v>81</v>
      </c>
      <c r="AV275" s="167" t="s">
        <v>22</v>
      </c>
      <c r="AW275" s="167" t="s">
        <v>104</v>
      </c>
      <c r="AX275" s="167" t="s">
        <v>74</v>
      </c>
      <c r="AY275" s="167" t="s">
        <v>128</v>
      </c>
    </row>
    <row r="276" spans="2:51" s="6" customFormat="1" ht="15.75" customHeight="1">
      <c r="B276" s="161"/>
      <c r="C276" s="162"/>
      <c r="D276" s="159" t="s">
        <v>140</v>
      </c>
      <c r="E276" s="162"/>
      <c r="F276" s="163" t="s">
        <v>321</v>
      </c>
      <c r="G276" s="162"/>
      <c r="H276" s="162"/>
      <c r="J276" s="162"/>
      <c r="K276" s="162"/>
      <c r="L276" s="164"/>
      <c r="M276" s="165"/>
      <c r="N276" s="162"/>
      <c r="O276" s="162"/>
      <c r="P276" s="162"/>
      <c r="Q276" s="162"/>
      <c r="R276" s="162"/>
      <c r="S276" s="162"/>
      <c r="T276" s="166"/>
      <c r="AT276" s="167" t="s">
        <v>140</v>
      </c>
      <c r="AU276" s="167" t="s">
        <v>81</v>
      </c>
      <c r="AV276" s="167" t="s">
        <v>22</v>
      </c>
      <c r="AW276" s="167" t="s">
        <v>104</v>
      </c>
      <c r="AX276" s="167" t="s">
        <v>74</v>
      </c>
      <c r="AY276" s="167" t="s">
        <v>128</v>
      </c>
    </row>
    <row r="277" spans="2:51" s="6" customFormat="1" ht="15.75" customHeight="1">
      <c r="B277" s="168"/>
      <c r="C277" s="169"/>
      <c r="D277" s="159" t="s">
        <v>140</v>
      </c>
      <c r="E277" s="169"/>
      <c r="F277" s="170" t="s">
        <v>401</v>
      </c>
      <c r="G277" s="169"/>
      <c r="H277" s="171">
        <v>38.75</v>
      </c>
      <c r="J277" s="169"/>
      <c r="K277" s="169"/>
      <c r="L277" s="172"/>
      <c r="M277" s="173"/>
      <c r="N277" s="169"/>
      <c r="O277" s="169"/>
      <c r="P277" s="169"/>
      <c r="Q277" s="169"/>
      <c r="R277" s="169"/>
      <c r="S277" s="169"/>
      <c r="T277" s="174"/>
      <c r="AT277" s="175" t="s">
        <v>140</v>
      </c>
      <c r="AU277" s="175" t="s">
        <v>81</v>
      </c>
      <c r="AV277" s="175" t="s">
        <v>81</v>
      </c>
      <c r="AW277" s="175" t="s">
        <v>104</v>
      </c>
      <c r="AX277" s="175" t="s">
        <v>74</v>
      </c>
      <c r="AY277" s="175" t="s">
        <v>128</v>
      </c>
    </row>
    <row r="278" spans="2:51" s="6" customFormat="1" ht="15.75" customHeight="1">
      <c r="B278" s="184"/>
      <c r="C278" s="185"/>
      <c r="D278" s="159" t="s">
        <v>140</v>
      </c>
      <c r="E278" s="185"/>
      <c r="F278" s="186" t="s">
        <v>162</v>
      </c>
      <c r="G278" s="185"/>
      <c r="H278" s="187">
        <v>38.75</v>
      </c>
      <c r="J278" s="185"/>
      <c r="K278" s="185"/>
      <c r="L278" s="188"/>
      <c r="M278" s="189"/>
      <c r="N278" s="185"/>
      <c r="O278" s="185"/>
      <c r="P278" s="185"/>
      <c r="Q278" s="185"/>
      <c r="R278" s="185"/>
      <c r="S278" s="185"/>
      <c r="T278" s="190"/>
      <c r="AT278" s="191" t="s">
        <v>140</v>
      </c>
      <c r="AU278" s="191" t="s">
        <v>81</v>
      </c>
      <c r="AV278" s="191" t="s">
        <v>84</v>
      </c>
      <c r="AW278" s="191" t="s">
        <v>104</v>
      </c>
      <c r="AX278" s="191" t="s">
        <v>74</v>
      </c>
      <c r="AY278" s="191" t="s">
        <v>128</v>
      </c>
    </row>
    <row r="279" spans="2:51" s="6" customFormat="1" ht="15.75" customHeight="1">
      <c r="B279" s="176"/>
      <c r="C279" s="177"/>
      <c r="D279" s="159" t="s">
        <v>140</v>
      </c>
      <c r="E279" s="177"/>
      <c r="F279" s="178" t="s">
        <v>143</v>
      </c>
      <c r="G279" s="177"/>
      <c r="H279" s="179">
        <v>38.75</v>
      </c>
      <c r="J279" s="177"/>
      <c r="K279" s="177"/>
      <c r="L279" s="180"/>
      <c r="M279" s="181"/>
      <c r="N279" s="177"/>
      <c r="O279" s="177"/>
      <c r="P279" s="177"/>
      <c r="Q279" s="177"/>
      <c r="R279" s="177"/>
      <c r="S279" s="177"/>
      <c r="T279" s="182"/>
      <c r="AT279" s="183" t="s">
        <v>140</v>
      </c>
      <c r="AU279" s="183" t="s">
        <v>81</v>
      </c>
      <c r="AV279" s="183" t="s">
        <v>87</v>
      </c>
      <c r="AW279" s="183" t="s">
        <v>104</v>
      </c>
      <c r="AX279" s="183" t="s">
        <v>22</v>
      </c>
      <c r="AY279" s="183" t="s">
        <v>128</v>
      </c>
    </row>
    <row r="280" spans="2:65" s="6" customFormat="1" ht="15.75" customHeight="1">
      <c r="B280" s="23"/>
      <c r="C280" s="145" t="s">
        <v>402</v>
      </c>
      <c r="D280" s="145" t="s">
        <v>130</v>
      </c>
      <c r="E280" s="146" t="s">
        <v>403</v>
      </c>
      <c r="F280" s="147" t="s">
        <v>404</v>
      </c>
      <c r="G280" s="148" t="s">
        <v>242</v>
      </c>
      <c r="H280" s="149">
        <v>173.55</v>
      </c>
      <c r="I280" s="150"/>
      <c r="J280" s="151">
        <f>ROUND($I$280*$H$280,2)</f>
        <v>0</v>
      </c>
      <c r="K280" s="147" t="s">
        <v>134</v>
      </c>
      <c r="L280" s="43"/>
      <c r="M280" s="152"/>
      <c r="N280" s="153" t="s">
        <v>45</v>
      </c>
      <c r="O280" s="24"/>
      <c r="P280" s="154">
        <f>$O$280*$H$280</f>
        <v>0</v>
      </c>
      <c r="Q280" s="154">
        <v>0</v>
      </c>
      <c r="R280" s="154">
        <f>$Q$280*$H$280</f>
        <v>0</v>
      </c>
      <c r="S280" s="154">
        <v>0</v>
      </c>
      <c r="T280" s="155">
        <f>$S$280*$H$280</f>
        <v>0</v>
      </c>
      <c r="AR280" s="89" t="s">
        <v>87</v>
      </c>
      <c r="AT280" s="89" t="s">
        <v>130</v>
      </c>
      <c r="AU280" s="89" t="s">
        <v>81</v>
      </c>
      <c r="AY280" s="6" t="s">
        <v>128</v>
      </c>
      <c r="BE280" s="156">
        <f>IF($N$280="základní",$J$280,0)</f>
        <v>0</v>
      </c>
      <c r="BF280" s="156">
        <f>IF($N$280="snížená",$J$280,0)</f>
        <v>0</v>
      </c>
      <c r="BG280" s="156">
        <f>IF($N$280="zákl. přenesená",$J$280,0)</f>
        <v>0</v>
      </c>
      <c r="BH280" s="156">
        <f>IF($N$280="sníž. přenesená",$J$280,0)</f>
        <v>0</v>
      </c>
      <c r="BI280" s="156">
        <f>IF($N$280="nulová",$J$280,0)</f>
        <v>0</v>
      </c>
      <c r="BJ280" s="89" t="s">
        <v>22</v>
      </c>
      <c r="BK280" s="156">
        <f>ROUND($I$280*$H$280,2)</f>
        <v>0</v>
      </c>
      <c r="BL280" s="89" t="s">
        <v>87</v>
      </c>
      <c r="BM280" s="89" t="s">
        <v>405</v>
      </c>
    </row>
    <row r="281" spans="2:47" s="6" customFormat="1" ht="27" customHeight="1">
      <c r="B281" s="23"/>
      <c r="C281" s="24"/>
      <c r="D281" s="157" t="s">
        <v>136</v>
      </c>
      <c r="E281" s="24"/>
      <c r="F281" s="158" t="s">
        <v>406</v>
      </c>
      <c r="G281" s="24"/>
      <c r="H281" s="24"/>
      <c r="J281" s="24"/>
      <c r="K281" s="24"/>
      <c r="L281" s="43"/>
      <c r="M281" s="56"/>
      <c r="N281" s="24"/>
      <c r="O281" s="24"/>
      <c r="P281" s="24"/>
      <c r="Q281" s="24"/>
      <c r="R281" s="24"/>
      <c r="S281" s="24"/>
      <c r="T281" s="57"/>
      <c r="AT281" s="6" t="s">
        <v>136</v>
      </c>
      <c r="AU281" s="6" t="s">
        <v>81</v>
      </c>
    </row>
    <row r="282" spans="2:47" s="6" customFormat="1" ht="71.25" customHeight="1">
      <c r="B282" s="23"/>
      <c r="C282" s="24"/>
      <c r="D282" s="159" t="s">
        <v>138</v>
      </c>
      <c r="E282" s="24"/>
      <c r="F282" s="160" t="s">
        <v>407</v>
      </c>
      <c r="G282" s="24"/>
      <c r="H282" s="24"/>
      <c r="J282" s="24"/>
      <c r="K282" s="24"/>
      <c r="L282" s="43"/>
      <c r="M282" s="56"/>
      <c r="N282" s="24"/>
      <c r="O282" s="24"/>
      <c r="P282" s="24"/>
      <c r="Q282" s="24"/>
      <c r="R282" s="24"/>
      <c r="S282" s="24"/>
      <c r="T282" s="57"/>
      <c r="AT282" s="6" t="s">
        <v>138</v>
      </c>
      <c r="AU282" s="6" t="s">
        <v>81</v>
      </c>
    </row>
    <row r="283" spans="2:51" s="6" customFormat="1" ht="15.75" customHeight="1">
      <c r="B283" s="161"/>
      <c r="C283" s="162"/>
      <c r="D283" s="159" t="s">
        <v>140</v>
      </c>
      <c r="E283" s="162"/>
      <c r="F283" s="163" t="s">
        <v>408</v>
      </c>
      <c r="G283" s="162"/>
      <c r="H283" s="162"/>
      <c r="J283" s="162"/>
      <c r="K283" s="162"/>
      <c r="L283" s="164"/>
      <c r="M283" s="165"/>
      <c r="N283" s="162"/>
      <c r="O283" s="162"/>
      <c r="P283" s="162"/>
      <c r="Q283" s="162"/>
      <c r="R283" s="162"/>
      <c r="S283" s="162"/>
      <c r="T283" s="166"/>
      <c r="AT283" s="167" t="s">
        <v>140</v>
      </c>
      <c r="AU283" s="167" t="s">
        <v>81</v>
      </c>
      <c r="AV283" s="167" t="s">
        <v>22</v>
      </c>
      <c r="AW283" s="167" t="s">
        <v>104</v>
      </c>
      <c r="AX283" s="167" t="s">
        <v>74</v>
      </c>
      <c r="AY283" s="167" t="s">
        <v>128</v>
      </c>
    </row>
    <row r="284" spans="2:51" s="6" customFormat="1" ht="15.75" customHeight="1">
      <c r="B284" s="161"/>
      <c r="C284" s="162"/>
      <c r="D284" s="159" t="s">
        <v>140</v>
      </c>
      <c r="E284" s="162"/>
      <c r="F284" s="163" t="s">
        <v>388</v>
      </c>
      <c r="G284" s="162"/>
      <c r="H284" s="162"/>
      <c r="J284" s="162"/>
      <c r="K284" s="162"/>
      <c r="L284" s="164"/>
      <c r="M284" s="165"/>
      <c r="N284" s="162"/>
      <c r="O284" s="162"/>
      <c r="P284" s="162"/>
      <c r="Q284" s="162"/>
      <c r="R284" s="162"/>
      <c r="S284" s="162"/>
      <c r="T284" s="166"/>
      <c r="AT284" s="167" t="s">
        <v>140</v>
      </c>
      <c r="AU284" s="167" t="s">
        <v>81</v>
      </c>
      <c r="AV284" s="167" t="s">
        <v>22</v>
      </c>
      <c r="AW284" s="167" t="s">
        <v>104</v>
      </c>
      <c r="AX284" s="167" t="s">
        <v>74</v>
      </c>
      <c r="AY284" s="167" t="s">
        <v>128</v>
      </c>
    </row>
    <row r="285" spans="2:51" s="6" customFormat="1" ht="15.75" customHeight="1">
      <c r="B285" s="161"/>
      <c r="C285" s="162"/>
      <c r="D285" s="159" t="s">
        <v>140</v>
      </c>
      <c r="E285" s="162"/>
      <c r="F285" s="163" t="s">
        <v>315</v>
      </c>
      <c r="G285" s="162"/>
      <c r="H285" s="162"/>
      <c r="J285" s="162"/>
      <c r="K285" s="162"/>
      <c r="L285" s="164"/>
      <c r="M285" s="165"/>
      <c r="N285" s="162"/>
      <c r="O285" s="162"/>
      <c r="P285" s="162"/>
      <c r="Q285" s="162"/>
      <c r="R285" s="162"/>
      <c r="S285" s="162"/>
      <c r="T285" s="166"/>
      <c r="AT285" s="167" t="s">
        <v>140</v>
      </c>
      <c r="AU285" s="167" t="s">
        <v>81</v>
      </c>
      <c r="AV285" s="167" t="s">
        <v>22</v>
      </c>
      <c r="AW285" s="167" t="s">
        <v>104</v>
      </c>
      <c r="AX285" s="167" t="s">
        <v>74</v>
      </c>
      <c r="AY285" s="167" t="s">
        <v>128</v>
      </c>
    </row>
    <row r="286" spans="2:51" s="6" customFormat="1" ht="15.75" customHeight="1">
      <c r="B286" s="168"/>
      <c r="C286" s="169"/>
      <c r="D286" s="159" t="s">
        <v>140</v>
      </c>
      <c r="E286" s="169"/>
      <c r="F286" s="170" t="s">
        <v>409</v>
      </c>
      <c r="G286" s="169"/>
      <c r="H286" s="171">
        <v>28.2</v>
      </c>
      <c r="J286" s="169"/>
      <c r="K286" s="169"/>
      <c r="L286" s="172"/>
      <c r="M286" s="173"/>
      <c r="N286" s="169"/>
      <c r="O286" s="169"/>
      <c r="P286" s="169"/>
      <c r="Q286" s="169"/>
      <c r="R286" s="169"/>
      <c r="S286" s="169"/>
      <c r="T286" s="174"/>
      <c r="AT286" s="175" t="s">
        <v>140</v>
      </c>
      <c r="AU286" s="175" t="s">
        <v>81</v>
      </c>
      <c r="AV286" s="175" t="s">
        <v>81</v>
      </c>
      <c r="AW286" s="175" t="s">
        <v>104</v>
      </c>
      <c r="AX286" s="175" t="s">
        <v>74</v>
      </c>
      <c r="AY286" s="175" t="s">
        <v>128</v>
      </c>
    </row>
    <row r="287" spans="2:51" s="6" customFormat="1" ht="15.75" customHeight="1">
      <c r="B287" s="161"/>
      <c r="C287" s="162"/>
      <c r="D287" s="159" t="s">
        <v>140</v>
      </c>
      <c r="E287" s="162"/>
      <c r="F287" s="163" t="s">
        <v>317</v>
      </c>
      <c r="G287" s="162"/>
      <c r="H287" s="162"/>
      <c r="J287" s="162"/>
      <c r="K287" s="162"/>
      <c r="L287" s="164"/>
      <c r="M287" s="165"/>
      <c r="N287" s="162"/>
      <c r="O287" s="162"/>
      <c r="P287" s="162"/>
      <c r="Q287" s="162"/>
      <c r="R287" s="162"/>
      <c r="S287" s="162"/>
      <c r="T287" s="166"/>
      <c r="AT287" s="167" t="s">
        <v>140</v>
      </c>
      <c r="AU287" s="167" t="s">
        <v>81</v>
      </c>
      <c r="AV287" s="167" t="s">
        <v>22</v>
      </c>
      <c r="AW287" s="167" t="s">
        <v>104</v>
      </c>
      <c r="AX287" s="167" t="s">
        <v>74</v>
      </c>
      <c r="AY287" s="167" t="s">
        <v>128</v>
      </c>
    </row>
    <row r="288" spans="2:51" s="6" customFormat="1" ht="15.75" customHeight="1">
      <c r="B288" s="168"/>
      <c r="C288" s="169"/>
      <c r="D288" s="159" t="s">
        <v>140</v>
      </c>
      <c r="E288" s="169"/>
      <c r="F288" s="170" t="s">
        <v>410</v>
      </c>
      <c r="G288" s="169"/>
      <c r="H288" s="171">
        <v>84.6</v>
      </c>
      <c r="J288" s="169"/>
      <c r="K288" s="169"/>
      <c r="L288" s="172"/>
      <c r="M288" s="173"/>
      <c r="N288" s="169"/>
      <c r="O288" s="169"/>
      <c r="P288" s="169"/>
      <c r="Q288" s="169"/>
      <c r="R288" s="169"/>
      <c r="S288" s="169"/>
      <c r="T288" s="174"/>
      <c r="AT288" s="175" t="s">
        <v>140</v>
      </c>
      <c r="AU288" s="175" t="s">
        <v>81</v>
      </c>
      <c r="AV288" s="175" t="s">
        <v>81</v>
      </c>
      <c r="AW288" s="175" t="s">
        <v>104</v>
      </c>
      <c r="AX288" s="175" t="s">
        <v>74</v>
      </c>
      <c r="AY288" s="175" t="s">
        <v>128</v>
      </c>
    </row>
    <row r="289" spans="2:51" s="6" customFormat="1" ht="15.75" customHeight="1">
      <c r="B289" s="161"/>
      <c r="C289" s="162"/>
      <c r="D289" s="159" t="s">
        <v>140</v>
      </c>
      <c r="E289" s="162"/>
      <c r="F289" s="163" t="s">
        <v>319</v>
      </c>
      <c r="G289" s="162"/>
      <c r="H289" s="162"/>
      <c r="J289" s="162"/>
      <c r="K289" s="162"/>
      <c r="L289" s="164"/>
      <c r="M289" s="165"/>
      <c r="N289" s="162"/>
      <c r="O289" s="162"/>
      <c r="P289" s="162"/>
      <c r="Q289" s="162"/>
      <c r="R289" s="162"/>
      <c r="S289" s="162"/>
      <c r="T289" s="166"/>
      <c r="AT289" s="167" t="s">
        <v>140</v>
      </c>
      <c r="AU289" s="167" t="s">
        <v>81</v>
      </c>
      <c r="AV289" s="167" t="s">
        <v>22</v>
      </c>
      <c r="AW289" s="167" t="s">
        <v>104</v>
      </c>
      <c r="AX289" s="167" t="s">
        <v>74</v>
      </c>
      <c r="AY289" s="167" t="s">
        <v>128</v>
      </c>
    </row>
    <row r="290" spans="2:51" s="6" customFormat="1" ht="15.75" customHeight="1">
      <c r="B290" s="168"/>
      <c r="C290" s="169"/>
      <c r="D290" s="159" t="s">
        <v>140</v>
      </c>
      <c r="E290" s="169"/>
      <c r="F290" s="170" t="s">
        <v>411</v>
      </c>
      <c r="G290" s="169"/>
      <c r="H290" s="171">
        <v>60.75</v>
      </c>
      <c r="J290" s="169"/>
      <c r="K290" s="169"/>
      <c r="L290" s="172"/>
      <c r="M290" s="173"/>
      <c r="N290" s="169"/>
      <c r="O290" s="169"/>
      <c r="P290" s="169"/>
      <c r="Q290" s="169"/>
      <c r="R290" s="169"/>
      <c r="S290" s="169"/>
      <c r="T290" s="174"/>
      <c r="AT290" s="175" t="s">
        <v>140</v>
      </c>
      <c r="AU290" s="175" t="s">
        <v>81</v>
      </c>
      <c r="AV290" s="175" t="s">
        <v>81</v>
      </c>
      <c r="AW290" s="175" t="s">
        <v>104</v>
      </c>
      <c r="AX290" s="175" t="s">
        <v>74</v>
      </c>
      <c r="AY290" s="175" t="s">
        <v>128</v>
      </c>
    </row>
    <row r="291" spans="2:51" s="6" customFormat="1" ht="15.75" customHeight="1">
      <c r="B291" s="184"/>
      <c r="C291" s="185"/>
      <c r="D291" s="159" t="s">
        <v>140</v>
      </c>
      <c r="E291" s="185"/>
      <c r="F291" s="186" t="s">
        <v>162</v>
      </c>
      <c r="G291" s="185"/>
      <c r="H291" s="187">
        <v>173.55</v>
      </c>
      <c r="J291" s="185"/>
      <c r="K291" s="185"/>
      <c r="L291" s="188"/>
      <c r="M291" s="189"/>
      <c r="N291" s="185"/>
      <c r="O291" s="185"/>
      <c r="P291" s="185"/>
      <c r="Q291" s="185"/>
      <c r="R291" s="185"/>
      <c r="S291" s="185"/>
      <c r="T291" s="190"/>
      <c r="AT291" s="191" t="s">
        <v>140</v>
      </c>
      <c r="AU291" s="191" t="s">
        <v>81</v>
      </c>
      <c r="AV291" s="191" t="s">
        <v>84</v>
      </c>
      <c r="AW291" s="191" t="s">
        <v>104</v>
      </c>
      <c r="AX291" s="191" t="s">
        <v>74</v>
      </c>
      <c r="AY291" s="191" t="s">
        <v>128</v>
      </c>
    </row>
    <row r="292" spans="2:51" s="6" customFormat="1" ht="15.75" customHeight="1">
      <c r="B292" s="176"/>
      <c r="C292" s="177"/>
      <c r="D292" s="159" t="s">
        <v>140</v>
      </c>
      <c r="E292" s="177"/>
      <c r="F292" s="178" t="s">
        <v>143</v>
      </c>
      <c r="G292" s="177"/>
      <c r="H292" s="179">
        <v>173.55</v>
      </c>
      <c r="J292" s="177"/>
      <c r="K292" s="177"/>
      <c r="L292" s="180"/>
      <c r="M292" s="181"/>
      <c r="N292" s="177"/>
      <c r="O292" s="177"/>
      <c r="P292" s="177"/>
      <c r="Q292" s="177"/>
      <c r="R292" s="177"/>
      <c r="S292" s="177"/>
      <c r="T292" s="182"/>
      <c r="AT292" s="183" t="s">
        <v>140</v>
      </c>
      <c r="AU292" s="183" t="s">
        <v>81</v>
      </c>
      <c r="AV292" s="183" t="s">
        <v>87</v>
      </c>
      <c r="AW292" s="183" t="s">
        <v>104</v>
      </c>
      <c r="AX292" s="183" t="s">
        <v>22</v>
      </c>
      <c r="AY292" s="183" t="s">
        <v>128</v>
      </c>
    </row>
    <row r="293" spans="2:65" s="6" customFormat="1" ht="15.75" customHeight="1">
      <c r="B293" s="23"/>
      <c r="C293" s="145" t="s">
        <v>412</v>
      </c>
      <c r="D293" s="145" t="s">
        <v>130</v>
      </c>
      <c r="E293" s="146" t="s">
        <v>413</v>
      </c>
      <c r="F293" s="147" t="s">
        <v>414</v>
      </c>
      <c r="G293" s="148" t="s">
        <v>242</v>
      </c>
      <c r="H293" s="149">
        <v>35.25</v>
      </c>
      <c r="I293" s="150"/>
      <c r="J293" s="151">
        <f>ROUND($I$293*$H$293,2)</f>
        <v>0</v>
      </c>
      <c r="K293" s="147" t="s">
        <v>134</v>
      </c>
      <c r="L293" s="43"/>
      <c r="M293" s="152"/>
      <c r="N293" s="153" t="s">
        <v>45</v>
      </c>
      <c r="O293" s="24"/>
      <c r="P293" s="154">
        <f>$O$293*$H$293</f>
        <v>0</v>
      </c>
      <c r="Q293" s="154">
        <v>0</v>
      </c>
      <c r="R293" s="154">
        <f>$Q$293*$H$293</f>
        <v>0</v>
      </c>
      <c r="S293" s="154">
        <v>0</v>
      </c>
      <c r="T293" s="155">
        <f>$S$293*$H$293</f>
        <v>0</v>
      </c>
      <c r="AR293" s="89" t="s">
        <v>87</v>
      </c>
      <c r="AT293" s="89" t="s">
        <v>130</v>
      </c>
      <c r="AU293" s="89" t="s">
        <v>81</v>
      </c>
      <c r="AY293" s="6" t="s">
        <v>128</v>
      </c>
      <c r="BE293" s="156">
        <f>IF($N$293="základní",$J$293,0)</f>
        <v>0</v>
      </c>
      <c r="BF293" s="156">
        <f>IF($N$293="snížená",$J$293,0)</f>
        <v>0</v>
      </c>
      <c r="BG293" s="156">
        <f>IF($N$293="zákl. přenesená",$J$293,0)</f>
        <v>0</v>
      </c>
      <c r="BH293" s="156">
        <f>IF($N$293="sníž. přenesená",$J$293,0)</f>
        <v>0</v>
      </c>
      <c r="BI293" s="156">
        <f>IF($N$293="nulová",$J$293,0)</f>
        <v>0</v>
      </c>
      <c r="BJ293" s="89" t="s">
        <v>22</v>
      </c>
      <c r="BK293" s="156">
        <f>ROUND($I$293*$H$293,2)</f>
        <v>0</v>
      </c>
      <c r="BL293" s="89" t="s">
        <v>87</v>
      </c>
      <c r="BM293" s="89" t="s">
        <v>415</v>
      </c>
    </row>
    <row r="294" spans="2:47" s="6" customFormat="1" ht="27" customHeight="1">
      <c r="B294" s="23"/>
      <c r="C294" s="24"/>
      <c r="D294" s="157" t="s">
        <v>136</v>
      </c>
      <c r="E294" s="24"/>
      <c r="F294" s="158" t="s">
        <v>416</v>
      </c>
      <c r="G294" s="24"/>
      <c r="H294" s="24"/>
      <c r="J294" s="24"/>
      <c r="K294" s="24"/>
      <c r="L294" s="43"/>
      <c r="M294" s="56"/>
      <c r="N294" s="24"/>
      <c r="O294" s="24"/>
      <c r="P294" s="24"/>
      <c r="Q294" s="24"/>
      <c r="R294" s="24"/>
      <c r="S294" s="24"/>
      <c r="T294" s="57"/>
      <c r="AT294" s="6" t="s">
        <v>136</v>
      </c>
      <c r="AU294" s="6" t="s">
        <v>81</v>
      </c>
    </row>
    <row r="295" spans="2:47" s="6" customFormat="1" ht="71.25" customHeight="1">
      <c r="B295" s="23"/>
      <c r="C295" s="24"/>
      <c r="D295" s="159" t="s">
        <v>138</v>
      </c>
      <c r="E295" s="24"/>
      <c r="F295" s="160" t="s">
        <v>407</v>
      </c>
      <c r="G295" s="24"/>
      <c r="H295" s="24"/>
      <c r="J295" s="24"/>
      <c r="K295" s="24"/>
      <c r="L295" s="43"/>
      <c r="M295" s="56"/>
      <c r="N295" s="24"/>
      <c r="O295" s="24"/>
      <c r="P295" s="24"/>
      <c r="Q295" s="24"/>
      <c r="R295" s="24"/>
      <c r="S295" s="24"/>
      <c r="T295" s="57"/>
      <c r="AT295" s="6" t="s">
        <v>138</v>
      </c>
      <c r="AU295" s="6" t="s">
        <v>81</v>
      </c>
    </row>
    <row r="296" spans="2:51" s="6" customFormat="1" ht="15.75" customHeight="1">
      <c r="B296" s="161"/>
      <c r="C296" s="162"/>
      <c r="D296" s="159" t="s">
        <v>140</v>
      </c>
      <c r="E296" s="162"/>
      <c r="F296" s="163" t="s">
        <v>408</v>
      </c>
      <c r="G296" s="162"/>
      <c r="H296" s="162"/>
      <c r="J296" s="162"/>
      <c r="K296" s="162"/>
      <c r="L296" s="164"/>
      <c r="M296" s="165"/>
      <c r="N296" s="162"/>
      <c r="O296" s="162"/>
      <c r="P296" s="162"/>
      <c r="Q296" s="162"/>
      <c r="R296" s="162"/>
      <c r="S296" s="162"/>
      <c r="T296" s="166"/>
      <c r="AT296" s="167" t="s">
        <v>140</v>
      </c>
      <c r="AU296" s="167" t="s">
        <v>81</v>
      </c>
      <c r="AV296" s="167" t="s">
        <v>22</v>
      </c>
      <c r="AW296" s="167" t="s">
        <v>104</v>
      </c>
      <c r="AX296" s="167" t="s">
        <v>74</v>
      </c>
      <c r="AY296" s="167" t="s">
        <v>128</v>
      </c>
    </row>
    <row r="297" spans="2:51" s="6" customFormat="1" ht="15.75" customHeight="1">
      <c r="B297" s="161"/>
      <c r="C297" s="162"/>
      <c r="D297" s="159" t="s">
        <v>140</v>
      </c>
      <c r="E297" s="162"/>
      <c r="F297" s="163" t="s">
        <v>388</v>
      </c>
      <c r="G297" s="162"/>
      <c r="H297" s="162"/>
      <c r="J297" s="162"/>
      <c r="K297" s="162"/>
      <c r="L297" s="164"/>
      <c r="M297" s="165"/>
      <c r="N297" s="162"/>
      <c r="O297" s="162"/>
      <c r="P297" s="162"/>
      <c r="Q297" s="162"/>
      <c r="R297" s="162"/>
      <c r="S297" s="162"/>
      <c r="T297" s="166"/>
      <c r="AT297" s="167" t="s">
        <v>140</v>
      </c>
      <c r="AU297" s="167" t="s">
        <v>81</v>
      </c>
      <c r="AV297" s="167" t="s">
        <v>22</v>
      </c>
      <c r="AW297" s="167" t="s">
        <v>104</v>
      </c>
      <c r="AX297" s="167" t="s">
        <v>74</v>
      </c>
      <c r="AY297" s="167" t="s">
        <v>128</v>
      </c>
    </row>
    <row r="298" spans="2:51" s="6" customFormat="1" ht="15.75" customHeight="1">
      <c r="B298" s="161"/>
      <c r="C298" s="162"/>
      <c r="D298" s="159" t="s">
        <v>140</v>
      </c>
      <c r="E298" s="162"/>
      <c r="F298" s="163" t="s">
        <v>321</v>
      </c>
      <c r="G298" s="162"/>
      <c r="H298" s="162"/>
      <c r="J298" s="162"/>
      <c r="K298" s="162"/>
      <c r="L298" s="164"/>
      <c r="M298" s="165"/>
      <c r="N298" s="162"/>
      <c r="O298" s="162"/>
      <c r="P298" s="162"/>
      <c r="Q298" s="162"/>
      <c r="R298" s="162"/>
      <c r="S298" s="162"/>
      <c r="T298" s="166"/>
      <c r="AT298" s="167" t="s">
        <v>140</v>
      </c>
      <c r="AU298" s="167" t="s">
        <v>81</v>
      </c>
      <c r="AV298" s="167" t="s">
        <v>22</v>
      </c>
      <c r="AW298" s="167" t="s">
        <v>104</v>
      </c>
      <c r="AX298" s="167" t="s">
        <v>74</v>
      </c>
      <c r="AY298" s="167" t="s">
        <v>128</v>
      </c>
    </row>
    <row r="299" spans="2:51" s="6" customFormat="1" ht="15.75" customHeight="1">
      <c r="B299" s="168"/>
      <c r="C299" s="169"/>
      <c r="D299" s="159" t="s">
        <v>140</v>
      </c>
      <c r="E299" s="169"/>
      <c r="F299" s="170" t="s">
        <v>417</v>
      </c>
      <c r="G299" s="169"/>
      <c r="H299" s="171">
        <v>35.25</v>
      </c>
      <c r="J299" s="169"/>
      <c r="K299" s="169"/>
      <c r="L299" s="172"/>
      <c r="M299" s="173"/>
      <c r="N299" s="169"/>
      <c r="O299" s="169"/>
      <c r="P299" s="169"/>
      <c r="Q299" s="169"/>
      <c r="R299" s="169"/>
      <c r="S299" s="169"/>
      <c r="T299" s="174"/>
      <c r="AT299" s="175" t="s">
        <v>140</v>
      </c>
      <c r="AU299" s="175" t="s">
        <v>81</v>
      </c>
      <c r="AV299" s="175" t="s">
        <v>81</v>
      </c>
      <c r="AW299" s="175" t="s">
        <v>104</v>
      </c>
      <c r="AX299" s="175" t="s">
        <v>74</v>
      </c>
      <c r="AY299" s="175" t="s">
        <v>128</v>
      </c>
    </row>
    <row r="300" spans="2:51" s="6" customFormat="1" ht="15.75" customHeight="1">
      <c r="B300" s="184"/>
      <c r="C300" s="185"/>
      <c r="D300" s="159" t="s">
        <v>140</v>
      </c>
      <c r="E300" s="185"/>
      <c r="F300" s="186" t="s">
        <v>162</v>
      </c>
      <c r="G300" s="185"/>
      <c r="H300" s="187">
        <v>35.25</v>
      </c>
      <c r="J300" s="185"/>
      <c r="K300" s="185"/>
      <c r="L300" s="188"/>
      <c r="M300" s="189"/>
      <c r="N300" s="185"/>
      <c r="O300" s="185"/>
      <c r="P300" s="185"/>
      <c r="Q300" s="185"/>
      <c r="R300" s="185"/>
      <c r="S300" s="185"/>
      <c r="T300" s="190"/>
      <c r="AT300" s="191" t="s">
        <v>140</v>
      </c>
      <c r="AU300" s="191" t="s">
        <v>81</v>
      </c>
      <c r="AV300" s="191" t="s">
        <v>84</v>
      </c>
      <c r="AW300" s="191" t="s">
        <v>104</v>
      </c>
      <c r="AX300" s="191" t="s">
        <v>74</v>
      </c>
      <c r="AY300" s="191" t="s">
        <v>128</v>
      </c>
    </row>
    <row r="301" spans="2:51" s="6" customFormat="1" ht="15.75" customHeight="1">
      <c r="B301" s="176"/>
      <c r="C301" s="177"/>
      <c r="D301" s="159" t="s">
        <v>140</v>
      </c>
      <c r="E301" s="177"/>
      <c r="F301" s="178" t="s">
        <v>143</v>
      </c>
      <c r="G301" s="177"/>
      <c r="H301" s="179">
        <v>35.25</v>
      </c>
      <c r="J301" s="177"/>
      <c r="K301" s="177"/>
      <c r="L301" s="180"/>
      <c r="M301" s="181"/>
      <c r="N301" s="177"/>
      <c r="O301" s="177"/>
      <c r="P301" s="177"/>
      <c r="Q301" s="177"/>
      <c r="R301" s="177"/>
      <c r="S301" s="177"/>
      <c r="T301" s="182"/>
      <c r="AT301" s="183" t="s">
        <v>140</v>
      </c>
      <c r="AU301" s="183" t="s">
        <v>81</v>
      </c>
      <c r="AV301" s="183" t="s">
        <v>87</v>
      </c>
      <c r="AW301" s="183" t="s">
        <v>104</v>
      </c>
      <c r="AX301" s="183" t="s">
        <v>22</v>
      </c>
      <c r="AY301" s="183" t="s">
        <v>128</v>
      </c>
    </row>
    <row r="302" spans="2:65" s="6" customFormat="1" ht="15.75" customHeight="1">
      <c r="B302" s="23"/>
      <c r="C302" s="195" t="s">
        <v>418</v>
      </c>
      <c r="D302" s="195" t="s">
        <v>355</v>
      </c>
      <c r="E302" s="196" t="s">
        <v>419</v>
      </c>
      <c r="F302" s="197" t="s">
        <v>420</v>
      </c>
      <c r="G302" s="198" t="s">
        <v>153</v>
      </c>
      <c r="H302" s="199">
        <v>83.093</v>
      </c>
      <c r="I302" s="200"/>
      <c r="J302" s="201">
        <f>ROUND($I$302*$H$302,2)</f>
        <v>0</v>
      </c>
      <c r="K302" s="197" t="s">
        <v>134</v>
      </c>
      <c r="L302" s="202"/>
      <c r="M302" s="203"/>
      <c r="N302" s="204" t="s">
        <v>45</v>
      </c>
      <c r="O302" s="24"/>
      <c r="P302" s="154">
        <f>$O$302*$H$302</f>
        <v>0</v>
      </c>
      <c r="Q302" s="154">
        <v>2.429</v>
      </c>
      <c r="R302" s="154">
        <f>$Q$302*$H$302</f>
        <v>201.832897</v>
      </c>
      <c r="S302" s="154">
        <v>0</v>
      </c>
      <c r="T302" s="155">
        <f>$S$302*$H$302</f>
        <v>0</v>
      </c>
      <c r="AR302" s="89" t="s">
        <v>198</v>
      </c>
      <c r="AT302" s="89" t="s">
        <v>355</v>
      </c>
      <c r="AU302" s="89" t="s">
        <v>81</v>
      </c>
      <c r="AY302" s="6" t="s">
        <v>128</v>
      </c>
      <c r="BE302" s="156">
        <f>IF($N$302="základní",$J$302,0)</f>
        <v>0</v>
      </c>
      <c r="BF302" s="156">
        <f>IF($N$302="snížená",$J$302,0)</f>
        <v>0</v>
      </c>
      <c r="BG302" s="156">
        <f>IF($N$302="zákl. přenesená",$J$302,0)</f>
        <v>0</v>
      </c>
      <c r="BH302" s="156">
        <f>IF($N$302="sníž. přenesená",$J$302,0)</f>
        <v>0</v>
      </c>
      <c r="BI302" s="156">
        <f>IF($N$302="nulová",$J$302,0)</f>
        <v>0</v>
      </c>
      <c r="BJ302" s="89" t="s">
        <v>22</v>
      </c>
      <c r="BK302" s="156">
        <f>ROUND($I$302*$H$302,2)</f>
        <v>0</v>
      </c>
      <c r="BL302" s="89" t="s">
        <v>87</v>
      </c>
      <c r="BM302" s="89" t="s">
        <v>421</v>
      </c>
    </row>
    <row r="303" spans="2:47" s="6" customFormat="1" ht="16.5" customHeight="1">
      <c r="B303" s="23"/>
      <c r="C303" s="24"/>
      <c r="D303" s="157" t="s">
        <v>136</v>
      </c>
      <c r="E303" s="24"/>
      <c r="F303" s="158" t="s">
        <v>422</v>
      </c>
      <c r="G303" s="24"/>
      <c r="H303" s="24"/>
      <c r="J303" s="24"/>
      <c r="K303" s="24"/>
      <c r="L303" s="43"/>
      <c r="M303" s="56"/>
      <c r="N303" s="24"/>
      <c r="O303" s="24"/>
      <c r="P303" s="24"/>
      <c r="Q303" s="24"/>
      <c r="R303" s="24"/>
      <c r="S303" s="24"/>
      <c r="T303" s="57"/>
      <c r="AT303" s="6" t="s">
        <v>136</v>
      </c>
      <c r="AU303" s="6" t="s">
        <v>81</v>
      </c>
    </row>
    <row r="304" spans="2:51" s="6" customFormat="1" ht="15.75" customHeight="1">
      <c r="B304" s="161"/>
      <c r="C304" s="162"/>
      <c r="D304" s="159" t="s">
        <v>140</v>
      </c>
      <c r="E304" s="162"/>
      <c r="F304" s="163" t="s">
        <v>423</v>
      </c>
      <c r="G304" s="162"/>
      <c r="H304" s="162"/>
      <c r="J304" s="162"/>
      <c r="K304" s="162"/>
      <c r="L304" s="164"/>
      <c r="M304" s="165"/>
      <c r="N304" s="162"/>
      <c r="O304" s="162"/>
      <c r="P304" s="162"/>
      <c r="Q304" s="162"/>
      <c r="R304" s="162"/>
      <c r="S304" s="162"/>
      <c r="T304" s="166"/>
      <c r="AT304" s="167" t="s">
        <v>140</v>
      </c>
      <c r="AU304" s="167" t="s">
        <v>81</v>
      </c>
      <c r="AV304" s="167" t="s">
        <v>22</v>
      </c>
      <c r="AW304" s="167" t="s">
        <v>104</v>
      </c>
      <c r="AX304" s="167" t="s">
        <v>74</v>
      </c>
      <c r="AY304" s="167" t="s">
        <v>128</v>
      </c>
    </row>
    <row r="305" spans="2:51" s="6" customFormat="1" ht="15.75" customHeight="1">
      <c r="B305" s="161"/>
      <c r="C305" s="162"/>
      <c r="D305" s="159" t="s">
        <v>140</v>
      </c>
      <c r="E305" s="162"/>
      <c r="F305" s="163" t="s">
        <v>388</v>
      </c>
      <c r="G305" s="162"/>
      <c r="H305" s="162"/>
      <c r="J305" s="162"/>
      <c r="K305" s="162"/>
      <c r="L305" s="164"/>
      <c r="M305" s="165"/>
      <c r="N305" s="162"/>
      <c r="O305" s="162"/>
      <c r="P305" s="162"/>
      <c r="Q305" s="162"/>
      <c r="R305" s="162"/>
      <c r="S305" s="162"/>
      <c r="T305" s="166"/>
      <c r="AT305" s="167" t="s">
        <v>140</v>
      </c>
      <c r="AU305" s="167" t="s">
        <v>81</v>
      </c>
      <c r="AV305" s="167" t="s">
        <v>22</v>
      </c>
      <c r="AW305" s="167" t="s">
        <v>104</v>
      </c>
      <c r="AX305" s="167" t="s">
        <v>74</v>
      </c>
      <c r="AY305" s="167" t="s">
        <v>128</v>
      </c>
    </row>
    <row r="306" spans="2:51" s="6" customFormat="1" ht="15.75" customHeight="1">
      <c r="B306" s="161"/>
      <c r="C306" s="162"/>
      <c r="D306" s="159" t="s">
        <v>140</v>
      </c>
      <c r="E306" s="162"/>
      <c r="F306" s="163" t="s">
        <v>315</v>
      </c>
      <c r="G306" s="162"/>
      <c r="H306" s="162"/>
      <c r="J306" s="162"/>
      <c r="K306" s="162"/>
      <c r="L306" s="164"/>
      <c r="M306" s="165"/>
      <c r="N306" s="162"/>
      <c r="O306" s="162"/>
      <c r="P306" s="162"/>
      <c r="Q306" s="162"/>
      <c r="R306" s="162"/>
      <c r="S306" s="162"/>
      <c r="T306" s="166"/>
      <c r="AT306" s="167" t="s">
        <v>140</v>
      </c>
      <c r="AU306" s="167" t="s">
        <v>81</v>
      </c>
      <c r="AV306" s="167" t="s">
        <v>22</v>
      </c>
      <c r="AW306" s="167" t="s">
        <v>104</v>
      </c>
      <c r="AX306" s="167" t="s">
        <v>74</v>
      </c>
      <c r="AY306" s="167" t="s">
        <v>128</v>
      </c>
    </row>
    <row r="307" spans="2:51" s="6" customFormat="1" ht="15.75" customHeight="1">
      <c r="B307" s="168"/>
      <c r="C307" s="169"/>
      <c r="D307" s="159" t="s">
        <v>140</v>
      </c>
      <c r="E307" s="169"/>
      <c r="F307" s="170" t="s">
        <v>424</v>
      </c>
      <c r="G307" s="169"/>
      <c r="H307" s="171">
        <v>9.67</v>
      </c>
      <c r="J307" s="169"/>
      <c r="K307" s="169"/>
      <c r="L307" s="172"/>
      <c r="M307" s="173"/>
      <c r="N307" s="169"/>
      <c r="O307" s="169"/>
      <c r="P307" s="169"/>
      <c r="Q307" s="169"/>
      <c r="R307" s="169"/>
      <c r="S307" s="169"/>
      <c r="T307" s="174"/>
      <c r="AT307" s="175" t="s">
        <v>140</v>
      </c>
      <c r="AU307" s="175" t="s">
        <v>81</v>
      </c>
      <c r="AV307" s="175" t="s">
        <v>81</v>
      </c>
      <c r="AW307" s="175" t="s">
        <v>104</v>
      </c>
      <c r="AX307" s="175" t="s">
        <v>74</v>
      </c>
      <c r="AY307" s="175" t="s">
        <v>128</v>
      </c>
    </row>
    <row r="308" spans="2:51" s="6" customFormat="1" ht="15.75" customHeight="1">
      <c r="B308" s="161"/>
      <c r="C308" s="162"/>
      <c r="D308" s="159" t="s">
        <v>140</v>
      </c>
      <c r="E308" s="162"/>
      <c r="F308" s="163" t="s">
        <v>317</v>
      </c>
      <c r="G308" s="162"/>
      <c r="H308" s="162"/>
      <c r="J308" s="162"/>
      <c r="K308" s="162"/>
      <c r="L308" s="164"/>
      <c r="M308" s="165"/>
      <c r="N308" s="162"/>
      <c r="O308" s="162"/>
      <c r="P308" s="162"/>
      <c r="Q308" s="162"/>
      <c r="R308" s="162"/>
      <c r="S308" s="162"/>
      <c r="T308" s="166"/>
      <c r="AT308" s="167" t="s">
        <v>140</v>
      </c>
      <c r="AU308" s="167" t="s">
        <v>81</v>
      </c>
      <c r="AV308" s="167" t="s">
        <v>22</v>
      </c>
      <c r="AW308" s="167" t="s">
        <v>104</v>
      </c>
      <c r="AX308" s="167" t="s">
        <v>74</v>
      </c>
      <c r="AY308" s="167" t="s">
        <v>128</v>
      </c>
    </row>
    <row r="309" spans="2:51" s="6" customFormat="1" ht="15.75" customHeight="1">
      <c r="B309" s="168"/>
      <c r="C309" s="169"/>
      <c r="D309" s="159" t="s">
        <v>140</v>
      </c>
      <c r="E309" s="169"/>
      <c r="F309" s="170" t="s">
        <v>425</v>
      </c>
      <c r="G309" s="169"/>
      <c r="H309" s="171">
        <v>29.009</v>
      </c>
      <c r="J309" s="169"/>
      <c r="K309" s="169"/>
      <c r="L309" s="172"/>
      <c r="M309" s="173"/>
      <c r="N309" s="169"/>
      <c r="O309" s="169"/>
      <c r="P309" s="169"/>
      <c r="Q309" s="169"/>
      <c r="R309" s="169"/>
      <c r="S309" s="169"/>
      <c r="T309" s="174"/>
      <c r="AT309" s="175" t="s">
        <v>140</v>
      </c>
      <c r="AU309" s="175" t="s">
        <v>81</v>
      </c>
      <c r="AV309" s="175" t="s">
        <v>81</v>
      </c>
      <c r="AW309" s="175" t="s">
        <v>104</v>
      </c>
      <c r="AX309" s="175" t="s">
        <v>74</v>
      </c>
      <c r="AY309" s="175" t="s">
        <v>128</v>
      </c>
    </row>
    <row r="310" spans="2:51" s="6" customFormat="1" ht="15.75" customHeight="1">
      <c r="B310" s="161"/>
      <c r="C310" s="162"/>
      <c r="D310" s="159" t="s">
        <v>140</v>
      </c>
      <c r="E310" s="162"/>
      <c r="F310" s="163" t="s">
        <v>319</v>
      </c>
      <c r="G310" s="162"/>
      <c r="H310" s="162"/>
      <c r="J310" s="162"/>
      <c r="K310" s="162"/>
      <c r="L310" s="164"/>
      <c r="M310" s="165"/>
      <c r="N310" s="162"/>
      <c r="O310" s="162"/>
      <c r="P310" s="162"/>
      <c r="Q310" s="162"/>
      <c r="R310" s="162"/>
      <c r="S310" s="162"/>
      <c r="T310" s="166"/>
      <c r="AT310" s="167" t="s">
        <v>140</v>
      </c>
      <c r="AU310" s="167" t="s">
        <v>81</v>
      </c>
      <c r="AV310" s="167" t="s">
        <v>22</v>
      </c>
      <c r="AW310" s="167" t="s">
        <v>104</v>
      </c>
      <c r="AX310" s="167" t="s">
        <v>74</v>
      </c>
      <c r="AY310" s="167" t="s">
        <v>128</v>
      </c>
    </row>
    <row r="311" spans="2:51" s="6" customFormat="1" ht="15.75" customHeight="1">
      <c r="B311" s="168"/>
      <c r="C311" s="169"/>
      <c r="D311" s="159" t="s">
        <v>140</v>
      </c>
      <c r="E311" s="169"/>
      <c r="F311" s="170" t="s">
        <v>426</v>
      </c>
      <c r="G311" s="169"/>
      <c r="H311" s="171">
        <v>20.831</v>
      </c>
      <c r="J311" s="169"/>
      <c r="K311" s="169"/>
      <c r="L311" s="172"/>
      <c r="M311" s="173"/>
      <c r="N311" s="169"/>
      <c r="O311" s="169"/>
      <c r="P311" s="169"/>
      <c r="Q311" s="169"/>
      <c r="R311" s="169"/>
      <c r="S311" s="169"/>
      <c r="T311" s="174"/>
      <c r="AT311" s="175" t="s">
        <v>140</v>
      </c>
      <c r="AU311" s="175" t="s">
        <v>81</v>
      </c>
      <c r="AV311" s="175" t="s">
        <v>81</v>
      </c>
      <c r="AW311" s="175" t="s">
        <v>104</v>
      </c>
      <c r="AX311" s="175" t="s">
        <v>74</v>
      </c>
      <c r="AY311" s="175" t="s">
        <v>128</v>
      </c>
    </row>
    <row r="312" spans="2:51" s="6" customFormat="1" ht="15.75" customHeight="1">
      <c r="B312" s="161"/>
      <c r="C312" s="162"/>
      <c r="D312" s="159" t="s">
        <v>140</v>
      </c>
      <c r="E312" s="162"/>
      <c r="F312" s="163" t="s">
        <v>321</v>
      </c>
      <c r="G312" s="162"/>
      <c r="H312" s="162"/>
      <c r="J312" s="162"/>
      <c r="K312" s="162"/>
      <c r="L312" s="164"/>
      <c r="M312" s="165"/>
      <c r="N312" s="162"/>
      <c r="O312" s="162"/>
      <c r="P312" s="162"/>
      <c r="Q312" s="162"/>
      <c r="R312" s="162"/>
      <c r="S312" s="162"/>
      <c r="T312" s="166"/>
      <c r="AT312" s="167" t="s">
        <v>140</v>
      </c>
      <c r="AU312" s="167" t="s">
        <v>81</v>
      </c>
      <c r="AV312" s="167" t="s">
        <v>22</v>
      </c>
      <c r="AW312" s="167" t="s">
        <v>104</v>
      </c>
      <c r="AX312" s="167" t="s">
        <v>74</v>
      </c>
      <c r="AY312" s="167" t="s">
        <v>128</v>
      </c>
    </row>
    <row r="313" spans="2:51" s="6" customFormat="1" ht="15.75" customHeight="1">
      <c r="B313" s="168"/>
      <c r="C313" s="169"/>
      <c r="D313" s="159" t="s">
        <v>140</v>
      </c>
      <c r="E313" s="169"/>
      <c r="F313" s="170" t="s">
        <v>427</v>
      </c>
      <c r="G313" s="169"/>
      <c r="H313" s="171">
        <v>23.583</v>
      </c>
      <c r="J313" s="169"/>
      <c r="K313" s="169"/>
      <c r="L313" s="172"/>
      <c r="M313" s="173"/>
      <c r="N313" s="169"/>
      <c r="O313" s="169"/>
      <c r="P313" s="169"/>
      <c r="Q313" s="169"/>
      <c r="R313" s="169"/>
      <c r="S313" s="169"/>
      <c r="T313" s="174"/>
      <c r="AT313" s="175" t="s">
        <v>140</v>
      </c>
      <c r="AU313" s="175" t="s">
        <v>81</v>
      </c>
      <c r="AV313" s="175" t="s">
        <v>81</v>
      </c>
      <c r="AW313" s="175" t="s">
        <v>104</v>
      </c>
      <c r="AX313" s="175" t="s">
        <v>74</v>
      </c>
      <c r="AY313" s="175" t="s">
        <v>128</v>
      </c>
    </row>
    <row r="314" spans="2:51" s="6" customFormat="1" ht="15.75" customHeight="1">
      <c r="B314" s="184"/>
      <c r="C314" s="185"/>
      <c r="D314" s="159" t="s">
        <v>140</v>
      </c>
      <c r="E314" s="185"/>
      <c r="F314" s="186" t="s">
        <v>162</v>
      </c>
      <c r="G314" s="185"/>
      <c r="H314" s="187">
        <v>83.093</v>
      </c>
      <c r="J314" s="185"/>
      <c r="K314" s="185"/>
      <c r="L314" s="188"/>
      <c r="M314" s="189"/>
      <c r="N314" s="185"/>
      <c r="O314" s="185"/>
      <c r="P314" s="185"/>
      <c r="Q314" s="185"/>
      <c r="R314" s="185"/>
      <c r="S314" s="185"/>
      <c r="T314" s="190"/>
      <c r="AT314" s="191" t="s">
        <v>140</v>
      </c>
      <c r="AU314" s="191" t="s">
        <v>81</v>
      </c>
      <c r="AV314" s="191" t="s">
        <v>84</v>
      </c>
      <c r="AW314" s="191" t="s">
        <v>104</v>
      </c>
      <c r="AX314" s="191" t="s">
        <v>74</v>
      </c>
      <c r="AY314" s="191" t="s">
        <v>128</v>
      </c>
    </row>
    <row r="315" spans="2:51" s="6" customFormat="1" ht="15.75" customHeight="1">
      <c r="B315" s="176"/>
      <c r="C315" s="177"/>
      <c r="D315" s="159" t="s">
        <v>140</v>
      </c>
      <c r="E315" s="177"/>
      <c r="F315" s="178" t="s">
        <v>143</v>
      </c>
      <c r="G315" s="177"/>
      <c r="H315" s="179">
        <v>83.093</v>
      </c>
      <c r="J315" s="177"/>
      <c r="K315" s="177"/>
      <c r="L315" s="180"/>
      <c r="M315" s="181"/>
      <c r="N315" s="177"/>
      <c r="O315" s="177"/>
      <c r="P315" s="177"/>
      <c r="Q315" s="177"/>
      <c r="R315" s="177"/>
      <c r="S315" s="177"/>
      <c r="T315" s="182"/>
      <c r="AT315" s="183" t="s">
        <v>140</v>
      </c>
      <c r="AU315" s="183" t="s">
        <v>81</v>
      </c>
      <c r="AV315" s="183" t="s">
        <v>87</v>
      </c>
      <c r="AW315" s="183" t="s">
        <v>104</v>
      </c>
      <c r="AX315" s="183" t="s">
        <v>22</v>
      </c>
      <c r="AY315" s="183" t="s">
        <v>128</v>
      </c>
    </row>
    <row r="316" spans="2:65" s="6" customFormat="1" ht="15.75" customHeight="1">
      <c r="B316" s="23"/>
      <c r="C316" s="145" t="s">
        <v>7</v>
      </c>
      <c r="D316" s="145" t="s">
        <v>130</v>
      </c>
      <c r="E316" s="146" t="s">
        <v>428</v>
      </c>
      <c r="F316" s="147" t="s">
        <v>429</v>
      </c>
      <c r="G316" s="148" t="s">
        <v>186</v>
      </c>
      <c r="H316" s="149">
        <v>10.007</v>
      </c>
      <c r="I316" s="150"/>
      <c r="J316" s="151">
        <f>ROUND($I$316*$H$316,2)</f>
        <v>0</v>
      </c>
      <c r="K316" s="147" t="s">
        <v>134</v>
      </c>
      <c r="L316" s="43"/>
      <c r="M316" s="152"/>
      <c r="N316" s="153" t="s">
        <v>45</v>
      </c>
      <c r="O316" s="24"/>
      <c r="P316" s="154">
        <f>$O$316*$H$316</f>
        <v>0</v>
      </c>
      <c r="Q316" s="154">
        <v>1.113317606</v>
      </c>
      <c r="R316" s="154">
        <f>$Q$316*$H$316</f>
        <v>11.140969283242</v>
      </c>
      <c r="S316" s="154">
        <v>0</v>
      </c>
      <c r="T316" s="155">
        <f>$S$316*$H$316</f>
        <v>0</v>
      </c>
      <c r="AR316" s="89" t="s">
        <v>87</v>
      </c>
      <c r="AT316" s="89" t="s">
        <v>130</v>
      </c>
      <c r="AU316" s="89" t="s">
        <v>81</v>
      </c>
      <c r="AY316" s="6" t="s">
        <v>128</v>
      </c>
      <c r="BE316" s="156">
        <f>IF($N$316="základní",$J$316,0)</f>
        <v>0</v>
      </c>
      <c r="BF316" s="156">
        <f>IF($N$316="snížená",$J$316,0)</f>
        <v>0</v>
      </c>
      <c r="BG316" s="156">
        <f>IF($N$316="zákl. přenesená",$J$316,0)</f>
        <v>0</v>
      </c>
      <c r="BH316" s="156">
        <f>IF($N$316="sníž. přenesená",$J$316,0)</f>
        <v>0</v>
      </c>
      <c r="BI316" s="156">
        <f>IF($N$316="nulová",$J$316,0)</f>
        <v>0</v>
      </c>
      <c r="BJ316" s="89" t="s">
        <v>22</v>
      </c>
      <c r="BK316" s="156">
        <f>ROUND($I$316*$H$316,2)</f>
        <v>0</v>
      </c>
      <c r="BL316" s="89" t="s">
        <v>87</v>
      </c>
      <c r="BM316" s="89" t="s">
        <v>430</v>
      </c>
    </row>
    <row r="317" spans="2:47" s="6" customFormat="1" ht="16.5" customHeight="1">
      <c r="B317" s="23"/>
      <c r="C317" s="24"/>
      <c r="D317" s="157" t="s">
        <v>136</v>
      </c>
      <c r="E317" s="24"/>
      <c r="F317" s="158" t="s">
        <v>431</v>
      </c>
      <c r="G317" s="24"/>
      <c r="H317" s="24"/>
      <c r="J317" s="24"/>
      <c r="K317" s="24"/>
      <c r="L317" s="43"/>
      <c r="M317" s="56"/>
      <c r="N317" s="24"/>
      <c r="O317" s="24"/>
      <c r="P317" s="24"/>
      <c r="Q317" s="24"/>
      <c r="R317" s="24"/>
      <c r="S317" s="24"/>
      <c r="T317" s="57"/>
      <c r="AT317" s="6" t="s">
        <v>136</v>
      </c>
      <c r="AU317" s="6" t="s">
        <v>81</v>
      </c>
    </row>
    <row r="318" spans="2:47" s="6" customFormat="1" ht="57.75" customHeight="1">
      <c r="B318" s="23"/>
      <c r="C318" s="24"/>
      <c r="D318" s="159" t="s">
        <v>138</v>
      </c>
      <c r="E318" s="24"/>
      <c r="F318" s="160" t="s">
        <v>432</v>
      </c>
      <c r="G318" s="24"/>
      <c r="H318" s="24"/>
      <c r="J318" s="24"/>
      <c r="K318" s="24"/>
      <c r="L318" s="43"/>
      <c r="M318" s="56"/>
      <c r="N318" s="24"/>
      <c r="O318" s="24"/>
      <c r="P318" s="24"/>
      <c r="Q318" s="24"/>
      <c r="R318" s="24"/>
      <c r="S318" s="24"/>
      <c r="T318" s="57"/>
      <c r="AT318" s="6" t="s">
        <v>138</v>
      </c>
      <c r="AU318" s="6" t="s">
        <v>81</v>
      </c>
    </row>
    <row r="319" spans="2:51" s="6" customFormat="1" ht="15.75" customHeight="1">
      <c r="B319" s="161"/>
      <c r="C319" s="162"/>
      <c r="D319" s="159" t="s">
        <v>140</v>
      </c>
      <c r="E319" s="162"/>
      <c r="F319" s="163" t="s">
        <v>433</v>
      </c>
      <c r="G319" s="162"/>
      <c r="H319" s="162"/>
      <c r="J319" s="162"/>
      <c r="K319" s="162"/>
      <c r="L319" s="164"/>
      <c r="M319" s="165"/>
      <c r="N319" s="162"/>
      <c r="O319" s="162"/>
      <c r="P319" s="162"/>
      <c r="Q319" s="162"/>
      <c r="R319" s="162"/>
      <c r="S319" s="162"/>
      <c r="T319" s="166"/>
      <c r="AT319" s="167" t="s">
        <v>140</v>
      </c>
      <c r="AU319" s="167" t="s">
        <v>81</v>
      </c>
      <c r="AV319" s="167" t="s">
        <v>22</v>
      </c>
      <c r="AW319" s="167" t="s">
        <v>104</v>
      </c>
      <c r="AX319" s="167" t="s">
        <v>74</v>
      </c>
      <c r="AY319" s="167" t="s">
        <v>128</v>
      </c>
    </row>
    <row r="320" spans="2:51" s="6" customFormat="1" ht="15.75" customHeight="1">
      <c r="B320" s="161"/>
      <c r="C320" s="162"/>
      <c r="D320" s="159" t="s">
        <v>140</v>
      </c>
      <c r="E320" s="162"/>
      <c r="F320" s="163" t="s">
        <v>388</v>
      </c>
      <c r="G320" s="162"/>
      <c r="H320" s="162"/>
      <c r="J320" s="162"/>
      <c r="K320" s="162"/>
      <c r="L320" s="164"/>
      <c r="M320" s="165"/>
      <c r="N320" s="162"/>
      <c r="O320" s="162"/>
      <c r="P320" s="162"/>
      <c r="Q320" s="162"/>
      <c r="R320" s="162"/>
      <c r="S320" s="162"/>
      <c r="T320" s="166"/>
      <c r="AT320" s="167" t="s">
        <v>140</v>
      </c>
      <c r="AU320" s="167" t="s">
        <v>81</v>
      </c>
      <c r="AV320" s="167" t="s">
        <v>22</v>
      </c>
      <c r="AW320" s="167" t="s">
        <v>104</v>
      </c>
      <c r="AX320" s="167" t="s">
        <v>74</v>
      </c>
      <c r="AY320" s="167" t="s">
        <v>128</v>
      </c>
    </row>
    <row r="321" spans="2:51" s="6" customFormat="1" ht="15.75" customHeight="1">
      <c r="B321" s="161"/>
      <c r="C321" s="162"/>
      <c r="D321" s="159" t="s">
        <v>140</v>
      </c>
      <c r="E321" s="162"/>
      <c r="F321" s="163" t="s">
        <v>315</v>
      </c>
      <c r="G321" s="162"/>
      <c r="H321" s="162"/>
      <c r="J321" s="162"/>
      <c r="K321" s="162"/>
      <c r="L321" s="164"/>
      <c r="M321" s="165"/>
      <c r="N321" s="162"/>
      <c r="O321" s="162"/>
      <c r="P321" s="162"/>
      <c r="Q321" s="162"/>
      <c r="R321" s="162"/>
      <c r="S321" s="162"/>
      <c r="T321" s="166"/>
      <c r="AT321" s="167" t="s">
        <v>140</v>
      </c>
      <c r="AU321" s="167" t="s">
        <v>81</v>
      </c>
      <c r="AV321" s="167" t="s">
        <v>22</v>
      </c>
      <c r="AW321" s="167" t="s">
        <v>104</v>
      </c>
      <c r="AX321" s="167" t="s">
        <v>74</v>
      </c>
      <c r="AY321" s="167" t="s">
        <v>128</v>
      </c>
    </row>
    <row r="322" spans="2:51" s="6" customFormat="1" ht="15.75" customHeight="1">
      <c r="B322" s="168"/>
      <c r="C322" s="169"/>
      <c r="D322" s="159" t="s">
        <v>140</v>
      </c>
      <c r="E322" s="169"/>
      <c r="F322" s="170" t="s">
        <v>434</v>
      </c>
      <c r="G322" s="169"/>
      <c r="H322" s="171">
        <v>0.802</v>
      </c>
      <c r="J322" s="169"/>
      <c r="K322" s="169"/>
      <c r="L322" s="172"/>
      <c r="M322" s="173"/>
      <c r="N322" s="169"/>
      <c r="O322" s="169"/>
      <c r="P322" s="169"/>
      <c r="Q322" s="169"/>
      <c r="R322" s="169"/>
      <c r="S322" s="169"/>
      <c r="T322" s="174"/>
      <c r="AT322" s="175" t="s">
        <v>140</v>
      </c>
      <c r="AU322" s="175" t="s">
        <v>81</v>
      </c>
      <c r="AV322" s="175" t="s">
        <v>81</v>
      </c>
      <c r="AW322" s="175" t="s">
        <v>104</v>
      </c>
      <c r="AX322" s="175" t="s">
        <v>74</v>
      </c>
      <c r="AY322" s="175" t="s">
        <v>128</v>
      </c>
    </row>
    <row r="323" spans="2:51" s="6" customFormat="1" ht="15.75" customHeight="1">
      <c r="B323" s="161"/>
      <c r="C323" s="162"/>
      <c r="D323" s="159" t="s">
        <v>140</v>
      </c>
      <c r="E323" s="162"/>
      <c r="F323" s="163" t="s">
        <v>317</v>
      </c>
      <c r="G323" s="162"/>
      <c r="H323" s="162"/>
      <c r="J323" s="162"/>
      <c r="K323" s="162"/>
      <c r="L323" s="164"/>
      <c r="M323" s="165"/>
      <c r="N323" s="162"/>
      <c r="O323" s="162"/>
      <c r="P323" s="162"/>
      <c r="Q323" s="162"/>
      <c r="R323" s="162"/>
      <c r="S323" s="162"/>
      <c r="T323" s="166"/>
      <c r="AT323" s="167" t="s">
        <v>140</v>
      </c>
      <c r="AU323" s="167" t="s">
        <v>81</v>
      </c>
      <c r="AV323" s="167" t="s">
        <v>22</v>
      </c>
      <c r="AW323" s="167" t="s">
        <v>104</v>
      </c>
      <c r="AX323" s="167" t="s">
        <v>74</v>
      </c>
      <c r="AY323" s="167" t="s">
        <v>128</v>
      </c>
    </row>
    <row r="324" spans="2:51" s="6" customFormat="1" ht="15.75" customHeight="1">
      <c r="B324" s="168"/>
      <c r="C324" s="169"/>
      <c r="D324" s="159" t="s">
        <v>140</v>
      </c>
      <c r="E324" s="169"/>
      <c r="F324" s="170" t="s">
        <v>435</v>
      </c>
      <c r="G324" s="169"/>
      <c r="H324" s="171">
        <v>5.556</v>
      </c>
      <c r="J324" s="169"/>
      <c r="K324" s="169"/>
      <c r="L324" s="172"/>
      <c r="M324" s="173"/>
      <c r="N324" s="169"/>
      <c r="O324" s="169"/>
      <c r="P324" s="169"/>
      <c r="Q324" s="169"/>
      <c r="R324" s="169"/>
      <c r="S324" s="169"/>
      <c r="T324" s="174"/>
      <c r="AT324" s="175" t="s">
        <v>140</v>
      </c>
      <c r="AU324" s="175" t="s">
        <v>81</v>
      </c>
      <c r="AV324" s="175" t="s">
        <v>81</v>
      </c>
      <c r="AW324" s="175" t="s">
        <v>104</v>
      </c>
      <c r="AX324" s="175" t="s">
        <v>74</v>
      </c>
      <c r="AY324" s="175" t="s">
        <v>128</v>
      </c>
    </row>
    <row r="325" spans="2:51" s="6" customFormat="1" ht="15.75" customHeight="1">
      <c r="B325" s="161"/>
      <c r="C325" s="162"/>
      <c r="D325" s="159" t="s">
        <v>140</v>
      </c>
      <c r="E325" s="162"/>
      <c r="F325" s="163" t="s">
        <v>319</v>
      </c>
      <c r="G325" s="162"/>
      <c r="H325" s="162"/>
      <c r="J325" s="162"/>
      <c r="K325" s="162"/>
      <c r="L325" s="164"/>
      <c r="M325" s="165"/>
      <c r="N325" s="162"/>
      <c r="O325" s="162"/>
      <c r="P325" s="162"/>
      <c r="Q325" s="162"/>
      <c r="R325" s="162"/>
      <c r="S325" s="162"/>
      <c r="T325" s="166"/>
      <c r="AT325" s="167" t="s">
        <v>140</v>
      </c>
      <c r="AU325" s="167" t="s">
        <v>81</v>
      </c>
      <c r="AV325" s="167" t="s">
        <v>22</v>
      </c>
      <c r="AW325" s="167" t="s">
        <v>104</v>
      </c>
      <c r="AX325" s="167" t="s">
        <v>74</v>
      </c>
      <c r="AY325" s="167" t="s">
        <v>128</v>
      </c>
    </row>
    <row r="326" spans="2:51" s="6" customFormat="1" ht="15.75" customHeight="1">
      <c r="B326" s="168"/>
      <c r="C326" s="169"/>
      <c r="D326" s="159" t="s">
        <v>140</v>
      </c>
      <c r="E326" s="169"/>
      <c r="F326" s="170" t="s">
        <v>436</v>
      </c>
      <c r="G326" s="169"/>
      <c r="H326" s="171">
        <v>1.584</v>
      </c>
      <c r="J326" s="169"/>
      <c r="K326" s="169"/>
      <c r="L326" s="172"/>
      <c r="M326" s="173"/>
      <c r="N326" s="169"/>
      <c r="O326" s="169"/>
      <c r="P326" s="169"/>
      <c r="Q326" s="169"/>
      <c r="R326" s="169"/>
      <c r="S326" s="169"/>
      <c r="T326" s="174"/>
      <c r="AT326" s="175" t="s">
        <v>140</v>
      </c>
      <c r="AU326" s="175" t="s">
        <v>81</v>
      </c>
      <c r="AV326" s="175" t="s">
        <v>81</v>
      </c>
      <c r="AW326" s="175" t="s">
        <v>104</v>
      </c>
      <c r="AX326" s="175" t="s">
        <v>74</v>
      </c>
      <c r="AY326" s="175" t="s">
        <v>128</v>
      </c>
    </row>
    <row r="327" spans="2:51" s="6" customFormat="1" ht="15.75" customHeight="1">
      <c r="B327" s="161"/>
      <c r="C327" s="162"/>
      <c r="D327" s="159" t="s">
        <v>140</v>
      </c>
      <c r="E327" s="162"/>
      <c r="F327" s="163" t="s">
        <v>321</v>
      </c>
      <c r="G327" s="162"/>
      <c r="H327" s="162"/>
      <c r="J327" s="162"/>
      <c r="K327" s="162"/>
      <c r="L327" s="164"/>
      <c r="M327" s="165"/>
      <c r="N327" s="162"/>
      <c r="O327" s="162"/>
      <c r="P327" s="162"/>
      <c r="Q327" s="162"/>
      <c r="R327" s="162"/>
      <c r="S327" s="162"/>
      <c r="T327" s="166"/>
      <c r="AT327" s="167" t="s">
        <v>140</v>
      </c>
      <c r="AU327" s="167" t="s">
        <v>81</v>
      </c>
      <c r="AV327" s="167" t="s">
        <v>22</v>
      </c>
      <c r="AW327" s="167" t="s">
        <v>104</v>
      </c>
      <c r="AX327" s="167" t="s">
        <v>74</v>
      </c>
      <c r="AY327" s="167" t="s">
        <v>128</v>
      </c>
    </row>
    <row r="328" spans="2:51" s="6" customFormat="1" ht="15.75" customHeight="1">
      <c r="B328" s="168"/>
      <c r="C328" s="169"/>
      <c r="D328" s="159" t="s">
        <v>140</v>
      </c>
      <c r="E328" s="169"/>
      <c r="F328" s="170" t="s">
        <v>437</v>
      </c>
      <c r="G328" s="169"/>
      <c r="H328" s="171">
        <v>2.065</v>
      </c>
      <c r="J328" s="169"/>
      <c r="K328" s="169"/>
      <c r="L328" s="172"/>
      <c r="M328" s="173"/>
      <c r="N328" s="169"/>
      <c r="O328" s="169"/>
      <c r="P328" s="169"/>
      <c r="Q328" s="169"/>
      <c r="R328" s="169"/>
      <c r="S328" s="169"/>
      <c r="T328" s="174"/>
      <c r="AT328" s="175" t="s">
        <v>140</v>
      </c>
      <c r="AU328" s="175" t="s">
        <v>81</v>
      </c>
      <c r="AV328" s="175" t="s">
        <v>81</v>
      </c>
      <c r="AW328" s="175" t="s">
        <v>104</v>
      </c>
      <c r="AX328" s="175" t="s">
        <v>74</v>
      </c>
      <c r="AY328" s="175" t="s">
        <v>128</v>
      </c>
    </row>
    <row r="329" spans="2:51" s="6" customFormat="1" ht="15.75" customHeight="1">
      <c r="B329" s="184"/>
      <c r="C329" s="185"/>
      <c r="D329" s="159" t="s">
        <v>140</v>
      </c>
      <c r="E329" s="185"/>
      <c r="F329" s="186" t="s">
        <v>162</v>
      </c>
      <c r="G329" s="185"/>
      <c r="H329" s="187">
        <v>10.007</v>
      </c>
      <c r="J329" s="185"/>
      <c r="K329" s="185"/>
      <c r="L329" s="188"/>
      <c r="M329" s="189"/>
      <c r="N329" s="185"/>
      <c r="O329" s="185"/>
      <c r="P329" s="185"/>
      <c r="Q329" s="185"/>
      <c r="R329" s="185"/>
      <c r="S329" s="185"/>
      <c r="T329" s="190"/>
      <c r="AT329" s="191" t="s">
        <v>140</v>
      </c>
      <c r="AU329" s="191" t="s">
        <v>81</v>
      </c>
      <c r="AV329" s="191" t="s">
        <v>84</v>
      </c>
      <c r="AW329" s="191" t="s">
        <v>104</v>
      </c>
      <c r="AX329" s="191" t="s">
        <v>74</v>
      </c>
      <c r="AY329" s="191" t="s">
        <v>128</v>
      </c>
    </row>
    <row r="330" spans="2:51" s="6" customFormat="1" ht="15.75" customHeight="1">
      <c r="B330" s="176"/>
      <c r="C330" s="177"/>
      <c r="D330" s="159" t="s">
        <v>140</v>
      </c>
      <c r="E330" s="177"/>
      <c r="F330" s="178" t="s">
        <v>143</v>
      </c>
      <c r="G330" s="177"/>
      <c r="H330" s="179">
        <v>10.007</v>
      </c>
      <c r="J330" s="177"/>
      <c r="K330" s="177"/>
      <c r="L330" s="180"/>
      <c r="M330" s="181"/>
      <c r="N330" s="177"/>
      <c r="O330" s="177"/>
      <c r="P330" s="177"/>
      <c r="Q330" s="177"/>
      <c r="R330" s="177"/>
      <c r="S330" s="177"/>
      <c r="T330" s="182"/>
      <c r="AT330" s="183" t="s">
        <v>140</v>
      </c>
      <c r="AU330" s="183" t="s">
        <v>81</v>
      </c>
      <c r="AV330" s="183" t="s">
        <v>87</v>
      </c>
      <c r="AW330" s="183" t="s">
        <v>104</v>
      </c>
      <c r="AX330" s="183" t="s">
        <v>22</v>
      </c>
      <c r="AY330" s="183" t="s">
        <v>128</v>
      </c>
    </row>
    <row r="331" spans="2:65" s="6" customFormat="1" ht="15.75" customHeight="1">
      <c r="B331" s="23"/>
      <c r="C331" s="145" t="s">
        <v>438</v>
      </c>
      <c r="D331" s="145" t="s">
        <v>130</v>
      </c>
      <c r="E331" s="146" t="s">
        <v>439</v>
      </c>
      <c r="F331" s="147" t="s">
        <v>440</v>
      </c>
      <c r="G331" s="148" t="s">
        <v>153</v>
      </c>
      <c r="H331" s="149">
        <v>780.021</v>
      </c>
      <c r="I331" s="150"/>
      <c r="J331" s="151">
        <f>ROUND($I$331*$H$331,2)</f>
        <v>0</v>
      </c>
      <c r="K331" s="147" t="s">
        <v>134</v>
      </c>
      <c r="L331" s="43"/>
      <c r="M331" s="152"/>
      <c r="N331" s="153" t="s">
        <v>45</v>
      </c>
      <c r="O331" s="24"/>
      <c r="P331" s="154">
        <f>$O$331*$H$331</f>
        <v>0</v>
      </c>
      <c r="Q331" s="154">
        <v>2.16</v>
      </c>
      <c r="R331" s="154">
        <f>$Q$331*$H$331</f>
        <v>1684.84536</v>
      </c>
      <c r="S331" s="154">
        <v>0</v>
      </c>
      <c r="T331" s="155">
        <f>$S$331*$H$331</f>
        <v>0</v>
      </c>
      <c r="AR331" s="89" t="s">
        <v>87</v>
      </c>
      <c r="AT331" s="89" t="s">
        <v>130</v>
      </c>
      <c r="AU331" s="89" t="s">
        <v>81</v>
      </c>
      <c r="AY331" s="6" t="s">
        <v>128</v>
      </c>
      <c r="BE331" s="156">
        <f>IF($N$331="základní",$J$331,0)</f>
        <v>0</v>
      </c>
      <c r="BF331" s="156">
        <f>IF($N$331="snížená",$J$331,0)</f>
        <v>0</v>
      </c>
      <c r="BG331" s="156">
        <f>IF($N$331="zákl. přenesená",$J$331,0)</f>
        <v>0</v>
      </c>
      <c r="BH331" s="156">
        <f>IF($N$331="sníž. přenesená",$J$331,0)</f>
        <v>0</v>
      </c>
      <c r="BI331" s="156">
        <f>IF($N$331="nulová",$J$331,0)</f>
        <v>0</v>
      </c>
      <c r="BJ331" s="89" t="s">
        <v>22</v>
      </c>
      <c r="BK331" s="156">
        <f>ROUND($I$331*$H$331,2)</f>
        <v>0</v>
      </c>
      <c r="BL331" s="89" t="s">
        <v>87</v>
      </c>
      <c r="BM331" s="89" t="s">
        <v>441</v>
      </c>
    </row>
    <row r="332" spans="2:47" s="6" customFormat="1" ht="16.5" customHeight="1">
      <c r="B332" s="23"/>
      <c r="C332" s="24"/>
      <c r="D332" s="157" t="s">
        <v>136</v>
      </c>
      <c r="E332" s="24"/>
      <c r="F332" s="158" t="s">
        <v>442</v>
      </c>
      <c r="G332" s="24"/>
      <c r="H332" s="24"/>
      <c r="J332" s="24"/>
      <c r="K332" s="24"/>
      <c r="L332" s="43"/>
      <c r="M332" s="56"/>
      <c r="N332" s="24"/>
      <c r="O332" s="24"/>
      <c r="P332" s="24"/>
      <c r="Q332" s="24"/>
      <c r="R332" s="24"/>
      <c r="S332" s="24"/>
      <c r="T332" s="57"/>
      <c r="AT332" s="6" t="s">
        <v>136</v>
      </c>
      <c r="AU332" s="6" t="s">
        <v>81</v>
      </c>
    </row>
    <row r="333" spans="2:47" s="6" customFormat="1" ht="57.75" customHeight="1">
      <c r="B333" s="23"/>
      <c r="C333" s="24"/>
      <c r="D333" s="159" t="s">
        <v>138</v>
      </c>
      <c r="E333" s="24"/>
      <c r="F333" s="160" t="s">
        <v>443</v>
      </c>
      <c r="G333" s="24"/>
      <c r="H333" s="24"/>
      <c r="J333" s="24"/>
      <c r="K333" s="24"/>
      <c r="L333" s="43"/>
      <c r="M333" s="56"/>
      <c r="N333" s="24"/>
      <c r="O333" s="24"/>
      <c r="P333" s="24"/>
      <c r="Q333" s="24"/>
      <c r="R333" s="24"/>
      <c r="S333" s="24"/>
      <c r="T333" s="57"/>
      <c r="AT333" s="6" t="s">
        <v>138</v>
      </c>
      <c r="AU333" s="6" t="s">
        <v>81</v>
      </c>
    </row>
    <row r="334" spans="2:51" s="6" customFormat="1" ht="15.75" customHeight="1">
      <c r="B334" s="161"/>
      <c r="C334" s="162"/>
      <c r="D334" s="159" t="s">
        <v>140</v>
      </c>
      <c r="E334" s="162"/>
      <c r="F334" s="163" t="s">
        <v>444</v>
      </c>
      <c r="G334" s="162"/>
      <c r="H334" s="162"/>
      <c r="J334" s="162"/>
      <c r="K334" s="162"/>
      <c r="L334" s="164"/>
      <c r="M334" s="165"/>
      <c r="N334" s="162"/>
      <c r="O334" s="162"/>
      <c r="P334" s="162"/>
      <c r="Q334" s="162"/>
      <c r="R334" s="162"/>
      <c r="S334" s="162"/>
      <c r="T334" s="166"/>
      <c r="AT334" s="167" t="s">
        <v>140</v>
      </c>
      <c r="AU334" s="167" t="s">
        <v>81</v>
      </c>
      <c r="AV334" s="167" t="s">
        <v>22</v>
      </c>
      <c r="AW334" s="167" t="s">
        <v>104</v>
      </c>
      <c r="AX334" s="167" t="s">
        <v>74</v>
      </c>
      <c r="AY334" s="167" t="s">
        <v>128</v>
      </c>
    </row>
    <row r="335" spans="2:51" s="6" customFormat="1" ht="15.75" customHeight="1">
      <c r="B335" s="161"/>
      <c r="C335" s="162"/>
      <c r="D335" s="159" t="s">
        <v>140</v>
      </c>
      <c r="E335" s="162"/>
      <c r="F335" s="163" t="s">
        <v>367</v>
      </c>
      <c r="G335" s="162"/>
      <c r="H335" s="162"/>
      <c r="J335" s="162"/>
      <c r="K335" s="162"/>
      <c r="L335" s="164"/>
      <c r="M335" s="165"/>
      <c r="N335" s="162"/>
      <c r="O335" s="162"/>
      <c r="P335" s="162"/>
      <c r="Q335" s="162"/>
      <c r="R335" s="162"/>
      <c r="S335" s="162"/>
      <c r="T335" s="166"/>
      <c r="AT335" s="167" t="s">
        <v>140</v>
      </c>
      <c r="AU335" s="167" t="s">
        <v>81</v>
      </c>
      <c r="AV335" s="167" t="s">
        <v>22</v>
      </c>
      <c r="AW335" s="167" t="s">
        <v>104</v>
      </c>
      <c r="AX335" s="167" t="s">
        <v>74</v>
      </c>
      <c r="AY335" s="167" t="s">
        <v>128</v>
      </c>
    </row>
    <row r="336" spans="2:51" s="6" customFormat="1" ht="15.75" customHeight="1">
      <c r="B336" s="161"/>
      <c r="C336" s="162"/>
      <c r="D336" s="159" t="s">
        <v>140</v>
      </c>
      <c r="E336" s="162"/>
      <c r="F336" s="163" t="s">
        <v>368</v>
      </c>
      <c r="G336" s="162"/>
      <c r="H336" s="162"/>
      <c r="J336" s="162"/>
      <c r="K336" s="162"/>
      <c r="L336" s="164"/>
      <c r="M336" s="165"/>
      <c r="N336" s="162"/>
      <c r="O336" s="162"/>
      <c r="P336" s="162"/>
      <c r="Q336" s="162"/>
      <c r="R336" s="162"/>
      <c r="S336" s="162"/>
      <c r="T336" s="166"/>
      <c r="AT336" s="167" t="s">
        <v>140</v>
      </c>
      <c r="AU336" s="167" t="s">
        <v>81</v>
      </c>
      <c r="AV336" s="167" t="s">
        <v>22</v>
      </c>
      <c r="AW336" s="167" t="s">
        <v>104</v>
      </c>
      <c r="AX336" s="167" t="s">
        <v>74</v>
      </c>
      <c r="AY336" s="167" t="s">
        <v>128</v>
      </c>
    </row>
    <row r="337" spans="2:51" s="6" customFormat="1" ht="15.75" customHeight="1">
      <c r="B337" s="168"/>
      <c r="C337" s="169"/>
      <c r="D337" s="159" t="s">
        <v>140</v>
      </c>
      <c r="E337" s="169"/>
      <c r="F337" s="170" t="s">
        <v>445</v>
      </c>
      <c r="G337" s="169"/>
      <c r="H337" s="171">
        <v>48.143</v>
      </c>
      <c r="J337" s="169"/>
      <c r="K337" s="169"/>
      <c r="L337" s="172"/>
      <c r="M337" s="173"/>
      <c r="N337" s="169"/>
      <c r="O337" s="169"/>
      <c r="P337" s="169"/>
      <c r="Q337" s="169"/>
      <c r="R337" s="169"/>
      <c r="S337" s="169"/>
      <c r="T337" s="174"/>
      <c r="AT337" s="175" t="s">
        <v>140</v>
      </c>
      <c r="AU337" s="175" t="s">
        <v>81</v>
      </c>
      <c r="AV337" s="175" t="s">
        <v>81</v>
      </c>
      <c r="AW337" s="175" t="s">
        <v>104</v>
      </c>
      <c r="AX337" s="175" t="s">
        <v>74</v>
      </c>
      <c r="AY337" s="175" t="s">
        <v>128</v>
      </c>
    </row>
    <row r="338" spans="2:51" s="6" customFormat="1" ht="15.75" customHeight="1">
      <c r="B338" s="168"/>
      <c r="C338" s="169"/>
      <c r="D338" s="159" t="s">
        <v>140</v>
      </c>
      <c r="E338" s="169"/>
      <c r="F338" s="170" t="s">
        <v>445</v>
      </c>
      <c r="G338" s="169"/>
      <c r="H338" s="171">
        <v>48.143</v>
      </c>
      <c r="J338" s="169"/>
      <c r="K338" s="169"/>
      <c r="L338" s="172"/>
      <c r="M338" s="173"/>
      <c r="N338" s="169"/>
      <c r="O338" s="169"/>
      <c r="P338" s="169"/>
      <c r="Q338" s="169"/>
      <c r="R338" s="169"/>
      <c r="S338" s="169"/>
      <c r="T338" s="174"/>
      <c r="AT338" s="175" t="s">
        <v>140</v>
      </c>
      <c r="AU338" s="175" t="s">
        <v>81</v>
      </c>
      <c r="AV338" s="175" t="s">
        <v>81</v>
      </c>
      <c r="AW338" s="175" t="s">
        <v>104</v>
      </c>
      <c r="AX338" s="175" t="s">
        <v>74</v>
      </c>
      <c r="AY338" s="175" t="s">
        <v>128</v>
      </c>
    </row>
    <row r="339" spans="2:51" s="6" customFormat="1" ht="15.75" customHeight="1">
      <c r="B339" s="168"/>
      <c r="C339" s="169"/>
      <c r="D339" s="159" t="s">
        <v>140</v>
      </c>
      <c r="E339" s="169"/>
      <c r="F339" s="170" t="s">
        <v>446</v>
      </c>
      <c r="G339" s="169"/>
      <c r="H339" s="171">
        <v>29.75</v>
      </c>
      <c r="J339" s="169"/>
      <c r="K339" s="169"/>
      <c r="L339" s="172"/>
      <c r="M339" s="173"/>
      <c r="N339" s="169"/>
      <c r="O339" s="169"/>
      <c r="P339" s="169"/>
      <c r="Q339" s="169"/>
      <c r="R339" s="169"/>
      <c r="S339" s="169"/>
      <c r="T339" s="174"/>
      <c r="AT339" s="175" t="s">
        <v>140</v>
      </c>
      <c r="AU339" s="175" t="s">
        <v>81</v>
      </c>
      <c r="AV339" s="175" t="s">
        <v>81</v>
      </c>
      <c r="AW339" s="175" t="s">
        <v>104</v>
      </c>
      <c r="AX339" s="175" t="s">
        <v>74</v>
      </c>
      <c r="AY339" s="175" t="s">
        <v>128</v>
      </c>
    </row>
    <row r="340" spans="2:51" s="6" customFormat="1" ht="15.75" customHeight="1">
      <c r="B340" s="168"/>
      <c r="C340" s="169"/>
      <c r="D340" s="159" t="s">
        <v>140</v>
      </c>
      <c r="E340" s="169"/>
      <c r="F340" s="170" t="s">
        <v>447</v>
      </c>
      <c r="G340" s="169"/>
      <c r="H340" s="171">
        <v>30.91</v>
      </c>
      <c r="J340" s="169"/>
      <c r="K340" s="169"/>
      <c r="L340" s="172"/>
      <c r="M340" s="173"/>
      <c r="N340" s="169"/>
      <c r="O340" s="169"/>
      <c r="P340" s="169"/>
      <c r="Q340" s="169"/>
      <c r="R340" s="169"/>
      <c r="S340" s="169"/>
      <c r="T340" s="174"/>
      <c r="AT340" s="175" t="s">
        <v>140</v>
      </c>
      <c r="AU340" s="175" t="s">
        <v>81</v>
      </c>
      <c r="AV340" s="175" t="s">
        <v>81</v>
      </c>
      <c r="AW340" s="175" t="s">
        <v>104</v>
      </c>
      <c r="AX340" s="175" t="s">
        <v>74</v>
      </c>
      <c r="AY340" s="175" t="s">
        <v>128</v>
      </c>
    </row>
    <row r="341" spans="2:51" s="6" customFormat="1" ht="15.75" customHeight="1">
      <c r="B341" s="168"/>
      <c r="C341" s="169"/>
      <c r="D341" s="159" t="s">
        <v>140</v>
      </c>
      <c r="E341" s="169"/>
      <c r="F341" s="170" t="s">
        <v>448</v>
      </c>
      <c r="G341" s="169"/>
      <c r="H341" s="171">
        <v>118.118</v>
      </c>
      <c r="J341" s="169"/>
      <c r="K341" s="169"/>
      <c r="L341" s="172"/>
      <c r="M341" s="173"/>
      <c r="N341" s="169"/>
      <c r="O341" s="169"/>
      <c r="P341" s="169"/>
      <c r="Q341" s="169"/>
      <c r="R341" s="169"/>
      <c r="S341" s="169"/>
      <c r="T341" s="174"/>
      <c r="AT341" s="175" t="s">
        <v>140</v>
      </c>
      <c r="AU341" s="175" t="s">
        <v>81</v>
      </c>
      <c r="AV341" s="175" t="s">
        <v>81</v>
      </c>
      <c r="AW341" s="175" t="s">
        <v>104</v>
      </c>
      <c r="AX341" s="175" t="s">
        <v>74</v>
      </c>
      <c r="AY341" s="175" t="s">
        <v>128</v>
      </c>
    </row>
    <row r="342" spans="2:51" s="6" customFormat="1" ht="15.75" customHeight="1">
      <c r="B342" s="168"/>
      <c r="C342" s="169"/>
      <c r="D342" s="159" t="s">
        <v>140</v>
      </c>
      <c r="E342" s="169"/>
      <c r="F342" s="170" t="s">
        <v>449</v>
      </c>
      <c r="G342" s="169"/>
      <c r="H342" s="171">
        <v>54.86</v>
      </c>
      <c r="J342" s="169"/>
      <c r="K342" s="169"/>
      <c r="L342" s="172"/>
      <c r="M342" s="173"/>
      <c r="N342" s="169"/>
      <c r="O342" s="169"/>
      <c r="P342" s="169"/>
      <c r="Q342" s="169"/>
      <c r="R342" s="169"/>
      <c r="S342" s="169"/>
      <c r="T342" s="174"/>
      <c r="AT342" s="175" t="s">
        <v>140</v>
      </c>
      <c r="AU342" s="175" t="s">
        <v>81</v>
      </c>
      <c r="AV342" s="175" t="s">
        <v>81</v>
      </c>
      <c r="AW342" s="175" t="s">
        <v>104</v>
      </c>
      <c r="AX342" s="175" t="s">
        <v>74</v>
      </c>
      <c r="AY342" s="175" t="s">
        <v>128</v>
      </c>
    </row>
    <row r="343" spans="2:51" s="6" customFormat="1" ht="15.75" customHeight="1">
      <c r="B343" s="168"/>
      <c r="C343" s="169"/>
      <c r="D343" s="159" t="s">
        <v>140</v>
      </c>
      <c r="E343" s="169"/>
      <c r="F343" s="170" t="s">
        <v>450</v>
      </c>
      <c r="G343" s="169"/>
      <c r="H343" s="171">
        <v>50.942</v>
      </c>
      <c r="J343" s="169"/>
      <c r="K343" s="169"/>
      <c r="L343" s="172"/>
      <c r="M343" s="173"/>
      <c r="N343" s="169"/>
      <c r="O343" s="169"/>
      <c r="P343" s="169"/>
      <c r="Q343" s="169"/>
      <c r="R343" s="169"/>
      <c r="S343" s="169"/>
      <c r="T343" s="174"/>
      <c r="AT343" s="175" t="s">
        <v>140</v>
      </c>
      <c r="AU343" s="175" t="s">
        <v>81</v>
      </c>
      <c r="AV343" s="175" t="s">
        <v>81</v>
      </c>
      <c r="AW343" s="175" t="s">
        <v>104</v>
      </c>
      <c r="AX343" s="175" t="s">
        <v>74</v>
      </c>
      <c r="AY343" s="175" t="s">
        <v>128</v>
      </c>
    </row>
    <row r="344" spans="2:51" s="6" customFormat="1" ht="15.75" customHeight="1">
      <c r="B344" s="168"/>
      <c r="C344" s="169"/>
      <c r="D344" s="159" t="s">
        <v>140</v>
      </c>
      <c r="E344" s="169"/>
      <c r="F344" s="170" t="s">
        <v>451</v>
      </c>
      <c r="G344" s="169"/>
      <c r="H344" s="171">
        <v>3.168</v>
      </c>
      <c r="J344" s="169"/>
      <c r="K344" s="169"/>
      <c r="L344" s="172"/>
      <c r="M344" s="173"/>
      <c r="N344" s="169"/>
      <c r="O344" s="169"/>
      <c r="P344" s="169"/>
      <c r="Q344" s="169"/>
      <c r="R344" s="169"/>
      <c r="S344" s="169"/>
      <c r="T344" s="174"/>
      <c r="AT344" s="175" t="s">
        <v>140</v>
      </c>
      <c r="AU344" s="175" t="s">
        <v>81</v>
      </c>
      <c r="AV344" s="175" t="s">
        <v>81</v>
      </c>
      <c r="AW344" s="175" t="s">
        <v>104</v>
      </c>
      <c r="AX344" s="175" t="s">
        <v>74</v>
      </c>
      <c r="AY344" s="175" t="s">
        <v>128</v>
      </c>
    </row>
    <row r="345" spans="2:51" s="6" customFormat="1" ht="15.75" customHeight="1">
      <c r="B345" s="168"/>
      <c r="C345" s="169"/>
      <c r="D345" s="159" t="s">
        <v>140</v>
      </c>
      <c r="E345" s="169"/>
      <c r="F345" s="170" t="s">
        <v>452</v>
      </c>
      <c r="G345" s="169"/>
      <c r="H345" s="171">
        <v>29.106</v>
      </c>
      <c r="J345" s="169"/>
      <c r="K345" s="169"/>
      <c r="L345" s="172"/>
      <c r="M345" s="173"/>
      <c r="N345" s="169"/>
      <c r="O345" s="169"/>
      <c r="P345" s="169"/>
      <c r="Q345" s="169"/>
      <c r="R345" s="169"/>
      <c r="S345" s="169"/>
      <c r="T345" s="174"/>
      <c r="AT345" s="175" t="s">
        <v>140</v>
      </c>
      <c r="AU345" s="175" t="s">
        <v>81</v>
      </c>
      <c r="AV345" s="175" t="s">
        <v>81</v>
      </c>
      <c r="AW345" s="175" t="s">
        <v>104</v>
      </c>
      <c r="AX345" s="175" t="s">
        <v>74</v>
      </c>
      <c r="AY345" s="175" t="s">
        <v>128</v>
      </c>
    </row>
    <row r="346" spans="2:51" s="6" customFormat="1" ht="15.75" customHeight="1">
      <c r="B346" s="168"/>
      <c r="C346" s="169"/>
      <c r="D346" s="159" t="s">
        <v>140</v>
      </c>
      <c r="E346" s="169"/>
      <c r="F346" s="170" t="s">
        <v>453</v>
      </c>
      <c r="G346" s="169"/>
      <c r="H346" s="171">
        <v>137.592</v>
      </c>
      <c r="J346" s="169"/>
      <c r="K346" s="169"/>
      <c r="L346" s="172"/>
      <c r="M346" s="173"/>
      <c r="N346" s="169"/>
      <c r="O346" s="169"/>
      <c r="P346" s="169"/>
      <c r="Q346" s="169"/>
      <c r="R346" s="169"/>
      <c r="S346" s="169"/>
      <c r="T346" s="174"/>
      <c r="AT346" s="175" t="s">
        <v>140</v>
      </c>
      <c r="AU346" s="175" t="s">
        <v>81</v>
      </c>
      <c r="AV346" s="175" t="s">
        <v>81</v>
      </c>
      <c r="AW346" s="175" t="s">
        <v>104</v>
      </c>
      <c r="AX346" s="175" t="s">
        <v>74</v>
      </c>
      <c r="AY346" s="175" t="s">
        <v>128</v>
      </c>
    </row>
    <row r="347" spans="2:51" s="6" customFormat="1" ht="15.75" customHeight="1">
      <c r="B347" s="168"/>
      <c r="C347" s="169"/>
      <c r="D347" s="159" t="s">
        <v>140</v>
      </c>
      <c r="E347" s="169"/>
      <c r="F347" s="170" t="s">
        <v>454</v>
      </c>
      <c r="G347" s="169"/>
      <c r="H347" s="171">
        <v>41.184</v>
      </c>
      <c r="J347" s="169"/>
      <c r="K347" s="169"/>
      <c r="L347" s="172"/>
      <c r="M347" s="173"/>
      <c r="N347" s="169"/>
      <c r="O347" s="169"/>
      <c r="P347" s="169"/>
      <c r="Q347" s="169"/>
      <c r="R347" s="169"/>
      <c r="S347" s="169"/>
      <c r="T347" s="174"/>
      <c r="AT347" s="175" t="s">
        <v>140</v>
      </c>
      <c r="AU347" s="175" t="s">
        <v>81</v>
      </c>
      <c r="AV347" s="175" t="s">
        <v>81</v>
      </c>
      <c r="AW347" s="175" t="s">
        <v>104</v>
      </c>
      <c r="AX347" s="175" t="s">
        <v>74</v>
      </c>
      <c r="AY347" s="175" t="s">
        <v>128</v>
      </c>
    </row>
    <row r="348" spans="2:51" s="6" customFormat="1" ht="15.75" customHeight="1">
      <c r="B348" s="168"/>
      <c r="C348" s="169"/>
      <c r="D348" s="159" t="s">
        <v>140</v>
      </c>
      <c r="E348" s="169"/>
      <c r="F348" s="170" t="s">
        <v>455</v>
      </c>
      <c r="G348" s="169"/>
      <c r="H348" s="171">
        <v>16.38</v>
      </c>
      <c r="J348" s="169"/>
      <c r="K348" s="169"/>
      <c r="L348" s="172"/>
      <c r="M348" s="173"/>
      <c r="N348" s="169"/>
      <c r="O348" s="169"/>
      <c r="P348" s="169"/>
      <c r="Q348" s="169"/>
      <c r="R348" s="169"/>
      <c r="S348" s="169"/>
      <c r="T348" s="174"/>
      <c r="AT348" s="175" t="s">
        <v>140</v>
      </c>
      <c r="AU348" s="175" t="s">
        <v>81</v>
      </c>
      <c r="AV348" s="175" t="s">
        <v>81</v>
      </c>
      <c r="AW348" s="175" t="s">
        <v>104</v>
      </c>
      <c r="AX348" s="175" t="s">
        <v>74</v>
      </c>
      <c r="AY348" s="175" t="s">
        <v>128</v>
      </c>
    </row>
    <row r="349" spans="2:51" s="6" customFormat="1" ht="15.75" customHeight="1">
      <c r="B349" s="184"/>
      <c r="C349" s="185"/>
      <c r="D349" s="159" t="s">
        <v>140</v>
      </c>
      <c r="E349" s="185"/>
      <c r="F349" s="186" t="s">
        <v>162</v>
      </c>
      <c r="G349" s="185"/>
      <c r="H349" s="187">
        <v>608.296</v>
      </c>
      <c r="J349" s="185"/>
      <c r="K349" s="185"/>
      <c r="L349" s="188"/>
      <c r="M349" s="189"/>
      <c r="N349" s="185"/>
      <c r="O349" s="185"/>
      <c r="P349" s="185"/>
      <c r="Q349" s="185"/>
      <c r="R349" s="185"/>
      <c r="S349" s="185"/>
      <c r="T349" s="190"/>
      <c r="AT349" s="191" t="s">
        <v>140</v>
      </c>
      <c r="AU349" s="191" t="s">
        <v>81</v>
      </c>
      <c r="AV349" s="191" t="s">
        <v>84</v>
      </c>
      <c r="AW349" s="191" t="s">
        <v>104</v>
      </c>
      <c r="AX349" s="191" t="s">
        <v>74</v>
      </c>
      <c r="AY349" s="191" t="s">
        <v>128</v>
      </c>
    </row>
    <row r="350" spans="2:51" s="6" customFormat="1" ht="15.75" customHeight="1">
      <c r="B350" s="161"/>
      <c r="C350" s="162"/>
      <c r="D350" s="159" t="s">
        <v>140</v>
      </c>
      <c r="E350" s="162"/>
      <c r="F350" s="163" t="s">
        <v>377</v>
      </c>
      <c r="G350" s="162"/>
      <c r="H350" s="162"/>
      <c r="J350" s="162"/>
      <c r="K350" s="162"/>
      <c r="L350" s="164"/>
      <c r="M350" s="165"/>
      <c r="N350" s="162"/>
      <c r="O350" s="162"/>
      <c r="P350" s="162"/>
      <c r="Q350" s="162"/>
      <c r="R350" s="162"/>
      <c r="S350" s="162"/>
      <c r="T350" s="166"/>
      <c r="AT350" s="167" t="s">
        <v>140</v>
      </c>
      <c r="AU350" s="167" t="s">
        <v>81</v>
      </c>
      <c r="AV350" s="167" t="s">
        <v>22</v>
      </c>
      <c r="AW350" s="167" t="s">
        <v>104</v>
      </c>
      <c r="AX350" s="167" t="s">
        <v>74</v>
      </c>
      <c r="AY350" s="167" t="s">
        <v>128</v>
      </c>
    </row>
    <row r="351" spans="2:51" s="6" customFormat="1" ht="15.75" customHeight="1">
      <c r="B351" s="168"/>
      <c r="C351" s="169"/>
      <c r="D351" s="159" t="s">
        <v>140</v>
      </c>
      <c r="E351" s="169"/>
      <c r="F351" s="170" t="s">
        <v>456</v>
      </c>
      <c r="G351" s="169"/>
      <c r="H351" s="171">
        <v>171.725</v>
      </c>
      <c r="J351" s="169"/>
      <c r="K351" s="169"/>
      <c r="L351" s="172"/>
      <c r="M351" s="173"/>
      <c r="N351" s="169"/>
      <c r="O351" s="169"/>
      <c r="P351" s="169"/>
      <c r="Q351" s="169"/>
      <c r="R351" s="169"/>
      <c r="S351" s="169"/>
      <c r="T351" s="174"/>
      <c r="AT351" s="175" t="s">
        <v>140</v>
      </c>
      <c r="AU351" s="175" t="s">
        <v>81</v>
      </c>
      <c r="AV351" s="175" t="s">
        <v>81</v>
      </c>
      <c r="AW351" s="175" t="s">
        <v>104</v>
      </c>
      <c r="AX351" s="175" t="s">
        <v>74</v>
      </c>
      <c r="AY351" s="175" t="s">
        <v>128</v>
      </c>
    </row>
    <row r="352" spans="2:51" s="6" customFormat="1" ht="15.75" customHeight="1">
      <c r="B352" s="184"/>
      <c r="C352" s="185"/>
      <c r="D352" s="159" t="s">
        <v>140</v>
      </c>
      <c r="E352" s="185"/>
      <c r="F352" s="186" t="s">
        <v>162</v>
      </c>
      <c r="G352" s="185"/>
      <c r="H352" s="187">
        <v>171.725</v>
      </c>
      <c r="J352" s="185"/>
      <c r="K352" s="185"/>
      <c r="L352" s="188"/>
      <c r="M352" s="189"/>
      <c r="N352" s="185"/>
      <c r="O352" s="185"/>
      <c r="P352" s="185"/>
      <c r="Q352" s="185"/>
      <c r="R352" s="185"/>
      <c r="S352" s="185"/>
      <c r="T352" s="190"/>
      <c r="AT352" s="191" t="s">
        <v>140</v>
      </c>
      <c r="AU352" s="191" t="s">
        <v>81</v>
      </c>
      <c r="AV352" s="191" t="s">
        <v>84</v>
      </c>
      <c r="AW352" s="191" t="s">
        <v>104</v>
      </c>
      <c r="AX352" s="191" t="s">
        <v>74</v>
      </c>
      <c r="AY352" s="191" t="s">
        <v>128</v>
      </c>
    </row>
    <row r="353" spans="2:51" s="6" customFormat="1" ht="15.75" customHeight="1">
      <c r="B353" s="176"/>
      <c r="C353" s="177"/>
      <c r="D353" s="159" t="s">
        <v>140</v>
      </c>
      <c r="E353" s="177"/>
      <c r="F353" s="178" t="s">
        <v>143</v>
      </c>
      <c r="G353" s="177"/>
      <c r="H353" s="179">
        <v>780.021</v>
      </c>
      <c r="J353" s="177"/>
      <c r="K353" s="177"/>
      <c r="L353" s="180"/>
      <c r="M353" s="181"/>
      <c r="N353" s="177"/>
      <c r="O353" s="177"/>
      <c r="P353" s="177"/>
      <c r="Q353" s="177"/>
      <c r="R353" s="177"/>
      <c r="S353" s="177"/>
      <c r="T353" s="182"/>
      <c r="AT353" s="183" t="s">
        <v>140</v>
      </c>
      <c r="AU353" s="183" t="s">
        <v>81</v>
      </c>
      <c r="AV353" s="183" t="s">
        <v>87</v>
      </c>
      <c r="AW353" s="183" t="s">
        <v>104</v>
      </c>
      <c r="AX353" s="183" t="s">
        <v>22</v>
      </c>
      <c r="AY353" s="183" t="s">
        <v>128</v>
      </c>
    </row>
    <row r="354" spans="2:65" s="6" customFormat="1" ht="15.75" customHeight="1">
      <c r="B354" s="23"/>
      <c r="C354" s="145" t="s">
        <v>457</v>
      </c>
      <c r="D354" s="145" t="s">
        <v>130</v>
      </c>
      <c r="E354" s="146" t="s">
        <v>458</v>
      </c>
      <c r="F354" s="147" t="s">
        <v>459</v>
      </c>
      <c r="G354" s="148" t="s">
        <v>153</v>
      </c>
      <c r="H354" s="149">
        <v>202.767</v>
      </c>
      <c r="I354" s="150"/>
      <c r="J354" s="151">
        <f>ROUND($I$354*$H$354,2)</f>
        <v>0</v>
      </c>
      <c r="K354" s="147" t="s">
        <v>134</v>
      </c>
      <c r="L354" s="43"/>
      <c r="M354" s="152"/>
      <c r="N354" s="153" t="s">
        <v>45</v>
      </c>
      <c r="O354" s="24"/>
      <c r="P354" s="154">
        <f>$O$354*$H$354</f>
        <v>0</v>
      </c>
      <c r="Q354" s="154">
        <v>2.45329</v>
      </c>
      <c r="R354" s="154">
        <f>$Q$354*$H$354</f>
        <v>497.44625342999996</v>
      </c>
      <c r="S354" s="154">
        <v>0</v>
      </c>
      <c r="T354" s="155">
        <f>$S$354*$H$354</f>
        <v>0</v>
      </c>
      <c r="AR354" s="89" t="s">
        <v>87</v>
      </c>
      <c r="AT354" s="89" t="s">
        <v>130</v>
      </c>
      <c r="AU354" s="89" t="s">
        <v>81</v>
      </c>
      <c r="AY354" s="6" t="s">
        <v>128</v>
      </c>
      <c r="BE354" s="156">
        <f>IF($N$354="základní",$J$354,0)</f>
        <v>0</v>
      </c>
      <c r="BF354" s="156">
        <f>IF($N$354="snížená",$J$354,0)</f>
        <v>0</v>
      </c>
      <c r="BG354" s="156">
        <f>IF($N$354="zákl. přenesená",$J$354,0)</f>
        <v>0</v>
      </c>
      <c r="BH354" s="156">
        <f>IF($N$354="sníž. přenesená",$J$354,0)</f>
        <v>0</v>
      </c>
      <c r="BI354" s="156">
        <f>IF($N$354="nulová",$J$354,0)</f>
        <v>0</v>
      </c>
      <c r="BJ354" s="89" t="s">
        <v>22</v>
      </c>
      <c r="BK354" s="156">
        <f>ROUND($I$354*$H$354,2)</f>
        <v>0</v>
      </c>
      <c r="BL354" s="89" t="s">
        <v>87</v>
      </c>
      <c r="BM354" s="89" t="s">
        <v>460</v>
      </c>
    </row>
    <row r="355" spans="2:47" s="6" customFormat="1" ht="16.5" customHeight="1">
      <c r="B355" s="23"/>
      <c r="C355" s="24"/>
      <c r="D355" s="157" t="s">
        <v>136</v>
      </c>
      <c r="E355" s="24"/>
      <c r="F355" s="158" t="s">
        <v>461</v>
      </c>
      <c r="G355" s="24"/>
      <c r="H355" s="24"/>
      <c r="J355" s="24"/>
      <c r="K355" s="24"/>
      <c r="L355" s="43"/>
      <c r="M355" s="56"/>
      <c r="N355" s="24"/>
      <c r="O355" s="24"/>
      <c r="P355" s="24"/>
      <c r="Q355" s="24"/>
      <c r="R355" s="24"/>
      <c r="S355" s="24"/>
      <c r="T355" s="57"/>
      <c r="AT355" s="6" t="s">
        <v>136</v>
      </c>
      <c r="AU355" s="6" t="s">
        <v>81</v>
      </c>
    </row>
    <row r="356" spans="2:47" s="6" customFormat="1" ht="84.75" customHeight="1">
      <c r="B356" s="23"/>
      <c r="C356" s="24"/>
      <c r="D356" s="159" t="s">
        <v>138</v>
      </c>
      <c r="E356" s="24"/>
      <c r="F356" s="160" t="s">
        <v>462</v>
      </c>
      <c r="G356" s="24"/>
      <c r="H356" s="24"/>
      <c r="J356" s="24"/>
      <c r="K356" s="24"/>
      <c r="L356" s="43"/>
      <c r="M356" s="56"/>
      <c r="N356" s="24"/>
      <c r="O356" s="24"/>
      <c r="P356" s="24"/>
      <c r="Q356" s="24"/>
      <c r="R356" s="24"/>
      <c r="S356" s="24"/>
      <c r="T356" s="57"/>
      <c r="AT356" s="6" t="s">
        <v>138</v>
      </c>
      <c r="AU356" s="6" t="s">
        <v>81</v>
      </c>
    </row>
    <row r="357" spans="2:51" s="6" customFormat="1" ht="15.75" customHeight="1">
      <c r="B357" s="161"/>
      <c r="C357" s="162"/>
      <c r="D357" s="159" t="s">
        <v>140</v>
      </c>
      <c r="E357" s="162"/>
      <c r="F357" s="163" t="s">
        <v>463</v>
      </c>
      <c r="G357" s="162"/>
      <c r="H357" s="162"/>
      <c r="J357" s="162"/>
      <c r="K357" s="162"/>
      <c r="L357" s="164"/>
      <c r="M357" s="165"/>
      <c r="N357" s="162"/>
      <c r="O357" s="162"/>
      <c r="P357" s="162"/>
      <c r="Q357" s="162"/>
      <c r="R357" s="162"/>
      <c r="S357" s="162"/>
      <c r="T357" s="166"/>
      <c r="AT357" s="167" t="s">
        <v>140</v>
      </c>
      <c r="AU357" s="167" t="s">
        <v>81</v>
      </c>
      <c r="AV357" s="167" t="s">
        <v>22</v>
      </c>
      <c r="AW357" s="167" t="s">
        <v>104</v>
      </c>
      <c r="AX357" s="167" t="s">
        <v>74</v>
      </c>
      <c r="AY357" s="167" t="s">
        <v>128</v>
      </c>
    </row>
    <row r="358" spans="2:51" s="6" customFormat="1" ht="15.75" customHeight="1">
      <c r="B358" s="161"/>
      <c r="C358" s="162"/>
      <c r="D358" s="159" t="s">
        <v>140</v>
      </c>
      <c r="E358" s="162"/>
      <c r="F358" s="163" t="s">
        <v>367</v>
      </c>
      <c r="G358" s="162"/>
      <c r="H358" s="162"/>
      <c r="J358" s="162"/>
      <c r="K358" s="162"/>
      <c r="L358" s="164"/>
      <c r="M358" s="165"/>
      <c r="N358" s="162"/>
      <c r="O358" s="162"/>
      <c r="P358" s="162"/>
      <c r="Q358" s="162"/>
      <c r="R358" s="162"/>
      <c r="S358" s="162"/>
      <c r="T358" s="166"/>
      <c r="AT358" s="167" t="s">
        <v>140</v>
      </c>
      <c r="AU358" s="167" t="s">
        <v>81</v>
      </c>
      <c r="AV358" s="167" t="s">
        <v>22</v>
      </c>
      <c r="AW358" s="167" t="s">
        <v>104</v>
      </c>
      <c r="AX358" s="167" t="s">
        <v>74</v>
      </c>
      <c r="AY358" s="167" t="s">
        <v>128</v>
      </c>
    </row>
    <row r="359" spans="2:51" s="6" customFormat="1" ht="15.75" customHeight="1">
      <c r="B359" s="161"/>
      <c r="C359" s="162"/>
      <c r="D359" s="159" t="s">
        <v>140</v>
      </c>
      <c r="E359" s="162"/>
      <c r="F359" s="163" t="s">
        <v>368</v>
      </c>
      <c r="G359" s="162"/>
      <c r="H359" s="162"/>
      <c r="J359" s="162"/>
      <c r="K359" s="162"/>
      <c r="L359" s="164"/>
      <c r="M359" s="165"/>
      <c r="N359" s="162"/>
      <c r="O359" s="162"/>
      <c r="P359" s="162"/>
      <c r="Q359" s="162"/>
      <c r="R359" s="162"/>
      <c r="S359" s="162"/>
      <c r="T359" s="166"/>
      <c r="AT359" s="167" t="s">
        <v>140</v>
      </c>
      <c r="AU359" s="167" t="s">
        <v>81</v>
      </c>
      <c r="AV359" s="167" t="s">
        <v>22</v>
      </c>
      <c r="AW359" s="167" t="s">
        <v>104</v>
      </c>
      <c r="AX359" s="167" t="s">
        <v>74</v>
      </c>
      <c r="AY359" s="167" t="s">
        <v>128</v>
      </c>
    </row>
    <row r="360" spans="2:51" s="6" customFormat="1" ht="15.75" customHeight="1">
      <c r="B360" s="168"/>
      <c r="C360" s="169"/>
      <c r="D360" s="159" t="s">
        <v>140</v>
      </c>
      <c r="E360" s="169"/>
      <c r="F360" s="170" t="s">
        <v>464</v>
      </c>
      <c r="G360" s="169"/>
      <c r="H360" s="171">
        <v>16.048</v>
      </c>
      <c r="J360" s="169"/>
      <c r="K360" s="169"/>
      <c r="L360" s="172"/>
      <c r="M360" s="173"/>
      <c r="N360" s="169"/>
      <c r="O360" s="169"/>
      <c r="P360" s="169"/>
      <c r="Q360" s="169"/>
      <c r="R360" s="169"/>
      <c r="S360" s="169"/>
      <c r="T360" s="174"/>
      <c r="AT360" s="175" t="s">
        <v>140</v>
      </c>
      <c r="AU360" s="175" t="s">
        <v>81</v>
      </c>
      <c r="AV360" s="175" t="s">
        <v>81</v>
      </c>
      <c r="AW360" s="175" t="s">
        <v>104</v>
      </c>
      <c r="AX360" s="175" t="s">
        <v>74</v>
      </c>
      <c r="AY360" s="175" t="s">
        <v>128</v>
      </c>
    </row>
    <row r="361" spans="2:51" s="6" customFormat="1" ht="15.75" customHeight="1">
      <c r="B361" s="168"/>
      <c r="C361" s="169"/>
      <c r="D361" s="159" t="s">
        <v>140</v>
      </c>
      <c r="E361" s="169"/>
      <c r="F361" s="170" t="s">
        <v>464</v>
      </c>
      <c r="G361" s="169"/>
      <c r="H361" s="171">
        <v>16.048</v>
      </c>
      <c r="J361" s="169"/>
      <c r="K361" s="169"/>
      <c r="L361" s="172"/>
      <c r="M361" s="173"/>
      <c r="N361" s="169"/>
      <c r="O361" s="169"/>
      <c r="P361" s="169"/>
      <c r="Q361" s="169"/>
      <c r="R361" s="169"/>
      <c r="S361" s="169"/>
      <c r="T361" s="174"/>
      <c r="AT361" s="175" t="s">
        <v>140</v>
      </c>
      <c r="AU361" s="175" t="s">
        <v>81</v>
      </c>
      <c r="AV361" s="175" t="s">
        <v>81</v>
      </c>
      <c r="AW361" s="175" t="s">
        <v>104</v>
      </c>
      <c r="AX361" s="175" t="s">
        <v>74</v>
      </c>
      <c r="AY361" s="175" t="s">
        <v>128</v>
      </c>
    </row>
    <row r="362" spans="2:51" s="6" customFormat="1" ht="15.75" customHeight="1">
      <c r="B362" s="168"/>
      <c r="C362" s="169"/>
      <c r="D362" s="159" t="s">
        <v>140</v>
      </c>
      <c r="E362" s="169"/>
      <c r="F362" s="170" t="s">
        <v>465</v>
      </c>
      <c r="G362" s="169"/>
      <c r="H362" s="171">
        <v>9.917</v>
      </c>
      <c r="J362" s="169"/>
      <c r="K362" s="169"/>
      <c r="L362" s="172"/>
      <c r="M362" s="173"/>
      <c r="N362" s="169"/>
      <c r="O362" s="169"/>
      <c r="P362" s="169"/>
      <c r="Q362" s="169"/>
      <c r="R362" s="169"/>
      <c r="S362" s="169"/>
      <c r="T362" s="174"/>
      <c r="AT362" s="175" t="s">
        <v>140</v>
      </c>
      <c r="AU362" s="175" t="s">
        <v>81</v>
      </c>
      <c r="AV362" s="175" t="s">
        <v>81</v>
      </c>
      <c r="AW362" s="175" t="s">
        <v>104</v>
      </c>
      <c r="AX362" s="175" t="s">
        <v>74</v>
      </c>
      <c r="AY362" s="175" t="s">
        <v>128</v>
      </c>
    </row>
    <row r="363" spans="2:51" s="6" customFormat="1" ht="15.75" customHeight="1">
      <c r="B363" s="168"/>
      <c r="C363" s="169"/>
      <c r="D363" s="159" t="s">
        <v>140</v>
      </c>
      <c r="E363" s="169"/>
      <c r="F363" s="170" t="s">
        <v>466</v>
      </c>
      <c r="G363" s="169"/>
      <c r="H363" s="171">
        <v>10.303</v>
      </c>
      <c r="J363" s="169"/>
      <c r="K363" s="169"/>
      <c r="L363" s="172"/>
      <c r="M363" s="173"/>
      <c r="N363" s="169"/>
      <c r="O363" s="169"/>
      <c r="P363" s="169"/>
      <c r="Q363" s="169"/>
      <c r="R363" s="169"/>
      <c r="S363" s="169"/>
      <c r="T363" s="174"/>
      <c r="AT363" s="175" t="s">
        <v>140</v>
      </c>
      <c r="AU363" s="175" t="s">
        <v>81</v>
      </c>
      <c r="AV363" s="175" t="s">
        <v>81</v>
      </c>
      <c r="AW363" s="175" t="s">
        <v>104</v>
      </c>
      <c r="AX363" s="175" t="s">
        <v>74</v>
      </c>
      <c r="AY363" s="175" t="s">
        <v>128</v>
      </c>
    </row>
    <row r="364" spans="2:51" s="6" customFormat="1" ht="15.75" customHeight="1">
      <c r="B364" s="168"/>
      <c r="C364" s="169"/>
      <c r="D364" s="159" t="s">
        <v>140</v>
      </c>
      <c r="E364" s="169"/>
      <c r="F364" s="170" t="s">
        <v>467</v>
      </c>
      <c r="G364" s="169"/>
      <c r="H364" s="171">
        <v>39.373</v>
      </c>
      <c r="J364" s="169"/>
      <c r="K364" s="169"/>
      <c r="L364" s="172"/>
      <c r="M364" s="173"/>
      <c r="N364" s="169"/>
      <c r="O364" s="169"/>
      <c r="P364" s="169"/>
      <c r="Q364" s="169"/>
      <c r="R364" s="169"/>
      <c r="S364" s="169"/>
      <c r="T364" s="174"/>
      <c r="AT364" s="175" t="s">
        <v>140</v>
      </c>
      <c r="AU364" s="175" t="s">
        <v>81</v>
      </c>
      <c r="AV364" s="175" t="s">
        <v>81</v>
      </c>
      <c r="AW364" s="175" t="s">
        <v>104</v>
      </c>
      <c r="AX364" s="175" t="s">
        <v>74</v>
      </c>
      <c r="AY364" s="175" t="s">
        <v>128</v>
      </c>
    </row>
    <row r="365" spans="2:51" s="6" customFormat="1" ht="15.75" customHeight="1">
      <c r="B365" s="168"/>
      <c r="C365" s="169"/>
      <c r="D365" s="159" t="s">
        <v>140</v>
      </c>
      <c r="E365" s="169"/>
      <c r="F365" s="170" t="s">
        <v>468</v>
      </c>
      <c r="G365" s="169"/>
      <c r="H365" s="171">
        <v>18.287</v>
      </c>
      <c r="J365" s="169"/>
      <c r="K365" s="169"/>
      <c r="L365" s="172"/>
      <c r="M365" s="173"/>
      <c r="N365" s="169"/>
      <c r="O365" s="169"/>
      <c r="P365" s="169"/>
      <c r="Q365" s="169"/>
      <c r="R365" s="169"/>
      <c r="S365" s="169"/>
      <c r="T365" s="174"/>
      <c r="AT365" s="175" t="s">
        <v>140</v>
      </c>
      <c r="AU365" s="175" t="s">
        <v>81</v>
      </c>
      <c r="AV365" s="175" t="s">
        <v>81</v>
      </c>
      <c r="AW365" s="175" t="s">
        <v>104</v>
      </c>
      <c r="AX365" s="175" t="s">
        <v>74</v>
      </c>
      <c r="AY365" s="175" t="s">
        <v>128</v>
      </c>
    </row>
    <row r="366" spans="2:51" s="6" customFormat="1" ht="15.75" customHeight="1">
      <c r="B366" s="168"/>
      <c r="C366" s="169"/>
      <c r="D366" s="159" t="s">
        <v>140</v>
      </c>
      <c r="E366" s="169"/>
      <c r="F366" s="170" t="s">
        <v>469</v>
      </c>
      <c r="G366" s="169"/>
      <c r="H366" s="171">
        <v>16.981</v>
      </c>
      <c r="J366" s="169"/>
      <c r="K366" s="169"/>
      <c r="L366" s="172"/>
      <c r="M366" s="173"/>
      <c r="N366" s="169"/>
      <c r="O366" s="169"/>
      <c r="P366" s="169"/>
      <c r="Q366" s="169"/>
      <c r="R366" s="169"/>
      <c r="S366" s="169"/>
      <c r="T366" s="174"/>
      <c r="AT366" s="175" t="s">
        <v>140</v>
      </c>
      <c r="AU366" s="175" t="s">
        <v>81</v>
      </c>
      <c r="AV366" s="175" t="s">
        <v>81</v>
      </c>
      <c r="AW366" s="175" t="s">
        <v>104</v>
      </c>
      <c r="AX366" s="175" t="s">
        <v>74</v>
      </c>
      <c r="AY366" s="175" t="s">
        <v>128</v>
      </c>
    </row>
    <row r="367" spans="2:51" s="6" customFormat="1" ht="15.75" customHeight="1">
      <c r="B367" s="168"/>
      <c r="C367" s="169"/>
      <c r="D367" s="159" t="s">
        <v>140</v>
      </c>
      <c r="E367" s="169"/>
      <c r="F367" s="170" t="s">
        <v>470</v>
      </c>
      <c r="G367" s="169"/>
      <c r="H367" s="171">
        <v>1.056</v>
      </c>
      <c r="J367" s="169"/>
      <c r="K367" s="169"/>
      <c r="L367" s="172"/>
      <c r="M367" s="173"/>
      <c r="N367" s="169"/>
      <c r="O367" s="169"/>
      <c r="P367" s="169"/>
      <c r="Q367" s="169"/>
      <c r="R367" s="169"/>
      <c r="S367" s="169"/>
      <c r="T367" s="174"/>
      <c r="AT367" s="175" t="s">
        <v>140</v>
      </c>
      <c r="AU367" s="175" t="s">
        <v>81</v>
      </c>
      <c r="AV367" s="175" t="s">
        <v>81</v>
      </c>
      <c r="AW367" s="175" t="s">
        <v>104</v>
      </c>
      <c r="AX367" s="175" t="s">
        <v>74</v>
      </c>
      <c r="AY367" s="175" t="s">
        <v>128</v>
      </c>
    </row>
    <row r="368" spans="2:51" s="6" customFormat="1" ht="15.75" customHeight="1">
      <c r="B368" s="168"/>
      <c r="C368" s="169"/>
      <c r="D368" s="159" t="s">
        <v>140</v>
      </c>
      <c r="E368" s="169"/>
      <c r="F368" s="170" t="s">
        <v>471</v>
      </c>
      <c r="G368" s="169"/>
      <c r="H368" s="171">
        <v>9.702</v>
      </c>
      <c r="J368" s="169"/>
      <c r="K368" s="169"/>
      <c r="L368" s="172"/>
      <c r="M368" s="173"/>
      <c r="N368" s="169"/>
      <c r="O368" s="169"/>
      <c r="P368" s="169"/>
      <c r="Q368" s="169"/>
      <c r="R368" s="169"/>
      <c r="S368" s="169"/>
      <c r="T368" s="174"/>
      <c r="AT368" s="175" t="s">
        <v>140</v>
      </c>
      <c r="AU368" s="175" t="s">
        <v>81</v>
      </c>
      <c r="AV368" s="175" t="s">
        <v>81</v>
      </c>
      <c r="AW368" s="175" t="s">
        <v>104</v>
      </c>
      <c r="AX368" s="175" t="s">
        <v>74</v>
      </c>
      <c r="AY368" s="175" t="s">
        <v>128</v>
      </c>
    </row>
    <row r="369" spans="2:51" s="6" customFormat="1" ht="15.75" customHeight="1">
      <c r="B369" s="168"/>
      <c r="C369" s="169"/>
      <c r="D369" s="159" t="s">
        <v>140</v>
      </c>
      <c r="E369" s="169"/>
      <c r="F369" s="170" t="s">
        <v>472</v>
      </c>
      <c r="G369" s="169"/>
      <c r="H369" s="171">
        <v>45.864</v>
      </c>
      <c r="J369" s="169"/>
      <c r="K369" s="169"/>
      <c r="L369" s="172"/>
      <c r="M369" s="173"/>
      <c r="N369" s="169"/>
      <c r="O369" s="169"/>
      <c r="P369" s="169"/>
      <c r="Q369" s="169"/>
      <c r="R369" s="169"/>
      <c r="S369" s="169"/>
      <c r="T369" s="174"/>
      <c r="AT369" s="175" t="s">
        <v>140</v>
      </c>
      <c r="AU369" s="175" t="s">
        <v>81</v>
      </c>
      <c r="AV369" s="175" t="s">
        <v>81</v>
      </c>
      <c r="AW369" s="175" t="s">
        <v>104</v>
      </c>
      <c r="AX369" s="175" t="s">
        <v>74</v>
      </c>
      <c r="AY369" s="175" t="s">
        <v>128</v>
      </c>
    </row>
    <row r="370" spans="2:51" s="6" customFormat="1" ht="15.75" customHeight="1">
      <c r="B370" s="168"/>
      <c r="C370" s="169"/>
      <c r="D370" s="159" t="s">
        <v>140</v>
      </c>
      <c r="E370" s="169"/>
      <c r="F370" s="170" t="s">
        <v>473</v>
      </c>
      <c r="G370" s="169"/>
      <c r="H370" s="171">
        <v>13.728</v>
      </c>
      <c r="J370" s="169"/>
      <c r="K370" s="169"/>
      <c r="L370" s="172"/>
      <c r="M370" s="173"/>
      <c r="N370" s="169"/>
      <c r="O370" s="169"/>
      <c r="P370" s="169"/>
      <c r="Q370" s="169"/>
      <c r="R370" s="169"/>
      <c r="S370" s="169"/>
      <c r="T370" s="174"/>
      <c r="AT370" s="175" t="s">
        <v>140</v>
      </c>
      <c r="AU370" s="175" t="s">
        <v>81</v>
      </c>
      <c r="AV370" s="175" t="s">
        <v>81</v>
      </c>
      <c r="AW370" s="175" t="s">
        <v>104</v>
      </c>
      <c r="AX370" s="175" t="s">
        <v>74</v>
      </c>
      <c r="AY370" s="175" t="s">
        <v>128</v>
      </c>
    </row>
    <row r="371" spans="2:51" s="6" customFormat="1" ht="15.75" customHeight="1">
      <c r="B371" s="168"/>
      <c r="C371" s="169"/>
      <c r="D371" s="159" t="s">
        <v>140</v>
      </c>
      <c r="E371" s="169"/>
      <c r="F371" s="170" t="s">
        <v>474</v>
      </c>
      <c r="G371" s="169"/>
      <c r="H371" s="171">
        <v>5.46</v>
      </c>
      <c r="J371" s="169"/>
      <c r="K371" s="169"/>
      <c r="L371" s="172"/>
      <c r="M371" s="173"/>
      <c r="N371" s="169"/>
      <c r="O371" s="169"/>
      <c r="P371" s="169"/>
      <c r="Q371" s="169"/>
      <c r="R371" s="169"/>
      <c r="S371" s="169"/>
      <c r="T371" s="174"/>
      <c r="AT371" s="175" t="s">
        <v>140</v>
      </c>
      <c r="AU371" s="175" t="s">
        <v>81</v>
      </c>
      <c r="AV371" s="175" t="s">
        <v>81</v>
      </c>
      <c r="AW371" s="175" t="s">
        <v>104</v>
      </c>
      <c r="AX371" s="175" t="s">
        <v>74</v>
      </c>
      <c r="AY371" s="175" t="s">
        <v>128</v>
      </c>
    </row>
    <row r="372" spans="2:51" s="6" customFormat="1" ht="15.75" customHeight="1">
      <c r="B372" s="184"/>
      <c r="C372" s="185"/>
      <c r="D372" s="159" t="s">
        <v>140</v>
      </c>
      <c r="E372" s="185"/>
      <c r="F372" s="186" t="s">
        <v>162</v>
      </c>
      <c r="G372" s="185"/>
      <c r="H372" s="187">
        <v>202.767</v>
      </c>
      <c r="J372" s="185"/>
      <c r="K372" s="185"/>
      <c r="L372" s="188"/>
      <c r="M372" s="189"/>
      <c r="N372" s="185"/>
      <c r="O372" s="185"/>
      <c r="P372" s="185"/>
      <c r="Q372" s="185"/>
      <c r="R372" s="185"/>
      <c r="S372" s="185"/>
      <c r="T372" s="190"/>
      <c r="AT372" s="191" t="s">
        <v>140</v>
      </c>
      <c r="AU372" s="191" t="s">
        <v>81</v>
      </c>
      <c r="AV372" s="191" t="s">
        <v>84</v>
      </c>
      <c r="AW372" s="191" t="s">
        <v>104</v>
      </c>
      <c r="AX372" s="191" t="s">
        <v>74</v>
      </c>
      <c r="AY372" s="191" t="s">
        <v>128</v>
      </c>
    </row>
    <row r="373" spans="2:51" s="6" customFormat="1" ht="15.75" customHeight="1">
      <c r="B373" s="176"/>
      <c r="C373" s="177"/>
      <c r="D373" s="159" t="s">
        <v>140</v>
      </c>
      <c r="E373" s="177"/>
      <c r="F373" s="178" t="s">
        <v>143</v>
      </c>
      <c r="G373" s="177"/>
      <c r="H373" s="179">
        <v>202.767</v>
      </c>
      <c r="J373" s="177"/>
      <c r="K373" s="177"/>
      <c r="L373" s="180"/>
      <c r="M373" s="181"/>
      <c r="N373" s="177"/>
      <c r="O373" s="177"/>
      <c r="P373" s="177"/>
      <c r="Q373" s="177"/>
      <c r="R373" s="177"/>
      <c r="S373" s="177"/>
      <c r="T373" s="182"/>
      <c r="AT373" s="183" t="s">
        <v>140</v>
      </c>
      <c r="AU373" s="183" t="s">
        <v>81</v>
      </c>
      <c r="AV373" s="183" t="s">
        <v>87</v>
      </c>
      <c r="AW373" s="183" t="s">
        <v>104</v>
      </c>
      <c r="AX373" s="183" t="s">
        <v>22</v>
      </c>
      <c r="AY373" s="183" t="s">
        <v>128</v>
      </c>
    </row>
    <row r="374" spans="2:65" s="6" customFormat="1" ht="15.75" customHeight="1">
      <c r="B374" s="23"/>
      <c r="C374" s="145" t="s">
        <v>475</v>
      </c>
      <c r="D374" s="145" t="s">
        <v>130</v>
      </c>
      <c r="E374" s="146" t="s">
        <v>476</v>
      </c>
      <c r="F374" s="147" t="s">
        <v>477</v>
      </c>
      <c r="G374" s="148" t="s">
        <v>186</v>
      </c>
      <c r="H374" s="149">
        <v>4.667</v>
      </c>
      <c r="I374" s="150"/>
      <c r="J374" s="151">
        <f>ROUND($I$374*$H$374,2)</f>
        <v>0</v>
      </c>
      <c r="K374" s="147" t="s">
        <v>134</v>
      </c>
      <c r="L374" s="43"/>
      <c r="M374" s="152"/>
      <c r="N374" s="153" t="s">
        <v>45</v>
      </c>
      <c r="O374" s="24"/>
      <c r="P374" s="154">
        <f>$O$374*$H$374</f>
        <v>0</v>
      </c>
      <c r="Q374" s="154">
        <v>1.05306</v>
      </c>
      <c r="R374" s="154">
        <f>$Q$374*$H$374</f>
        <v>4.914631020000001</v>
      </c>
      <c r="S374" s="154">
        <v>0</v>
      </c>
      <c r="T374" s="155">
        <f>$S$374*$H$374</f>
        <v>0</v>
      </c>
      <c r="AR374" s="89" t="s">
        <v>87</v>
      </c>
      <c r="AT374" s="89" t="s">
        <v>130</v>
      </c>
      <c r="AU374" s="89" t="s">
        <v>81</v>
      </c>
      <c r="AY374" s="6" t="s">
        <v>128</v>
      </c>
      <c r="BE374" s="156">
        <f>IF($N$374="základní",$J$374,0)</f>
        <v>0</v>
      </c>
      <c r="BF374" s="156">
        <f>IF($N$374="snížená",$J$374,0)</f>
        <v>0</v>
      </c>
      <c r="BG374" s="156">
        <f>IF($N$374="zákl. přenesená",$J$374,0)</f>
        <v>0</v>
      </c>
      <c r="BH374" s="156">
        <f>IF($N$374="sníž. přenesená",$J$374,0)</f>
        <v>0</v>
      </c>
      <c r="BI374" s="156">
        <f>IF($N$374="nulová",$J$374,0)</f>
        <v>0</v>
      </c>
      <c r="BJ374" s="89" t="s">
        <v>22</v>
      </c>
      <c r="BK374" s="156">
        <f>ROUND($I$374*$H$374,2)</f>
        <v>0</v>
      </c>
      <c r="BL374" s="89" t="s">
        <v>87</v>
      </c>
      <c r="BM374" s="89" t="s">
        <v>478</v>
      </c>
    </row>
    <row r="375" spans="2:47" s="6" customFormat="1" ht="16.5" customHeight="1">
      <c r="B375" s="23"/>
      <c r="C375" s="24"/>
      <c r="D375" s="157" t="s">
        <v>136</v>
      </c>
      <c r="E375" s="24"/>
      <c r="F375" s="158" t="s">
        <v>479</v>
      </c>
      <c r="G375" s="24"/>
      <c r="H375" s="24"/>
      <c r="J375" s="24"/>
      <c r="K375" s="24"/>
      <c r="L375" s="43"/>
      <c r="M375" s="56"/>
      <c r="N375" s="24"/>
      <c r="O375" s="24"/>
      <c r="P375" s="24"/>
      <c r="Q375" s="24"/>
      <c r="R375" s="24"/>
      <c r="S375" s="24"/>
      <c r="T375" s="57"/>
      <c r="AT375" s="6" t="s">
        <v>136</v>
      </c>
      <c r="AU375" s="6" t="s">
        <v>81</v>
      </c>
    </row>
    <row r="376" spans="2:47" s="6" customFormat="1" ht="30.75" customHeight="1">
      <c r="B376" s="23"/>
      <c r="C376" s="24"/>
      <c r="D376" s="159" t="s">
        <v>138</v>
      </c>
      <c r="E376" s="24"/>
      <c r="F376" s="160" t="s">
        <v>480</v>
      </c>
      <c r="G376" s="24"/>
      <c r="H376" s="24"/>
      <c r="J376" s="24"/>
      <c r="K376" s="24"/>
      <c r="L376" s="43"/>
      <c r="M376" s="56"/>
      <c r="N376" s="24"/>
      <c r="O376" s="24"/>
      <c r="P376" s="24"/>
      <c r="Q376" s="24"/>
      <c r="R376" s="24"/>
      <c r="S376" s="24"/>
      <c r="T376" s="57"/>
      <c r="AT376" s="6" t="s">
        <v>138</v>
      </c>
      <c r="AU376" s="6" t="s">
        <v>81</v>
      </c>
    </row>
    <row r="377" spans="2:51" s="6" customFormat="1" ht="15.75" customHeight="1">
      <c r="B377" s="161"/>
      <c r="C377" s="162"/>
      <c r="D377" s="159" t="s">
        <v>140</v>
      </c>
      <c r="E377" s="162"/>
      <c r="F377" s="163" t="s">
        <v>481</v>
      </c>
      <c r="G377" s="162"/>
      <c r="H377" s="162"/>
      <c r="J377" s="162"/>
      <c r="K377" s="162"/>
      <c r="L377" s="164"/>
      <c r="M377" s="165"/>
      <c r="N377" s="162"/>
      <c r="O377" s="162"/>
      <c r="P377" s="162"/>
      <c r="Q377" s="162"/>
      <c r="R377" s="162"/>
      <c r="S377" s="162"/>
      <c r="T377" s="166"/>
      <c r="AT377" s="167" t="s">
        <v>140</v>
      </c>
      <c r="AU377" s="167" t="s">
        <v>81</v>
      </c>
      <c r="AV377" s="167" t="s">
        <v>22</v>
      </c>
      <c r="AW377" s="167" t="s">
        <v>104</v>
      </c>
      <c r="AX377" s="167" t="s">
        <v>74</v>
      </c>
      <c r="AY377" s="167" t="s">
        <v>128</v>
      </c>
    </row>
    <row r="378" spans="2:51" s="6" customFormat="1" ht="15.75" customHeight="1">
      <c r="B378" s="161"/>
      <c r="C378" s="162"/>
      <c r="D378" s="159" t="s">
        <v>140</v>
      </c>
      <c r="E378" s="162"/>
      <c r="F378" s="163" t="s">
        <v>367</v>
      </c>
      <c r="G378" s="162"/>
      <c r="H378" s="162"/>
      <c r="J378" s="162"/>
      <c r="K378" s="162"/>
      <c r="L378" s="164"/>
      <c r="M378" s="165"/>
      <c r="N378" s="162"/>
      <c r="O378" s="162"/>
      <c r="P378" s="162"/>
      <c r="Q378" s="162"/>
      <c r="R378" s="162"/>
      <c r="S378" s="162"/>
      <c r="T378" s="166"/>
      <c r="AT378" s="167" t="s">
        <v>140</v>
      </c>
      <c r="AU378" s="167" t="s">
        <v>81</v>
      </c>
      <c r="AV378" s="167" t="s">
        <v>22</v>
      </c>
      <c r="AW378" s="167" t="s">
        <v>104</v>
      </c>
      <c r="AX378" s="167" t="s">
        <v>74</v>
      </c>
      <c r="AY378" s="167" t="s">
        <v>128</v>
      </c>
    </row>
    <row r="379" spans="2:51" s="6" customFormat="1" ht="15.75" customHeight="1">
      <c r="B379" s="161"/>
      <c r="C379" s="162"/>
      <c r="D379" s="159" t="s">
        <v>140</v>
      </c>
      <c r="E379" s="162"/>
      <c r="F379" s="163" t="s">
        <v>368</v>
      </c>
      <c r="G379" s="162"/>
      <c r="H379" s="162"/>
      <c r="J379" s="162"/>
      <c r="K379" s="162"/>
      <c r="L379" s="164"/>
      <c r="M379" s="165"/>
      <c r="N379" s="162"/>
      <c r="O379" s="162"/>
      <c r="P379" s="162"/>
      <c r="Q379" s="162"/>
      <c r="R379" s="162"/>
      <c r="S379" s="162"/>
      <c r="T379" s="166"/>
      <c r="AT379" s="167" t="s">
        <v>140</v>
      </c>
      <c r="AU379" s="167" t="s">
        <v>81</v>
      </c>
      <c r="AV379" s="167" t="s">
        <v>22</v>
      </c>
      <c r="AW379" s="167" t="s">
        <v>104</v>
      </c>
      <c r="AX379" s="167" t="s">
        <v>74</v>
      </c>
      <c r="AY379" s="167" t="s">
        <v>128</v>
      </c>
    </row>
    <row r="380" spans="2:51" s="6" customFormat="1" ht="15.75" customHeight="1">
      <c r="B380" s="168"/>
      <c r="C380" s="169"/>
      <c r="D380" s="159" t="s">
        <v>140</v>
      </c>
      <c r="E380" s="169"/>
      <c r="F380" s="170" t="s">
        <v>482</v>
      </c>
      <c r="G380" s="169"/>
      <c r="H380" s="171">
        <v>4.667</v>
      </c>
      <c r="J380" s="169"/>
      <c r="K380" s="169"/>
      <c r="L380" s="172"/>
      <c r="M380" s="173"/>
      <c r="N380" s="169"/>
      <c r="O380" s="169"/>
      <c r="P380" s="169"/>
      <c r="Q380" s="169"/>
      <c r="R380" s="169"/>
      <c r="S380" s="169"/>
      <c r="T380" s="174"/>
      <c r="AT380" s="175" t="s">
        <v>140</v>
      </c>
      <c r="AU380" s="175" t="s">
        <v>81</v>
      </c>
      <c r="AV380" s="175" t="s">
        <v>81</v>
      </c>
      <c r="AW380" s="175" t="s">
        <v>104</v>
      </c>
      <c r="AX380" s="175" t="s">
        <v>74</v>
      </c>
      <c r="AY380" s="175" t="s">
        <v>128</v>
      </c>
    </row>
    <row r="381" spans="2:51" s="6" customFormat="1" ht="15.75" customHeight="1">
      <c r="B381" s="184"/>
      <c r="C381" s="185"/>
      <c r="D381" s="159" t="s">
        <v>140</v>
      </c>
      <c r="E381" s="185"/>
      <c r="F381" s="186" t="s">
        <v>162</v>
      </c>
      <c r="G381" s="185"/>
      <c r="H381" s="187">
        <v>4.667</v>
      </c>
      <c r="J381" s="185"/>
      <c r="K381" s="185"/>
      <c r="L381" s="188"/>
      <c r="M381" s="189"/>
      <c r="N381" s="185"/>
      <c r="O381" s="185"/>
      <c r="P381" s="185"/>
      <c r="Q381" s="185"/>
      <c r="R381" s="185"/>
      <c r="S381" s="185"/>
      <c r="T381" s="190"/>
      <c r="AT381" s="191" t="s">
        <v>140</v>
      </c>
      <c r="AU381" s="191" t="s">
        <v>81</v>
      </c>
      <c r="AV381" s="191" t="s">
        <v>84</v>
      </c>
      <c r="AW381" s="191" t="s">
        <v>104</v>
      </c>
      <c r="AX381" s="191" t="s">
        <v>74</v>
      </c>
      <c r="AY381" s="191" t="s">
        <v>128</v>
      </c>
    </row>
    <row r="382" spans="2:51" s="6" customFormat="1" ht="15.75" customHeight="1">
      <c r="B382" s="176"/>
      <c r="C382" s="177"/>
      <c r="D382" s="159" t="s">
        <v>140</v>
      </c>
      <c r="E382" s="177"/>
      <c r="F382" s="178" t="s">
        <v>143</v>
      </c>
      <c r="G382" s="177"/>
      <c r="H382" s="179">
        <v>4.667</v>
      </c>
      <c r="J382" s="177"/>
      <c r="K382" s="177"/>
      <c r="L382" s="180"/>
      <c r="M382" s="181"/>
      <c r="N382" s="177"/>
      <c r="O382" s="177"/>
      <c r="P382" s="177"/>
      <c r="Q382" s="177"/>
      <c r="R382" s="177"/>
      <c r="S382" s="177"/>
      <c r="T382" s="182"/>
      <c r="AT382" s="183" t="s">
        <v>140</v>
      </c>
      <c r="AU382" s="183" t="s">
        <v>81</v>
      </c>
      <c r="AV382" s="183" t="s">
        <v>87</v>
      </c>
      <c r="AW382" s="183" t="s">
        <v>104</v>
      </c>
      <c r="AX382" s="183" t="s">
        <v>22</v>
      </c>
      <c r="AY382" s="183" t="s">
        <v>128</v>
      </c>
    </row>
    <row r="383" spans="2:65" s="6" customFormat="1" ht="15.75" customHeight="1">
      <c r="B383" s="23"/>
      <c r="C383" s="145" t="s">
        <v>483</v>
      </c>
      <c r="D383" s="145" t="s">
        <v>130</v>
      </c>
      <c r="E383" s="146" t="s">
        <v>484</v>
      </c>
      <c r="F383" s="147" t="s">
        <v>485</v>
      </c>
      <c r="G383" s="148" t="s">
        <v>153</v>
      </c>
      <c r="H383" s="149">
        <v>26.641</v>
      </c>
      <c r="I383" s="150"/>
      <c r="J383" s="151">
        <f>ROUND($I$383*$H$383,2)</f>
        <v>0</v>
      </c>
      <c r="K383" s="147" t="s">
        <v>134</v>
      </c>
      <c r="L383" s="43"/>
      <c r="M383" s="152"/>
      <c r="N383" s="153" t="s">
        <v>45</v>
      </c>
      <c r="O383" s="24"/>
      <c r="P383" s="154">
        <f>$O$383*$H$383</f>
        <v>0</v>
      </c>
      <c r="Q383" s="154">
        <v>2.453292204</v>
      </c>
      <c r="R383" s="154">
        <f>$Q$383*$H$383</f>
        <v>65.358157606764</v>
      </c>
      <c r="S383" s="154">
        <v>0</v>
      </c>
      <c r="T383" s="155">
        <f>$S$383*$H$383</f>
        <v>0</v>
      </c>
      <c r="AR383" s="89" t="s">
        <v>87</v>
      </c>
      <c r="AT383" s="89" t="s">
        <v>130</v>
      </c>
      <c r="AU383" s="89" t="s">
        <v>81</v>
      </c>
      <c r="AY383" s="6" t="s">
        <v>128</v>
      </c>
      <c r="BE383" s="156">
        <f>IF($N$383="základní",$J$383,0)</f>
        <v>0</v>
      </c>
      <c r="BF383" s="156">
        <f>IF($N$383="snížená",$J$383,0)</f>
        <v>0</v>
      </c>
      <c r="BG383" s="156">
        <f>IF($N$383="zákl. přenesená",$J$383,0)</f>
        <v>0</v>
      </c>
      <c r="BH383" s="156">
        <f>IF($N$383="sníž. přenesená",$J$383,0)</f>
        <v>0</v>
      </c>
      <c r="BI383" s="156">
        <f>IF($N$383="nulová",$J$383,0)</f>
        <v>0</v>
      </c>
      <c r="BJ383" s="89" t="s">
        <v>22</v>
      </c>
      <c r="BK383" s="156">
        <f>ROUND($I$383*$H$383,2)</f>
        <v>0</v>
      </c>
      <c r="BL383" s="89" t="s">
        <v>87</v>
      </c>
      <c r="BM383" s="89" t="s">
        <v>486</v>
      </c>
    </row>
    <row r="384" spans="2:47" s="6" customFormat="1" ht="16.5" customHeight="1">
      <c r="B384" s="23"/>
      <c r="C384" s="24"/>
      <c r="D384" s="157" t="s">
        <v>136</v>
      </c>
      <c r="E384" s="24"/>
      <c r="F384" s="158" t="s">
        <v>487</v>
      </c>
      <c r="G384" s="24"/>
      <c r="H384" s="24"/>
      <c r="J384" s="24"/>
      <c r="K384" s="24"/>
      <c r="L384" s="43"/>
      <c r="M384" s="56"/>
      <c r="N384" s="24"/>
      <c r="O384" s="24"/>
      <c r="P384" s="24"/>
      <c r="Q384" s="24"/>
      <c r="R384" s="24"/>
      <c r="S384" s="24"/>
      <c r="T384" s="57"/>
      <c r="AT384" s="6" t="s">
        <v>136</v>
      </c>
      <c r="AU384" s="6" t="s">
        <v>81</v>
      </c>
    </row>
    <row r="385" spans="2:47" s="6" customFormat="1" ht="84.75" customHeight="1">
      <c r="B385" s="23"/>
      <c r="C385" s="24"/>
      <c r="D385" s="159" t="s">
        <v>138</v>
      </c>
      <c r="E385" s="24"/>
      <c r="F385" s="160" t="s">
        <v>462</v>
      </c>
      <c r="G385" s="24"/>
      <c r="H385" s="24"/>
      <c r="J385" s="24"/>
      <c r="K385" s="24"/>
      <c r="L385" s="43"/>
      <c r="M385" s="56"/>
      <c r="N385" s="24"/>
      <c r="O385" s="24"/>
      <c r="P385" s="24"/>
      <c r="Q385" s="24"/>
      <c r="R385" s="24"/>
      <c r="S385" s="24"/>
      <c r="T385" s="57"/>
      <c r="AT385" s="6" t="s">
        <v>138</v>
      </c>
      <c r="AU385" s="6" t="s">
        <v>81</v>
      </c>
    </row>
    <row r="386" spans="2:51" s="6" customFormat="1" ht="15.75" customHeight="1">
      <c r="B386" s="161"/>
      <c r="C386" s="162"/>
      <c r="D386" s="159" t="s">
        <v>140</v>
      </c>
      <c r="E386" s="162"/>
      <c r="F386" s="163" t="s">
        <v>488</v>
      </c>
      <c r="G386" s="162"/>
      <c r="H386" s="162"/>
      <c r="J386" s="162"/>
      <c r="K386" s="162"/>
      <c r="L386" s="164"/>
      <c r="M386" s="165"/>
      <c r="N386" s="162"/>
      <c r="O386" s="162"/>
      <c r="P386" s="162"/>
      <c r="Q386" s="162"/>
      <c r="R386" s="162"/>
      <c r="S386" s="162"/>
      <c r="T386" s="166"/>
      <c r="AT386" s="167" t="s">
        <v>140</v>
      </c>
      <c r="AU386" s="167" t="s">
        <v>81</v>
      </c>
      <c r="AV386" s="167" t="s">
        <v>22</v>
      </c>
      <c r="AW386" s="167" t="s">
        <v>104</v>
      </c>
      <c r="AX386" s="167" t="s">
        <v>74</v>
      </c>
      <c r="AY386" s="167" t="s">
        <v>128</v>
      </c>
    </row>
    <row r="387" spans="2:51" s="6" customFormat="1" ht="15.75" customHeight="1">
      <c r="B387" s="161"/>
      <c r="C387" s="162"/>
      <c r="D387" s="159" t="s">
        <v>140</v>
      </c>
      <c r="E387" s="162"/>
      <c r="F387" s="163" t="s">
        <v>283</v>
      </c>
      <c r="G387" s="162"/>
      <c r="H387" s="162"/>
      <c r="J387" s="162"/>
      <c r="K387" s="162"/>
      <c r="L387" s="164"/>
      <c r="M387" s="165"/>
      <c r="N387" s="162"/>
      <c r="O387" s="162"/>
      <c r="P387" s="162"/>
      <c r="Q387" s="162"/>
      <c r="R387" s="162"/>
      <c r="S387" s="162"/>
      <c r="T387" s="166"/>
      <c r="AT387" s="167" t="s">
        <v>140</v>
      </c>
      <c r="AU387" s="167" t="s">
        <v>81</v>
      </c>
      <c r="AV387" s="167" t="s">
        <v>22</v>
      </c>
      <c r="AW387" s="167" t="s">
        <v>104</v>
      </c>
      <c r="AX387" s="167" t="s">
        <v>74</v>
      </c>
      <c r="AY387" s="167" t="s">
        <v>128</v>
      </c>
    </row>
    <row r="388" spans="2:51" s="6" customFormat="1" ht="15.75" customHeight="1">
      <c r="B388" s="161"/>
      <c r="C388" s="162"/>
      <c r="D388" s="159" t="s">
        <v>140</v>
      </c>
      <c r="E388" s="162"/>
      <c r="F388" s="163" t="s">
        <v>284</v>
      </c>
      <c r="G388" s="162"/>
      <c r="H388" s="162"/>
      <c r="J388" s="162"/>
      <c r="K388" s="162"/>
      <c r="L388" s="164"/>
      <c r="M388" s="165"/>
      <c r="N388" s="162"/>
      <c r="O388" s="162"/>
      <c r="P388" s="162"/>
      <c r="Q388" s="162"/>
      <c r="R388" s="162"/>
      <c r="S388" s="162"/>
      <c r="T388" s="166"/>
      <c r="AT388" s="167" t="s">
        <v>140</v>
      </c>
      <c r="AU388" s="167" t="s">
        <v>81</v>
      </c>
      <c r="AV388" s="167" t="s">
        <v>22</v>
      </c>
      <c r="AW388" s="167" t="s">
        <v>104</v>
      </c>
      <c r="AX388" s="167" t="s">
        <v>74</v>
      </c>
      <c r="AY388" s="167" t="s">
        <v>128</v>
      </c>
    </row>
    <row r="389" spans="2:51" s="6" customFormat="1" ht="15.75" customHeight="1">
      <c r="B389" s="168"/>
      <c r="C389" s="169"/>
      <c r="D389" s="159" t="s">
        <v>140</v>
      </c>
      <c r="E389" s="169"/>
      <c r="F389" s="170" t="s">
        <v>489</v>
      </c>
      <c r="G389" s="169"/>
      <c r="H389" s="171">
        <v>16.173</v>
      </c>
      <c r="J389" s="169"/>
      <c r="K389" s="169"/>
      <c r="L389" s="172"/>
      <c r="M389" s="173"/>
      <c r="N389" s="169"/>
      <c r="O389" s="169"/>
      <c r="P389" s="169"/>
      <c r="Q389" s="169"/>
      <c r="R389" s="169"/>
      <c r="S389" s="169"/>
      <c r="T389" s="174"/>
      <c r="AT389" s="175" t="s">
        <v>140</v>
      </c>
      <c r="AU389" s="175" t="s">
        <v>81</v>
      </c>
      <c r="AV389" s="175" t="s">
        <v>81</v>
      </c>
      <c r="AW389" s="175" t="s">
        <v>104</v>
      </c>
      <c r="AX389" s="175" t="s">
        <v>74</v>
      </c>
      <c r="AY389" s="175" t="s">
        <v>128</v>
      </c>
    </row>
    <row r="390" spans="2:51" s="6" customFormat="1" ht="15.75" customHeight="1">
      <c r="B390" s="161"/>
      <c r="C390" s="162"/>
      <c r="D390" s="159" t="s">
        <v>140</v>
      </c>
      <c r="E390" s="162"/>
      <c r="F390" s="163" t="s">
        <v>286</v>
      </c>
      <c r="G390" s="162"/>
      <c r="H390" s="162"/>
      <c r="J390" s="162"/>
      <c r="K390" s="162"/>
      <c r="L390" s="164"/>
      <c r="M390" s="165"/>
      <c r="N390" s="162"/>
      <c r="O390" s="162"/>
      <c r="P390" s="162"/>
      <c r="Q390" s="162"/>
      <c r="R390" s="162"/>
      <c r="S390" s="162"/>
      <c r="T390" s="166"/>
      <c r="AT390" s="167" t="s">
        <v>140</v>
      </c>
      <c r="AU390" s="167" t="s">
        <v>81</v>
      </c>
      <c r="AV390" s="167" t="s">
        <v>22</v>
      </c>
      <c r="AW390" s="167" t="s">
        <v>104</v>
      </c>
      <c r="AX390" s="167" t="s">
        <v>74</v>
      </c>
      <c r="AY390" s="167" t="s">
        <v>128</v>
      </c>
    </row>
    <row r="391" spans="2:51" s="6" customFormat="1" ht="15.75" customHeight="1">
      <c r="B391" s="168"/>
      <c r="C391" s="169"/>
      <c r="D391" s="159" t="s">
        <v>140</v>
      </c>
      <c r="E391" s="169"/>
      <c r="F391" s="170" t="s">
        <v>490</v>
      </c>
      <c r="G391" s="169"/>
      <c r="H391" s="171">
        <v>10.468</v>
      </c>
      <c r="J391" s="169"/>
      <c r="K391" s="169"/>
      <c r="L391" s="172"/>
      <c r="M391" s="173"/>
      <c r="N391" s="169"/>
      <c r="O391" s="169"/>
      <c r="P391" s="169"/>
      <c r="Q391" s="169"/>
      <c r="R391" s="169"/>
      <c r="S391" s="169"/>
      <c r="T391" s="174"/>
      <c r="AT391" s="175" t="s">
        <v>140</v>
      </c>
      <c r="AU391" s="175" t="s">
        <v>81</v>
      </c>
      <c r="AV391" s="175" t="s">
        <v>81</v>
      </c>
      <c r="AW391" s="175" t="s">
        <v>104</v>
      </c>
      <c r="AX391" s="175" t="s">
        <v>74</v>
      </c>
      <c r="AY391" s="175" t="s">
        <v>128</v>
      </c>
    </row>
    <row r="392" spans="2:51" s="6" customFormat="1" ht="15.75" customHeight="1">
      <c r="B392" s="184"/>
      <c r="C392" s="185"/>
      <c r="D392" s="159" t="s">
        <v>140</v>
      </c>
      <c r="E392" s="185"/>
      <c r="F392" s="186" t="s">
        <v>162</v>
      </c>
      <c r="G392" s="185"/>
      <c r="H392" s="187">
        <v>26.641</v>
      </c>
      <c r="J392" s="185"/>
      <c r="K392" s="185"/>
      <c r="L392" s="188"/>
      <c r="M392" s="189"/>
      <c r="N392" s="185"/>
      <c r="O392" s="185"/>
      <c r="P392" s="185"/>
      <c r="Q392" s="185"/>
      <c r="R392" s="185"/>
      <c r="S392" s="185"/>
      <c r="T392" s="190"/>
      <c r="AT392" s="191" t="s">
        <v>140</v>
      </c>
      <c r="AU392" s="191" t="s">
        <v>81</v>
      </c>
      <c r="AV392" s="191" t="s">
        <v>84</v>
      </c>
      <c r="AW392" s="191" t="s">
        <v>104</v>
      </c>
      <c r="AX392" s="191" t="s">
        <v>74</v>
      </c>
      <c r="AY392" s="191" t="s">
        <v>128</v>
      </c>
    </row>
    <row r="393" spans="2:51" s="6" customFormat="1" ht="15.75" customHeight="1">
      <c r="B393" s="176"/>
      <c r="C393" s="177"/>
      <c r="D393" s="159" t="s">
        <v>140</v>
      </c>
      <c r="E393" s="177"/>
      <c r="F393" s="178" t="s">
        <v>143</v>
      </c>
      <c r="G393" s="177"/>
      <c r="H393" s="179">
        <v>26.641</v>
      </c>
      <c r="J393" s="177"/>
      <c r="K393" s="177"/>
      <c r="L393" s="180"/>
      <c r="M393" s="181"/>
      <c r="N393" s="177"/>
      <c r="O393" s="177"/>
      <c r="P393" s="177"/>
      <c r="Q393" s="177"/>
      <c r="R393" s="177"/>
      <c r="S393" s="177"/>
      <c r="T393" s="182"/>
      <c r="AT393" s="183" t="s">
        <v>140</v>
      </c>
      <c r="AU393" s="183" t="s">
        <v>81</v>
      </c>
      <c r="AV393" s="183" t="s">
        <v>87</v>
      </c>
      <c r="AW393" s="183" t="s">
        <v>104</v>
      </c>
      <c r="AX393" s="183" t="s">
        <v>22</v>
      </c>
      <c r="AY393" s="183" t="s">
        <v>128</v>
      </c>
    </row>
    <row r="394" spans="2:65" s="6" customFormat="1" ht="15.75" customHeight="1">
      <c r="B394" s="23"/>
      <c r="C394" s="145" t="s">
        <v>491</v>
      </c>
      <c r="D394" s="145" t="s">
        <v>130</v>
      </c>
      <c r="E394" s="146" t="s">
        <v>492</v>
      </c>
      <c r="F394" s="147" t="s">
        <v>493</v>
      </c>
      <c r="G394" s="148" t="s">
        <v>133</v>
      </c>
      <c r="H394" s="149">
        <v>83.775</v>
      </c>
      <c r="I394" s="150"/>
      <c r="J394" s="151">
        <f>ROUND($I$394*$H$394,2)</f>
        <v>0</v>
      </c>
      <c r="K394" s="147" t="s">
        <v>134</v>
      </c>
      <c r="L394" s="43"/>
      <c r="M394" s="152"/>
      <c r="N394" s="153" t="s">
        <v>45</v>
      </c>
      <c r="O394" s="24"/>
      <c r="P394" s="154">
        <f>$O$394*$H$394</f>
        <v>0</v>
      </c>
      <c r="Q394" s="154">
        <v>0.01743</v>
      </c>
      <c r="R394" s="154">
        <f>$Q$394*$H$394</f>
        <v>1.4601982500000001</v>
      </c>
      <c r="S394" s="154">
        <v>0</v>
      </c>
      <c r="T394" s="155">
        <f>$S$394*$H$394</f>
        <v>0</v>
      </c>
      <c r="AR394" s="89" t="s">
        <v>87</v>
      </c>
      <c r="AT394" s="89" t="s">
        <v>130</v>
      </c>
      <c r="AU394" s="89" t="s">
        <v>81</v>
      </c>
      <c r="AY394" s="6" t="s">
        <v>128</v>
      </c>
      <c r="BE394" s="156">
        <f>IF($N$394="základní",$J$394,0)</f>
        <v>0</v>
      </c>
      <c r="BF394" s="156">
        <f>IF($N$394="snížená",$J$394,0)</f>
        <v>0</v>
      </c>
      <c r="BG394" s="156">
        <f>IF($N$394="zákl. přenesená",$J$394,0)</f>
        <v>0</v>
      </c>
      <c r="BH394" s="156">
        <f>IF($N$394="sníž. přenesená",$J$394,0)</f>
        <v>0</v>
      </c>
      <c r="BI394" s="156">
        <f>IF($N$394="nulová",$J$394,0)</f>
        <v>0</v>
      </c>
      <c r="BJ394" s="89" t="s">
        <v>22</v>
      </c>
      <c r="BK394" s="156">
        <f>ROUND($I$394*$H$394,2)</f>
        <v>0</v>
      </c>
      <c r="BL394" s="89" t="s">
        <v>87</v>
      </c>
      <c r="BM394" s="89" t="s">
        <v>494</v>
      </c>
    </row>
    <row r="395" spans="2:47" s="6" customFormat="1" ht="27" customHeight="1">
      <c r="B395" s="23"/>
      <c r="C395" s="24"/>
      <c r="D395" s="157" t="s">
        <v>136</v>
      </c>
      <c r="E395" s="24"/>
      <c r="F395" s="158" t="s">
        <v>495</v>
      </c>
      <c r="G395" s="24"/>
      <c r="H395" s="24"/>
      <c r="J395" s="24"/>
      <c r="K395" s="24"/>
      <c r="L395" s="43"/>
      <c r="M395" s="56"/>
      <c r="N395" s="24"/>
      <c r="O395" s="24"/>
      <c r="P395" s="24"/>
      <c r="Q395" s="24"/>
      <c r="R395" s="24"/>
      <c r="S395" s="24"/>
      <c r="T395" s="57"/>
      <c r="AT395" s="6" t="s">
        <v>136</v>
      </c>
      <c r="AU395" s="6" t="s">
        <v>81</v>
      </c>
    </row>
    <row r="396" spans="2:51" s="6" customFormat="1" ht="15.75" customHeight="1">
      <c r="B396" s="161"/>
      <c r="C396" s="162"/>
      <c r="D396" s="159" t="s">
        <v>140</v>
      </c>
      <c r="E396" s="162"/>
      <c r="F396" s="163" t="s">
        <v>496</v>
      </c>
      <c r="G396" s="162"/>
      <c r="H396" s="162"/>
      <c r="J396" s="162"/>
      <c r="K396" s="162"/>
      <c r="L396" s="164"/>
      <c r="M396" s="165"/>
      <c r="N396" s="162"/>
      <c r="O396" s="162"/>
      <c r="P396" s="162"/>
      <c r="Q396" s="162"/>
      <c r="R396" s="162"/>
      <c r="S396" s="162"/>
      <c r="T396" s="166"/>
      <c r="AT396" s="167" t="s">
        <v>140</v>
      </c>
      <c r="AU396" s="167" t="s">
        <v>81</v>
      </c>
      <c r="AV396" s="167" t="s">
        <v>22</v>
      </c>
      <c r="AW396" s="167" t="s">
        <v>104</v>
      </c>
      <c r="AX396" s="167" t="s">
        <v>74</v>
      </c>
      <c r="AY396" s="167" t="s">
        <v>128</v>
      </c>
    </row>
    <row r="397" spans="2:51" s="6" customFormat="1" ht="15.75" customHeight="1">
      <c r="B397" s="161"/>
      <c r="C397" s="162"/>
      <c r="D397" s="159" t="s">
        <v>140</v>
      </c>
      <c r="E397" s="162"/>
      <c r="F397" s="163" t="s">
        <v>283</v>
      </c>
      <c r="G397" s="162"/>
      <c r="H397" s="162"/>
      <c r="J397" s="162"/>
      <c r="K397" s="162"/>
      <c r="L397" s="164"/>
      <c r="M397" s="165"/>
      <c r="N397" s="162"/>
      <c r="O397" s="162"/>
      <c r="P397" s="162"/>
      <c r="Q397" s="162"/>
      <c r="R397" s="162"/>
      <c r="S397" s="162"/>
      <c r="T397" s="166"/>
      <c r="AT397" s="167" t="s">
        <v>140</v>
      </c>
      <c r="AU397" s="167" t="s">
        <v>81</v>
      </c>
      <c r="AV397" s="167" t="s">
        <v>22</v>
      </c>
      <c r="AW397" s="167" t="s">
        <v>104</v>
      </c>
      <c r="AX397" s="167" t="s">
        <v>74</v>
      </c>
      <c r="AY397" s="167" t="s">
        <v>128</v>
      </c>
    </row>
    <row r="398" spans="2:51" s="6" customFormat="1" ht="15.75" customHeight="1">
      <c r="B398" s="161"/>
      <c r="C398" s="162"/>
      <c r="D398" s="159" t="s">
        <v>140</v>
      </c>
      <c r="E398" s="162"/>
      <c r="F398" s="163" t="s">
        <v>284</v>
      </c>
      <c r="G398" s="162"/>
      <c r="H398" s="162"/>
      <c r="J398" s="162"/>
      <c r="K398" s="162"/>
      <c r="L398" s="164"/>
      <c r="M398" s="165"/>
      <c r="N398" s="162"/>
      <c r="O398" s="162"/>
      <c r="P398" s="162"/>
      <c r="Q398" s="162"/>
      <c r="R398" s="162"/>
      <c r="S398" s="162"/>
      <c r="T398" s="166"/>
      <c r="AT398" s="167" t="s">
        <v>140</v>
      </c>
      <c r="AU398" s="167" t="s">
        <v>81</v>
      </c>
      <c r="AV398" s="167" t="s">
        <v>22</v>
      </c>
      <c r="AW398" s="167" t="s">
        <v>104</v>
      </c>
      <c r="AX398" s="167" t="s">
        <v>74</v>
      </c>
      <c r="AY398" s="167" t="s">
        <v>128</v>
      </c>
    </row>
    <row r="399" spans="2:51" s="6" customFormat="1" ht="15.75" customHeight="1">
      <c r="B399" s="168"/>
      <c r="C399" s="169"/>
      <c r="D399" s="159" t="s">
        <v>140</v>
      </c>
      <c r="E399" s="169"/>
      <c r="F399" s="170" t="s">
        <v>497</v>
      </c>
      <c r="G399" s="169"/>
      <c r="H399" s="171">
        <v>53.882</v>
      </c>
      <c r="J399" s="169"/>
      <c r="K399" s="169"/>
      <c r="L399" s="172"/>
      <c r="M399" s="173"/>
      <c r="N399" s="169"/>
      <c r="O399" s="169"/>
      <c r="P399" s="169"/>
      <c r="Q399" s="169"/>
      <c r="R399" s="169"/>
      <c r="S399" s="169"/>
      <c r="T399" s="174"/>
      <c r="AT399" s="175" t="s">
        <v>140</v>
      </c>
      <c r="AU399" s="175" t="s">
        <v>81</v>
      </c>
      <c r="AV399" s="175" t="s">
        <v>81</v>
      </c>
      <c r="AW399" s="175" t="s">
        <v>104</v>
      </c>
      <c r="AX399" s="175" t="s">
        <v>74</v>
      </c>
      <c r="AY399" s="175" t="s">
        <v>128</v>
      </c>
    </row>
    <row r="400" spans="2:51" s="6" customFormat="1" ht="15.75" customHeight="1">
      <c r="B400" s="161"/>
      <c r="C400" s="162"/>
      <c r="D400" s="159" t="s">
        <v>140</v>
      </c>
      <c r="E400" s="162"/>
      <c r="F400" s="163" t="s">
        <v>286</v>
      </c>
      <c r="G400" s="162"/>
      <c r="H400" s="162"/>
      <c r="J400" s="162"/>
      <c r="K400" s="162"/>
      <c r="L400" s="164"/>
      <c r="M400" s="165"/>
      <c r="N400" s="162"/>
      <c r="O400" s="162"/>
      <c r="P400" s="162"/>
      <c r="Q400" s="162"/>
      <c r="R400" s="162"/>
      <c r="S400" s="162"/>
      <c r="T400" s="166"/>
      <c r="AT400" s="167" t="s">
        <v>140</v>
      </c>
      <c r="AU400" s="167" t="s">
        <v>81</v>
      </c>
      <c r="AV400" s="167" t="s">
        <v>22</v>
      </c>
      <c r="AW400" s="167" t="s">
        <v>104</v>
      </c>
      <c r="AX400" s="167" t="s">
        <v>74</v>
      </c>
      <c r="AY400" s="167" t="s">
        <v>128</v>
      </c>
    </row>
    <row r="401" spans="2:51" s="6" customFormat="1" ht="15.75" customHeight="1">
      <c r="B401" s="168"/>
      <c r="C401" s="169"/>
      <c r="D401" s="159" t="s">
        <v>140</v>
      </c>
      <c r="E401" s="169"/>
      <c r="F401" s="170" t="s">
        <v>498</v>
      </c>
      <c r="G401" s="169"/>
      <c r="H401" s="171">
        <v>29.893</v>
      </c>
      <c r="J401" s="169"/>
      <c r="K401" s="169"/>
      <c r="L401" s="172"/>
      <c r="M401" s="173"/>
      <c r="N401" s="169"/>
      <c r="O401" s="169"/>
      <c r="P401" s="169"/>
      <c r="Q401" s="169"/>
      <c r="R401" s="169"/>
      <c r="S401" s="169"/>
      <c r="T401" s="174"/>
      <c r="AT401" s="175" t="s">
        <v>140</v>
      </c>
      <c r="AU401" s="175" t="s">
        <v>81</v>
      </c>
      <c r="AV401" s="175" t="s">
        <v>81</v>
      </c>
      <c r="AW401" s="175" t="s">
        <v>104</v>
      </c>
      <c r="AX401" s="175" t="s">
        <v>74</v>
      </c>
      <c r="AY401" s="175" t="s">
        <v>128</v>
      </c>
    </row>
    <row r="402" spans="2:51" s="6" customFormat="1" ht="15.75" customHeight="1">
      <c r="B402" s="184"/>
      <c r="C402" s="185"/>
      <c r="D402" s="159" t="s">
        <v>140</v>
      </c>
      <c r="E402" s="185"/>
      <c r="F402" s="186" t="s">
        <v>162</v>
      </c>
      <c r="G402" s="185"/>
      <c r="H402" s="187">
        <v>83.775</v>
      </c>
      <c r="J402" s="185"/>
      <c r="K402" s="185"/>
      <c r="L402" s="188"/>
      <c r="M402" s="189"/>
      <c r="N402" s="185"/>
      <c r="O402" s="185"/>
      <c r="P402" s="185"/>
      <c r="Q402" s="185"/>
      <c r="R402" s="185"/>
      <c r="S402" s="185"/>
      <c r="T402" s="190"/>
      <c r="AT402" s="191" t="s">
        <v>140</v>
      </c>
      <c r="AU402" s="191" t="s">
        <v>81</v>
      </c>
      <c r="AV402" s="191" t="s">
        <v>84</v>
      </c>
      <c r="AW402" s="191" t="s">
        <v>104</v>
      </c>
      <c r="AX402" s="191" t="s">
        <v>74</v>
      </c>
      <c r="AY402" s="191" t="s">
        <v>128</v>
      </c>
    </row>
    <row r="403" spans="2:51" s="6" customFormat="1" ht="15.75" customHeight="1">
      <c r="B403" s="176"/>
      <c r="C403" s="177"/>
      <c r="D403" s="159" t="s">
        <v>140</v>
      </c>
      <c r="E403" s="177"/>
      <c r="F403" s="178" t="s">
        <v>143</v>
      </c>
      <c r="G403" s="177"/>
      <c r="H403" s="179">
        <v>83.775</v>
      </c>
      <c r="J403" s="177"/>
      <c r="K403" s="177"/>
      <c r="L403" s="180"/>
      <c r="M403" s="181"/>
      <c r="N403" s="177"/>
      <c r="O403" s="177"/>
      <c r="P403" s="177"/>
      <c r="Q403" s="177"/>
      <c r="R403" s="177"/>
      <c r="S403" s="177"/>
      <c r="T403" s="182"/>
      <c r="AT403" s="183" t="s">
        <v>140</v>
      </c>
      <c r="AU403" s="183" t="s">
        <v>81</v>
      </c>
      <c r="AV403" s="183" t="s">
        <v>87</v>
      </c>
      <c r="AW403" s="183" t="s">
        <v>104</v>
      </c>
      <c r="AX403" s="183" t="s">
        <v>22</v>
      </c>
      <c r="AY403" s="183" t="s">
        <v>128</v>
      </c>
    </row>
    <row r="404" spans="2:65" s="6" customFormat="1" ht="15.75" customHeight="1">
      <c r="B404" s="23"/>
      <c r="C404" s="145" t="s">
        <v>499</v>
      </c>
      <c r="D404" s="145" t="s">
        <v>130</v>
      </c>
      <c r="E404" s="146" t="s">
        <v>500</v>
      </c>
      <c r="F404" s="147" t="s">
        <v>501</v>
      </c>
      <c r="G404" s="148" t="s">
        <v>186</v>
      </c>
      <c r="H404" s="149">
        <v>1.633</v>
      </c>
      <c r="I404" s="150"/>
      <c r="J404" s="151">
        <f>ROUND($I$404*$H$404,2)</f>
        <v>0</v>
      </c>
      <c r="K404" s="147" t="s">
        <v>134</v>
      </c>
      <c r="L404" s="43"/>
      <c r="M404" s="152"/>
      <c r="N404" s="153" t="s">
        <v>45</v>
      </c>
      <c r="O404" s="24"/>
      <c r="P404" s="154">
        <f>$O$404*$H$404</f>
        <v>0</v>
      </c>
      <c r="Q404" s="154">
        <v>1.06017026</v>
      </c>
      <c r="R404" s="154">
        <f>$Q$404*$H$404</f>
        <v>1.7312580345800002</v>
      </c>
      <c r="S404" s="154">
        <v>0</v>
      </c>
      <c r="T404" s="155">
        <f>$S$404*$H$404</f>
        <v>0</v>
      </c>
      <c r="AR404" s="89" t="s">
        <v>87</v>
      </c>
      <c r="AT404" s="89" t="s">
        <v>130</v>
      </c>
      <c r="AU404" s="89" t="s">
        <v>81</v>
      </c>
      <c r="AY404" s="6" t="s">
        <v>128</v>
      </c>
      <c r="BE404" s="156">
        <f>IF($N$404="základní",$J$404,0)</f>
        <v>0</v>
      </c>
      <c r="BF404" s="156">
        <f>IF($N$404="snížená",$J$404,0)</f>
        <v>0</v>
      </c>
      <c r="BG404" s="156">
        <f>IF($N$404="zákl. přenesená",$J$404,0)</f>
        <v>0</v>
      </c>
      <c r="BH404" s="156">
        <f>IF($N$404="sníž. přenesená",$J$404,0)</f>
        <v>0</v>
      </c>
      <c r="BI404" s="156">
        <f>IF($N$404="nulová",$J$404,0)</f>
        <v>0</v>
      </c>
      <c r="BJ404" s="89" t="s">
        <v>22</v>
      </c>
      <c r="BK404" s="156">
        <f>ROUND($I$404*$H$404,2)</f>
        <v>0</v>
      </c>
      <c r="BL404" s="89" t="s">
        <v>87</v>
      </c>
      <c r="BM404" s="89" t="s">
        <v>502</v>
      </c>
    </row>
    <row r="405" spans="2:47" s="6" customFormat="1" ht="16.5" customHeight="1">
      <c r="B405" s="23"/>
      <c r="C405" s="24"/>
      <c r="D405" s="157" t="s">
        <v>136</v>
      </c>
      <c r="E405" s="24"/>
      <c r="F405" s="158" t="s">
        <v>503</v>
      </c>
      <c r="G405" s="24"/>
      <c r="H405" s="24"/>
      <c r="J405" s="24"/>
      <c r="K405" s="24"/>
      <c r="L405" s="43"/>
      <c r="M405" s="56"/>
      <c r="N405" s="24"/>
      <c r="O405" s="24"/>
      <c r="P405" s="24"/>
      <c r="Q405" s="24"/>
      <c r="R405" s="24"/>
      <c r="S405" s="24"/>
      <c r="T405" s="57"/>
      <c r="AT405" s="6" t="s">
        <v>136</v>
      </c>
      <c r="AU405" s="6" t="s">
        <v>81</v>
      </c>
    </row>
    <row r="406" spans="2:47" s="6" customFormat="1" ht="30.75" customHeight="1">
      <c r="B406" s="23"/>
      <c r="C406" s="24"/>
      <c r="D406" s="159" t="s">
        <v>138</v>
      </c>
      <c r="E406" s="24"/>
      <c r="F406" s="160" t="s">
        <v>480</v>
      </c>
      <c r="G406" s="24"/>
      <c r="H406" s="24"/>
      <c r="J406" s="24"/>
      <c r="K406" s="24"/>
      <c r="L406" s="43"/>
      <c r="M406" s="56"/>
      <c r="N406" s="24"/>
      <c r="O406" s="24"/>
      <c r="P406" s="24"/>
      <c r="Q406" s="24"/>
      <c r="R406" s="24"/>
      <c r="S406" s="24"/>
      <c r="T406" s="57"/>
      <c r="AT406" s="6" t="s">
        <v>138</v>
      </c>
      <c r="AU406" s="6" t="s">
        <v>81</v>
      </c>
    </row>
    <row r="407" spans="2:51" s="6" customFormat="1" ht="15.75" customHeight="1">
      <c r="B407" s="161"/>
      <c r="C407" s="162"/>
      <c r="D407" s="159" t="s">
        <v>140</v>
      </c>
      <c r="E407" s="162"/>
      <c r="F407" s="163" t="s">
        <v>504</v>
      </c>
      <c r="G407" s="162"/>
      <c r="H407" s="162"/>
      <c r="J407" s="162"/>
      <c r="K407" s="162"/>
      <c r="L407" s="164"/>
      <c r="M407" s="165"/>
      <c r="N407" s="162"/>
      <c r="O407" s="162"/>
      <c r="P407" s="162"/>
      <c r="Q407" s="162"/>
      <c r="R407" s="162"/>
      <c r="S407" s="162"/>
      <c r="T407" s="166"/>
      <c r="AT407" s="167" t="s">
        <v>140</v>
      </c>
      <c r="AU407" s="167" t="s">
        <v>81</v>
      </c>
      <c r="AV407" s="167" t="s">
        <v>22</v>
      </c>
      <c r="AW407" s="167" t="s">
        <v>104</v>
      </c>
      <c r="AX407" s="167" t="s">
        <v>74</v>
      </c>
      <c r="AY407" s="167" t="s">
        <v>128</v>
      </c>
    </row>
    <row r="408" spans="2:51" s="6" customFormat="1" ht="15.75" customHeight="1">
      <c r="B408" s="161"/>
      <c r="C408" s="162"/>
      <c r="D408" s="159" t="s">
        <v>140</v>
      </c>
      <c r="E408" s="162"/>
      <c r="F408" s="163" t="s">
        <v>488</v>
      </c>
      <c r="G408" s="162"/>
      <c r="H408" s="162"/>
      <c r="J408" s="162"/>
      <c r="K408" s="162"/>
      <c r="L408" s="164"/>
      <c r="M408" s="165"/>
      <c r="N408" s="162"/>
      <c r="O408" s="162"/>
      <c r="P408" s="162"/>
      <c r="Q408" s="162"/>
      <c r="R408" s="162"/>
      <c r="S408" s="162"/>
      <c r="T408" s="166"/>
      <c r="AT408" s="167" t="s">
        <v>140</v>
      </c>
      <c r="AU408" s="167" t="s">
        <v>81</v>
      </c>
      <c r="AV408" s="167" t="s">
        <v>22</v>
      </c>
      <c r="AW408" s="167" t="s">
        <v>104</v>
      </c>
      <c r="AX408" s="167" t="s">
        <v>74</v>
      </c>
      <c r="AY408" s="167" t="s">
        <v>128</v>
      </c>
    </row>
    <row r="409" spans="2:51" s="6" customFormat="1" ht="15.75" customHeight="1">
      <c r="B409" s="161"/>
      <c r="C409" s="162"/>
      <c r="D409" s="159" t="s">
        <v>140</v>
      </c>
      <c r="E409" s="162"/>
      <c r="F409" s="163" t="s">
        <v>283</v>
      </c>
      <c r="G409" s="162"/>
      <c r="H409" s="162"/>
      <c r="J409" s="162"/>
      <c r="K409" s="162"/>
      <c r="L409" s="164"/>
      <c r="M409" s="165"/>
      <c r="N409" s="162"/>
      <c r="O409" s="162"/>
      <c r="P409" s="162"/>
      <c r="Q409" s="162"/>
      <c r="R409" s="162"/>
      <c r="S409" s="162"/>
      <c r="T409" s="166"/>
      <c r="AT409" s="167" t="s">
        <v>140</v>
      </c>
      <c r="AU409" s="167" t="s">
        <v>81</v>
      </c>
      <c r="AV409" s="167" t="s">
        <v>22</v>
      </c>
      <c r="AW409" s="167" t="s">
        <v>104</v>
      </c>
      <c r="AX409" s="167" t="s">
        <v>74</v>
      </c>
      <c r="AY409" s="167" t="s">
        <v>128</v>
      </c>
    </row>
    <row r="410" spans="2:51" s="6" customFormat="1" ht="15.75" customHeight="1">
      <c r="B410" s="161"/>
      <c r="C410" s="162"/>
      <c r="D410" s="159" t="s">
        <v>140</v>
      </c>
      <c r="E410" s="162"/>
      <c r="F410" s="163" t="s">
        <v>284</v>
      </c>
      <c r="G410" s="162"/>
      <c r="H410" s="162"/>
      <c r="J410" s="162"/>
      <c r="K410" s="162"/>
      <c r="L410" s="164"/>
      <c r="M410" s="165"/>
      <c r="N410" s="162"/>
      <c r="O410" s="162"/>
      <c r="P410" s="162"/>
      <c r="Q410" s="162"/>
      <c r="R410" s="162"/>
      <c r="S410" s="162"/>
      <c r="T410" s="166"/>
      <c r="AT410" s="167" t="s">
        <v>140</v>
      </c>
      <c r="AU410" s="167" t="s">
        <v>81</v>
      </c>
      <c r="AV410" s="167" t="s">
        <v>22</v>
      </c>
      <c r="AW410" s="167" t="s">
        <v>104</v>
      </c>
      <c r="AX410" s="167" t="s">
        <v>74</v>
      </c>
      <c r="AY410" s="167" t="s">
        <v>128</v>
      </c>
    </row>
    <row r="411" spans="2:51" s="6" customFormat="1" ht="15.75" customHeight="1">
      <c r="B411" s="168"/>
      <c r="C411" s="169"/>
      <c r="D411" s="159" t="s">
        <v>140</v>
      </c>
      <c r="E411" s="169"/>
      <c r="F411" s="170" t="s">
        <v>505</v>
      </c>
      <c r="G411" s="169"/>
      <c r="H411" s="171">
        <v>1.059</v>
      </c>
      <c r="J411" s="169"/>
      <c r="K411" s="169"/>
      <c r="L411" s="172"/>
      <c r="M411" s="173"/>
      <c r="N411" s="169"/>
      <c r="O411" s="169"/>
      <c r="P411" s="169"/>
      <c r="Q411" s="169"/>
      <c r="R411" s="169"/>
      <c r="S411" s="169"/>
      <c r="T411" s="174"/>
      <c r="AT411" s="175" t="s">
        <v>140</v>
      </c>
      <c r="AU411" s="175" t="s">
        <v>81</v>
      </c>
      <c r="AV411" s="175" t="s">
        <v>81</v>
      </c>
      <c r="AW411" s="175" t="s">
        <v>104</v>
      </c>
      <c r="AX411" s="175" t="s">
        <v>74</v>
      </c>
      <c r="AY411" s="175" t="s">
        <v>128</v>
      </c>
    </row>
    <row r="412" spans="2:51" s="6" customFormat="1" ht="15.75" customHeight="1">
      <c r="B412" s="161"/>
      <c r="C412" s="162"/>
      <c r="D412" s="159" t="s">
        <v>140</v>
      </c>
      <c r="E412" s="162"/>
      <c r="F412" s="163" t="s">
        <v>286</v>
      </c>
      <c r="G412" s="162"/>
      <c r="H412" s="162"/>
      <c r="J412" s="162"/>
      <c r="K412" s="162"/>
      <c r="L412" s="164"/>
      <c r="M412" s="165"/>
      <c r="N412" s="162"/>
      <c r="O412" s="162"/>
      <c r="P412" s="162"/>
      <c r="Q412" s="162"/>
      <c r="R412" s="162"/>
      <c r="S412" s="162"/>
      <c r="T412" s="166"/>
      <c r="AT412" s="167" t="s">
        <v>140</v>
      </c>
      <c r="AU412" s="167" t="s">
        <v>81</v>
      </c>
      <c r="AV412" s="167" t="s">
        <v>22</v>
      </c>
      <c r="AW412" s="167" t="s">
        <v>104</v>
      </c>
      <c r="AX412" s="167" t="s">
        <v>74</v>
      </c>
      <c r="AY412" s="167" t="s">
        <v>128</v>
      </c>
    </row>
    <row r="413" spans="2:51" s="6" customFormat="1" ht="15.75" customHeight="1">
      <c r="B413" s="168"/>
      <c r="C413" s="169"/>
      <c r="D413" s="159" t="s">
        <v>140</v>
      </c>
      <c r="E413" s="169"/>
      <c r="F413" s="170" t="s">
        <v>506</v>
      </c>
      <c r="G413" s="169"/>
      <c r="H413" s="171">
        <v>0.574</v>
      </c>
      <c r="J413" s="169"/>
      <c r="K413" s="169"/>
      <c r="L413" s="172"/>
      <c r="M413" s="173"/>
      <c r="N413" s="169"/>
      <c r="O413" s="169"/>
      <c r="P413" s="169"/>
      <c r="Q413" s="169"/>
      <c r="R413" s="169"/>
      <c r="S413" s="169"/>
      <c r="T413" s="174"/>
      <c r="AT413" s="175" t="s">
        <v>140</v>
      </c>
      <c r="AU413" s="175" t="s">
        <v>81</v>
      </c>
      <c r="AV413" s="175" t="s">
        <v>81</v>
      </c>
      <c r="AW413" s="175" t="s">
        <v>104</v>
      </c>
      <c r="AX413" s="175" t="s">
        <v>74</v>
      </c>
      <c r="AY413" s="175" t="s">
        <v>128</v>
      </c>
    </row>
    <row r="414" spans="2:51" s="6" customFormat="1" ht="15.75" customHeight="1">
      <c r="B414" s="184"/>
      <c r="C414" s="185"/>
      <c r="D414" s="159" t="s">
        <v>140</v>
      </c>
      <c r="E414" s="185"/>
      <c r="F414" s="186" t="s">
        <v>162</v>
      </c>
      <c r="G414" s="185"/>
      <c r="H414" s="187">
        <v>1.633</v>
      </c>
      <c r="J414" s="185"/>
      <c r="K414" s="185"/>
      <c r="L414" s="188"/>
      <c r="M414" s="189"/>
      <c r="N414" s="185"/>
      <c r="O414" s="185"/>
      <c r="P414" s="185"/>
      <c r="Q414" s="185"/>
      <c r="R414" s="185"/>
      <c r="S414" s="185"/>
      <c r="T414" s="190"/>
      <c r="AT414" s="191" t="s">
        <v>140</v>
      </c>
      <c r="AU414" s="191" t="s">
        <v>81</v>
      </c>
      <c r="AV414" s="191" t="s">
        <v>84</v>
      </c>
      <c r="AW414" s="191" t="s">
        <v>104</v>
      </c>
      <c r="AX414" s="191" t="s">
        <v>74</v>
      </c>
      <c r="AY414" s="191" t="s">
        <v>128</v>
      </c>
    </row>
    <row r="415" spans="2:51" s="6" customFormat="1" ht="15.75" customHeight="1">
      <c r="B415" s="176"/>
      <c r="C415" s="177"/>
      <c r="D415" s="159" t="s">
        <v>140</v>
      </c>
      <c r="E415" s="177"/>
      <c r="F415" s="178" t="s">
        <v>143</v>
      </c>
      <c r="G415" s="177"/>
      <c r="H415" s="179">
        <v>1.633</v>
      </c>
      <c r="J415" s="177"/>
      <c r="K415" s="177"/>
      <c r="L415" s="180"/>
      <c r="M415" s="181"/>
      <c r="N415" s="177"/>
      <c r="O415" s="177"/>
      <c r="P415" s="177"/>
      <c r="Q415" s="177"/>
      <c r="R415" s="177"/>
      <c r="S415" s="177"/>
      <c r="T415" s="182"/>
      <c r="AT415" s="183" t="s">
        <v>140</v>
      </c>
      <c r="AU415" s="183" t="s">
        <v>81</v>
      </c>
      <c r="AV415" s="183" t="s">
        <v>87</v>
      </c>
      <c r="AW415" s="183" t="s">
        <v>104</v>
      </c>
      <c r="AX415" s="183" t="s">
        <v>22</v>
      </c>
      <c r="AY415" s="183" t="s">
        <v>128</v>
      </c>
    </row>
    <row r="416" spans="2:65" s="6" customFormat="1" ht="15.75" customHeight="1">
      <c r="B416" s="23"/>
      <c r="C416" s="145" t="s">
        <v>507</v>
      </c>
      <c r="D416" s="145" t="s">
        <v>130</v>
      </c>
      <c r="E416" s="146" t="s">
        <v>508</v>
      </c>
      <c r="F416" s="147" t="s">
        <v>509</v>
      </c>
      <c r="G416" s="148" t="s">
        <v>153</v>
      </c>
      <c r="H416" s="149">
        <v>0.388</v>
      </c>
      <c r="I416" s="150"/>
      <c r="J416" s="151">
        <f>ROUND($I$416*$H$416,2)</f>
        <v>0</v>
      </c>
      <c r="K416" s="147" t="s">
        <v>134</v>
      </c>
      <c r="L416" s="43"/>
      <c r="M416" s="152"/>
      <c r="N416" s="153" t="s">
        <v>45</v>
      </c>
      <c r="O416" s="24"/>
      <c r="P416" s="154">
        <f>$O$416*$H$416</f>
        <v>0</v>
      </c>
      <c r="Q416" s="154">
        <v>2.02</v>
      </c>
      <c r="R416" s="154">
        <f>$Q$416*$H$416</f>
        <v>0.78376</v>
      </c>
      <c r="S416" s="154">
        <v>0</v>
      </c>
      <c r="T416" s="155">
        <f>$S$416*$H$416</f>
        <v>0</v>
      </c>
      <c r="AR416" s="89" t="s">
        <v>87</v>
      </c>
      <c r="AT416" s="89" t="s">
        <v>130</v>
      </c>
      <c r="AU416" s="89" t="s">
        <v>81</v>
      </c>
      <c r="AY416" s="6" t="s">
        <v>128</v>
      </c>
      <c r="BE416" s="156">
        <f>IF($N$416="základní",$J$416,0)</f>
        <v>0</v>
      </c>
      <c r="BF416" s="156">
        <f>IF($N$416="snížená",$J$416,0)</f>
        <v>0</v>
      </c>
      <c r="BG416" s="156">
        <f>IF($N$416="zákl. přenesená",$J$416,0)</f>
        <v>0</v>
      </c>
      <c r="BH416" s="156">
        <f>IF($N$416="sníž. přenesená",$J$416,0)</f>
        <v>0</v>
      </c>
      <c r="BI416" s="156">
        <f>IF($N$416="nulová",$J$416,0)</f>
        <v>0</v>
      </c>
      <c r="BJ416" s="89" t="s">
        <v>22</v>
      </c>
      <c r="BK416" s="156">
        <f>ROUND($I$416*$H$416,2)</f>
        <v>0</v>
      </c>
      <c r="BL416" s="89" t="s">
        <v>87</v>
      </c>
      <c r="BM416" s="89" t="s">
        <v>510</v>
      </c>
    </row>
    <row r="417" spans="2:47" s="6" customFormat="1" ht="16.5" customHeight="1">
      <c r="B417" s="23"/>
      <c r="C417" s="24"/>
      <c r="D417" s="157" t="s">
        <v>136</v>
      </c>
      <c r="E417" s="24"/>
      <c r="F417" s="158" t="s">
        <v>511</v>
      </c>
      <c r="G417" s="24"/>
      <c r="H417" s="24"/>
      <c r="J417" s="24"/>
      <c r="K417" s="24"/>
      <c r="L417" s="43"/>
      <c r="M417" s="56"/>
      <c r="N417" s="24"/>
      <c r="O417" s="24"/>
      <c r="P417" s="24"/>
      <c r="Q417" s="24"/>
      <c r="R417" s="24"/>
      <c r="S417" s="24"/>
      <c r="T417" s="57"/>
      <c r="AT417" s="6" t="s">
        <v>136</v>
      </c>
      <c r="AU417" s="6" t="s">
        <v>81</v>
      </c>
    </row>
    <row r="418" spans="2:47" s="6" customFormat="1" ht="98.25" customHeight="1">
      <c r="B418" s="23"/>
      <c r="C418" s="24"/>
      <c r="D418" s="159" t="s">
        <v>138</v>
      </c>
      <c r="E418" s="24"/>
      <c r="F418" s="160" t="s">
        <v>512</v>
      </c>
      <c r="G418" s="24"/>
      <c r="H418" s="24"/>
      <c r="J418" s="24"/>
      <c r="K418" s="24"/>
      <c r="L418" s="43"/>
      <c r="M418" s="56"/>
      <c r="N418" s="24"/>
      <c r="O418" s="24"/>
      <c r="P418" s="24"/>
      <c r="Q418" s="24"/>
      <c r="R418" s="24"/>
      <c r="S418" s="24"/>
      <c r="T418" s="57"/>
      <c r="AT418" s="6" t="s">
        <v>138</v>
      </c>
      <c r="AU418" s="6" t="s">
        <v>81</v>
      </c>
    </row>
    <row r="419" spans="2:51" s="6" customFormat="1" ht="15.75" customHeight="1">
      <c r="B419" s="161"/>
      <c r="C419" s="162"/>
      <c r="D419" s="159" t="s">
        <v>140</v>
      </c>
      <c r="E419" s="162"/>
      <c r="F419" s="163" t="s">
        <v>513</v>
      </c>
      <c r="G419" s="162"/>
      <c r="H419" s="162"/>
      <c r="J419" s="162"/>
      <c r="K419" s="162"/>
      <c r="L419" s="164"/>
      <c r="M419" s="165"/>
      <c r="N419" s="162"/>
      <c r="O419" s="162"/>
      <c r="P419" s="162"/>
      <c r="Q419" s="162"/>
      <c r="R419" s="162"/>
      <c r="S419" s="162"/>
      <c r="T419" s="166"/>
      <c r="AT419" s="167" t="s">
        <v>140</v>
      </c>
      <c r="AU419" s="167" t="s">
        <v>81</v>
      </c>
      <c r="AV419" s="167" t="s">
        <v>22</v>
      </c>
      <c r="AW419" s="167" t="s">
        <v>104</v>
      </c>
      <c r="AX419" s="167" t="s">
        <v>74</v>
      </c>
      <c r="AY419" s="167" t="s">
        <v>128</v>
      </c>
    </row>
    <row r="420" spans="2:51" s="6" customFormat="1" ht="15.75" customHeight="1">
      <c r="B420" s="161"/>
      <c r="C420" s="162"/>
      <c r="D420" s="159" t="s">
        <v>140</v>
      </c>
      <c r="E420" s="162"/>
      <c r="F420" s="163" t="s">
        <v>514</v>
      </c>
      <c r="G420" s="162"/>
      <c r="H420" s="162"/>
      <c r="J420" s="162"/>
      <c r="K420" s="162"/>
      <c r="L420" s="164"/>
      <c r="M420" s="165"/>
      <c r="N420" s="162"/>
      <c r="O420" s="162"/>
      <c r="P420" s="162"/>
      <c r="Q420" s="162"/>
      <c r="R420" s="162"/>
      <c r="S420" s="162"/>
      <c r="T420" s="166"/>
      <c r="AT420" s="167" t="s">
        <v>140</v>
      </c>
      <c r="AU420" s="167" t="s">
        <v>81</v>
      </c>
      <c r="AV420" s="167" t="s">
        <v>22</v>
      </c>
      <c r="AW420" s="167" t="s">
        <v>104</v>
      </c>
      <c r="AX420" s="167" t="s">
        <v>74</v>
      </c>
      <c r="AY420" s="167" t="s">
        <v>128</v>
      </c>
    </row>
    <row r="421" spans="2:51" s="6" customFormat="1" ht="15.75" customHeight="1">
      <c r="B421" s="168"/>
      <c r="C421" s="169"/>
      <c r="D421" s="159" t="s">
        <v>140</v>
      </c>
      <c r="E421" s="169"/>
      <c r="F421" s="170" t="s">
        <v>515</v>
      </c>
      <c r="G421" s="169"/>
      <c r="H421" s="171">
        <v>0.388</v>
      </c>
      <c r="J421" s="169"/>
      <c r="K421" s="169"/>
      <c r="L421" s="172"/>
      <c r="M421" s="173"/>
      <c r="N421" s="169"/>
      <c r="O421" s="169"/>
      <c r="P421" s="169"/>
      <c r="Q421" s="169"/>
      <c r="R421" s="169"/>
      <c r="S421" s="169"/>
      <c r="T421" s="174"/>
      <c r="AT421" s="175" t="s">
        <v>140</v>
      </c>
      <c r="AU421" s="175" t="s">
        <v>81</v>
      </c>
      <c r="AV421" s="175" t="s">
        <v>81</v>
      </c>
      <c r="AW421" s="175" t="s">
        <v>104</v>
      </c>
      <c r="AX421" s="175" t="s">
        <v>74</v>
      </c>
      <c r="AY421" s="175" t="s">
        <v>128</v>
      </c>
    </row>
    <row r="422" spans="2:51" s="6" customFormat="1" ht="15.75" customHeight="1">
      <c r="B422" s="184"/>
      <c r="C422" s="185"/>
      <c r="D422" s="159" t="s">
        <v>140</v>
      </c>
      <c r="E422" s="185"/>
      <c r="F422" s="186" t="s">
        <v>162</v>
      </c>
      <c r="G422" s="185"/>
      <c r="H422" s="187">
        <v>0.388</v>
      </c>
      <c r="J422" s="185"/>
      <c r="K422" s="185"/>
      <c r="L422" s="188"/>
      <c r="M422" s="189"/>
      <c r="N422" s="185"/>
      <c r="O422" s="185"/>
      <c r="P422" s="185"/>
      <c r="Q422" s="185"/>
      <c r="R422" s="185"/>
      <c r="S422" s="185"/>
      <c r="T422" s="190"/>
      <c r="AT422" s="191" t="s">
        <v>140</v>
      </c>
      <c r="AU422" s="191" t="s">
        <v>81</v>
      </c>
      <c r="AV422" s="191" t="s">
        <v>84</v>
      </c>
      <c r="AW422" s="191" t="s">
        <v>104</v>
      </c>
      <c r="AX422" s="191" t="s">
        <v>74</v>
      </c>
      <c r="AY422" s="191" t="s">
        <v>128</v>
      </c>
    </row>
    <row r="423" spans="2:51" s="6" customFormat="1" ht="15.75" customHeight="1">
      <c r="B423" s="176"/>
      <c r="C423" s="177"/>
      <c r="D423" s="159" t="s">
        <v>140</v>
      </c>
      <c r="E423" s="177"/>
      <c r="F423" s="178" t="s">
        <v>143</v>
      </c>
      <c r="G423" s="177"/>
      <c r="H423" s="179">
        <v>0.388</v>
      </c>
      <c r="J423" s="177"/>
      <c r="K423" s="177"/>
      <c r="L423" s="180"/>
      <c r="M423" s="181"/>
      <c r="N423" s="177"/>
      <c r="O423" s="177"/>
      <c r="P423" s="177"/>
      <c r="Q423" s="177"/>
      <c r="R423" s="177"/>
      <c r="S423" s="177"/>
      <c r="T423" s="182"/>
      <c r="AT423" s="183" t="s">
        <v>140</v>
      </c>
      <c r="AU423" s="183" t="s">
        <v>81</v>
      </c>
      <c r="AV423" s="183" t="s">
        <v>87</v>
      </c>
      <c r="AW423" s="183" t="s">
        <v>104</v>
      </c>
      <c r="AX423" s="183" t="s">
        <v>22</v>
      </c>
      <c r="AY423" s="183" t="s">
        <v>128</v>
      </c>
    </row>
    <row r="424" spans="2:65" s="6" customFormat="1" ht="15.75" customHeight="1">
      <c r="B424" s="23"/>
      <c r="C424" s="145" t="s">
        <v>516</v>
      </c>
      <c r="D424" s="145" t="s">
        <v>130</v>
      </c>
      <c r="E424" s="146" t="s">
        <v>517</v>
      </c>
      <c r="F424" s="147" t="s">
        <v>518</v>
      </c>
      <c r="G424" s="148" t="s">
        <v>153</v>
      </c>
      <c r="H424" s="149">
        <v>162.801</v>
      </c>
      <c r="I424" s="150"/>
      <c r="J424" s="151">
        <f>ROUND($I$424*$H$424,2)</f>
        <v>0</v>
      </c>
      <c r="K424" s="147" t="s">
        <v>134</v>
      </c>
      <c r="L424" s="43"/>
      <c r="M424" s="152"/>
      <c r="N424" s="153" t="s">
        <v>45</v>
      </c>
      <c r="O424" s="24"/>
      <c r="P424" s="154">
        <f>$O$424*$H$424</f>
        <v>0</v>
      </c>
      <c r="Q424" s="154">
        <v>2.45329</v>
      </c>
      <c r="R424" s="154">
        <f>$Q$424*$H$424</f>
        <v>399.39806529</v>
      </c>
      <c r="S424" s="154">
        <v>0</v>
      </c>
      <c r="T424" s="155">
        <f>$S$424*$H$424</f>
        <v>0</v>
      </c>
      <c r="AR424" s="89" t="s">
        <v>87</v>
      </c>
      <c r="AT424" s="89" t="s">
        <v>130</v>
      </c>
      <c r="AU424" s="89" t="s">
        <v>81</v>
      </c>
      <c r="AY424" s="6" t="s">
        <v>128</v>
      </c>
      <c r="BE424" s="156">
        <f>IF($N$424="základní",$J$424,0)</f>
        <v>0</v>
      </c>
      <c r="BF424" s="156">
        <f>IF($N$424="snížená",$J$424,0)</f>
        <v>0</v>
      </c>
      <c r="BG424" s="156">
        <f>IF($N$424="zákl. přenesená",$J$424,0)</f>
        <v>0</v>
      </c>
      <c r="BH424" s="156">
        <f>IF($N$424="sníž. přenesená",$J$424,0)</f>
        <v>0</v>
      </c>
      <c r="BI424" s="156">
        <f>IF($N$424="nulová",$J$424,0)</f>
        <v>0</v>
      </c>
      <c r="BJ424" s="89" t="s">
        <v>22</v>
      </c>
      <c r="BK424" s="156">
        <f>ROUND($I$424*$H$424,2)</f>
        <v>0</v>
      </c>
      <c r="BL424" s="89" t="s">
        <v>87</v>
      </c>
      <c r="BM424" s="89" t="s">
        <v>519</v>
      </c>
    </row>
    <row r="425" spans="2:47" s="6" customFormat="1" ht="16.5" customHeight="1">
      <c r="B425" s="23"/>
      <c r="C425" s="24"/>
      <c r="D425" s="157" t="s">
        <v>136</v>
      </c>
      <c r="E425" s="24"/>
      <c r="F425" s="158" t="s">
        <v>520</v>
      </c>
      <c r="G425" s="24"/>
      <c r="H425" s="24"/>
      <c r="J425" s="24"/>
      <c r="K425" s="24"/>
      <c r="L425" s="43"/>
      <c r="M425" s="56"/>
      <c r="N425" s="24"/>
      <c r="O425" s="24"/>
      <c r="P425" s="24"/>
      <c r="Q425" s="24"/>
      <c r="R425" s="24"/>
      <c r="S425" s="24"/>
      <c r="T425" s="57"/>
      <c r="AT425" s="6" t="s">
        <v>136</v>
      </c>
      <c r="AU425" s="6" t="s">
        <v>81</v>
      </c>
    </row>
    <row r="426" spans="2:47" s="6" customFormat="1" ht="98.25" customHeight="1">
      <c r="B426" s="23"/>
      <c r="C426" s="24"/>
      <c r="D426" s="159" t="s">
        <v>138</v>
      </c>
      <c r="E426" s="24"/>
      <c r="F426" s="160" t="s">
        <v>521</v>
      </c>
      <c r="G426" s="24"/>
      <c r="H426" s="24"/>
      <c r="J426" s="24"/>
      <c r="K426" s="24"/>
      <c r="L426" s="43"/>
      <c r="M426" s="56"/>
      <c r="N426" s="24"/>
      <c r="O426" s="24"/>
      <c r="P426" s="24"/>
      <c r="Q426" s="24"/>
      <c r="R426" s="24"/>
      <c r="S426" s="24"/>
      <c r="T426" s="57"/>
      <c r="AT426" s="6" t="s">
        <v>138</v>
      </c>
      <c r="AU426" s="6" t="s">
        <v>81</v>
      </c>
    </row>
    <row r="427" spans="2:51" s="6" customFormat="1" ht="15.75" customHeight="1">
      <c r="B427" s="161"/>
      <c r="C427" s="162"/>
      <c r="D427" s="159" t="s">
        <v>140</v>
      </c>
      <c r="E427" s="162"/>
      <c r="F427" s="163" t="s">
        <v>522</v>
      </c>
      <c r="G427" s="162"/>
      <c r="H427" s="162"/>
      <c r="J427" s="162"/>
      <c r="K427" s="162"/>
      <c r="L427" s="164"/>
      <c r="M427" s="165"/>
      <c r="N427" s="162"/>
      <c r="O427" s="162"/>
      <c r="P427" s="162"/>
      <c r="Q427" s="162"/>
      <c r="R427" s="162"/>
      <c r="S427" s="162"/>
      <c r="T427" s="166"/>
      <c r="AT427" s="167" t="s">
        <v>140</v>
      </c>
      <c r="AU427" s="167" t="s">
        <v>81</v>
      </c>
      <c r="AV427" s="167" t="s">
        <v>22</v>
      </c>
      <c r="AW427" s="167" t="s">
        <v>104</v>
      </c>
      <c r="AX427" s="167" t="s">
        <v>74</v>
      </c>
      <c r="AY427" s="167" t="s">
        <v>128</v>
      </c>
    </row>
    <row r="428" spans="2:51" s="6" customFormat="1" ht="15.75" customHeight="1">
      <c r="B428" s="161"/>
      <c r="C428" s="162"/>
      <c r="D428" s="159" t="s">
        <v>140</v>
      </c>
      <c r="E428" s="162"/>
      <c r="F428" s="163" t="s">
        <v>523</v>
      </c>
      <c r="G428" s="162"/>
      <c r="H428" s="162"/>
      <c r="J428" s="162"/>
      <c r="K428" s="162"/>
      <c r="L428" s="164"/>
      <c r="M428" s="165"/>
      <c r="N428" s="162"/>
      <c r="O428" s="162"/>
      <c r="P428" s="162"/>
      <c r="Q428" s="162"/>
      <c r="R428" s="162"/>
      <c r="S428" s="162"/>
      <c r="T428" s="166"/>
      <c r="AT428" s="167" t="s">
        <v>140</v>
      </c>
      <c r="AU428" s="167" t="s">
        <v>81</v>
      </c>
      <c r="AV428" s="167" t="s">
        <v>22</v>
      </c>
      <c r="AW428" s="167" t="s">
        <v>104</v>
      </c>
      <c r="AX428" s="167" t="s">
        <v>74</v>
      </c>
      <c r="AY428" s="167" t="s">
        <v>128</v>
      </c>
    </row>
    <row r="429" spans="2:51" s="6" customFormat="1" ht="15.75" customHeight="1">
      <c r="B429" s="161"/>
      <c r="C429" s="162"/>
      <c r="D429" s="159" t="s">
        <v>140</v>
      </c>
      <c r="E429" s="162"/>
      <c r="F429" s="163" t="s">
        <v>524</v>
      </c>
      <c r="G429" s="162"/>
      <c r="H429" s="162"/>
      <c r="J429" s="162"/>
      <c r="K429" s="162"/>
      <c r="L429" s="164"/>
      <c r="M429" s="165"/>
      <c r="N429" s="162"/>
      <c r="O429" s="162"/>
      <c r="P429" s="162"/>
      <c r="Q429" s="162"/>
      <c r="R429" s="162"/>
      <c r="S429" s="162"/>
      <c r="T429" s="166"/>
      <c r="AT429" s="167" t="s">
        <v>140</v>
      </c>
      <c r="AU429" s="167" t="s">
        <v>81</v>
      </c>
      <c r="AV429" s="167" t="s">
        <v>22</v>
      </c>
      <c r="AW429" s="167" t="s">
        <v>104</v>
      </c>
      <c r="AX429" s="167" t="s">
        <v>74</v>
      </c>
      <c r="AY429" s="167" t="s">
        <v>128</v>
      </c>
    </row>
    <row r="430" spans="2:51" s="6" customFormat="1" ht="15.75" customHeight="1">
      <c r="B430" s="168"/>
      <c r="C430" s="169"/>
      <c r="D430" s="159" t="s">
        <v>140</v>
      </c>
      <c r="E430" s="169"/>
      <c r="F430" s="170" t="s">
        <v>525</v>
      </c>
      <c r="G430" s="169"/>
      <c r="H430" s="171">
        <v>11.1</v>
      </c>
      <c r="J430" s="169"/>
      <c r="K430" s="169"/>
      <c r="L430" s="172"/>
      <c r="M430" s="173"/>
      <c r="N430" s="169"/>
      <c r="O430" s="169"/>
      <c r="P430" s="169"/>
      <c r="Q430" s="169"/>
      <c r="R430" s="169"/>
      <c r="S430" s="169"/>
      <c r="T430" s="174"/>
      <c r="AT430" s="175" t="s">
        <v>140</v>
      </c>
      <c r="AU430" s="175" t="s">
        <v>81</v>
      </c>
      <c r="AV430" s="175" t="s">
        <v>81</v>
      </c>
      <c r="AW430" s="175" t="s">
        <v>104</v>
      </c>
      <c r="AX430" s="175" t="s">
        <v>74</v>
      </c>
      <c r="AY430" s="175" t="s">
        <v>128</v>
      </c>
    </row>
    <row r="431" spans="2:51" s="6" customFormat="1" ht="15.75" customHeight="1">
      <c r="B431" s="168"/>
      <c r="C431" s="169"/>
      <c r="D431" s="159" t="s">
        <v>140</v>
      </c>
      <c r="E431" s="169"/>
      <c r="F431" s="170" t="s">
        <v>526</v>
      </c>
      <c r="G431" s="169"/>
      <c r="H431" s="171">
        <v>6.72</v>
      </c>
      <c r="J431" s="169"/>
      <c r="K431" s="169"/>
      <c r="L431" s="172"/>
      <c r="M431" s="173"/>
      <c r="N431" s="169"/>
      <c r="O431" s="169"/>
      <c r="P431" s="169"/>
      <c r="Q431" s="169"/>
      <c r="R431" s="169"/>
      <c r="S431" s="169"/>
      <c r="T431" s="174"/>
      <c r="AT431" s="175" t="s">
        <v>140</v>
      </c>
      <c r="AU431" s="175" t="s">
        <v>81</v>
      </c>
      <c r="AV431" s="175" t="s">
        <v>81</v>
      </c>
      <c r="AW431" s="175" t="s">
        <v>104</v>
      </c>
      <c r="AX431" s="175" t="s">
        <v>74</v>
      </c>
      <c r="AY431" s="175" t="s">
        <v>128</v>
      </c>
    </row>
    <row r="432" spans="2:51" s="6" customFormat="1" ht="15.75" customHeight="1">
      <c r="B432" s="161"/>
      <c r="C432" s="162"/>
      <c r="D432" s="159" t="s">
        <v>140</v>
      </c>
      <c r="E432" s="162"/>
      <c r="F432" s="163" t="s">
        <v>527</v>
      </c>
      <c r="G432" s="162"/>
      <c r="H432" s="162"/>
      <c r="J432" s="162"/>
      <c r="K432" s="162"/>
      <c r="L432" s="164"/>
      <c r="M432" s="165"/>
      <c r="N432" s="162"/>
      <c r="O432" s="162"/>
      <c r="P432" s="162"/>
      <c r="Q432" s="162"/>
      <c r="R432" s="162"/>
      <c r="S432" s="162"/>
      <c r="T432" s="166"/>
      <c r="AT432" s="167" t="s">
        <v>140</v>
      </c>
      <c r="AU432" s="167" t="s">
        <v>81</v>
      </c>
      <c r="AV432" s="167" t="s">
        <v>22</v>
      </c>
      <c r="AW432" s="167" t="s">
        <v>104</v>
      </c>
      <c r="AX432" s="167" t="s">
        <v>74</v>
      </c>
      <c r="AY432" s="167" t="s">
        <v>128</v>
      </c>
    </row>
    <row r="433" spans="2:51" s="6" customFormat="1" ht="15.75" customHeight="1">
      <c r="B433" s="168"/>
      <c r="C433" s="169"/>
      <c r="D433" s="159" t="s">
        <v>140</v>
      </c>
      <c r="E433" s="169"/>
      <c r="F433" s="170" t="s">
        <v>528</v>
      </c>
      <c r="G433" s="169"/>
      <c r="H433" s="171">
        <v>12.672</v>
      </c>
      <c r="J433" s="169"/>
      <c r="K433" s="169"/>
      <c r="L433" s="172"/>
      <c r="M433" s="173"/>
      <c r="N433" s="169"/>
      <c r="O433" s="169"/>
      <c r="P433" s="169"/>
      <c r="Q433" s="169"/>
      <c r="R433" s="169"/>
      <c r="S433" s="169"/>
      <c r="T433" s="174"/>
      <c r="AT433" s="175" t="s">
        <v>140</v>
      </c>
      <c r="AU433" s="175" t="s">
        <v>81</v>
      </c>
      <c r="AV433" s="175" t="s">
        <v>81</v>
      </c>
      <c r="AW433" s="175" t="s">
        <v>104</v>
      </c>
      <c r="AX433" s="175" t="s">
        <v>74</v>
      </c>
      <c r="AY433" s="175" t="s">
        <v>128</v>
      </c>
    </row>
    <row r="434" spans="2:51" s="6" customFormat="1" ht="15.75" customHeight="1">
      <c r="B434" s="161"/>
      <c r="C434" s="162"/>
      <c r="D434" s="159" t="s">
        <v>140</v>
      </c>
      <c r="E434" s="162"/>
      <c r="F434" s="163" t="s">
        <v>529</v>
      </c>
      <c r="G434" s="162"/>
      <c r="H434" s="162"/>
      <c r="J434" s="162"/>
      <c r="K434" s="162"/>
      <c r="L434" s="164"/>
      <c r="M434" s="165"/>
      <c r="N434" s="162"/>
      <c r="O434" s="162"/>
      <c r="P434" s="162"/>
      <c r="Q434" s="162"/>
      <c r="R434" s="162"/>
      <c r="S434" s="162"/>
      <c r="T434" s="166"/>
      <c r="AT434" s="167" t="s">
        <v>140</v>
      </c>
      <c r="AU434" s="167" t="s">
        <v>81</v>
      </c>
      <c r="AV434" s="167" t="s">
        <v>22</v>
      </c>
      <c r="AW434" s="167" t="s">
        <v>104</v>
      </c>
      <c r="AX434" s="167" t="s">
        <v>74</v>
      </c>
      <c r="AY434" s="167" t="s">
        <v>128</v>
      </c>
    </row>
    <row r="435" spans="2:51" s="6" customFormat="1" ht="15.75" customHeight="1">
      <c r="B435" s="168"/>
      <c r="C435" s="169"/>
      <c r="D435" s="159" t="s">
        <v>140</v>
      </c>
      <c r="E435" s="169"/>
      <c r="F435" s="170" t="s">
        <v>530</v>
      </c>
      <c r="G435" s="169"/>
      <c r="H435" s="171">
        <v>16.768</v>
      </c>
      <c r="J435" s="169"/>
      <c r="K435" s="169"/>
      <c r="L435" s="172"/>
      <c r="M435" s="173"/>
      <c r="N435" s="169"/>
      <c r="O435" s="169"/>
      <c r="P435" s="169"/>
      <c r="Q435" s="169"/>
      <c r="R435" s="169"/>
      <c r="S435" s="169"/>
      <c r="T435" s="174"/>
      <c r="AT435" s="175" t="s">
        <v>140</v>
      </c>
      <c r="AU435" s="175" t="s">
        <v>81</v>
      </c>
      <c r="AV435" s="175" t="s">
        <v>81</v>
      </c>
      <c r="AW435" s="175" t="s">
        <v>104</v>
      </c>
      <c r="AX435" s="175" t="s">
        <v>74</v>
      </c>
      <c r="AY435" s="175" t="s">
        <v>128</v>
      </c>
    </row>
    <row r="436" spans="2:51" s="6" customFormat="1" ht="15.75" customHeight="1">
      <c r="B436" s="161"/>
      <c r="C436" s="162"/>
      <c r="D436" s="159" t="s">
        <v>140</v>
      </c>
      <c r="E436" s="162"/>
      <c r="F436" s="163" t="s">
        <v>531</v>
      </c>
      <c r="G436" s="162"/>
      <c r="H436" s="162"/>
      <c r="J436" s="162"/>
      <c r="K436" s="162"/>
      <c r="L436" s="164"/>
      <c r="M436" s="165"/>
      <c r="N436" s="162"/>
      <c r="O436" s="162"/>
      <c r="P436" s="162"/>
      <c r="Q436" s="162"/>
      <c r="R436" s="162"/>
      <c r="S436" s="162"/>
      <c r="T436" s="166"/>
      <c r="AT436" s="167" t="s">
        <v>140</v>
      </c>
      <c r="AU436" s="167" t="s">
        <v>81</v>
      </c>
      <c r="AV436" s="167" t="s">
        <v>22</v>
      </c>
      <c r="AW436" s="167" t="s">
        <v>104</v>
      </c>
      <c r="AX436" s="167" t="s">
        <v>74</v>
      </c>
      <c r="AY436" s="167" t="s">
        <v>128</v>
      </c>
    </row>
    <row r="437" spans="2:51" s="6" customFormat="1" ht="15.75" customHeight="1">
      <c r="B437" s="168"/>
      <c r="C437" s="169"/>
      <c r="D437" s="159" t="s">
        <v>140</v>
      </c>
      <c r="E437" s="169"/>
      <c r="F437" s="170" t="s">
        <v>532</v>
      </c>
      <c r="G437" s="169"/>
      <c r="H437" s="171">
        <v>5.865</v>
      </c>
      <c r="J437" s="169"/>
      <c r="K437" s="169"/>
      <c r="L437" s="172"/>
      <c r="M437" s="173"/>
      <c r="N437" s="169"/>
      <c r="O437" s="169"/>
      <c r="P437" s="169"/>
      <c r="Q437" s="169"/>
      <c r="R437" s="169"/>
      <c r="S437" s="169"/>
      <c r="T437" s="174"/>
      <c r="AT437" s="175" t="s">
        <v>140</v>
      </c>
      <c r="AU437" s="175" t="s">
        <v>81</v>
      </c>
      <c r="AV437" s="175" t="s">
        <v>81</v>
      </c>
      <c r="AW437" s="175" t="s">
        <v>104</v>
      </c>
      <c r="AX437" s="175" t="s">
        <v>74</v>
      </c>
      <c r="AY437" s="175" t="s">
        <v>128</v>
      </c>
    </row>
    <row r="438" spans="2:51" s="6" customFormat="1" ht="15.75" customHeight="1">
      <c r="B438" s="168"/>
      <c r="C438" s="169"/>
      <c r="D438" s="159" t="s">
        <v>140</v>
      </c>
      <c r="E438" s="169"/>
      <c r="F438" s="170" t="s">
        <v>533</v>
      </c>
      <c r="G438" s="169"/>
      <c r="H438" s="171">
        <v>8.03</v>
      </c>
      <c r="J438" s="169"/>
      <c r="K438" s="169"/>
      <c r="L438" s="172"/>
      <c r="M438" s="173"/>
      <c r="N438" s="169"/>
      <c r="O438" s="169"/>
      <c r="P438" s="169"/>
      <c r="Q438" s="169"/>
      <c r="R438" s="169"/>
      <c r="S438" s="169"/>
      <c r="T438" s="174"/>
      <c r="AT438" s="175" t="s">
        <v>140</v>
      </c>
      <c r="AU438" s="175" t="s">
        <v>81</v>
      </c>
      <c r="AV438" s="175" t="s">
        <v>81</v>
      </c>
      <c r="AW438" s="175" t="s">
        <v>104</v>
      </c>
      <c r="AX438" s="175" t="s">
        <v>74</v>
      </c>
      <c r="AY438" s="175" t="s">
        <v>128</v>
      </c>
    </row>
    <row r="439" spans="2:51" s="6" customFormat="1" ht="15.75" customHeight="1">
      <c r="B439" s="168"/>
      <c r="C439" s="169"/>
      <c r="D439" s="159" t="s">
        <v>140</v>
      </c>
      <c r="E439" s="169"/>
      <c r="F439" s="170" t="s">
        <v>534</v>
      </c>
      <c r="G439" s="169"/>
      <c r="H439" s="171">
        <v>2.76</v>
      </c>
      <c r="J439" s="169"/>
      <c r="K439" s="169"/>
      <c r="L439" s="172"/>
      <c r="M439" s="173"/>
      <c r="N439" s="169"/>
      <c r="O439" s="169"/>
      <c r="P439" s="169"/>
      <c r="Q439" s="169"/>
      <c r="R439" s="169"/>
      <c r="S439" s="169"/>
      <c r="T439" s="174"/>
      <c r="AT439" s="175" t="s">
        <v>140</v>
      </c>
      <c r="AU439" s="175" t="s">
        <v>81</v>
      </c>
      <c r="AV439" s="175" t="s">
        <v>81</v>
      </c>
      <c r="AW439" s="175" t="s">
        <v>104</v>
      </c>
      <c r="AX439" s="175" t="s">
        <v>74</v>
      </c>
      <c r="AY439" s="175" t="s">
        <v>128</v>
      </c>
    </row>
    <row r="440" spans="2:51" s="6" customFormat="1" ht="15.75" customHeight="1">
      <c r="B440" s="161"/>
      <c r="C440" s="162"/>
      <c r="D440" s="159" t="s">
        <v>140</v>
      </c>
      <c r="E440" s="162"/>
      <c r="F440" s="163" t="s">
        <v>535</v>
      </c>
      <c r="G440" s="162"/>
      <c r="H440" s="162"/>
      <c r="J440" s="162"/>
      <c r="K440" s="162"/>
      <c r="L440" s="164"/>
      <c r="M440" s="165"/>
      <c r="N440" s="162"/>
      <c r="O440" s="162"/>
      <c r="P440" s="162"/>
      <c r="Q440" s="162"/>
      <c r="R440" s="162"/>
      <c r="S440" s="162"/>
      <c r="T440" s="166"/>
      <c r="AT440" s="167" t="s">
        <v>140</v>
      </c>
      <c r="AU440" s="167" t="s">
        <v>81</v>
      </c>
      <c r="AV440" s="167" t="s">
        <v>22</v>
      </c>
      <c r="AW440" s="167" t="s">
        <v>104</v>
      </c>
      <c r="AX440" s="167" t="s">
        <v>74</v>
      </c>
      <c r="AY440" s="167" t="s">
        <v>128</v>
      </c>
    </row>
    <row r="441" spans="2:51" s="6" customFormat="1" ht="15.75" customHeight="1">
      <c r="B441" s="168"/>
      <c r="C441" s="169"/>
      <c r="D441" s="159" t="s">
        <v>140</v>
      </c>
      <c r="E441" s="169"/>
      <c r="F441" s="170" t="s">
        <v>536</v>
      </c>
      <c r="G441" s="169"/>
      <c r="H441" s="171">
        <v>35.632</v>
      </c>
      <c r="J441" s="169"/>
      <c r="K441" s="169"/>
      <c r="L441" s="172"/>
      <c r="M441" s="173"/>
      <c r="N441" s="169"/>
      <c r="O441" s="169"/>
      <c r="P441" s="169"/>
      <c r="Q441" s="169"/>
      <c r="R441" s="169"/>
      <c r="S441" s="169"/>
      <c r="T441" s="174"/>
      <c r="AT441" s="175" t="s">
        <v>140</v>
      </c>
      <c r="AU441" s="175" t="s">
        <v>81</v>
      </c>
      <c r="AV441" s="175" t="s">
        <v>81</v>
      </c>
      <c r="AW441" s="175" t="s">
        <v>104</v>
      </c>
      <c r="AX441" s="175" t="s">
        <v>74</v>
      </c>
      <c r="AY441" s="175" t="s">
        <v>128</v>
      </c>
    </row>
    <row r="442" spans="2:51" s="6" customFormat="1" ht="15.75" customHeight="1">
      <c r="B442" s="161"/>
      <c r="C442" s="162"/>
      <c r="D442" s="159" t="s">
        <v>140</v>
      </c>
      <c r="E442" s="162"/>
      <c r="F442" s="163" t="s">
        <v>537</v>
      </c>
      <c r="G442" s="162"/>
      <c r="H442" s="162"/>
      <c r="J442" s="162"/>
      <c r="K442" s="162"/>
      <c r="L442" s="164"/>
      <c r="M442" s="165"/>
      <c r="N442" s="162"/>
      <c r="O442" s="162"/>
      <c r="P442" s="162"/>
      <c r="Q442" s="162"/>
      <c r="R442" s="162"/>
      <c r="S442" s="162"/>
      <c r="T442" s="166"/>
      <c r="AT442" s="167" t="s">
        <v>140</v>
      </c>
      <c r="AU442" s="167" t="s">
        <v>81</v>
      </c>
      <c r="AV442" s="167" t="s">
        <v>22</v>
      </c>
      <c r="AW442" s="167" t="s">
        <v>104</v>
      </c>
      <c r="AX442" s="167" t="s">
        <v>74</v>
      </c>
      <c r="AY442" s="167" t="s">
        <v>128</v>
      </c>
    </row>
    <row r="443" spans="2:51" s="6" customFormat="1" ht="15.75" customHeight="1">
      <c r="B443" s="168"/>
      <c r="C443" s="169"/>
      <c r="D443" s="159" t="s">
        <v>140</v>
      </c>
      <c r="E443" s="169"/>
      <c r="F443" s="170" t="s">
        <v>538</v>
      </c>
      <c r="G443" s="169"/>
      <c r="H443" s="171">
        <v>21.384</v>
      </c>
      <c r="J443" s="169"/>
      <c r="K443" s="169"/>
      <c r="L443" s="172"/>
      <c r="M443" s="173"/>
      <c r="N443" s="169"/>
      <c r="O443" s="169"/>
      <c r="P443" s="169"/>
      <c r="Q443" s="169"/>
      <c r="R443" s="169"/>
      <c r="S443" s="169"/>
      <c r="T443" s="174"/>
      <c r="AT443" s="175" t="s">
        <v>140</v>
      </c>
      <c r="AU443" s="175" t="s">
        <v>81</v>
      </c>
      <c r="AV443" s="175" t="s">
        <v>81</v>
      </c>
      <c r="AW443" s="175" t="s">
        <v>104</v>
      </c>
      <c r="AX443" s="175" t="s">
        <v>74</v>
      </c>
      <c r="AY443" s="175" t="s">
        <v>128</v>
      </c>
    </row>
    <row r="444" spans="2:51" s="6" customFormat="1" ht="15.75" customHeight="1">
      <c r="B444" s="161"/>
      <c r="C444" s="162"/>
      <c r="D444" s="159" t="s">
        <v>140</v>
      </c>
      <c r="E444" s="162"/>
      <c r="F444" s="163" t="s">
        <v>539</v>
      </c>
      <c r="G444" s="162"/>
      <c r="H444" s="162"/>
      <c r="J444" s="162"/>
      <c r="K444" s="162"/>
      <c r="L444" s="164"/>
      <c r="M444" s="165"/>
      <c r="N444" s="162"/>
      <c r="O444" s="162"/>
      <c r="P444" s="162"/>
      <c r="Q444" s="162"/>
      <c r="R444" s="162"/>
      <c r="S444" s="162"/>
      <c r="T444" s="166"/>
      <c r="AT444" s="167" t="s">
        <v>140</v>
      </c>
      <c r="AU444" s="167" t="s">
        <v>81</v>
      </c>
      <c r="AV444" s="167" t="s">
        <v>22</v>
      </c>
      <c r="AW444" s="167" t="s">
        <v>104</v>
      </c>
      <c r="AX444" s="167" t="s">
        <v>74</v>
      </c>
      <c r="AY444" s="167" t="s">
        <v>128</v>
      </c>
    </row>
    <row r="445" spans="2:51" s="6" customFormat="1" ht="15.75" customHeight="1">
      <c r="B445" s="168"/>
      <c r="C445" s="169"/>
      <c r="D445" s="159" t="s">
        <v>140</v>
      </c>
      <c r="E445" s="169"/>
      <c r="F445" s="170" t="s">
        <v>540</v>
      </c>
      <c r="G445" s="169"/>
      <c r="H445" s="171">
        <v>21</v>
      </c>
      <c r="J445" s="169"/>
      <c r="K445" s="169"/>
      <c r="L445" s="172"/>
      <c r="M445" s="173"/>
      <c r="N445" s="169"/>
      <c r="O445" s="169"/>
      <c r="P445" s="169"/>
      <c r="Q445" s="169"/>
      <c r="R445" s="169"/>
      <c r="S445" s="169"/>
      <c r="T445" s="174"/>
      <c r="AT445" s="175" t="s">
        <v>140</v>
      </c>
      <c r="AU445" s="175" t="s">
        <v>81</v>
      </c>
      <c r="AV445" s="175" t="s">
        <v>81</v>
      </c>
      <c r="AW445" s="175" t="s">
        <v>104</v>
      </c>
      <c r="AX445" s="175" t="s">
        <v>74</v>
      </c>
      <c r="AY445" s="175" t="s">
        <v>128</v>
      </c>
    </row>
    <row r="446" spans="2:51" s="6" customFormat="1" ht="15.75" customHeight="1">
      <c r="B446" s="161"/>
      <c r="C446" s="162"/>
      <c r="D446" s="159" t="s">
        <v>140</v>
      </c>
      <c r="E446" s="162"/>
      <c r="F446" s="163" t="s">
        <v>541</v>
      </c>
      <c r="G446" s="162"/>
      <c r="H446" s="162"/>
      <c r="J446" s="162"/>
      <c r="K446" s="162"/>
      <c r="L446" s="164"/>
      <c r="M446" s="165"/>
      <c r="N446" s="162"/>
      <c r="O446" s="162"/>
      <c r="P446" s="162"/>
      <c r="Q446" s="162"/>
      <c r="R446" s="162"/>
      <c r="S446" s="162"/>
      <c r="T446" s="166"/>
      <c r="AT446" s="167" t="s">
        <v>140</v>
      </c>
      <c r="AU446" s="167" t="s">
        <v>81</v>
      </c>
      <c r="AV446" s="167" t="s">
        <v>22</v>
      </c>
      <c r="AW446" s="167" t="s">
        <v>104</v>
      </c>
      <c r="AX446" s="167" t="s">
        <v>74</v>
      </c>
      <c r="AY446" s="167" t="s">
        <v>128</v>
      </c>
    </row>
    <row r="447" spans="2:51" s="6" customFormat="1" ht="15.75" customHeight="1">
      <c r="B447" s="168"/>
      <c r="C447" s="169"/>
      <c r="D447" s="159" t="s">
        <v>140</v>
      </c>
      <c r="E447" s="169"/>
      <c r="F447" s="170" t="s">
        <v>542</v>
      </c>
      <c r="G447" s="169"/>
      <c r="H447" s="171">
        <v>4.25</v>
      </c>
      <c r="J447" s="169"/>
      <c r="K447" s="169"/>
      <c r="L447" s="172"/>
      <c r="M447" s="173"/>
      <c r="N447" s="169"/>
      <c r="O447" s="169"/>
      <c r="P447" s="169"/>
      <c r="Q447" s="169"/>
      <c r="R447" s="169"/>
      <c r="S447" s="169"/>
      <c r="T447" s="174"/>
      <c r="AT447" s="175" t="s">
        <v>140</v>
      </c>
      <c r="AU447" s="175" t="s">
        <v>81</v>
      </c>
      <c r="AV447" s="175" t="s">
        <v>81</v>
      </c>
      <c r="AW447" s="175" t="s">
        <v>104</v>
      </c>
      <c r="AX447" s="175" t="s">
        <v>74</v>
      </c>
      <c r="AY447" s="175" t="s">
        <v>128</v>
      </c>
    </row>
    <row r="448" spans="2:51" s="6" customFormat="1" ht="15.75" customHeight="1">
      <c r="B448" s="161"/>
      <c r="C448" s="162"/>
      <c r="D448" s="159" t="s">
        <v>140</v>
      </c>
      <c r="E448" s="162"/>
      <c r="F448" s="163" t="s">
        <v>543</v>
      </c>
      <c r="G448" s="162"/>
      <c r="H448" s="162"/>
      <c r="J448" s="162"/>
      <c r="K448" s="162"/>
      <c r="L448" s="164"/>
      <c r="M448" s="165"/>
      <c r="N448" s="162"/>
      <c r="O448" s="162"/>
      <c r="P448" s="162"/>
      <c r="Q448" s="162"/>
      <c r="R448" s="162"/>
      <c r="S448" s="162"/>
      <c r="T448" s="166"/>
      <c r="AT448" s="167" t="s">
        <v>140</v>
      </c>
      <c r="AU448" s="167" t="s">
        <v>81</v>
      </c>
      <c r="AV448" s="167" t="s">
        <v>22</v>
      </c>
      <c r="AW448" s="167" t="s">
        <v>104</v>
      </c>
      <c r="AX448" s="167" t="s">
        <v>74</v>
      </c>
      <c r="AY448" s="167" t="s">
        <v>128</v>
      </c>
    </row>
    <row r="449" spans="2:51" s="6" customFormat="1" ht="15.75" customHeight="1">
      <c r="B449" s="168"/>
      <c r="C449" s="169"/>
      <c r="D449" s="159" t="s">
        <v>140</v>
      </c>
      <c r="E449" s="169"/>
      <c r="F449" s="170" t="s">
        <v>544</v>
      </c>
      <c r="G449" s="169"/>
      <c r="H449" s="171">
        <v>10.32</v>
      </c>
      <c r="J449" s="169"/>
      <c r="K449" s="169"/>
      <c r="L449" s="172"/>
      <c r="M449" s="173"/>
      <c r="N449" s="169"/>
      <c r="O449" s="169"/>
      <c r="P449" s="169"/>
      <c r="Q449" s="169"/>
      <c r="R449" s="169"/>
      <c r="S449" s="169"/>
      <c r="T449" s="174"/>
      <c r="AT449" s="175" t="s">
        <v>140</v>
      </c>
      <c r="AU449" s="175" t="s">
        <v>81</v>
      </c>
      <c r="AV449" s="175" t="s">
        <v>81</v>
      </c>
      <c r="AW449" s="175" t="s">
        <v>104</v>
      </c>
      <c r="AX449" s="175" t="s">
        <v>74</v>
      </c>
      <c r="AY449" s="175" t="s">
        <v>128</v>
      </c>
    </row>
    <row r="450" spans="2:51" s="6" customFormat="1" ht="15.75" customHeight="1">
      <c r="B450" s="168"/>
      <c r="C450" s="169"/>
      <c r="D450" s="159" t="s">
        <v>140</v>
      </c>
      <c r="E450" s="169"/>
      <c r="F450" s="170" t="s">
        <v>545</v>
      </c>
      <c r="G450" s="169"/>
      <c r="H450" s="171">
        <v>6.3</v>
      </c>
      <c r="J450" s="169"/>
      <c r="K450" s="169"/>
      <c r="L450" s="172"/>
      <c r="M450" s="173"/>
      <c r="N450" s="169"/>
      <c r="O450" s="169"/>
      <c r="P450" s="169"/>
      <c r="Q450" s="169"/>
      <c r="R450" s="169"/>
      <c r="S450" s="169"/>
      <c r="T450" s="174"/>
      <c r="AT450" s="175" t="s">
        <v>140</v>
      </c>
      <c r="AU450" s="175" t="s">
        <v>81</v>
      </c>
      <c r="AV450" s="175" t="s">
        <v>81</v>
      </c>
      <c r="AW450" s="175" t="s">
        <v>104</v>
      </c>
      <c r="AX450" s="175" t="s">
        <v>74</v>
      </c>
      <c r="AY450" s="175" t="s">
        <v>128</v>
      </c>
    </row>
    <row r="451" spans="2:51" s="6" customFormat="1" ht="15.75" customHeight="1">
      <c r="B451" s="184"/>
      <c r="C451" s="185"/>
      <c r="D451" s="159" t="s">
        <v>140</v>
      </c>
      <c r="E451" s="185"/>
      <c r="F451" s="186" t="s">
        <v>162</v>
      </c>
      <c r="G451" s="185"/>
      <c r="H451" s="187">
        <v>162.801</v>
      </c>
      <c r="J451" s="185"/>
      <c r="K451" s="185"/>
      <c r="L451" s="188"/>
      <c r="M451" s="189"/>
      <c r="N451" s="185"/>
      <c r="O451" s="185"/>
      <c r="P451" s="185"/>
      <c r="Q451" s="185"/>
      <c r="R451" s="185"/>
      <c r="S451" s="185"/>
      <c r="T451" s="190"/>
      <c r="AT451" s="191" t="s">
        <v>140</v>
      </c>
      <c r="AU451" s="191" t="s">
        <v>81</v>
      </c>
      <c r="AV451" s="191" t="s">
        <v>84</v>
      </c>
      <c r="AW451" s="191" t="s">
        <v>104</v>
      </c>
      <c r="AX451" s="191" t="s">
        <v>74</v>
      </c>
      <c r="AY451" s="191" t="s">
        <v>128</v>
      </c>
    </row>
    <row r="452" spans="2:51" s="6" customFormat="1" ht="15.75" customHeight="1">
      <c r="B452" s="176"/>
      <c r="C452" s="177"/>
      <c r="D452" s="159" t="s">
        <v>140</v>
      </c>
      <c r="E452" s="177"/>
      <c r="F452" s="178" t="s">
        <v>143</v>
      </c>
      <c r="G452" s="177"/>
      <c r="H452" s="179">
        <v>162.801</v>
      </c>
      <c r="J452" s="177"/>
      <c r="K452" s="177"/>
      <c r="L452" s="180"/>
      <c r="M452" s="181"/>
      <c r="N452" s="177"/>
      <c r="O452" s="177"/>
      <c r="P452" s="177"/>
      <c r="Q452" s="177"/>
      <c r="R452" s="177"/>
      <c r="S452" s="177"/>
      <c r="T452" s="182"/>
      <c r="AT452" s="183" t="s">
        <v>140</v>
      </c>
      <c r="AU452" s="183" t="s">
        <v>81</v>
      </c>
      <c r="AV452" s="183" t="s">
        <v>87</v>
      </c>
      <c r="AW452" s="183" t="s">
        <v>104</v>
      </c>
      <c r="AX452" s="183" t="s">
        <v>22</v>
      </c>
      <c r="AY452" s="183" t="s">
        <v>128</v>
      </c>
    </row>
    <row r="453" spans="2:65" s="6" customFormat="1" ht="15.75" customHeight="1">
      <c r="B453" s="23"/>
      <c r="C453" s="145" t="s">
        <v>546</v>
      </c>
      <c r="D453" s="145" t="s">
        <v>130</v>
      </c>
      <c r="E453" s="146" t="s">
        <v>547</v>
      </c>
      <c r="F453" s="147" t="s">
        <v>548</v>
      </c>
      <c r="G453" s="148" t="s">
        <v>133</v>
      </c>
      <c r="H453" s="149">
        <v>372.19</v>
      </c>
      <c r="I453" s="150"/>
      <c r="J453" s="151">
        <f>ROUND($I$453*$H$453,2)</f>
        <v>0</v>
      </c>
      <c r="K453" s="147" t="s">
        <v>134</v>
      </c>
      <c r="L453" s="43"/>
      <c r="M453" s="152"/>
      <c r="N453" s="153" t="s">
        <v>45</v>
      </c>
      <c r="O453" s="24"/>
      <c r="P453" s="154">
        <f>$O$453*$H$453</f>
        <v>0</v>
      </c>
      <c r="Q453" s="154">
        <v>0.00109</v>
      </c>
      <c r="R453" s="154">
        <f>$Q$453*$H$453</f>
        <v>0.4056871</v>
      </c>
      <c r="S453" s="154">
        <v>0</v>
      </c>
      <c r="T453" s="155">
        <f>$S$453*$H$453</f>
        <v>0</v>
      </c>
      <c r="AR453" s="89" t="s">
        <v>87</v>
      </c>
      <c r="AT453" s="89" t="s">
        <v>130</v>
      </c>
      <c r="AU453" s="89" t="s">
        <v>81</v>
      </c>
      <c r="AY453" s="6" t="s">
        <v>128</v>
      </c>
      <c r="BE453" s="156">
        <f>IF($N$453="základní",$J$453,0)</f>
        <v>0</v>
      </c>
      <c r="BF453" s="156">
        <f>IF($N$453="snížená",$J$453,0)</f>
        <v>0</v>
      </c>
      <c r="BG453" s="156">
        <f>IF($N$453="zákl. přenesená",$J$453,0)</f>
        <v>0</v>
      </c>
      <c r="BH453" s="156">
        <f>IF($N$453="sníž. přenesená",$J$453,0)</f>
        <v>0</v>
      </c>
      <c r="BI453" s="156">
        <f>IF($N$453="nulová",$J$453,0)</f>
        <v>0</v>
      </c>
      <c r="BJ453" s="89" t="s">
        <v>22</v>
      </c>
      <c r="BK453" s="156">
        <f>ROUND($I$453*$H$453,2)</f>
        <v>0</v>
      </c>
      <c r="BL453" s="89" t="s">
        <v>87</v>
      </c>
      <c r="BM453" s="89" t="s">
        <v>549</v>
      </c>
    </row>
    <row r="454" spans="2:47" s="6" customFormat="1" ht="27" customHeight="1">
      <c r="B454" s="23"/>
      <c r="C454" s="24"/>
      <c r="D454" s="157" t="s">
        <v>136</v>
      </c>
      <c r="E454" s="24"/>
      <c r="F454" s="158" t="s">
        <v>550</v>
      </c>
      <c r="G454" s="24"/>
      <c r="H454" s="24"/>
      <c r="J454" s="24"/>
      <c r="K454" s="24"/>
      <c r="L454" s="43"/>
      <c r="M454" s="56"/>
      <c r="N454" s="24"/>
      <c r="O454" s="24"/>
      <c r="P454" s="24"/>
      <c r="Q454" s="24"/>
      <c r="R454" s="24"/>
      <c r="S454" s="24"/>
      <c r="T454" s="57"/>
      <c r="AT454" s="6" t="s">
        <v>136</v>
      </c>
      <c r="AU454" s="6" t="s">
        <v>81</v>
      </c>
    </row>
    <row r="455" spans="2:47" s="6" customFormat="1" ht="44.25" customHeight="1">
      <c r="B455" s="23"/>
      <c r="C455" s="24"/>
      <c r="D455" s="159" t="s">
        <v>138</v>
      </c>
      <c r="E455" s="24"/>
      <c r="F455" s="160" t="s">
        <v>551</v>
      </c>
      <c r="G455" s="24"/>
      <c r="H455" s="24"/>
      <c r="J455" s="24"/>
      <c r="K455" s="24"/>
      <c r="L455" s="43"/>
      <c r="M455" s="56"/>
      <c r="N455" s="24"/>
      <c r="O455" s="24"/>
      <c r="P455" s="24"/>
      <c r="Q455" s="24"/>
      <c r="R455" s="24"/>
      <c r="S455" s="24"/>
      <c r="T455" s="57"/>
      <c r="AT455" s="6" t="s">
        <v>138</v>
      </c>
      <c r="AU455" s="6" t="s">
        <v>81</v>
      </c>
    </row>
    <row r="456" spans="2:51" s="6" customFormat="1" ht="15.75" customHeight="1">
      <c r="B456" s="161"/>
      <c r="C456" s="162"/>
      <c r="D456" s="159" t="s">
        <v>140</v>
      </c>
      <c r="E456" s="162"/>
      <c r="F456" s="163" t="s">
        <v>552</v>
      </c>
      <c r="G456" s="162"/>
      <c r="H456" s="162"/>
      <c r="J456" s="162"/>
      <c r="K456" s="162"/>
      <c r="L456" s="164"/>
      <c r="M456" s="165"/>
      <c r="N456" s="162"/>
      <c r="O456" s="162"/>
      <c r="P456" s="162"/>
      <c r="Q456" s="162"/>
      <c r="R456" s="162"/>
      <c r="S456" s="162"/>
      <c r="T456" s="166"/>
      <c r="AT456" s="167" t="s">
        <v>140</v>
      </c>
      <c r="AU456" s="167" t="s">
        <v>81</v>
      </c>
      <c r="AV456" s="167" t="s">
        <v>22</v>
      </c>
      <c r="AW456" s="167" t="s">
        <v>104</v>
      </c>
      <c r="AX456" s="167" t="s">
        <v>74</v>
      </c>
      <c r="AY456" s="167" t="s">
        <v>128</v>
      </c>
    </row>
    <row r="457" spans="2:51" s="6" customFormat="1" ht="15.75" customHeight="1">
      <c r="B457" s="161"/>
      <c r="C457" s="162"/>
      <c r="D457" s="159" t="s">
        <v>140</v>
      </c>
      <c r="E457" s="162"/>
      <c r="F457" s="163" t="s">
        <v>523</v>
      </c>
      <c r="G457" s="162"/>
      <c r="H457" s="162"/>
      <c r="J457" s="162"/>
      <c r="K457" s="162"/>
      <c r="L457" s="164"/>
      <c r="M457" s="165"/>
      <c r="N457" s="162"/>
      <c r="O457" s="162"/>
      <c r="P457" s="162"/>
      <c r="Q457" s="162"/>
      <c r="R457" s="162"/>
      <c r="S457" s="162"/>
      <c r="T457" s="166"/>
      <c r="AT457" s="167" t="s">
        <v>140</v>
      </c>
      <c r="AU457" s="167" t="s">
        <v>81</v>
      </c>
      <c r="AV457" s="167" t="s">
        <v>22</v>
      </c>
      <c r="AW457" s="167" t="s">
        <v>104</v>
      </c>
      <c r="AX457" s="167" t="s">
        <v>74</v>
      </c>
      <c r="AY457" s="167" t="s">
        <v>128</v>
      </c>
    </row>
    <row r="458" spans="2:51" s="6" customFormat="1" ht="15.75" customHeight="1">
      <c r="B458" s="161"/>
      <c r="C458" s="162"/>
      <c r="D458" s="159" t="s">
        <v>140</v>
      </c>
      <c r="E458" s="162"/>
      <c r="F458" s="163" t="s">
        <v>524</v>
      </c>
      <c r="G458" s="162"/>
      <c r="H458" s="162"/>
      <c r="J458" s="162"/>
      <c r="K458" s="162"/>
      <c r="L458" s="164"/>
      <c r="M458" s="165"/>
      <c r="N458" s="162"/>
      <c r="O458" s="162"/>
      <c r="P458" s="162"/>
      <c r="Q458" s="162"/>
      <c r="R458" s="162"/>
      <c r="S458" s="162"/>
      <c r="T458" s="166"/>
      <c r="AT458" s="167" t="s">
        <v>140</v>
      </c>
      <c r="AU458" s="167" t="s">
        <v>81</v>
      </c>
      <c r="AV458" s="167" t="s">
        <v>22</v>
      </c>
      <c r="AW458" s="167" t="s">
        <v>104</v>
      </c>
      <c r="AX458" s="167" t="s">
        <v>74</v>
      </c>
      <c r="AY458" s="167" t="s">
        <v>128</v>
      </c>
    </row>
    <row r="459" spans="2:51" s="6" customFormat="1" ht="15.75" customHeight="1">
      <c r="B459" s="168"/>
      <c r="C459" s="169"/>
      <c r="D459" s="159" t="s">
        <v>140</v>
      </c>
      <c r="E459" s="169"/>
      <c r="F459" s="170" t="s">
        <v>553</v>
      </c>
      <c r="G459" s="169"/>
      <c r="H459" s="171">
        <v>22.2</v>
      </c>
      <c r="J459" s="169"/>
      <c r="K459" s="169"/>
      <c r="L459" s="172"/>
      <c r="M459" s="173"/>
      <c r="N459" s="169"/>
      <c r="O459" s="169"/>
      <c r="P459" s="169"/>
      <c r="Q459" s="169"/>
      <c r="R459" s="169"/>
      <c r="S459" s="169"/>
      <c r="T459" s="174"/>
      <c r="AT459" s="175" t="s">
        <v>140</v>
      </c>
      <c r="AU459" s="175" t="s">
        <v>81</v>
      </c>
      <c r="AV459" s="175" t="s">
        <v>81</v>
      </c>
      <c r="AW459" s="175" t="s">
        <v>104</v>
      </c>
      <c r="AX459" s="175" t="s">
        <v>74</v>
      </c>
      <c r="AY459" s="175" t="s">
        <v>128</v>
      </c>
    </row>
    <row r="460" spans="2:51" s="6" customFormat="1" ht="15.75" customHeight="1">
      <c r="B460" s="168"/>
      <c r="C460" s="169"/>
      <c r="D460" s="159" t="s">
        <v>140</v>
      </c>
      <c r="E460" s="169"/>
      <c r="F460" s="170" t="s">
        <v>554</v>
      </c>
      <c r="G460" s="169"/>
      <c r="H460" s="171">
        <v>16.8</v>
      </c>
      <c r="J460" s="169"/>
      <c r="K460" s="169"/>
      <c r="L460" s="172"/>
      <c r="M460" s="173"/>
      <c r="N460" s="169"/>
      <c r="O460" s="169"/>
      <c r="P460" s="169"/>
      <c r="Q460" s="169"/>
      <c r="R460" s="169"/>
      <c r="S460" s="169"/>
      <c r="T460" s="174"/>
      <c r="AT460" s="175" t="s">
        <v>140</v>
      </c>
      <c r="AU460" s="175" t="s">
        <v>81</v>
      </c>
      <c r="AV460" s="175" t="s">
        <v>81</v>
      </c>
      <c r="AW460" s="175" t="s">
        <v>104</v>
      </c>
      <c r="AX460" s="175" t="s">
        <v>74</v>
      </c>
      <c r="AY460" s="175" t="s">
        <v>128</v>
      </c>
    </row>
    <row r="461" spans="2:51" s="6" customFormat="1" ht="15.75" customHeight="1">
      <c r="B461" s="161"/>
      <c r="C461" s="162"/>
      <c r="D461" s="159" t="s">
        <v>140</v>
      </c>
      <c r="E461" s="162"/>
      <c r="F461" s="163" t="s">
        <v>527</v>
      </c>
      <c r="G461" s="162"/>
      <c r="H461" s="162"/>
      <c r="J461" s="162"/>
      <c r="K461" s="162"/>
      <c r="L461" s="164"/>
      <c r="M461" s="165"/>
      <c r="N461" s="162"/>
      <c r="O461" s="162"/>
      <c r="P461" s="162"/>
      <c r="Q461" s="162"/>
      <c r="R461" s="162"/>
      <c r="S461" s="162"/>
      <c r="T461" s="166"/>
      <c r="AT461" s="167" t="s">
        <v>140</v>
      </c>
      <c r="AU461" s="167" t="s">
        <v>81</v>
      </c>
      <c r="AV461" s="167" t="s">
        <v>22</v>
      </c>
      <c r="AW461" s="167" t="s">
        <v>104</v>
      </c>
      <c r="AX461" s="167" t="s">
        <v>74</v>
      </c>
      <c r="AY461" s="167" t="s">
        <v>128</v>
      </c>
    </row>
    <row r="462" spans="2:51" s="6" customFormat="1" ht="15.75" customHeight="1">
      <c r="B462" s="168"/>
      <c r="C462" s="169"/>
      <c r="D462" s="159" t="s">
        <v>140</v>
      </c>
      <c r="E462" s="169"/>
      <c r="F462" s="170" t="s">
        <v>555</v>
      </c>
      <c r="G462" s="169"/>
      <c r="H462" s="171">
        <v>31.68</v>
      </c>
      <c r="J462" s="169"/>
      <c r="K462" s="169"/>
      <c r="L462" s="172"/>
      <c r="M462" s="173"/>
      <c r="N462" s="169"/>
      <c r="O462" s="169"/>
      <c r="P462" s="169"/>
      <c r="Q462" s="169"/>
      <c r="R462" s="169"/>
      <c r="S462" s="169"/>
      <c r="T462" s="174"/>
      <c r="AT462" s="175" t="s">
        <v>140</v>
      </c>
      <c r="AU462" s="175" t="s">
        <v>81</v>
      </c>
      <c r="AV462" s="175" t="s">
        <v>81</v>
      </c>
      <c r="AW462" s="175" t="s">
        <v>104</v>
      </c>
      <c r="AX462" s="175" t="s">
        <v>74</v>
      </c>
      <c r="AY462" s="175" t="s">
        <v>128</v>
      </c>
    </row>
    <row r="463" spans="2:51" s="6" customFormat="1" ht="15.75" customHeight="1">
      <c r="B463" s="161"/>
      <c r="C463" s="162"/>
      <c r="D463" s="159" t="s">
        <v>140</v>
      </c>
      <c r="E463" s="162"/>
      <c r="F463" s="163" t="s">
        <v>529</v>
      </c>
      <c r="G463" s="162"/>
      <c r="H463" s="162"/>
      <c r="J463" s="162"/>
      <c r="K463" s="162"/>
      <c r="L463" s="164"/>
      <c r="M463" s="165"/>
      <c r="N463" s="162"/>
      <c r="O463" s="162"/>
      <c r="P463" s="162"/>
      <c r="Q463" s="162"/>
      <c r="R463" s="162"/>
      <c r="S463" s="162"/>
      <c r="T463" s="166"/>
      <c r="AT463" s="167" t="s">
        <v>140</v>
      </c>
      <c r="AU463" s="167" t="s">
        <v>81</v>
      </c>
      <c r="AV463" s="167" t="s">
        <v>22</v>
      </c>
      <c r="AW463" s="167" t="s">
        <v>104</v>
      </c>
      <c r="AX463" s="167" t="s">
        <v>74</v>
      </c>
      <c r="AY463" s="167" t="s">
        <v>128</v>
      </c>
    </row>
    <row r="464" spans="2:51" s="6" customFormat="1" ht="15.75" customHeight="1">
      <c r="B464" s="168"/>
      <c r="C464" s="169"/>
      <c r="D464" s="159" t="s">
        <v>140</v>
      </c>
      <c r="E464" s="169"/>
      <c r="F464" s="170" t="s">
        <v>556</v>
      </c>
      <c r="G464" s="169"/>
      <c r="H464" s="171">
        <v>41.92</v>
      </c>
      <c r="J464" s="169"/>
      <c r="K464" s="169"/>
      <c r="L464" s="172"/>
      <c r="M464" s="173"/>
      <c r="N464" s="169"/>
      <c r="O464" s="169"/>
      <c r="P464" s="169"/>
      <c r="Q464" s="169"/>
      <c r="R464" s="169"/>
      <c r="S464" s="169"/>
      <c r="T464" s="174"/>
      <c r="AT464" s="175" t="s">
        <v>140</v>
      </c>
      <c r="AU464" s="175" t="s">
        <v>81</v>
      </c>
      <c r="AV464" s="175" t="s">
        <v>81</v>
      </c>
      <c r="AW464" s="175" t="s">
        <v>104</v>
      </c>
      <c r="AX464" s="175" t="s">
        <v>74</v>
      </c>
      <c r="AY464" s="175" t="s">
        <v>128</v>
      </c>
    </row>
    <row r="465" spans="2:51" s="6" customFormat="1" ht="15.75" customHeight="1">
      <c r="B465" s="161"/>
      <c r="C465" s="162"/>
      <c r="D465" s="159" t="s">
        <v>140</v>
      </c>
      <c r="E465" s="162"/>
      <c r="F465" s="163" t="s">
        <v>531</v>
      </c>
      <c r="G465" s="162"/>
      <c r="H465" s="162"/>
      <c r="J465" s="162"/>
      <c r="K465" s="162"/>
      <c r="L465" s="164"/>
      <c r="M465" s="165"/>
      <c r="N465" s="162"/>
      <c r="O465" s="162"/>
      <c r="P465" s="162"/>
      <c r="Q465" s="162"/>
      <c r="R465" s="162"/>
      <c r="S465" s="162"/>
      <c r="T465" s="166"/>
      <c r="AT465" s="167" t="s">
        <v>140</v>
      </c>
      <c r="AU465" s="167" t="s">
        <v>81</v>
      </c>
      <c r="AV465" s="167" t="s">
        <v>22</v>
      </c>
      <c r="AW465" s="167" t="s">
        <v>104</v>
      </c>
      <c r="AX465" s="167" t="s">
        <v>74</v>
      </c>
      <c r="AY465" s="167" t="s">
        <v>128</v>
      </c>
    </row>
    <row r="466" spans="2:51" s="6" customFormat="1" ht="15.75" customHeight="1">
      <c r="B466" s="168"/>
      <c r="C466" s="169"/>
      <c r="D466" s="159" t="s">
        <v>140</v>
      </c>
      <c r="E466" s="169"/>
      <c r="F466" s="170" t="s">
        <v>557</v>
      </c>
      <c r="G466" s="169"/>
      <c r="H466" s="171">
        <v>11.73</v>
      </c>
      <c r="J466" s="169"/>
      <c r="K466" s="169"/>
      <c r="L466" s="172"/>
      <c r="M466" s="173"/>
      <c r="N466" s="169"/>
      <c r="O466" s="169"/>
      <c r="P466" s="169"/>
      <c r="Q466" s="169"/>
      <c r="R466" s="169"/>
      <c r="S466" s="169"/>
      <c r="T466" s="174"/>
      <c r="AT466" s="175" t="s">
        <v>140</v>
      </c>
      <c r="AU466" s="175" t="s">
        <v>81</v>
      </c>
      <c r="AV466" s="175" t="s">
        <v>81</v>
      </c>
      <c r="AW466" s="175" t="s">
        <v>104</v>
      </c>
      <c r="AX466" s="175" t="s">
        <v>74</v>
      </c>
      <c r="AY466" s="175" t="s">
        <v>128</v>
      </c>
    </row>
    <row r="467" spans="2:51" s="6" customFormat="1" ht="15.75" customHeight="1">
      <c r="B467" s="168"/>
      <c r="C467" s="169"/>
      <c r="D467" s="159" t="s">
        <v>140</v>
      </c>
      <c r="E467" s="169"/>
      <c r="F467" s="170" t="s">
        <v>558</v>
      </c>
      <c r="G467" s="169"/>
      <c r="H467" s="171">
        <v>16.06</v>
      </c>
      <c r="J467" s="169"/>
      <c r="K467" s="169"/>
      <c r="L467" s="172"/>
      <c r="M467" s="173"/>
      <c r="N467" s="169"/>
      <c r="O467" s="169"/>
      <c r="P467" s="169"/>
      <c r="Q467" s="169"/>
      <c r="R467" s="169"/>
      <c r="S467" s="169"/>
      <c r="T467" s="174"/>
      <c r="AT467" s="175" t="s">
        <v>140</v>
      </c>
      <c r="AU467" s="175" t="s">
        <v>81</v>
      </c>
      <c r="AV467" s="175" t="s">
        <v>81</v>
      </c>
      <c r="AW467" s="175" t="s">
        <v>104</v>
      </c>
      <c r="AX467" s="175" t="s">
        <v>74</v>
      </c>
      <c r="AY467" s="175" t="s">
        <v>128</v>
      </c>
    </row>
    <row r="468" spans="2:51" s="6" customFormat="1" ht="15.75" customHeight="1">
      <c r="B468" s="168"/>
      <c r="C468" s="169"/>
      <c r="D468" s="159" t="s">
        <v>140</v>
      </c>
      <c r="E468" s="169"/>
      <c r="F468" s="170" t="s">
        <v>559</v>
      </c>
      <c r="G468" s="169"/>
      <c r="H468" s="171">
        <v>5.52</v>
      </c>
      <c r="J468" s="169"/>
      <c r="K468" s="169"/>
      <c r="L468" s="172"/>
      <c r="M468" s="173"/>
      <c r="N468" s="169"/>
      <c r="O468" s="169"/>
      <c r="P468" s="169"/>
      <c r="Q468" s="169"/>
      <c r="R468" s="169"/>
      <c r="S468" s="169"/>
      <c r="T468" s="174"/>
      <c r="AT468" s="175" t="s">
        <v>140</v>
      </c>
      <c r="AU468" s="175" t="s">
        <v>81</v>
      </c>
      <c r="AV468" s="175" t="s">
        <v>81</v>
      </c>
      <c r="AW468" s="175" t="s">
        <v>104</v>
      </c>
      <c r="AX468" s="175" t="s">
        <v>74</v>
      </c>
      <c r="AY468" s="175" t="s">
        <v>128</v>
      </c>
    </row>
    <row r="469" spans="2:51" s="6" customFormat="1" ht="15.75" customHeight="1">
      <c r="B469" s="161"/>
      <c r="C469" s="162"/>
      <c r="D469" s="159" t="s">
        <v>140</v>
      </c>
      <c r="E469" s="162"/>
      <c r="F469" s="163" t="s">
        <v>535</v>
      </c>
      <c r="G469" s="162"/>
      <c r="H469" s="162"/>
      <c r="J469" s="162"/>
      <c r="K469" s="162"/>
      <c r="L469" s="164"/>
      <c r="M469" s="165"/>
      <c r="N469" s="162"/>
      <c r="O469" s="162"/>
      <c r="P469" s="162"/>
      <c r="Q469" s="162"/>
      <c r="R469" s="162"/>
      <c r="S469" s="162"/>
      <c r="T469" s="166"/>
      <c r="AT469" s="167" t="s">
        <v>140</v>
      </c>
      <c r="AU469" s="167" t="s">
        <v>81</v>
      </c>
      <c r="AV469" s="167" t="s">
        <v>22</v>
      </c>
      <c r="AW469" s="167" t="s">
        <v>104</v>
      </c>
      <c r="AX469" s="167" t="s">
        <v>74</v>
      </c>
      <c r="AY469" s="167" t="s">
        <v>128</v>
      </c>
    </row>
    <row r="470" spans="2:51" s="6" customFormat="1" ht="15.75" customHeight="1">
      <c r="B470" s="168"/>
      <c r="C470" s="169"/>
      <c r="D470" s="159" t="s">
        <v>140</v>
      </c>
      <c r="E470" s="169"/>
      <c r="F470" s="170" t="s">
        <v>560</v>
      </c>
      <c r="G470" s="169"/>
      <c r="H470" s="171">
        <v>89.08</v>
      </c>
      <c r="J470" s="169"/>
      <c r="K470" s="169"/>
      <c r="L470" s="172"/>
      <c r="M470" s="173"/>
      <c r="N470" s="169"/>
      <c r="O470" s="169"/>
      <c r="P470" s="169"/>
      <c r="Q470" s="169"/>
      <c r="R470" s="169"/>
      <c r="S470" s="169"/>
      <c r="T470" s="174"/>
      <c r="AT470" s="175" t="s">
        <v>140</v>
      </c>
      <c r="AU470" s="175" t="s">
        <v>81</v>
      </c>
      <c r="AV470" s="175" t="s">
        <v>81</v>
      </c>
      <c r="AW470" s="175" t="s">
        <v>104</v>
      </c>
      <c r="AX470" s="175" t="s">
        <v>74</v>
      </c>
      <c r="AY470" s="175" t="s">
        <v>128</v>
      </c>
    </row>
    <row r="471" spans="2:51" s="6" customFormat="1" ht="15.75" customHeight="1">
      <c r="B471" s="161"/>
      <c r="C471" s="162"/>
      <c r="D471" s="159" t="s">
        <v>140</v>
      </c>
      <c r="E471" s="162"/>
      <c r="F471" s="163" t="s">
        <v>537</v>
      </c>
      <c r="G471" s="162"/>
      <c r="H471" s="162"/>
      <c r="J471" s="162"/>
      <c r="K471" s="162"/>
      <c r="L471" s="164"/>
      <c r="M471" s="165"/>
      <c r="N471" s="162"/>
      <c r="O471" s="162"/>
      <c r="P471" s="162"/>
      <c r="Q471" s="162"/>
      <c r="R471" s="162"/>
      <c r="S471" s="162"/>
      <c r="T471" s="166"/>
      <c r="AT471" s="167" t="s">
        <v>140</v>
      </c>
      <c r="AU471" s="167" t="s">
        <v>81</v>
      </c>
      <c r="AV471" s="167" t="s">
        <v>22</v>
      </c>
      <c r="AW471" s="167" t="s">
        <v>104</v>
      </c>
      <c r="AX471" s="167" t="s">
        <v>74</v>
      </c>
      <c r="AY471" s="167" t="s">
        <v>128</v>
      </c>
    </row>
    <row r="472" spans="2:51" s="6" customFormat="1" ht="15.75" customHeight="1">
      <c r="B472" s="168"/>
      <c r="C472" s="169"/>
      <c r="D472" s="159" t="s">
        <v>140</v>
      </c>
      <c r="E472" s="169"/>
      <c r="F472" s="170" t="s">
        <v>561</v>
      </c>
      <c r="G472" s="169"/>
      <c r="H472" s="171">
        <v>53.46</v>
      </c>
      <c r="J472" s="169"/>
      <c r="K472" s="169"/>
      <c r="L472" s="172"/>
      <c r="M472" s="173"/>
      <c r="N472" s="169"/>
      <c r="O472" s="169"/>
      <c r="P472" s="169"/>
      <c r="Q472" s="169"/>
      <c r="R472" s="169"/>
      <c r="S472" s="169"/>
      <c r="T472" s="174"/>
      <c r="AT472" s="175" t="s">
        <v>140</v>
      </c>
      <c r="AU472" s="175" t="s">
        <v>81</v>
      </c>
      <c r="AV472" s="175" t="s">
        <v>81</v>
      </c>
      <c r="AW472" s="175" t="s">
        <v>104</v>
      </c>
      <c r="AX472" s="175" t="s">
        <v>74</v>
      </c>
      <c r="AY472" s="175" t="s">
        <v>128</v>
      </c>
    </row>
    <row r="473" spans="2:51" s="6" customFormat="1" ht="15.75" customHeight="1">
      <c r="B473" s="161"/>
      <c r="C473" s="162"/>
      <c r="D473" s="159" t="s">
        <v>140</v>
      </c>
      <c r="E473" s="162"/>
      <c r="F473" s="163" t="s">
        <v>539</v>
      </c>
      <c r="G473" s="162"/>
      <c r="H473" s="162"/>
      <c r="J473" s="162"/>
      <c r="K473" s="162"/>
      <c r="L473" s="164"/>
      <c r="M473" s="165"/>
      <c r="N473" s="162"/>
      <c r="O473" s="162"/>
      <c r="P473" s="162"/>
      <c r="Q473" s="162"/>
      <c r="R473" s="162"/>
      <c r="S473" s="162"/>
      <c r="T473" s="166"/>
      <c r="AT473" s="167" t="s">
        <v>140</v>
      </c>
      <c r="AU473" s="167" t="s">
        <v>81</v>
      </c>
      <c r="AV473" s="167" t="s">
        <v>22</v>
      </c>
      <c r="AW473" s="167" t="s">
        <v>104</v>
      </c>
      <c r="AX473" s="167" t="s">
        <v>74</v>
      </c>
      <c r="AY473" s="167" t="s">
        <v>128</v>
      </c>
    </row>
    <row r="474" spans="2:51" s="6" customFormat="1" ht="15.75" customHeight="1">
      <c r="B474" s="168"/>
      <c r="C474" s="169"/>
      <c r="D474" s="159" t="s">
        <v>140</v>
      </c>
      <c r="E474" s="169"/>
      <c r="F474" s="170" t="s">
        <v>562</v>
      </c>
      <c r="G474" s="169"/>
      <c r="H474" s="171">
        <v>42</v>
      </c>
      <c r="J474" s="169"/>
      <c r="K474" s="169"/>
      <c r="L474" s="172"/>
      <c r="M474" s="173"/>
      <c r="N474" s="169"/>
      <c r="O474" s="169"/>
      <c r="P474" s="169"/>
      <c r="Q474" s="169"/>
      <c r="R474" s="169"/>
      <c r="S474" s="169"/>
      <c r="T474" s="174"/>
      <c r="AT474" s="175" t="s">
        <v>140</v>
      </c>
      <c r="AU474" s="175" t="s">
        <v>81</v>
      </c>
      <c r="AV474" s="175" t="s">
        <v>81</v>
      </c>
      <c r="AW474" s="175" t="s">
        <v>104</v>
      </c>
      <c r="AX474" s="175" t="s">
        <v>74</v>
      </c>
      <c r="AY474" s="175" t="s">
        <v>128</v>
      </c>
    </row>
    <row r="475" spans="2:51" s="6" customFormat="1" ht="15.75" customHeight="1">
      <c r="B475" s="161"/>
      <c r="C475" s="162"/>
      <c r="D475" s="159" t="s">
        <v>140</v>
      </c>
      <c r="E475" s="162"/>
      <c r="F475" s="163" t="s">
        <v>541</v>
      </c>
      <c r="G475" s="162"/>
      <c r="H475" s="162"/>
      <c r="J475" s="162"/>
      <c r="K475" s="162"/>
      <c r="L475" s="164"/>
      <c r="M475" s="165"/>
      <c r="N475" s="162"/>
      <c r="O475" s="162"/>
      <c r="P475" s="162"/>
      <c r="Q475" s="162"/>
      <c r="R475" s="162"/>
      <c r="S475" s="162"/>
      <c r="T475" s="166"/>
      <c r="AT475" s="167" t="s">
        <v>140</v>
      </c>
      <c r="AU475" s="167" t="s">
        <v>81</v>
      </c>
      <c r="AV475" s="167" t="s">
        <v>22</v>
      </c>
      <c r="AW475" s="167" t="s">
        <v>104</v>
      </c>
      <c r="AX475" s="167" t="s">
        <v>74</v>
      </c>
      <c r="AY475" s="167" t="s">
        <v>128</v>
      </c>
    </row>
    <row r="476" spans="2:51" s="6" customFormat="1" ht="15.75" customHeight="1">
      <c r="B476" s="168"/>
      <c r="C476" s="169"/>
      <c r="D476" s="159" t="s">
        <v>140</v>
      </c>
      <c r="E476" s="169"/>
      <c r="F476" s="170" t="s">
        <v>563</v>
      </c>
      <c r="G476" s="169"/>
      <c r="H476" s="171">
        <v>8.5</v>
      </c>
      <c r="J476" s="169"/>
      <c r="K476" s="169"/>
      <c r="L476" s="172"/>
      <c r="M476" s="173"/>
      <c r="N476" s="169"/>
      <c r="O476" s="169"/>
      <c r="P476" s="169"/>
      <c r="Q476" s="169"/>
      <c r="R476" s="169"/>
      <c r="S476" s="169"/>
      <c r="T476" s="174"/>
      <c r="AT476" s="175" t="s">
        <v>140</v>
      </c>
      <c r="AU476" s="175" t="s">
        <v>81</v>
      </c>
      <c r="AV476" s="175" t="s">
        <v>81</v>
      </c>
      <c r="AW476" s="175" t="s">
        <v>104</v>
      </c>
      <c r="AX476" s="175" t="s">
        <v>74</v>
      </c>
      <c r="AY476" s="175" t="s">
        <v>128</v>
      </c>
    </row>
    <row r="477" spans="2:51" s="6" customFormat="1" ht="15.75" customHeight="1">
      <c r="B477" s="161"/>
      <c r="C477" s="162"/>
      <c r="D477" s="159" t="s">
        <v>140</v>
      </c>
      <c r="E477" s="162"/>
      <c r="F477" s="163" t="s">
        <v>543</v>
      </c>
      <c r="G477" s="162"/>
      <c r="H477" s="162"/>
      <c r="J477" s="162"/>
      <c r="K477" s="162"/>
      <c r="L477" s="164"/>
      <c r="M477" s="165"/>
      <c r="N477" s="162"/>
      <c r="O477" s="162"/>
      <c r="P477" s="162"/>
      <c r="Q477" s="162"/>
      <c r="R477" s="162"/>
      <c r="S477" s="162"/>
      <c r="T477" s="166"/>
      <c r="AT477" s="167" t="s">
        <v>140</v>
      </c>
      <c r="AU477" s="167" t="s">
        <v>81</v>
      </c>
      <c r="AV477" s="167" t="s">
        <v>22</v>
      </c>
      <c r="AW477" s="167" t="s">
        <v>104</v>
      </c>
      <c r="AX477" s="167" t="s">
        <v>74</v>
      </c>
      <c r="AY477" s="167" t="s">
        <v>128</v>
      </c>
    </row>
    <row r="478" spans="2:51" s="6" customFormat="1" ht="15.75" customHeight="1">
      <c r="B478" s="168"/>
      <c r="C478" s="169"/>
      <c r="D478" s="159" t="s">
        <v>140</v>
      </c>
      <c r="E478" s="169"/>
      <c r="F478" s="170" t="s">
        <v>564</v>
      </c>
      <c r="G478" s="169"/>
      <c r="H478" s="171">
        <v>20.64</v>
      </c>
      <c r="J478" s="169"/>
      <c r="K478" s="169"/>
      <c r="L478" s="172"/>
      <c r="M478" s="173"/>
      <c r="N478" s="169"/>
      <c r="O478" s="169"/>
      <c r="P478" s="169"/>
      <c r="Q478" s="169"/>
      <c r="R478" s="169"/>
      <c r="S478" s="169"/>
      <c r="T478" s="174"/>
      <c r="AT478" s="175" t="s">
        <v>140</v>
      </c>
      <c r="AU478" s="175" t="s">
        <v>81</v>
      </c>
      <c r="AV478" s="175" t="s">
        <v>81</v>
      </c>
      <c r="AW478" s="175" t="s">
        <v>104</v>
      </c>
      <c r="AX478" s="175" t="s">
        <v>74</v>
      </c>
      <c r="AY478" s="175" t="s">
        <v>128</v>
      </c>
    </row>
    <row r="479" spans="2:51" s="6" customFormat="1" ht="15.75" customHeight="1">
      <c r="B479" s="168"/>
      <c r="C479" s="169"/>
      <c r="D479" s="159" t="s">
        <v>140</v>
      </c>
      <c r="E479" s="169"/>
      <c r="F479" s="170" t="s">
        <v>565</v>
      </c>
      <c r="G479" s="169"/>
      <c r="H479" s="171">
        <v>12.6</v>
      </c>
      <c r="J479" s="169"/>
      <c r="K479" s="169"/>
      <c r="L479" s="172"/>
      <c r="M479" s="173"/>
      <c r="N479" s="169"/>
      <c r="O479" s="169"/>
      <c r="P479" s="169"/>
      <c r="Q479" s="169"/>
      <c r="R479" s="169"/>
      <c r="S479" s="169"/>
      <c r="T479" s="174"/>
      <c r="AT479" s="175" t="s">
        <v>140</v>
      </c>
      <c r="AU479" s="175" t="s">
        <v>81</v>
      </c>
      <c r="AV479" s="175" t="s">
        <v>81</v>
      </c>
      <c r="AW479" s="175" t="s">
        <v>104</v>
      </c>
      <c r="AX479" s="175" t="s">
        <v>74</v>
      </c>
      <c r="AY479" s="175" t="s">
        <v>128</v>
      </c>
    </row>
    <row r="480" spans="2:51" s="6" customFormat="1" ht="15.75" customHeight="1">
      <c r="B480" s="184"/>
      <c r="C480" s="185"/>
      <c r="D480" s="159" t="s">
        <v>140</v>
      </c>
      <c r="E480" s="185"/>
      <c r="F480" s="186" t="s">
        <v>162</v>
      </c>
      <c r="G480" s="185"/>
      <c r="H480" s="187">
        <v>372.19</v>
      </c>
      <c r="J480" s="185"/>
      <c r="K480" s="185"/>
      <c r="L480" s="188"/>
      <c r="M480" s="189"/>
      <c r="N480" s="185"/>
      <c r="O480" s="185"/>
      <c r="P480" s="185"/>
      <c r="Q480" s="185"/>
      <c r="R480" s="185"/>
      <c r="S480" s="185"/>
      <c r="T480" s="190"/>
      <c r="AT480" s="191" t="s">
        <v>140</v>
      </c>
      <c r="AU480" s="191" t="s">
        <v>81</v>
      </c>
      <c r="AV480" s="191" t="s">
        <v>84</v>
      </c>
      <c r="AW480" s="191" t="s">
        <v>104</v>
      </c>
      <c r="AX480" s="191" t="s">
        <v>74</v>
      </c>
      <c r="AY480" s="191" t="s">
        <v>128</v>
      </c>
    </row>
    <row r="481" spans="2:51" s="6" customFormat="1" ht="15.75" customHeight="1">
      <c r="B481" s="176"/>
      <c r="C481" s="177"/>
      <c r="D481" s="159" t="s">
        <v>140</v>
      </c>
      <c r="E481" s="177"/>
      <c r="F481" s="178" t="s">
        <v>143</v>
      </c>
      <c r="G481" s="177"/>
      <c r="H481" s="179">
        <v>372.19</v>
      </c>
      <c r="J481" s="177"/>
      <c r="K481" s="177"/>
      <c r="L481" s="180"/>
      <c r="M481" s="181"/>
      <c r="N481" s="177"/>
      <c r="O481" s="177"/>
      <c r="P481" s="177"/>
      <c r="Q481" s="177"/>
      <c r="R481" s="177"/>
      <c r="S481" s="177"/>
      <c r="T481" s="182"/>
      <c r="AT481" s="183" t="s">
        <v>140</v>
      </c>
      <c r="AU481" s="183" t="s">
        <v>81</v>
      </c>
      <c r="AV481" s="183" t="s">
        <v>87</v>
      </c>
      <c r="AW481" s="183" t="s">
        <v>104</v>
      </c>
      <c r="AX481" s="183" t="s">
        <v>22</v>
      </c>
      <c r="AY481" s="183" t="s">
        <v>128</v>
      </c>
    </row>
    <row r="482" spans="2:65" s="6" customFormat="1" ht="15.75" customHeight="1">
      <c r="B482" s="23"/>
      <c r="C482" s="145" t="s">
        <v>566</v>
      </c>
      <c r="D482" s="145" t="s">
        <v>130</v>
      </c>
      <c r="E482" s="146" t="s">
        <v>567</v>
      </c>
      <c r="F482" s="147" t="s">
        <v>568</v>
      </c>
      <c r="G482" s="148" t="s">
        <v>133</v>
      </c>
      <c r="H482" s="149">
        <v>372.19</v>
      </c>
      <c r="I482" s="150"/>
      <c r="J482" s="151">
        <f>ROUND($I$482*$H$482,2)</f>
        <v>0</v>
      </c>
      <c r="K482" s="147" t="s">
        <v>134</v>
      </c>
      <c r="L482" s="43"/>
      <c r="M482" s="152"/>
      <c r="N482" s="153" t="s">
        <v>45</v>
      </c>
      <c r="O482" s="24"/>
      <c r="P482" s="154">
        <f>$O$482*$H$482</f>
        <v>0</v>
      </c>
      <c r="Q482" s="154">
        <v>0</v>
      </c>
      <c r="R482" s="154">
        <f>$Q$482*$H$482</f>
        <v>0</v>
      </c>
      <c r="S482" s="154">
        <v>0</v>
      </c>
      <c r="T482" s="155">
        <f>$S$482*$H$482</f>
        <v>0</v>
      </c>
      <c r="AR482" s="89" t="s">
        <v>87</v>
      </c>
      <c r="AT482" s="89" t="s">
        <v>130</v>
      </c>
      <c r="AU482" s="89" t="s">
        <v>81</v>
      </c>
      <c r="AY482" s="6" t="s">
        <v>128</v>
      </c>
      <c r="BE482" s="156">
        <f>IF($N$482="základní",$J$482,0)</f>
        <v>0</v>
      </c>
      <c r="BF482" s="156">
        <f>IF($N$482="snížená",$J$482,0)</f>
        <v>0</v>
      </c>
      <c r="BG482" s="156">
        <f>IF($N$482="zákl. přenesená",$J$482,0)</f>
        <v>0</v>
      </c>
      <c r="BH482" s="156">
        <f>IF($N$482="sníž. přenesená",$J$482,0)</f>
        <v>0</v>
      </c>
      <c r="BI482" s="156">
        <f>IF($N$482="nulová",$J$482,0)</f>
        <v>0</v>
      </c>
      <c r="BJ482" s="89" t="s">
        <v>22</v>
      </c>
      <c r="BK482" s="156">
        <f>ROUND($I$482*$H$482,2)</f>
        <v>0</v>
      </c>
      <c r="BL482" s="89" t="s">
        <v>87</v>
      </c>
      <c r="BM482" s="89" t="s">
        <v>569</v>
      </c>
    </row>
    <row r="483" spans="2:47" s="6" customFormat="1" ht="27" customHeight="1">
      <c r="B483" s="23"/>
      <c r="C483" s="24"/>
      <c r="D483" s="157" t="s">
        <v>136</v>
      </c>
      <c r="E483" s="24"/>
      <c r="F483" s="158" t="s">
        <v>570</v>
      </c>
      <c r="G483" s="24"/>
      <c r="H483" s="24"/>
      <c r="J483" s="24"/>
      <c r="K483" s="24"/>
      <c r="L483" s="43"/>
      <c r="M483" s="56"/>
      <c r="N483" s="24"/>
      <c r="O483" s="24"/>
      <c r="P483" s="24"/>
      <c r="Q483" s="24"/>
      <c r="R483" s="24"/>
      <c r="S483" s="24"/>
      <c r="T483" s="57"/>
      <c r="AT483" s="6" t="s">
        <v>136</v>
      </c>
      <c r="AU483" s="6" t="s">
        <v>81</v>
      </c>
    </row>
    <row r="484" spans="2:47" s="6" customFormat="1" ht="44.25" customHeight="1">
      <c r="B484" s="23"/>
      <c r="C484" s="24"/>
      <c r="D484" s="159" t="s">
        <v>138</v>
      </c>
      <c r="E484" s="24"/>
      <c r="F484" s="160" t="s">
        <v>551</v>
      </c>
      <c r="G484" s="24"/>
      <c r="H484" s="24"/>
      <c r="J484" s="24"/>
      <c r="K484" s="24"/>
      <c r="L484" s="43"/>
      <c r="M484" s="56"/>
      <c r="N484" s="24"/>
      <c r="O484" s="24"/>
      <c r="P484" s="24"/>
      <c r="Q484" s="24"/>
      <c r="R484" s="24"/>
      <c r="S484" s="24"/>
      <c r="T484" s="57"/>
      <c r="AT484" s="6" t="s">
        <v>138</v>
      </c>
      <c r="AU484" s="6" t="s">
        <v>81</v>
      </c>
    </row>
    <row r="485" spans="2:51" s="6" customFormat="1" ht="15.75" customHeight="1">
      <c r="B485" s="161"/>
      <c r="C485" s="162"/>
      <c r="D485" s="159" t="s">
        <v>140</v>
      </c>
      <c r="E485" s="162"/>
      <c r="F485" s="163" t="s">
        <v>571</v>
      </c>
      <c r="G485" s="162"/>
      <c r="H485" s="162"/>
      <c r="J485" s="162"/>
      <c r="K485" s="162"/>
      <c r="L485" s="164"/>
      <c r="M485" s="165"/>
      <c r="N485" s="162"/>
      <c r="O485" s="162"/>
      <c r="P485" s="162"/>
      <c r="Q485" s="162"/>
      <c r="R485" s="162"/>
      <c r="S485" s="162"/>
      <c r="T485" s="166"/>
      <c r="AT485" s="167" t="s">
        <v>140</v>
      </c>
      <c r="AU485" s="167" t="s">
        <v>81</v>
      </c>
      <c r="AV485" s="167" t="s">
        <v>22</v>
      </c>
      <c r="AW485" s="167" t="s">
        <v>104</v>
      </c>
      <c r="AX485" s="167" t="s">
        <v>74</v>
      </c>
      <c r="AY485" s="167" t="s">
        <v>128</v>
      </c>
    </row>
    <row r="486" spans="2:51" s="6" customFormat="1" ht="15.75" customHeight="1">
      <c r="B486" s="161"/>
      <c r="C486" s="162"/>
      <c r="D486" s="159" t="s">
        <v>140</v>
      </c>
      <c r="E486" s="162"/>
      <c r="F486" s="163" t="s">
        <v>523</v>
      </c>
      <c r="G486" s="162"/>
      <c r="H486" s="162"/>
      <c r="J486" s="162"/>
      <c r="K486" s="162"/>
      <c r="L486" s="164"/>
      <c r="M486" s="165"/>
      <c r="N486" s="162"/>
      <c r="O486" s="162"/>
      <c r="P486" s="162"/>
      <c r="Q486" s="162"/>
      <c r="R486" s="162"/>
      <c r="S486" s="162"/>
      <c r="T486" s="166"/>
      <c r="AT486" s="167" t="s">
        <v>140</v>
      </c>
      <c r="AU486" s="167" t="s">
        <v>81</v>
      </c>
      <c r="AV486" s="167" t="s">
        <v>22</v>
      </c>
      <c r="AW486" s="167" t="s">
        <v>104</v>
      </c>
      <c r="AX486" s="167" t="s">
        <v>74</v>
      </c>
      <c r="AY486" s="167" t="s">
        <v>128</v>
      </c>
    </row>
    <row r="487" spans="2:51" s="6" customFormat="1" ht="15.75" customHeight="1">
      <c r="B487" s="161"/>
      <c r="C487" s="162"/>
      <c r="D487" s="159" t="s">
        <v>140</v>
      </c>
      <c r="E487" s="162"/>
      <c r="F487" s="163" t="s">
        <v>524</v>
      </c>
      <c r="G487" s="162"/>
      <c r="H487" s="162"/>
      <c r="J487" s="162"/>
      <c r="K487" s="162"/>
      <c r="L487" s="164"/>
      <c r="M487" s="165"/>
      <c r="N487" s="162"/>
      <c r="O487" s="162"/>
      <c r="P487" s="162"/>
      <c r="Q487" s="162"/>
      <c r="R487" s="162"/>
      <c r="S487" s="162"/>
      <c r="T487" s="166"/>
      <c r="AT487" s="167" t="s">
        <v>140</v>
      </c>
      <c r="AU487" s="167" t="s">
        <v>81</v>
      </c>
      <c r="AV487" s="167" t="s">
        <v>22</v>
      </c>
      <c r="AW487" s="167" t="s">
        <v>104</v>
      </c>
      <c r="AX487" s="167" t="s">
        <v>74</v>
      </c>
      <c r="AY487" s="167" t="s">
        <v>128</v>
      </c>
    </row>
    <row r="488" spans="2:51" s="6" customFormat="1" ht="15.75" customHeight="1">
      <c r="B488" s="168"/>
      <c r="C488" s="169"/>
      <c r="D488" s="159" t="s">
        <v>140</v>
      </c>
      <c r="E488" s="169"/>
      <c r="F488" s="170" t="s">
        <v>553</v>
      </c>
      <c r="G488" s="169"/>
      <c r="H488" s="171">
        <v>22.2</v>
      </c>
      <c r="J488" s="169"/>
      <c r="K488" s="169"/>
      <c r="L488" s="172"/>
      <c r="M488" s="173"/>
      <c r="N488" s="169"/>
      <c r="O488" s="169"/>
      <c r="P488" s="169"/>
      <c r="Q488" s="169"/>
      <c r="R488" s="169"/>
      <c r="S488" s="169"/>
      <c r="T488" s="174"/>
      <c r="AT488" s="175" t="s">
        <v>140</v>
      </c>
      <c r="AU488" s="175" t="s">
        <v>81</v>
      </c>
      <c r="AV488" s="175" t="s">
        <v>81</v>
      </c>
      <c r="AW488" s="175" t="s">
        <v>104</v>
      </c>
      <c r="AX488" s="175" t="s">
        <v>74</v>
      </c>
      <c r="AY488" s="175" t="s">
        <v>128</v>
      </c>
    </row>
    <row r="489" spans="2:51" s="6" customFormat="1" ht="15.75" customHeight="1">
      <c r="B489" s="168"/>
      <c r="C489" s="169"/>
      <c r="D489" s="159" t="s">
        <v>140</v>
      </c>
      <c r="E489" s="169"/>
      <c r="F489" s="170" t="s">
        <v>554</v>
      </c>
      <c r="G489" s="169"/>
      <c r="H489" s="171">
        <v>16.8</v>
      </c>
      <c r="J489" s="169"/>
      <c r="K489" s="169"/>
      <c r="L489" s="172"/>
      <c r="M489" s="173"/>
      <c r="N489" s="169"/>
      <c r="O489" s="169"/>
      <c r="P489" s="169"/>
      <c r="Q489" s="169"/>
      <c r="R489" s="169"/>
      <c r="S489" s="169"/>
      <c r="T489" s="174"/>
      <c r="AT489" s="175" t="s">
        <v>140</v>
      </c>
      <c r="AU489" s="175" t="s">
        <v>81</v>
      </c>
      <c r="AV489" s="175" t="s">
        <v>81</v>
      </c>
      <c r="AW489" s="175" t="s">
        <v>104</v>
      </c>
      <c r="AX489" s="175" t="s">
        <v>74</v>
      </c>
      <c r="AY489" s="175" t="s">
        <v>128</v>
      </c>
    </row>
    <row r="490" spans="2:51" s="6" customFormat="1" ht="15.75" customHeight="1">
      <c r="B490" s="161"/>
      <c r="C490" s="162"/>
      <c r="D490" s="159" t="s">
        <v>140</v>
      </c>
      <c r="E490" s="162"/>
      <c r="F490" s="163" t="s">
        <v>527</v>
      </c>
      <c r="G490" s="162"/>
      <c r="H490" s="162"/>
      <c r="J490" s="162"/>
      <c r="K490" s="162"/>
      <c r="L490" s="164"/>
      <c r="M490" s="165"/>
      <c r="N490" s="162"/>
      <c r="O490" s="162"/>
      <c r="P490" s="162"/>
      <c r="Q490" s="162"/>
      <c r="R490" s="162"/>
      <c r="S490" s="162"/>
      <c r="T490" s="166"/>
      <c r="AT490" s="167" t="s">
        <v>140</v>
      </c>
      <c r="AU490" s="167" t="s">
        <v>81</v>
      </c>
      <c r="AV490" s="167" t="s">
        <v>22</v>
      </c>
      <c r="AW490" s="167" t="s">
        <v>104</v>
      </c>
      <c r="AX490" s="167" t="s">
        <v>74</v>
      </c>
      <c r="AY490" s="167" t="s">
        <v>128</v>
      </c>
    </row>
    <row r="491" spans="2:51" s="6" customFormat="1" ht="15.75" customHeight="1">
      <c r="B491" s="168"/>
      <c r="C491" s="169"/>
      <c r="D491" s="159" t="s">
        <v>140</v>
      </c>
      <c r="E491" s="169"/>
      <c r="F491" s="170" t="s">
        <v>555</v>
      </c>
      <c r="G491" s="169"/>
      <c r="H491" s="171">
        <v>31.68</v>
      </c>
      <c r="J491" s="169"/>
      <c r="K491" s="169"/>
      <c r="L491" s="172"/>
      <c r="M491" s="173"/>
      <c r="N491" s="169"/>
      <c r="O491" s="169"/>
      <c r="P491" s="169"/>
      <c r="Q491" s="169"/>
      <c r="R491" s="169"/>
      <c r="S491" s="169"/>
      <c r="T491" s="174"/>
      <c r="AT491" s="175" t="s">
        <v>140</v>
      </c>
      <c r="AU491" s="175" t="s">
        <v>81</v>
      </c>
      <c r="AV491" s="175" t="s">
        <v>81</v>
      </c>
      <c r="AW491" s="175" t="s">
        <v>104</v>
      </c>
      <c r="AX491" s="175" t="s">
        <v>74</v>
      </c>
      <c r="AY491" s="175" t="s">
        <v>128</v>
      </c>
    </row>
    <row r="492" spans="2:51" s="6" customFormat="1" ht="15.75" customHeight="1">
      <c r="B492" s="161"/>
      <c r="C492" s="162"/>
      <c r="D492" s="159" t="s">
        <v>140</v>
      </c>
      <c r="E492" s="162"/>
      <c r="F492" s="163" t="s">
        <v>529</v>
      </c>
      <c r="G492" s="162"/>
      <c r="H492" s="162"/>
      <c r="J492" s="162"/>
      <c r="K492" s="162"/>
      <c r="L492" s="164"/>
      <c r="M492" s="165"/>
      <c r="N492" s="162"/>
      <c r="O492" s="162"/>
      <c r="P492" s="162"/>
      <c r="Q492" s="162"/>
      <c r="R492" s="162"/>
      <c r="S492" s="162"/>
      <c r="T492" s="166"/>
      <c r="AT492" s="167" t="s">
        <v>140</v>
      </c>
      <c r="AU492" s="167" t="s">
        <v>81</v>
      </c>
      <c r="AV492" s="167" t="s">
        <v>22</v>
      </c>
      <c r="AW492" s="167" t="s">
        <v>104</v>
      </c>
      <c r="AX492" s="167" t="s">
        <v>74</v>
      </c>
      <c r="AY492" s="167" t="s">
        <v>128</v>
      </c>
    </row>
    <row r="493" spans="2:51" s="6" customFormat="1" ht="15.75" customHeight="1">
      <c r="B493" s="168"/>
      <c r="C493" s="169"/>
      <c r="D493" s="159" t="s">
        <v>140</v>
      </c>
      <c r="E493" s="169"/>
      <c r="F493" s="170" t="s">
        <v>556</v>
      </c>
      <c r="G493" s="169"/>
      <c r="H493" s="171">
        <v>41.92</v>
      </c>
      <c r="J493" s="169"/>
      <c r="K493" s="169"/>
      <c r="L493" s="172"/>
      <c r="M493" s="173"/>
      <c r="N493" s="169"/>
      <c r="O493" s="169"/>
      <c r="P493" s="169"/>
      <c r="Q493" s="169"/>
      <c r="R493" s="169"/>
      <c r="S493" s="169"/>
      <c r="T493" s="174"/>
      <c r="AT493" s="175" t="s">
        <v>140</v>
      </c>
      <c r="AU493" s="175" t="s">
        <v>81</v>
      </c>
      <c r="AV493" s="175" t="s">
        <v>81</v>
      </c>
      <c r="AW493" s="175" t="s">
        <v>104</v>
      </c>
      <c r="AX493" s="175" t="s">
        <v>74</v>
      </c>
      <c r="AY493" s="175" t="s">
        <v>128</v>
      </c>
    </row>
    <row r="494" spans="2:51" s="6" customFormat="1" ht="15.75" customHeight="1">
      <c r="B494" s="161"/>
      <c r="C494" s="162"/>
      <c r="D494" s="159" t="s">
        <v>140</v>
      </c>
      <c r="E494" s="162"/>
      <c r="F494" s="163" t="s">
        <v>531</v>
      </c>
      <c r="G494" s="162"/>
      <c r="H494" s="162"/>
      <c r="J494" s="162"/>
      <c r="K494" s="162"/>
      <c r="L494" s="164"/>
      <c r="M494" s="165"/>
      <c r="N494" s="162"/>
      <c r="O494" s="162"/>
      <c r="P494" s="162"/>
      <c r="Q494" s="162"/>
      <c r="R494" s="162"/>
      <c r="S494" s="162"/>
      <c r="T494" s="166"/>
      <c r="AT494" s="167" t="s">
        <v>140</v>
      </c>
      <c r="AU494" s="167" t="s">
        <v>81</v>
      </c>
      <c r="AV494" s="167" t="s">
        <v>22</v>
      </c>
      <c r="AW494" s="167" t="s">
        <v>104</v>
      </c>
      <c r="AX494" s="167" t="s">
        <v>74</v>
      </c>
      <c r="AY494" s="167" t="s">
        <v>128</v>
      </c>
    </row>
    <row r="495" spans="2:51" s="6" customFormat="1" ht="15.75" customHeight="1">
      <c r="B495" s="168"/>
      <c r="C495" s="169"/>
      <c r="D495" s="159" t="s">
        <v>140</v>
      </c>
      <c r="E495" s="169"/>
      <c r="F495" s="170" t="s">
        <v>557</v>
      </c>
      <c r="G495" s="169"/>
      <c r="H495" s="171">
        <v>11.73</v>
      </c>
      <c r="J495" s="169"/>
      <c r="K495" s="169"/>
      <c r="L495" s="172"/>
      <c r="M495" s="173"/>
      <c r="N495" s="169"/>
      <c r="O495" s="169"/>
      <c r="P495" s="169"/>
      <c r="Q495" s="169"/>
      <c r="R495" s="169"/>
      <c r="S495" s="169"/>
      <c r="T495" s="174"/>
      <c r="AT495" s="175" t="s">
        <v>140</v>
      </c>
      <c r="AU495" s="175" t="s">
        <v>81</v>
      </c>
      <c r="AV495" s="175" t="s">
        <v>81</v>
      </c>
      <c r="AW495" s="175" t="s">
        <v>104</v>
      </c>
      <c r="AX495" s="175" t="s">
        <v>74</v>
      </c>
      <c r="AY495" s="175" t="s">
        <v>128</v>
      </c>
    </row>
    <row r="496" spans="2:51" s="6" customFormat="1" ht="15.75" customHeight="1">
      <c r="B496" s="168"/>
      <c r="C496" s="169"/>
      <c r="D496" s="159" t="s">
        <v>140</v>
      </c>
      <c r="E496" s="169"/>
      <c r="F496" s="170" t="s">
        <v>558</v>
      </c>
      <c r="G496" s="169"/>
      <c r="H496" s="171">
        <v>16.06</v>
      </c>
      <c r="J496" s="169"/>
      <c r="K496" s="169"/>
      <c r="L496" s="172"/>
      <c r="M496" s="173"/>
      <c r="N496" s="169"/>
      <c r="O496" s="169"/>
      <c r="P496" s="169"/>
      <c r="Q496" s="169"/>
      <c r="R496" s="169"/>
      <c r="S496" s="169"/>
      <c r="T496" s="174"/>
      <c r="AT496" s="175" t="s">
        <v>140</v>
      </c>
      <c r="AU496" s="175" t="s">
        <v>81</v>
      </c>
      <c r="AV496" s="175" t="s">
        <v>81</v>
      </c>
      <c r="AW496" s="175" t="s">
        <v>104</v>
      </c>
      <c r="AX496" s="175" t="s">
        <v>74</v>
      </c>
      <c r="AY496" s="175" t="s">
        <v>128</v>
      </c>
    </row>
    <row r="497" spans="2:51" s="6" customFormat="1" ht="15.75" customHeight="1">
      <c r="B497" s="168"/>
      <c r="C497" s="169"/>
      <c r="D497" s="159" t="s">
        <v>140</v>
      </c>
      <c r="E497" s="169"/>
      <c r="F497" s="170" t="s">
        <v>559</v>
      </c>
      <c r="G497" s="169"/>
      <c r="H497" s="171">
        <v>5.52</v>
      </c>
      <c r="J497" s="169"/>
      <c r="K497" s="169"/>
      <c r="L497" s="172"/>
      <c r="M497" s="173"/>
      <c r="N497" s="169"/>
      <c r="O497" s="169"/>
      <c r="P497" s="169"/>
      <c r="Q497" s="169"/>
      <c r="R497" s="169"/>
      <c r="S497" s="169"/>
      <c r="T497" s="174"/>
      <c r="AT497" s="175" t="s">
        <v>140</v>
      </c>
      <c r="AU497" s="175" t="s">
        <v>81</v>
      </c>
      <c r="AV497" s="175" t="s">
        <v>81</v>
      </c>
      <c r="AW497" s="175" t="s">
        <v>104</v>
      </c>
      <c r="AX497" s="175" t="s">
        <v>74</v>
      </c>
      <c r="AY497" s="175" t="s">
        <v>128</v>
      </c>
    </row>
    <row r="498" spans="2:51" s="6" customFormat="1" ht="15.75" customHeight="1">
      <c r="B498" s="161"/>
      <c r="C498" s="162"/>
      <c r="D498" s="159" t="s">
        <v>140</v>
      </c>
      <c r="E498" s="162"/>
      <c r="F498" s="163" t="s">
        <v>535</v>
      </c>
      <c r="G498" s="162"/>
      <c r="H498" s="162"/>
      <c r="J498" s="162"/>
      <c r="K498" s="162"/>
      <c r="L498" s="164"/>
      <c r="M498" s="165"/>
      <c r="N498" s="162"/>
      <c r="O498" s="162"/>
      <c r="P498" s="162"/>
      <c r="Q498" s="162"/>
      <c r="R498" s="162"/>
      <c r="S498" s="162"/>
      <c r="T498" s="166"/>
      <c r="AT498" s="167" t="s">
        <v>140</v>
      </c>
      <c r="AU498" s="167" t="s">
        <v>81</v>
      </c>
      <c r="AV498" s="167" t="s">
        <v>22</v>
      </c>
      <c r="AW498" s="167" t="s">
        <v>104</v>
      </c>
      <c r="AX498" s="167" t="s">
        <v>74</v>
      </c>
      <c r="AY498" s="167" t="s">
        <v>128</v>
      </c>
    </row>
    <row r="499" spans="2:51" s="6" customFormat="1" ht="15.75" customHeight="1">
      <c r="B499" s="168"/>
      <c r="C499" s="169"/>
      <c r="D499" s="159" t="s">
        <v>140</v>
      </c>
      <c r="E499" s="169"/>
      <c r="F499" s="170" t="s">
        <v>560</v>
      </c>
      <c r="G499" s="169"/>
      <c r="H499" s="171">
        <v>89.08</v>
      </c>
      <c r="J499" s="169"/>
      <c r="K499" s="169"/>
      <c r="L499" s="172"/>
      <c r="M499" s="173"/>
      <c r="N499" s="169"/>
      <c r="O499" s="169"/>
      <c r="P499" s="169"/>
      <c r="Q499" s="169"/>
      <c r="R499" s="169"/>
      <c r="S499" s="169"/>
      <c r="T499" s="174"/>
      <c r="AT499" s="175" t="s">
        <v>140</v>
      </c>
      <c r="AU499" s="175" t="s">
        <v>81</v>
      </c>
      <c r="AV499" s="175" t="s">
        <v>81</v>
      </c>
      <c r="AW499" s="175" t="s">
        <v>104</v>
      </c>
      <c r="AX499" s="175" t="s">
        <v>74</v>
      </c>
      <c r="AY499" s="175" t="s">
        <v>128</v>
      </c>
    </row>
    <row r="500" spans="2:51" s="6" customFormat="1" ht="15.75" customHeight="1">
      <c r="B500" s="161"/>
      <c r="C500" s="162"/>
      <c r="D500" s="159" t="s">
        <v>140</v>
      </c>
      <c r="E500" s="162"/>
      <c r="F500" s="163" t="s">
        <v>537</v>
      </c>
      <c r="G500" s="162"/>
      <c r="H500" s="162"/>
      <c r="J500" s="162"/>
      <c r="K500" s="162"/>
      <c r="L500" s="164"/>
      <c r="M500" s="165"/>
      <c r="N500" s="162"/>
      <c r="O500" s="162"/>
      <c r="P500" s="162"/>
      <c r="Q500" s="162"/>
      <c r="R500" s="162"/>
      <c r="S500" s="162"/>
      <c r="T500" s="166"/>
      <c r="AT500" s="167" t="s">
        <v>140</v>
      </c>
      <c r="AU500" s="167" t="s">
        <v>81</v>
      </c>
      <c r="AV500" s="167" t="s">
        <v>22</v>
      </c>
      <c r="AW500" s="167" t="s">
        <v>104</v>
      </c>
      <c r="AX500" s="167" t="s">
        <v>74</v>
      </c>
      <c r="AY500" s="167" t="s">
        <v>128</v>
      </c>
    </row>
    <row r="501" spans="2:51" s="6" customFormat="1" ht="15.75" customHeight="1">
      <c r="B501" s="168"/>
      <c r="C501" s="169"/>
      <c r="D501" s="159" t="s">
        <v>140</v>
      </c>
      <c r="E501" s="169"/>
      <c r="F501" s="170" t="s">
        <v>561</v>
      </c>
      <c r="G501" s="169"/>
      <c r="H501" s="171">
        <v>53.46</v>
      </c>
      <c r="J501" s="169"/>
      <c r="K501" s="169"/>
      <c r="L501" s="172"/>
      <c r="M501" s="173"/>
      <c r="N501" s="169"/>
      <c r="O501" s="169"/>
      <c r="P501" s="169"/>
      <c r="Q501" s="169"/>
      <c r="R501" s="169"/>
      <c r="S501" s="169"/>
      <c r="T501" s="174"/>
      <c r="AT501" s="175" t="s">
        <v>140</v>
      </c>
      <c r="AU501" s="175" t="s">
        <v>81</v>
      </c>
      <c r="AV501" s="175" t="s">
        <v>81</v>
      </c>
      <c r="AW501" s="175" t="s">
        <v>104</v>
      </c>
      <c r="AX501" s="175" t="s">
        <v>74</v>
      </c>
      <c r="AY501" s="175" t="s">
        <v>128</v>
      </c>
    </row>
    <row r="502" spans="2:51" s="6" customFormat="1" ht="15.75" customHeight="1">
      <c r="B502" s="161"/>
      <c r="C502" s="162"/>
      <c r="D502" s="159" t="s">
        <v>140</v>
      </c>
      <c r="E502" s="162"/>
      <c r="F502" s="163" t="s">
        <v>539</v>
      </c>
      <c r="G502" s="162"/>
      <c r="H502" s="162"/>
      <c r="J502" s="162"/>
      <c r="K502" s="162"/>
      <c r="L502" s="164"/>
      <c r="M502" s="165"/>
      <c r="N502" s="162"/>
      <c r="O502" s="162"/>
      <c r="P502" s="162"/>
      <c r="Q502" s="162"/>
      <c r="R502" s="162"/>
      <c r="S502" s="162"/>
      <c r="T502" s="166"/>
      <c r="AT502" s="167" t="s">
        <v>140</v>
      </c>
      <c r="AU502" s="167" t="s">
        <v>81</v>
      </c>
      <c r="AV502" s="167" t="s">
        <v>22</v>
      </c>
      <c r="AW502" s="167" t="s">
        <v>104</v>
      </c>
      <c r="AX502" s="167" t="s">
        <v>74</v>
      </c>
      <c r="AY502" s="167" t="s">
        <v>128</v>
      </c>
    </row>
    <row r="503" spans="2:51" s="6" customFormat="1" ht="15.75" customHeight="1">
      <c r="B503" s="168"/>
      <c r="C503" s="169"/>
      <c r="D503" s="159" t="s">
        <v>140</v>
      </c>
      <c r="E503" s="169"/>
      <c r="F503" s="170" t="s">
        <v>562</v>
      </c>
      <c r="G503" s="169"/>
      <c r="H503" s="171">
        <v>42</v>
      </c>
      <c r="J503" s="169"/>
      <c r="K503" s="169"/>
      <c r="L503" s="172"/>
      <c r="M503" s="173"/>
      <c r="N503" s="169"/>
      <c r="O503" s="169"/>
      <c r="P503" s="169"/>
      <c r="Q503" s="169"/>
      <c r="R503" s="169"/>
      <c r="S503" s="169"/>
      <c r="T503" s="174"/>
      <c r="AT503" s="175" t="s">
        <v>140</v>
      </c>
      <c r="AU503" s="175" t="s">
        <v>81</v>
      </c>
      <c r="AV503" s="175" t="s">
        <v>81</v>
      </c>
      <c r="AW503" s="175" t="s">
        <v>104</v>
      </c>
      <c r="AX503" s="175" t="s">
        <v>74</v>
      </c>
      <c r="AY503" s="175" t="s">
        <v>128</v>
      </c>
    </row>
    <row r="504" spans="2:51" s="6" customFormat="1" ht="15.75" customHeight="1">
      <c r="B504" s="161"/>
      <c r="C504" s="162"/>
      <c r="D504" s="159" t="s">
        <v>140</v>
      </c>
      <c r="E504" s="162"/>
      <c r="F504" s="163" t="s">
        <v>541</v>
      </c>
      <c r="G504" s="162"/>
      <c r="H504" s="162"/>
      <c r="J504" s="162"/>
      <c r="K504" s="162"/>
      <c r="L504" s="164"/>
      <c r="M504" s="165"/>
      <c r="N504" s="162"/>
      <c r="O504" s="162"/>
      <c r="P504" s="162"/>
      <c r="Q504" s="162"/>
      <c r="R504" s="162"/>
      <c r="S504" s="162"/>
      <c r="T504" s="166"/>
      <c r="AT504" s="167" t="s">
        <v>140</v>
      </c>
      <c r="AU504" s="167" t="s">
        <v>81</v>
      </c>
      <c r="AV504" s="167" t="s">
        <v>22</v>
      </c>
      <c r="AW504" s="167" t="s">
        <v>104</v>
      </c>
      <c r="AX504" s="167" t="s">
        <v>74</v>
      </c>
      <c r="AY504" s="167" t="s">
        <v>128</v>
      </c>
    </row>
    <row r="505" spans="2:51" s="6" customFormat="1" ht="15.75" customHeight="1">
      <c r="B505" s="168"/>
      <c r="C505" s="169"/>
      <c r="D505" s="159" t="s">
        <v>140</v>
      </c>
      <c r="E505" s="169"/>
      <c r="F505" s="170" t="s">
        <v>563</v>
      </c>
      <c r="G505" s="169"/>
      <c r="H505" s="171">
        <v>8.5</v>
      </c>
      <c r="J505" s="169"/>
      <c r="K505" s="169"/>
      <c r="L505" s="172"/>
      <c r="M505" s="173"/>
      <c r="N505" s="169"/>
      <c r="O505" s="169"/>
      <c r="P505" s="169"/>
      <c r="Q505" s="169"/>
      <c r="R505" s="169"/>
      <c r="S505" s="169"/>
      <c r="T505" s="174"/>
      <c r="AT505" s="175" t="s">
        <v>140</v>
      </c>
      <c r="AU505" s="175" t="s">
        <v>81</v>
      </c>
      <c r="AV505" s="175" t="s">
        <v>81</v>
      </c>
      <c r="AW505" s="175" t="s">
        <v>104</v>
      </c>
      <c r="AX505" s="175" t="s">
        <v>74</v>
      </c>
      <c r="AY505" s="175" t="s">
        <v>128</v>
      </c>
    </row>
    <row r="506" spans="2:51" s="6" customFormat="1" ht="15.75" customHeight="1">
      <c r="B506" s="161"/>
      <c r="C506" s="162"/>
      <c r="D506" s="159" t="s">
        <v>140</v>
      </c>
      <c r="E506" s="162"/>
      <c r="F506" s="163" t="s">
        <v>543</v>
      </c>
      <c r="G506" s="162"/>
      <c r="H506" s="162"/>
      <c r="J506" s="162"/>
      <c r="K506" s="162"/>
      <c r="L506" s="164"/>
      <c r="M506" s="165"/>
      <c r="N506" s="162"/>
      <c r="O506" s="162"/>
      <c r="P506" s="162"/>
      <c r="Q506" s="162"/>
      <c r="R506" s="162"/>
      <c r="S506" s="162"/>
      <c r="T506" s="166"/>
      <c r="AT506" s="167" t="s">
        <v>140</v>
      </c>
      <c r="AU506" s="167" t="s">
        <v>81</v>
      </c>
      <c r="AV506" s="167" t="s">
        <v>22</v>
      </c>
      <c r="AW506" s="167" t="s">
        <v>104</v>
      </c>
      <c r="AX506" s="167" t="s">
        <v>74</v>
      </c>
      <c r="AY506" s="167" t="s">
        <v>128</v>
      </c>
    </row>
    <row r="507" spans="2:51" s="6" customFormat="1" ht="15.75" customHeight="1">
      <c r="B507" s="168"/>
      <c r="C507" s="169"/>
      <c r="D507" s="159" t="s">
        <v>140</v>
      </c>
      <c r="E507" s="169"/>
      <c r="F507" s="170" t="s">
        <v>564</v>
      </c>
      <c r="G507" s="169"/>
      <c r="H507" s="171">
        <v>20.64</v>
      </c>
      <c r="J507" s="169"/>
      <c r="K507" s="169"/>
      <c r="L507" s="172"/>
      <c r="M507" s="173"/>
      <c r="N507" s="169"/>
      <c r="O507" s="169"/>
      <c r="P507" s="169"/>
      <c r="Q507" s="169"/>
      <c r="R507" s="169"/>
      <c r="S507" s="169"/>
      <c r="T507" s="174"/>
      <c r="AT507" s="175" t="s">
        <v>140</v>
      </c>
      <c r="AU507" s="175" t="s">
        <v>81</v>
      </c>
      <c r="AV507" s="175" t="s">
        <v>81</v>
      </c>
      <c r="AW507" s="175" t="s">
        <v>104</v>
      </c>
      <c r="AX507" s="175" t="s">
        <v>74</v>
      </c>
      <c r="AY507" s="175" t="s">
        <v>128</v>
      </c>
    </row>
    <row r="508" spans="2:51" s="6" customFormat="1" ht="15.75" customHeight="1">
      <c r="B508" s="168"/>
      <c r="C508" s="169"/>
      <c r="D508" s="159" t="s">
        <v>140</v>
      </c>
      <c r="E508" s="169"/>
      <c r="F508" s="170" t="s">
        <v>565</v>
      </c>
      <c r="G508" s="169"/>
      <c r="H508" s="171">
        <v>12.6</v>
      </c>
      <c r="J508" s="169"/>
      <c r="K508" s="169"/>
      <c r="L508" s="172"/>
      <c r="M508" s="173"/>
      <c r="N508" s="169"/>
      <c r="O508" s="169"/>
      <c r="P508" s="169"/>
      <c r="Q508" s="169"/>
      <c r="R508" s="169"/>
      <c r="S508" s="169"/>
      <c r="T508" s="174"/>
      <c r="AT508" s="175" t="s">
        <v>140</v>
      </c>
      <c r="AU508" s="175" t="s">
        <v>81</v>
      </c>
      <c r="AV508" s="175" t="s">
        <v>81</v>
      </c>
      <c r="AW508" s="175" t="s">
        <v>104</v>
      </c>
      <c r="AX508" s="175" t="s">
        <v>74</v>
      </c>
      <c r="AY508" s="175" t="s">
        <v>128</v>
      </c>
    </row>
    <row r="509" spans="2:51" s="6" customFormat="1" ht="15.75" customHeight="1">
      <c r="B509" s="184"/>
      <c r="C509" s="185"/>
      <c r="D509" s="159" t="s">
        <v>140</v>
      </c>
      <c r="E509" s="185"/>
      <c r="F509" s="186" t="s">
        <v>162</v>
      </c>
      <c r="G509" s="185"/>
      <c r="H509" s="187">
        <v>372.19</v>
      </c>
      <c r="J509" s="185"/>
      <c r="K509" s="185"/>
      <c r="L509" s="188"/>
      <c r="M509" s="189"/>
      <c r="N509" s="185"/>
      <c r="O509" s="185"/>
      <c r="P509" s="185"/>
      <c r="Q509" s="185"/>
      <c r="R509" s="185"/>
      <c r="S509" s="185"/>
      <c r="T509" s="190"/>
      <c r="AT509" s="191" t="s">
        <v>140</v>
      </c>
      <c r="AU509" s="191" t="s">
        <v>81</v>
      </c>
      <c r="AV509" s="191" t="s">
        <v>84</v>
      </c>
      <c r="AW509" s="191" t="s">
        <v>104</v>
      </c>
      <c r="AX509" s="191" t="s">
        <v>74</v>
      </c>
      <c r="AY509" s="191" t="s">
        <v>128</v>
      </c>
    </row>
    <row r="510" spans="2:51" s="6" customFormat="1" ht="15.75" customHeight="1">
      <c r="B510" s="176"/>
      <c r="C510" s="177"/>
      <c r="D510" s="159" t="s">
        <v>140</v>
      </c>
      <c r="E510" s="177"/>
      <c r="F510" s="178" t="s">
        <v>143</v>
      </c>
      <c r="G510" s="177"/>
      <c r="H510" s="179">
        <v>372.19</v>
      </c>
      <c r="J510" s="177"/>
      <c r="K510" s="177"/>
      <c r="L510" s="180"/>
      <c r="M510" s="181"/>
      <c r="N510" s="177"/>
      <c r="O510" s="177"/>
      <c r="P510" s="177"/>
      <c r="Q510" s="177"/>
      <c r="R510" s="177"/>
      <c r="S510" s="177"/>
      <c r="T510" s="182"/>
      <c r="AT510" s="183" t="s">
        <v>140</v>
      </c>
      <c r="AU510" s="183" t="s">
        <v>81</v>
      </c>
      <c r="AV510" s="183" t="s">
        <v>87</v>
      </c>
      <c r="AW510" s="183" t="s">
        <v>104</v>
      </c>
      <c r="AX510" s="183" t="s">
        <v>22</v>
      </c>
      <c r="AY510" s="183" t="s">
        <v>128</v>
      </c>
    </row>
    <row r="511" spans="2:65" s="6" customFormat="1" ht="15.75" customHeight="1">
      <c r="B511" s="23"/>
      <c r="C511" s="145" t="s">
        <v>572</v>
      </c>
      <c r="D511" s="145" t="s">
        <v>130</v>
      </c>
      <c r="E511" s="146" t="s">
        <v>573</v>
      </c>
      <c r="F511" s="147" t="s">
        <v>574</v>
      </c>
      <c r="G511" s="148" t="s">
        <v>186</v>
      </c>
      <c r="H511" s="149">
        <v>8.017</v>
      </c>
      <c r="I511" s="150"/>
      <c r="J511" s="151">
        <f>ROUND($I$511*$H$511,2)</f>
        <v>0</v>
      </c>
      <c r="K511" s="147" t="s">
        <v>134</v>
      </c>
      <c r="L511" s="43"/>
      <c r="M511" s="152"/>
      <c r="N511" s="153" t="s">
        <v>45</v>
      </c>
      <c r="O511" s="24"/>
      <c r="P511" s="154">
        <f>$O$511*$H$511</f>
        <v>0</v>
      </c>
      <c r="Q511" s="154">
        <v>1.05871</v>
      </c>
      <c r="R511" s="154">
        <f>$Q$511*$H$511</f>
        <v>8.48767807</v>
      </c>
      <c r="S511" s="154">
        <v>0</v>
      </c>
      <c r="T511" s="155">
        <f>$S$511*$H$511</f>
        <v>0</v>
      </c>
      <c r="AR511" s="89" t="s">
        <v>87</v>
      </c>
      <c r="AT511" s="89" t="s">
        <v>130</v>
      </c>
      <c r="AU511" s="89" t="s">
        <v>81</v>
      </c>
      <c r="AY511" s="6" t="s">
        <v>128</v>
      </c>
      <c r="BE511" s="156">
        <f>IF($N$511="základní",$J$511,0)</f>
        <v>0</v>
      </c>
      <c r="BF511" s="156">
        <f>IF($N$511="snížená",$J$511,0)</f>
        <v>0</v>
      </c>
      <c r="BG511" s="156">
        <f>IF($N$511="zákl. přenesená",$J$511,0)</f>
        <v>0</v>
      </c>
      <c r="BH511" s="156">
        <f>IF($N$511="sníž. přenesená",$J$511,0)</f>
        <v>0</v>
      </c>
      <c r="BI511" s="156">
        <f>IF($N$511="nulová",$J$511,0)</f>
        <v>0</v>
      </c>
      <c r="BJ511" s="89" t="s">
        <v>22</v>
      </c>
      <c r="BK511" s="156">
        <f>ROUND($I$511*$H$511,2)</f>
        <v>0</v>
      </c>
      <c r="BL511" s="89" t="s">
        <v>87</v>
      </c>
      <c r="BM511" s="89" t="s">
        <v>575</v>
      </c>
    </row>
    <row r="512" spans="2:47" s="6" customFormat="1" ht="27" customHeight="1">
      <c r="B512" s="23"/>
      <c r="C512" s="24"/>
      <c r="D512" s="157" t="s">
        <v>136</v>
      </c>
      <c r="E512" s="24"/>
      <c r="F512" s="158" t="s">
        <v>576</v>
      </c>
      <c r="G512" s="24"/>
      <c r="H512" s="24"/>
      <c r="J512" s="24"/>
      <c r="K512" s="24"/>
      <c r="L512" s="43"/>
      <c r="M512" s="56"/>
      <c r="N512" s="24"/>
      <c r="O512" s="24"/>
      <c r="P512" s="24"/>
      <c r="Q512" s="24"/>
      <c r="R512" s="24"/>
      <c r="S512" s="24"/>
      <c r="T512" s="57"/>
      <c r="AT512" s="6" t="s">
        <v>136</v>
      </c>
      <c r="AU512" s="6" t="s">
        <v>81</v>
      </c>
    </row>
    <row r="513" spans="2:51" s="6" customFormat="1" ht="15.75" customHeight="1">
      <c r="B513" s="161"/>
      <c r="C513" s="162"/>
      <c r="D513" s="159" t="s">
        <v>140</v>
      </c>
      <c r="E513" s="162"/>
      <c r="F513" s="163" t="s">
        <v>577</v>
      </c>
      <c r="G513" s="162"/>
      <c r="H513" s="162"/>
      <c r="J513" s="162"/>
      <c r="K513" s="162"/>
      <c r="L513" s="164"/>
      <c r="M513" s="165"/>
      <c r="N513" s="162"/>
      <c r="O513" s="162"/>
      <c r="P513" s="162"/>
      <c r="Q513" s="162"/>
      <c r="R513" s="162"/>
      <c r="S513" s="162"/>
      <c r="T513" s="166"/>
      <c r="AT513" s="167" t="s">
        <v>140</v>
      </c>
      <c r="AU513" s="167" t="s">
        <v>81</v>
      </c>
      <c r="AV513" s="167" t="s">
        <v>22</v>
      </c>
      <c r="AW513" s="167" t="s">
        <v>104</v>
      </c>
      <c r="AX513" s="167" t="s">
        <v>74</v>
      </c>
      <c r="AY513" s="167" t="s">
        <v>128</v>
      </c>
    </row>
    <row r="514" spans="2:51" s="6" customFormat="1" ht="15.75" customHeight="1">
      <c r="B514" s="161"/>
      <c r="C514" s="162"/>
      <c r="D514" s="159" t="s">
        <v>140</v>
      </c>
      <c r="E514" s="162"/>
      <c r="F514" s="163" t="s">
        <v>523</v>
      </c>
      <c r="G514" s="162"/>
      <c r="H514" s="162"/>
      <c r="J514" s="162"/>
      <c r="K514" s="162"/>
      <c r="L514" s="164"/>
      <c r="M514" s="165"/>
      <c r="N514" s="162"/>
      <c r="O514" s="162"/>
      <c r="P514" s="162"/>
      <c r="Q514" s="162"/>
      <c r="R514" s="162"/>
      <c r="S514" s="162"/>
      <c r="T514" s="166"/>
      <c r="AT514" s="167" t="s">
        <v>140</v>
      </c>
      <c r="AU514" s="167" t="s">
        <v>81</v>
      </c>
      <c r="AV514" s="167" t="s">
        <v>22</v>
      </c>
      <c r="AW514" s="167" t="s">
        <v>104</v>
      </c>
      <c r="AX514" s="167" t="s">
        <v>74</v>
      </c>
      <c r="AY514" s="167" t="s">
        <v>128</v>
      </c>
    </row>
    <row r="515" spans="2:51" s="6" customFormat="1" ht="15.75" customHeight="1">
      <c r="B515" s="161"/>
      <c r="C515" s="162"/>
      <c r="D515" s="159" t="s">
        <v>140</v>
      </c>
      <c r="E515" s="162"/>
      <c r="F515" s="163" t="s">
        <v>524</v>
      </c>
      <c r="G515" s="162"/>
      <c r="H515" s="162"/>
      <c r="J515" s="162"/>
      <c r="K515" s="162"/>
      <c r="L515" s="164"/>
      <c r="M515" s="165"/>
      <c r="N515" s="162"/>
      <c r="O515" s="162"/>
      <c r="P515" s="162"/>
      <c r="Q515" s="162"/>
      <c r="R515" s="162"/>
      <c r="S515" s="162"/>
      <c r="T515" s="166"/>
      <c r="AT515" s="167" t="s">
        <v>140</v>
      </c>
      <c r="AU515" s="167" t="s">
        <v>81</v>
      </c>
      <c r="AV515" s="167" t="s">
        <v>22</v>
      </c>
      <c r="AW515" s="167" t="s">
        <v>104</v>
      </c>
      <c r="AX515" s="167" t="s">
        <v>74</v>
      </c>
      <c r="AY515" s="167" t="s">
        <v>128</v>
      </c>
    </row>
    <row r="516" spans="2:51" s="6" customFormat="1" ht="15.75" customHeight="1">
      <c r="B516" s="168"/>
      <c r="C516" s="169"/>
      <c r="D516" s="159" t="s">
        <v>140</v>
      </c>
      <c r="E516" s="169"/>
      <c r="F516" s="170" t="s">
        <v>578</v>
      </c>
      <c r="G516" s="169"/>
      <c r="H516" s="171">
        <v>1.131</v>
      </c>
      <c r="J516" s="169"/>
      <c r="K516" s="169"/>
      <c r="L516" s="172"/>
      <c r="M516" s="173"/>
      <c r="N516" s="169"/>
      <c r="O516" s="169"/>
      <c r="P516" s="169"/>
      <c r="Q516" s="169"/>
      <c r="R516" s="169"/>
      <c r="S516" s="169"/>
      <c r="T516" s="174"/>
      <c r="AT516" s="175" t="s">
        <v>140</v>
      </c>
      <c r="AU516" s="175" t="s">
        <v>81</v>
      </c>
      <c r="AV516" s="175" t="s">
        <v>81</v>
      </c>
      <c r="AW516" s="175" t="s">
        <v>104</v>
      </c>
      <c r="AX516" s="175" t="s">
        <v>74</v>
      </c>
      <c r="AY516" s="175" t="s">
        <v>128</v>
      </c>
    </row>
    <row r="517" spans="2:51" s="6" customFormat="1" ht="15.75" customHeight="1">
      <c r="B517" s="161"/>
      <c r="C517" s="162"/>
      <c r="D517" s="159" t="s">
        <v>140</v>
      </c>
      <c r="E517" s="162"/>
      <c r="F517" s="163" t="s">
        <v>527</v>
      </c>
      <c r="G517" s="162"/>
      <c r="H517" s="162"/>
      <c r="J517" s="162"/>
      <c r="K517" s="162"/>
      <c r="L517" s="164"/>
      <c r="M517" s="165"/>
      <c r="N517" s="162"/>
      <c r="O517" s="162"/>
      <c r="P517" s="162"/>
      <c r="Q517" s="162"/>
      <c r="R517" s="162"/>
      <c r="S517" s="162"/>
      <c r="T517" s="166"/>
      <c r="AT517" s="167" t="s">
        <v>140</v>
      </c>
      <c r="AU517" s="167" t="s">
        <v>81</v>
      </c>
      <c r="AV517" s="167" t="s">
        <v>22</v>
      </c>
      <c r="AW517" s="167" t="s">
        <v>104</v>
      </c>
      <c r="AX517" s="167" t="s">
        <v>74</v>
      </c>
      <c r="AY517" s="167" t="s">
        <v>128</v>
      </c>
    </row>
    <row r="518" spans="2:51" s="6" customFormat="1" ht="15.75" customHeight="1">
      <c r="B518" s="168"/>
      <c r="C518" s="169"/>
      <c r="D518" s="159" t="s">
        <v>140</v>
      </c>
      <c r="E518" s="169"/>
      <c r="F518" s="170" t="s">
        <v>579</v>
      </c>
      <c r="G518" s="169"/>
      <c r="H518" s="171">
        <v>0.787</v>
      </c>
      <c r="J518" s="169"/>
      <c r="K518" s="169"/>
      <c r="L518" s="172"/>
      <c r="M518" s="173"/>
      <c r="N518" s="169"/>
      <c r="O518" s="169"/>
      <c r="P518" s="169"/>
      <c r="Q518" s="169"/>
      <c r="R518" s="169"/>
      <c r="S518" s="169"/>
      <c r="T518" s="174"/>
      <c r="AT518" s="175" t="s">
        <v>140</v>
      </c>
      <c r="AU518" s="175" t="s">
        <v>81</v>
      </c>
      <c r="AV518" s="175" t="s">
        <v>81</v>
      </c>
      <c r="AW518" s="175" t="s">
        <v>104</v>
      </c>
      <c r="AX518" s="175" t="s">
        <v>74</v>
      </c>
      <c r="AY518" s="175" t="s">
        <v>128</v>
      </c>
    </row>
    <row r="519" spans="2:51" s="6" customFormat="1" ht="15.75" customHeight="1">
      <c r="B519" s="161"/>
      <c r="C519" s="162"/>
      <c r="D519" s="159" t="s">
        <v>140</v>
      </c>
      <c r="E519" s="162"/>
      <c r="F519" s="163" t="s">
        <v>529</v>
      </c>
      <c r="G519" s="162"/>
      <c r="H519" s="162"/>
      <c r="J519" s="162"/>
      <c r="K519" s="162"/>
      <c r="L519" s="164"/>
      <c r="M519" s="165"/>
      <c r="N519" s="162"/>
      <c r="O519" s="162"/>
      <c r="P519" s="162"/>
      <c r="Q519" s="162"/>
      <c r="R519" s="162"/>
      <c r="S519" s="162"/>
      <c r="T519" s="166"/>
      <c r="AT519" s="167" t="s">
        <v>140</v>
      </c>
      <c r="AU519" s="167" t="s">
        <v>81</v>
      </c>
      <c r="AV519" s="167" t="s">
        <v>22</v>
      </c>
      <c r="AW519" s="167" t="s">
        <v>104</v>
      </c>
      <c r="AX519" s="167" t="s">
        <v>74</v>
      </c>
      <c r="AY519" s="167" t="s">
        <v>128</v>
      </c>
    </row>
    <row r="520" spans="2:51" s="6" customFormat="1" ht="15.75" customHeight="1">
      <c r="B520" s="168"/>
      <c r="C520" s="169"/>
      <c r="D520" s="159" t="s">
        <v>140</v>
      </c>
      <c r="E520" s="169"/>
      <c r="F520" s="170" t="s">
        <v>580</v>
      </c>
      <c r="G520" s="169"/>
      <c r="H520" s="171">
        <v>1.014</v>
      </c>
      <c r="J520" s="169"/>
      <c r="K520" s="169"/>
      <c r="L520" s="172"/>
      <c r="M520" s="173"/>
      <c r="N520" s="169"/>
      <c r="O520" s="169"/>
      <c r="P520" s="169"/>
      <c r="Q520" s="169"/>
      <c r="R520" s="169"/>
      <c r="S520" s="169"/>
      <c r="T520" s="174"/>
      <c r="AT520" s="175" t="s">
        <v>140</v>
      </c>
      <c r="AU520" s="175" t="s">
        <v>81</v>
      </c>
      <c r="AV520" s="175" t="s">
        <v>81</v>
      </c>
      <c r="AW520" s="175" t="s">
        <v>104</v>
      </c>
      <c r="AX520" s="175" t="s">
        <v>74</v>
      </c>
      <c r="AY520" s="175" t="s">
        <v>128</v>
      </c>
    </row>
    <row r="521" spans="2:51" s="6" customFormat="1" ht="15.75" customHeight="1">
      <c r="B521" s="161"/>
      <c r="C521" s="162"/>
      <c r="D521" s="159" t="s">
        <v>140</v>
      </c>
      <c r="E521" s="162"/>
      <c r="F521" s="163" t="s">
        <v>531</v>
      </c>
      <c r="G521" s="162"/>
      <c r="H521" s="162"/>
      <c r="J521" s="162"/>
      <c r="K521" s="162"/>
      <c r="L521" s="164"/>
      <c r="M521" s="165"/>
      <c r="N521" s="162"/>
      <c r="O521" s="162"/>
      <c r="P521" s="162"/>
      <c r="Q521" s="162"/>
      <c r="R521" s="162"/>
      <c r="S521" s="162"/>
      <c r="T521" s="166"/>
      <c r="AT521" s="167" t="s">
        <v>140</v>
      </c>
      <c r="AU521" s="167" t="s">
        <v>81</v>
      </c>
      <c r="AV521" s="167" t="s">
        <v>22</v>
      </c>
      <c r="AW521" s="167" t="s">
        <v>104</v>
      </c>
      <c r="AX521" s="167" t="s">
        <v>74</v>
      </c>
      <c r="AY521" s="167" t="s">
        <v>128</v>
      </c>
    </row>
    <row r="522" spans="2:51" s="6" customFormat="1" ht="15.75" customHeight="1">
      <c r="B522" s="168"/>
      <c r="C522" s="169"/>
      <c r="D522" s="159" t="s">
        <v>140</v>
      </c>
      <c r="E522" s="169"/>
      <c r="F522" s="170" t="s">
        <v>581</v>
      </c>
      <c r="G522" s="169"/>
      <c r="H522" s="171">
        <v>0.523</v>
      </c>
      <c r="J522" s="169"/>
      <c r="K522" s="169"/>
      <c r="L522" s="172"/>
      <c r="M522" s="173"/>
      <c r="N522" s="169"/>
      <c r="O522" s="169"/>
      <c r="P522" s="169"/>
      <c r="Q522" s="169"/>
      <c r="R522" s="169"/>
      <c r="S522" s="169"/>
      <c r="T522" s="174"/>
      <c r="AT522" s="175" t="s">
        <v>140</v>
      </c>
      <c r="AU522" s="175" t="s">
        <v>81</v>
      </c>
      <c r="AV522" s="175" t="s">
        <v>81</v>
      </c>
      <c r="AW522" s="175" t="s">
        <v>104</v>
      </c>
      <c r="AX522" s="175" t="s">
        <v>74</v>
      </c>
      <c r="AY522" s="175" t="s">
        <v>128</v>
      </c>
    </row>
    <row r="523" spans="2:51" s="6" customFormat="1" ht="15.75" customHeight="1">
      <c r="B523" s="161"/>
      <c r="C523" s="162"/>
      <c r="D523" s="159" t="s">
        <v>140</v>
      </c>
      <c r="E523" s="162"/>
      <c r="F523" s="163" t="s">
        <v>535</v>
      </c>
      <c r="G523" s="162"/>
      <c r="H523" s="162"/>
      <c r="J523" s="162"/>
      <c r="K523" s="162"/>
      <c r="L523" s="164"/>
      <c r="M523" s="165"/>
      <c r="N523" s="162"/>
      <c r="O523" s="162"/>
      <c r="P523" s="162"/>
      <c r="Q523" s="162"/>
      <c r="R523" s="162"/>
      <c r="S523" s="162"/>
      <c r="T523" s="166"/>
      <c r="AT523" s="167" t="s">
        <v>140</v>
      </c>
      <c r="AU523" s="167" t="s">
        <v>81</v>
      </c>
      <c r="AV523" s="167" t="s">
        <v>22</v>
      </c>
      <c r="AW523" s="167" t="s">
        <v>104</v>
      </c>
      <c r="AX523" s="167" t="s">
        <v>74</v>
      </c>
      <c r="AY523" s="167" t="s">
        <v>128</v>
      </c>
    </row>
    <row r="524" spans="2:51" s="6" customFormat="1" ht="15.75" customHeight="1">
      <c r="B524" s="168"/>
      <c r="C524" s="169"/>
      <c r="D524" s="159" t="s">
        <v>140</v>
      </c>
      <c r="E524" s="169"/>
      <c r="F524" s="170" t="s">
        <v>582</v>
      </c>
      <c r="G524" s="169"/>
      <c r="H524" s="171">
        <v>1.379</v>
      </c>
      <c r="J524" s="169"/>
      <c r="K524" s="169"/>
      <c r="L524" s="172"/>
      <c r="M524" s="173"/>
      <c r="N524" s="169"/>
      <c r="O524" s="169"/>
      <c r="P524" s="169"/>
      <c r="Q524" s="169"/>
      <c r="R524" s="169"/>
      <c r="S524" s="169"/>
      <c r="T524" s="174"/>
      <c r="AT524" s="175" t="s">
        <v>140</v>
      </c>
      <c r="AU524" s="175" t="s">
        <v>81</v>
      </c>
      <c r="AV524" s="175" t="s">
        <v>81</v>
      </c>
      <c r="AW524" s="175" t="s">
        <v>104</v>
      </c>
      <c r="AX524" s="175" t="s">
        <v>74</v>
      </c>
      <c r="AY524" s="175" t="s">
        <v>128</v>
      </c>
    </row>
    <row r="525" spans="2:51" s="6" customFormat="1" ht="15.75" customHeight="1">
      <c r="B525" s="161"/>
      <c r="C525" s="162"/>
      <c r="D525" s="159" t="s">
        <v>140</v>
      </c>
      <c r="E525" s="162"/>
      <c r="F525" s="163" t="s">
        <v>537</v>
      </c>
      <c r="G525" s="162"/>
      <c r="H525" s="162"/>
      <c r="J525" s="162"/>
      <c r="K525" s="162"/>
      <c r="L525" s="164"/>
      <c r="M525" s="165"/>
      <c r="N525" s="162"/>
      <c r="O525" s="162"/>
      <c r="P525" s="162"/>
      <c r="Q525" s="162"/>
      <c r="R525" s="162"/>
      <c r="S525" s="162"/>
      <c r="T525" s="166"/>
      <c r="AT525" s="167" t="s">
        <v>140</v>
      </c>
      <c r="AU525" s="167" t="s">
        <v>81</v>
      </c>
      <c r="AV525" s="167" t="s">
        <v>22</v>
      </c>
      <c r="AW525" s="167" t="s">
        <v>104</v>
      </c>
      <c r="AX525" s="167" t="s">
        <v>74</v>
      </c>
      <c r="AY525" s="167" t="s">
        <v>128</v>
      </c>
    </row>
    <row r="526" spans="2:51" s="6" customFormat="1" ht="15.75" customHeight="1">
      <c r="B526" s="168"/>
      <c r="C526" s="169"/>
      <c r="D526" s="159" t="s">
        <v>140</v>
      </c>
      <c r="E526" s="169"/>
      <c r="F526" s="170" t="s">
        <v>583</v>
      </c>
      <c r="G526" s="169"/>
      <c r="H526" s="171">
        <v>0.952</v>
      </c>
      <c r="J526" s="169"/>
      <c r="K526" s="169"/>
      <c r="L526" s="172"/>
      <c r="M526" s="173"/>
      <c r="N526" s="169"/>
      <c r="O526" s="169"/>
      <c r="P526" s="169"/>
      <c r="Q526" s="169"/>
      <c r="R526" s="169"/>
      <c r="S526" s="169"/>
      <c r="T526" s="174"/>
      <c r="AT526" s="175" t="s">
        <v>140</v>
      </c>
      <c r="AU526" s="175" t="s">
        <v>81</v>
      </c>
      <c r="AV526" s="175" t="s">
        <v>81</v>
      </c>
      <c r="AW526" s="175" t="s">
        <v>104</v>
      </c>
      <c r="AX526" s="175" t="s">
        <v>74</v>
      </c>
      <c r="AY526" s="175" t="s">
        <v>128</v>
      </c>
    </row>
    <row r="527" spans="2:51" s="6" customFormat="1" ht="15.75" customHeight="1">
      <c r="B527" s="161"/>
      <c r="C527" s="162"/>
      <c r="D527" s="159" t="s">
        <v>140</v>
      </c>
      <c r="E527" s="162"/>
      <c r="F527" s="163" t="s">
        <v>539</v>
      </c>
      <c r="G527" s="162"/>
      <c r="H527" s="162"/>
      <c r="J527" s="162"/>
      <c r="K527" s="162"/>
      <c r="L527" s="164"/>
      <c r="M527" s="165"/>
      <c r="N527" s="162"/>
      <c r="O527" s="162"/>
      <c r="P527" s="162"/>
      <c r="Q527" s="162"/>
      <c r="R527" s="162"/>
      <c r="S527" s="162"/>
      <c r="T527" s="166"/>
      <c r="AT527" s="167" t="s">
        <v>140</v>
      </c>
      <c r="AU527" s="167" t="s">
        <v>81</v>
      </c>
      <c r="AV527" s="167" t="s">
        <v>22</v>
      </c>
      <c r="AW527" s="167" t="s">
        <v>104</v>
      </c>
      <c r="AX527" s="167" t="s">
        <v>74</v>
      </c>
      <c r="AY527" s="167" t="s">
        <v>128</v>
      </c>
    </row>
    <row r="528" spans="2:51" s="6" customFormat="1" ht="15.75" customHeight="1">
      <c r="B528" s="168"/>
      <c r="C528" s="169"/>
      <c r="D528" s="159" t="s">
        <v>140</v>
      </c>
      <c r="E528" s="169"/>
      <c r="F528" s="170" t="s">
        <v>584</v>
      </c>
      <c r="G528" s="169"/>
      <c r="H528" s="171">
        <v>1.063</v>
      </c>
      <c r="J528" s="169"/>
      <c r="K528" s="169"/>
      <c r="L528" s="172"/>
      <c r="M528" s="173"/>
      <c r="N528" s="169"/>
      <c r="O528" s="169"/>
      <c r="P528" s="169"/>
      <c r="Q528" s="169"/>
      <c r="R528" s="169"/>
      <c r="S528" s="169"/>
      <c r="T528" s="174"/>
      <c r="AT528" s="175" t="s">
        <v>140</v>
      </c>
      <c r="AU528" s="175" t="s">
        <v>81</v>
      </c>
      <c r="AV528" s="175" t="s">
        <v>81</v>
      </c>
      <c r="AW528" s="175" t="s">
        <v>104</v>
      </c>
      <c r="AX528" s="175" t="s">
        <v>74</v>
      </c>
      <c r="AY528" s="175" t="s">
        <v>128</v>
      </c>
    </row>
    <row r="529" spans="2:51" s="6" customFormat="1" ht="15.75" customHeight="1">
      <c r="B529" s="161"/>
      <c r="C529" s="162"/>
      <c r="D529" s="159" t="s">
        <v>140</v>
      </c>
      <c r="E529" s="162"/>
      <c r="F529" s="163" t="s">
        <v>541</v>
      </c>
      <c r="G529" s="162"/>
      <c r="H529" s="162"/>
      <c r="J529" s="162"/>
      <c r="K529" s="162"/>
      <c r="L529" s="164"/>
      <c r="M529" s="165"/>
      <c r="N529" s="162"/>
      <c r="O529" s="162"/>
      <c r="P529" s="162"/>
      <c r="Q529" s="162"/>
      <c r="R529" s="162"/>
      <c r="S529" s="162"/>
      <c r="T529" s="166"/>
      <c r="AT529" s="167" t="s">
        <v>140</v>
      </c>
      <c r="AU529" s="167" t="s">
        <v>81</v>
      </c>
      <c r="AV529" s="167" t="s">
        <v>22</v>
      </c>
      <c r="AW529" s="167" t="s">
        <v>104</v>
      </c>
      <c r="AX529" s="167" t="s">
        <v>74</v>
      </c>
      <c r="AY529" s="167" t="s">
        <v>128</v>
      </c>
    </row>
    <row r="530" spans="2:51" s="6" customFormat="1" ht="15.75" customHeight="1">
      <c r="B530" s="168"/>
      <c r="C530" s="169"/>
      <c r="D530" s="159" t="s">
        <v>140</v>
      </c>
      <c r="E530" s="169"/>
      <c r="F530" s="170" t="s">
        <v>585</v>
      </c>
      <c r="G530" s="169"/>
      <c r="H530" s="171">
        <v>0.721</v>
      </c>
      <c r="J530" s="169"/>
      <c r="K530" s="169"/>
      <c r="L530" s="172"/>
      <c r="M530" s="173"/>
      <c r="N530" s="169"/>
      <c r="O530" s="169"/>
      <c r="P530" s="169"/>
      <c r="Q530" s="169"/>
      <c r="R530" s="169"/>
      <c r="S530" s="169"/>
      <c r="T530" s="174"/>
      <c r="AT530" s="175" t="s">
        <v>140</v>
      </c>
      <c r="AU530" s="175" t="s">
        <v>81</v>
      </c>
      <c r="AV530" s="175" t="s">
        <v>81</v>
      </c>
      <c r="AW530" s="175" t="s">
        <v>104</v>
      </c>
      <c r="AX530" s="175" t="s">
        <v>74</v>
      </c>
      <c r="AY530" s="175" t="s">
        <v>128</v>
      </c>
    </row>
    <row r="531" spans="2:51" s="6" customFormat="1" ht="15.75" customHeight="1">
      <c r="B531" s="161"/>
      <c r="C531" s="162"/>
      <c r="D531" s="159" t="s">
        <v>140</v>
      </c>
      <c r="E531" s="162"/>
      <c r="F531" s="163" t="s">
        <v>543</v>
      </c>
      <c r="G531" s="162"/>
      <c r="H531" s="162"/>
      <c r="J531" s="162"/>
      <c r="K531" s="162"/>
      <c r="L531" s="164"/>
      <c r="M531" s="165"/>
      <c r="N531" s="162"/>
      <c r="O531" s="162"/>
      <c r="P531" s="162"/>
      <c r="Q531" s="162"/>
      <c r="R531" s="162"/>
      <c r="S531" s="162"/>
      <c r="T531" s="166"/>
      <c r="AT531" s="167" t="s">
        <v>140</v>
      </c>
      <c r="AU531" s="167" t="s">
        <v>81</v>
      </c>
      <c r="AV531" s="167" t="s">
        <v>22</v>
      </c>
      <c r="AW531" s="167" t="s">
        <v>104</v>
      </c>
      <c r="AX531" s="167" t="s">
        <v>74</v>
      </c>
      <c r="AY531" s="167" t="s">
        <v>128</v>
      </c>
    </row>
    <row r="532" spans="2:51" s="6" customFormat="1" ht="15.75" customHeight="1">
      <c r="B532" s="168"/>
      <c r="C532" s="169"/>
      <c r="D532" s="159" t="s">
        <v>140</v>
      </c>
      <c r="E532" s="169"/>
      <c r="F532" s="170" t="s">
        <v>586</v>
      </c>
      <c r="G532" s="169"/>
      <c r="H532" s="171">
        <v>0.447</v>
      </c>
      <c r="J532" s="169"/>
      <c r="K532" s="169"/>
      <c r="L532" s="172"/>
      <c r="M532" s="173"/>
      <c r="N532" s="169"/>
      <c r="O532" s="169"/>
      <c r="P532" s="169"/>
      <c r="Q532" s="169"/>
      <c r="R532" s="169"/>
      <c r="S532" s="169"/>
      <c r="T532" s="174"/>
      <c r="AT532" s="175" t="s">
        <v>140</v>
      </c>
      <c r="AU532" s="175" t="s">
        <v>81</v>
      </c>
      <c r="AV532" s="175" t="s">
        <v>81</v>
      </c>
      <c r="AW532" s="175" t="s">
        <v>104</v>
      </c>
      <c r="AX532" s="175" t="s">
        <v>74</v>
      </c>
      <c r="AY532" s="175" t="s">
        <v>128</v>
      </c>
    </row>
    <row r="533" spans="2:51" s="6" customFormat="1" ht="15.75" customHeight="1">
      <c r="B533" s="184"/>
      <c r="C533" s="185"/>
      <c r="D533" s="159" t="s">
        <v>140</v>
      </c>
      <c r="E533" s="185"/>
      <c r="F533" s="186" t="s">
        <v>162</v>
      </c>
      <c r="G533" s="185"/>
      <c r="H533" s="187">
        <v>8.017</v>
      </c>
      <c r="J533" s="185"/>
      <c r="K533" s="185"/>
      <c r="L533" s="188"/>
      <c r="M533" s="189"/>
      <c r="N533" s="185"/>
      <c r="O533" s="185"/>
      <c r="P533" s="185"/>
      <c r="Q533" s="185"/>
      <c r="R533" s="185"/>
      <c r="S533" s="185"/>
      <c r="T533" s="190"/>
      <c r="AT533" s="191" t="s">
        <v>140</v>
      </c>
      <c r="AU533" s="191" t="s">
        <v>81</v>
      </c>
      <c r="AV533" s="191" t="s">
        <v>84</v>
      </c>
      <c r="AW533" s="191" t="s">
        <v>104</v>
      </c>
      <c r="AX533" s="191" t="s">
        <v>74</v>
      </c>
      <c r="AY533" s="191" t="s">
        <v>128</v>
      </c>
    </row>
    <row r="534" spans="2:51" s="6" customFormat="1" ht="15.75" customHeight="1">
      <c r="B534" s="176"/>
      <c r="C534" s="177"/>
      <c r="D534" s="159" t="s">
        <v>140</v>
      </c>
      <c r="E534" s="177"/>
      <c r="F534" s="178" t="s">
        <v>143</v>
      </c>
      <c r="G534" s="177"/>
      <c r="H534" s="179">
        <v>8.017</v>
      </c>
      <c r="J534" s="177"/>
      <c r="K534" s="177"/>
      <c r="L534" s="180"/>
      <c r="M534" s="181"/>
      <c r="N534" s="177"/>
      <c r="O534" s="177"/>
      <c r="P534" s="177"/>
      <c r="Q534" s="177"/>
      <c r="R534" s="177"/>
      <c r="S534" s="177"/>
      <c r="T534" s="182"/>
      <c r="AT534" s="183" t="s">
        <v>140</v>
      </c>
      <c r="AU534" s="183" t="s">
        <v>81</v>
      </c>
      <c r="AV534" s="183" t="s">
        <v>87</v>
      </c>
      <c r="AW534" s="183" t="s">
        <v>104</v>
      </c>
      <c r="AX534" s="183" t="s">
        <v>22</v>
      </c>
      <c r="AY534" s="183" t="s">
        <v>128</v>
      </c>
    </row>
    <row r="535" spans="2:63" s="132" customFormat="1" ht="30.75" customHeight="1">
      <c r="B535" s="133"/>
      <c r="C535" s="134"/>
      <c r="D535" s="134" t="s">
        <v>73</v>
      </c>
      <c r="E535" s="143" t="s">
        <v>84</v>
      </c>
      <c r="F535" s="143" t="s">
        <v>587</v>
      </c>
      <c r="G535" s="134"/>
      <c r="H535" s="134"/>
      <c r="J535" s="144">
        <f>$BK$535</f>
        <v>0</v>
      </c>
      <c r="K535" s="134"/>
      <c r="L535" s="137"/>
      <c r="M535" s="138"/>
      <c r="N535" s="134"/>
      <c r="O535" s="134"/>
      <c r="P535" s="139">
        <f>SUM($P$536:$P$632)</f>
        <v>0</v>
      </c>
      <c r="Q535" s="134"/>
      <c r="R535" s="139">
        <f>SUM($R$536:$R$632)</f>
        <v>0.40746</v>
      </c>
      <c r="S535" s="134"/>
      <c r="T535" s="140">
        <f>SUM($T$536:$T$632)</f>
        <v>0</v>
      </c>
      <c r="AR535" s="141" t="s">
        <v>22</v>
      </c>
      <c r="AT535" s="141" t="s">
        <v>73</v>
      </c>
      <c r="AU535" s="141" t="s">
        <v>22</v>
      </c>
      <c r="AY535" s="141" t="s">
        <v>128</v>
      </c>
      <c r="BK535" s="142">
        <f>SUM($BK$536:$BK$632)</f>
        <v>0</v>
      </c>
    </row>
    <row r="536" spans="2:65" s="6" customFormat="1" ht="15.75" customHeight="1">
      <c r="B536" s="23"/>
      <c r="C536" s="145" t="s">
        <v>588</v>
      </c>
      <c r="D536" s="145" t="s">
        <v>130</v>
      </c>
      <c r="E536" s="146" t="s">
        <v>589</v>
      </c>
      <c r="F536" s="147" t="s">
        <v>590</v>
      </c>
      <c r="G536" s="148" t="s">
        <v>591</v>
      </c>
      <c r="H536" s="149">
        <v>1</v>
      </c>
      <c r="I536" s="150"/>
      <c r="J536" s="151">
        <f>ROUND($I$536*$H$536,2)</f>
        <v>0</v>
      </c>
      <c r="K536" s="147"/>
      <c r="L536" s="43"/>
      <c r="M536" s="152"/>
      <c r="N536" s="153" t="s">
        <v>45</v>
      </c>
      <c r="O536" s="24"/>
      <c r="P536" s="154">
        <f>$O$536*$H$536</f>
        <v>0</v>
      </c>
      <c r="Q536" s="154">
        <v>0.40746</v>
      </c>
      <c r="R536" s="154">
        <f>$Q$536*$H$536</f>
        <v>0.40746</v>
      </c>
      <c r="S536" s="154">
        <v>0</v>
      </c>
      <c r="T536" s="155">
        <f>$S$536*$H$536</f>
        <v>0</v>
      </c>
      <c r="AR536" s="89" t="s">
        <v>87</v>
      </c>
      <c r="AT536" s="89" t="s">
        <v>130</v>
      </c>
      <c r="AU536" s="89" t="s">
        <v>81</v>
      </c>
      <c r="AY536" s="6" t="s">
        <v>128</v>
      </c>
      <c r="BE536" s="156">
        <f>IF($N$536="základní",$J$536,0)</f>
        <v>0</v>
      </c>
      <c r="BF536" s="156">
        <f>IF($N$536="snížená",$J$536,0)</f>
        <v>0</v>
      </c>
      <c r="BG536" s="156">
        <f>IF($N$536="zákl. přenesená",$J$536,0)</f>
        <v>0</v>
      </c>
      <c r="BH536" s="156">
        <f>IF($N$536="sníž. přenesená",$J$536,0)</f>
        <v>0</v>
      </c>
      <c r="BI536" s="156">
        <f>IF($N$536="nulová",$J$536,0)</f>
        <v>0</v>
      </c>
      <c r="BJ536" s="89" t="s">
        <v>22</v>
      </c>
      <c r="BK536" s="156">
        <f>ROUND($I$536*$H$536,2)</f>
        <v>0</v>
      </c>
      <c r="BL536" s="89" t="s">
        <v>87</v>
      </c>
      <c r="BM536" s="89" t="s">
        <v>592</v>
      </c>
    </row>
    <row r="537" spans="2:47" s="6" customFormat="1" ht="16.5" customHeight="1">
      <c r="B537" s="23"/>
      <c r="C537" s="24"/>
      <c r="D537" s="157" t="s">
        <v>136</v>
      </c>
      <c r="E537" s="24"/>
      <c r="F537" s="158" t="s">
        <v>593</v>
      </c>
      <c r="G537" s="24"/>
      <c r="H537" s="24"/>
      <c r="J537" s="24"/>
      <c r="K537" s="24"/>
      <c r="L537" s="43"/>
      <c r="M537" s="56"/>
      <c r="N537" s="24"/>
      <c r="O537" s="24"/>
      <c r="P537" s="24"/>
      <c r="Q537" s="24"/>
      <c r="R537" s="24"/>
      <c r="S537" s="24"/>
      <c r="T537" s="57"/>
      <c r="AT537" s="6" t="s">
        <v>136</v>
      </c>
      <c r="AU537" s="6" t="s">
        <v>81</v>
      </c>
    </row>
    <row r="538" spans="2:51" s="6" customFormat="1" ht="15.75" customHeight="1">
      <c r="B538" s="161"/>
      <c r="C538" s="162"/>
      <c r="D538" s="159" t="s">
        <v>140</v>
      </c>
      <c r="E538" s="162"/>
      <c r="F538" s="163" t="s">
        <v>594</v>
      </c>
      <c r="G538" s="162"/>
      <c r="H538" s="162"/>
      <c r="J538" s="162"/>
      <c r="K538" s="162"/>
      <c r="L538" s="164"/>
      <c r="M538" s="165"/>
      <c r="N538" s="162"/>
      <c r="O538" s="162"/>
      <c r="P538" s="162"/>
      <c r="Q538" s="162"/>
      <c r="R538" s="162"/>
      <c r="S538" s="162"/>
      <c r="T538" s="166"/>
      <c r="AT538" s="167" t="s">
        <v>140</v>
      </c>
      <c r="AU538" s="167" t="s">
        <v>81</v>
      </c>
      <c r="AV538" s="167" t="s">
        <v>22</v>
      </c>
      <c r="AW538" s="167" t="s">
        <v>104</v>
      </c>
      <c r="AX538" s="167" t="s">
        <v>74</v>
      </c>
      <c r="AY538" s="167" t="s">
        <v>128</v>
      </c>
    </row>
    <row r="539" spans="2:51" s="6" customFormat="1" ht="15.75" customHeight="1">
      <c r="B539" s="161"/>
      <c r="C539" s="162"/>
      <c r="D539" s="159" t="s">
        <v>140</v>
      </c>
      <c r="E539" s="162"/>
      <c r="F539" s="163" t="s">
        <v>595</v>
      </c>
      <c r="G539" s="162"/>
      <c r="H539" s="162"/>
      <c r="J539" s="162"/>
      <c r="K539" s="162"/>
      <c r="L539" s="164"/>
      <c r="M539" s="165"/>
      <c r="N539" s="162"/>
      <c r="O539" s="162"/>
      <c r="P539" s="162"/>
      <c r="Q539" s="162"/>
      <c r="R539" s="162"/>
      <c r="S539" s="162"/>
      <c r="T539" s="166"/>
      <c r="AT539" s="167" t="s">
        <v>140</v>
      </c>
      <c r="AU539" s="167" t="s">
        <v>81</v>
      </c>
      <c r="AV539" s="167" t="s">
        <v>22</v>
      </c>
      <c r="AW539" s="167" t="s">
        <v>104</v>
      </c>
      <c r="AX539" s="167" t="s">
        <v>74</v>
      </c>
      <c r="AY539" s="167" t="s">
        <v>128</v>
      </c>
    </row>
    <row r="540" spans="2:51" s="6" customFormat="1" ht="15.75" customHeight="1">
      <c r="B540" s="168"/>
      <c r="C540" s="169"/>
      <c r="D540" s="159" t="s">
        <v>140</v>
      </c>
      <c r="E540" s="169"/>
      <c r="F540" s="170" t="s">
        <v>22</v>
      </c>
      <c r="G540" s="169"/>
      <c r="H540" s="171">
        <v>1</v>
      </c>
      <c r="J540" s="169"/>
      <c r="K540" s="169"/>
      <c r="L540" s="172"/>
      <c r="M540" s="173"/>
      <c r="N540" s="169"/>
      <c r="O540" s="169"/>
      <c r="P540" s="169"/>
      <c r="Q540" s="169"/>
      <c r="R540" s="169"/>
      <c r="S540" s="169"/>
      <c r="T540" s="174"/>
      <c r="AT540" s="175" t="s">
        <v>140</v>
      </c>
      <c r="AU540" s="175" t="s">
        <v>81</v>
      </c>
      <c r="AV540" s="175" t="s">
        <v>81</v>
      </c>
      <c r="AW540" s="175" t="s">
        <v>104</v>
      </c>
      <c r="AX540" s="175" t="s">
        <v>74</v>
      </c>
      <c r="AY540" s="175" t="s">
        <v>128</v>
      </c>
    </row>
    <row r="541" spans="2:51" s="6" customFormat="1" ht="15.75" customHeight="1">
      <c r="B541" s="184"/>
      <c r="C541" s="185"/>
      <c r="D541" s="159" t="s">
        <v>140</v>
      </c>
      <c r="E541" s="185"/>
      <c r="F541" s="186" t="s">
        <v>162</v>
      </c>
      <c r="G541" s="185"/>
      <c r="H541" s="187">
        <v>1</v>
      </c>
      <c r="J541" s="185"/>
      <c r="K541" s="185"/>
      <c r="L541" s="188"/>
      <c r="M541" s="189"/>
      <c r="N541" s="185"/>
      <c r="O541" s="185"/>
      <c r="P541" s="185"/>
      <c r="Q541" s="185"/>
      <c r="R541" s="185"/>
      <c r="S541" s="185"/>
      <c r="T541" s="190"/>
      <c r="AT541" s="191" t="s">
        <v>140</v>
      </c>
      <c r="AU541" s="191" t="s">
        <v>81</v>
      </c>
      <c r="AV541" s="191" t="s">
        <v>84</v>
      </c>
      <c r="AW541" s="191" t="s">
        <v>104</v>
      </c>
      <c r="AX541" s="191" t="s">
        <v>74</v>
      </c>
      <c r="AY541" s="191" t="s">
        <v>128</v>
      </c>
    </row>
    <row r="542" spans="2:51" s="6" customFormat="1" ht="15.75" customHeight="1">
      <c r="B542" s="176"/>
      <c r="C542" s="177"/>
      <c r="D542" s="159" t="s">
        <v>140</v>
      </c>
      <c r="E542" s="177"/>
      <c r="F542" s="178" t="s">
        <v>143</v>
      </c>
      <c r="G542" s="177"/>
      <c r="H542" s="179">
        <v>1</v>
      </c>
      <c r="J542" s="177"/>
      <c r="K542" s="177"/>
      <c r="L542" s="180"/>
      <c r="M542" s="181"/>
      <c r="N542" s="177"/>
      <c r="O542" s="177"/>
      <c r="P542" s="177"/>
      <c r="Q542" s="177"/>
      <c r="R542" s="177"/>
      <c r="S542" s="177"/>
      <c r="T542" s="182"/>
      <c r="AT542" s="183" t="s">
        <v>140</v>
      </c>
      <c r="AU542" s="183" t="s">
        <v>81</v>
      </c>
      <c r="AV542" s="183" t="s">
        <v>87</v>
      </c>
      <c r="AW542" s="183" t="s">
        <v>104</v>
      </c>
      <c r="AX542" s="183" t="s">
        <v>22</v>
      </c>
      <c r="AY542" s="183" t="s">
        <v>128</v>
      </c>
    </row>
    <row r="543" spans="2:65" s="6" customFormat="1" ht="15.75" customHeight="1">
      <c r="B543" s="23"/>
      <c r="C543" s="195" t="s">
        <v>596</v>
      </c>
      <c r="D543" s="195" t="s">
        <v>355</v>
      </c>
      <c r="E543" s="196" t="s">
        <v>597</v>
      </c>
      <c r="F543" s="197" t="s">
        <v>598</v>
      </c>
      <c r="G543" s="198" t="s">
        <v>591</v>
      </c>
      <c r="H543" s="199">
        <v>4</v>
      </c>
      <c r="I543" s="200"/>
      <c r="J543" s="201">
        <f>ROUND($I$543*$H$543,2)</f>
        <v>0</v>
      </c>
      <c r="K543" s="197"/>
      <c r="L543" s="202"/>
      <c r="M543" s="203"/>
      <c r="N543" s="204" t="s">
        <v>45</v>
      </c>
      <c r="O543" s="24"/>
      <c r="P543" s="154">
        <f>$O$543*$H$543</f>
        <v>0</v>
      </c>
      <c r="Q543" s="154">
        <v>0</v>
      </c>
      <c r="R543" s="154">
        <f>$Q$543*$H$543</f>
        <v>0</v>
      </c>
      <c r="S543" s="154">
        <v>0</v>
      </c>
      <c r="T543" s="155">
        <f>$S$543*$H$543</f>
        <v>0</v>
      </c>
      <c r="AR543" s="89" t="s">
        <v>198</v>
      </c>
      <c r="AT543" s="89" t="s">
        <v>355</v>
      </c>
      <c r="AU543" s="89" t="s">
        <v>81</v>
      </c>
      <c r="AY543" s="6" t="s">
        <v>128</v>
      </c>
      <c r="BE543" s="156">
        <f>IF($N$543="základní",$J$543,0)</f>
        <v>0</v>
      </c>
      <c r="BF543" s="156">
        <f>IF($N$543="snížená",$J$543,0)</f>
        <v>0</v>
      </c>
      <c r="BG543" s="156">
        <f>IF($N$543="zákl. přenesená",$J$543,0)</f>
        <v>0</v>
      </c>
      <c r="BH543" s="156">
        <f>IF($N$543="sníž. přenesená",$J$543,0)</f>
        <v>0</v>
      </c>
      <c r="BI543" s="156">
        <f>IF($N$543="nulová",$J$543,0)</f>
        <v>0</v>
      </c>
      <c r="BJ543" s="89" t="s">
        <v>22</v>
      </c>
      <c r="BK543" s="156">
        <f>ROUND($I$543*$H$543,2)</f>
        <v>0</v>
      </c>
      <c r="BL543" s="89" t="s">
        <v>87</v>
      </c>
      <c r="BM543" s="89" t="s">
        <v>599</v>
      </c>
    </row>
    <row r="544" spans="2:51" s="6" customFormat="1" ht="15.75" customHeight="1">
      <c r="B544" s="161"/>
      <c r="C544" s="162"/>
      <c r="D544" s="157" t="s">
        <v>140</v>
      </c>
      <c r="E544" s="163"/>
      <c r="F544" s="163" t="s">
        <v>598</v>
      </c>
      <c r="G544" s="162"/>
      <c r="H544" s="162"/>
      <c r="J544" s="162"/>
      <c r="K544" s="162"/>
      <c r="L544" s="164"/>
      <c r="M544" s="165"/>
      <c r="N544" s="162"/>
      <c r="O544" s="162"/>
      <c r="P544" s="162"/>
      <c r="Q544" s="162"/>
      <c r="R544" s="162"/>
      <c r="S544" s="162"/>
      <c r="T544" s="166"/>
      <c r="AT544" s="167" t="s">
        <v>140</v>
      </c>
      <c r="AU544" s="167" t="s">
        <v>81</v>
      </c>
      <c r="AV544" s="167" t="s">
        <v>22</v>
      </c>
      <c r="AW544" s="167" t="s">
        <v>104</v>
      </c>
      <c r="AX544" s="167" t="s">
        <v>74</v>
      </c>
      <c r="AY544" s="167" t="s">
        <v>128</v>
      </c>
    </row>
    <row r="545" spans="2:51" s="6" customFormat="1" ht="15.75" customHeight="1">
      <c r="B545" s="161"/>
      <c r="C545" s="162"/>
      <c r="D545" s="159" t="s">
        <v>140</v>
      </c>
      <c r="E545" s="162"/>
      <c r="F545" s="163" t="s">
        <v>600</v>
      </c>
      <c r="G545" s="162"/>
      <c r="H545" s="162"/>
      <c r="J545" s="162"/>
      <c r="K545" s="162"/>
      <c r="L545" s="164"/>
      <c r="M545" s="165"/>
      <c r="N545" s="162"/>
      <c r="O545" s="162"/>
      <c r="P545" s="162"/>
      <c r="Q545" s="162"/>
      <c r="R545" s="162"/>
      <c r="S545" s="162"/>
      <c r="T545" s="166"/>
      <c r="AT545" s="167" t="s">
        <v>140</v>
      </c>
      <c r="AU545" s="167" t="s">
        <v>81</v>
      </c>
      <c r="AV545" s="167" t="s">
        <v>22</v>
      </c>
      <c r="AW545" s="167" t="s">
        <v>104</v>
      </c>
      <c r="AX545" s="167" t="s">
        <v>74</v>
      </c>
      <c r="AY545" s="167" t="s">
        <v>128</v>
      </c>
    </row>
    <row r="546" spans="2:51" s="6" customFormat="1" ht="15.75" customHeight="1">
      <c r="B546" s="168"/>
      <c r="C546" s="169"/>
      <c r="D546" s="159" t="s">
        <v>140</v>
      </c>
      <c r="E546" s="169"/>
      <c r="F546" s="170" t="s">
        <v>87</v>
      </c>
      <c r="G546" s="169"/>
      <c r="H546" s="171">
        <v>4</v>
      </c>
      <c r="J546" s="169"/>
      <c r="K546" s="169"/>
      <c r="L546" s="172"/>
      <c r="M546" s="173"/>
      <c r="N546" s="169"/>
      <c r="O546" s="169"/>
      <c r="P546" s="169"/>
      <c r="Q546" s="169"/>
      <c r="R546" s="169"/>
      <c r="S546" s="169"/>
      <c r="T546" s="174"/>
      <c r="AT546" s="175" t="s">
        <v>140</v>
      </c>
      <c r="AU546" s="175" t="s">
        <v>81</v>
      </c>
      <c r="AV546" s="175" t="s">
        <v>81</v>
      </c>
      <c r="AW546" s="175" t="s">
        <v>104</v>
      </c>
      <c r="AX546" s="175" t="s">
        <v>74</v>
      </c>
      <c r="AY546" s="175" t="s">
        <v>128</v>
      </c>
    </row>
    <row r="547" spans="2:51" s="6" customFormat="1" ht="15.75" customHeight="1">
      <c r="B547" s="184"/>
      <c r="C547" s="185"/>
      <c r="D547" s="159" t="s">
        <v>140</v>
      </c>
      <c r="E547" s="185"/>
      <c r="F547" s="186" t="s">
        <v>162</v>
      </c>
      <c r="G547" s="185"/>
      <c r="H547" s="187">
        <v>4</v>
      </c>
      <c r="J547" s="185"/>
      <c r="K547" s="185"/>
      <c r="L547" s="188"/>
      <c r="M547" s="189"/>
      <c r="N547" s="185"/>
      <c r="O547" s="185"/>
      <c r="P547" s="185"/>
      <c r="Q547" s="185"/>
      <c r="R547" s="185"/>
      <c r="S547" s="185"/>
      <c r="T547" s="190"/>
      <c r="AT547" s="191" t="s">
        <v>140</v>
      </c>
      <c r="AU547" s="191" t="s">
        <v>81</v>
      </c>
      <c r="AV547" s="191" t="s">
        <v>84</v>
      </c>
      <c r="AW547" s="191" t="s">
        <v>104</v>
      </c>
      <c r="AX547" s="191" t="s">
        <v>74</v>
      </c>
      <c r="AY547" s="191" t="s">
        <v>128</v>
      </c>
    </row>
    <row r="548" spans="2:51" s="6" customFormat="1" ht="15.75" customHeight="1">
      <c r="B548" s="176"/>
      <c r="C548" s="177"/>
      <c r="D548" s="159" t="s">
        <v>140</v>
      </c>
      <c r="E548" s="177"/>
      <c r="F548" s="178" t="s">
        <v>143</v>
      </c>
      <c r="G548" s="177"/>
      <c r="H548" s="179">
        <v>4</v>
      </c>
      <c r="J548" s="177"/>
      <c r="K548" s="177"/>
      <c r="L548" s="180"/>
      <c r="M548" s="181"/>
      <c r="N548" s="177"/>
      <c r="O548" s="177"/>
      <c r="P548" s="177"/>
      <c r="Q548" s="177"/>
      <c r="R548" s="177"/>
      <c r="S548" s="177"/>
      <c r="T548" s="182"/>
      <c r="AT548" s="183" t="s">
        <v>140</v>
      </c>
      <c r="AU548" s="183" t="s">
        <v>81</v>
      </c>
      <c r="AV548" s="183" t="s">
        <v>87</v>
      </c>
      <c r="AW548" s="183" t="s">
        <v>104</v>
      </c>
      <c r="AX548" s="183" t="s">
        <v>22</v>
      </c>
      <c r="AY548" s="183" t="s">
        <v>128</v>
      </c>
    </row>
    <row r="549" spans="2:65" s="6" customFormat="1" ht="15.75" customHeight="1">
      <c r="B549" s="23"/>
      <c r="C549" s="195" t="s">
        <v>601</v>
      </c>
      <c r="D549" s="195" t="s">
        <v>355</v>
      </c>
      <c r="E549" s="196" t="s">
        <v>602</v>
      </c>
      <c r="F549" s="197" t="s">
        <v>603</v>
      </c>
      <c r="G549" s="198" t="s">
        <v>591</v>
      </c>
      <c r="H549" s="199">
        <v>2</v>
      </c>
      <c r="I549" s="200"/>
      <c r="J549" s="201">
        <f>ROUND($I$549*$H$549,2)</f>
        <v>0</v>
      </c>
      <c r="K549" s="197"/>
      <c r="L549" s="202"/>
      <c r="M549" s="203"/>
      <c r="N549" s="204" t="s">
        <v>45</v>
      </c>
      <c r="O549" s="24"/>
      <c r="P549" s="154">
        <f>$O$549*$H$549</f>
        <v>0</v>
      </c>
      <c r="Q549" s="154">
        <v>0</v>
      </c>
      <c r="R549" s="154">
        <f>$Q$549*$H$549</f>
        <v>0</v>
      </c>
      <c r="S549" s="154">
        <v>0</v>
      </c>
      <c r="T549" s="155">
        <f>$S$549*$H$549</f>
        <v>0</v>
      </c>
      <c r="AR549" s="89" t="s">
        <v>198</v>
      </c>
      <c r="AT549" s="89" t="s">
        <v>355</v>
      </c>
      <c r="AU549" s="89" t="s">
        <v>81</v>
      </c>
      <c r="AY549" s="6" t="s">
        <v>128</v>
      </c>
      <c r="BE549" s="156">
        <f>IF($N$549="základní",$J$549,0)</f>
        <v>0</v>
      </c>
      <c r="BF549" s="156">
        <f>IF($N$549="snížená",$J$549,0)</f>
        <v>0</v>
      </c>
      <c r="BG549" s="156">
        <f>IF($N$549="zákl. přenesená",$J$549,0)</f>
        <v>0</v>
      </c>
      <c r="BH549" s="156">
        <f>IF($N$549="sníž. přenesená",$J$549,0)</f>
        <v>0</v>
      </c>
      <c r="BI549" s="156">
        <f>IF($N$549="nulová",$J$549,0)</f>
        <v>0</v>
      </c>
      <c r="BJ549" s="89" t="s">
        <v>22</v>
      </c>
      <c r="BK549" s="156">
        <f>ROUND($I$549*$H$549,2)</f>
        <v>0</v>
      </c>
      <c r="BL549" s="89" t="s">
        <v>87</v>
      </c>
      <c r="BM549" s="89" t="s">
        <v>604</v>
      </c>
    </row>
    <row r="550" spans="2:51" s="6" customFormat="1" ht="15.75" customHeight="1">
      <c r="B550" s="161"/>
      <c r="C550" s="162"/>
      <c r="D550" s="157" t="s">
        <v>140</v>
      </c>
      <c r="E550" s="163"/>
      <c r="F550" s="163" t="s">
        <v>603</v>
      </c>
      <c r="G550" s="162"/>
      <c r="H550" s="162"/>
      <c r="J550" s="162"/>
      <c r="K550" s="162"/>
      <c r="L550" s="164"/>
      <c r="M550" s="165"/>
      <c r="N550" s="162"/>
      <c r="O550" s="162"/>
      <c r="P550" s="162"/>
      <c r="Q550" s="162"/>
      <c r="R550" s="162"/>
      <c r="S550" s="162"/>
      <c r="T550" s="166"/>
      <c r="AT550" s="167" t="s">
        <v>140</v>
      </c>
      <c r="AU550" s="167" t="s">
        <v>81</v>
      </c>
      <c r="AV550" s="167" t="s">
        <v>22</v>
      </c>
      <c r="AW550" s="167" t="s">
        <v>104</v>
      </c>
      <c r="AX550" s="167" t="s">
        <v>74</v>
      </c>
      <c r="AY550" s="167" t="s">
        <v>128</v>
      </c>
    </row>
    <row r="551" spans="2:51" s="6" customFormat="1" ht="15.75" customHeight="1">
      <c r="B551" s="161"/>
      <c r="C551" s="162"/>
      <c r="D551" s="159" t="s">
        <v>140</v>
      </c>
      <c r="E551" s="162"/>
      <c r="F551" s="163" t="s">
        <v>600</v>
      </c>
      <c r="G551" s="162"/>
      <c r="H551" s="162"/>
      <c r="J551" s="162"/>
      <c r="K551" s="162"/>
      <c r="L551" s="164"/>
      <c r="M551" s="165"/>
      <c r="N551" s="162"/>
      <c r="O551" s="162"/>
      <c r="P551" s="162"/>
      <c r="Q551" s="162"/>
      <c r="R551" s="162"/>
      <c r="S551" s="162"/>
      <c r="T551" s="166"/>
      <c r="AT551" s="167" t="s">
        <v>140</v>
      </c>
      <c r="AU551" s="167" t="s">
        <v>81</v>
      </c>
      <c r="AV551" s="167" t="s">
        <v>22</v>
      </c>
      <c r="AW551" s="167" t="s">
        <v>104</v>
      </c>
      <c r="AX551" s="167" t="s">
        <v>74</v>
      </c>
      <c r="AY551" s="167" t="s">
        <v>128</v>
      </c>
    </row>
    <row r="552" spans="2:51" s="6" customFormat="1" ht="15.75" customHeight="1">
      <c r="B552" s="168"/>
      <c r="C552" s="169"/>
      <c r="D552" s="159" t="s">
        <v>140</v>
      </c>
      <c r="E552" s="169"/>
      <c r="F552" s="170" t="s">
        <v>81</v>
      </c>
      <c r="G552" s="169"/>
      <c r="H552" s="171">
        <v>2</v>
      </c>
      <c r="J552" s="169"/>
      <c r="K552" s="169"/>
      <c r="L552" s="172"/>
      <c r="M552" s="173"/>
      <c r="N552" s="169"/>
      <c r="O552" s="169"/>
      <c r="P552" s="169"/>
      <c r="Q552" s="169"/>
      <c r="R552" s="169"/>
      <c r="S552" s="169"/>
      <c r="T552" s="174"/>
      <c r="AT552" s="175" t="s">
        <v>140</v>
      </c>
      <c r="AU552" s="175" t="s">
        <v>81</v>
      </c>
      <c r="AV552" s="175" t="s">
        <v>81</v>
      </c>
      <c r="AW552" s="175" t="s">
        <v>104</v>
      </c>
      <c r="AX552" s="175" t="s">
        <v>74</v>
      </c>
      <c r="AY552" s="175" t="s">
        <v>128</v>
      </c>
    </row>
    <row r="553" spans="2:51" s="6" customFormat="1" ht="15.75" customHeight="1">
      <c r="B553" s="184"/>
      <c r="C553" s="185"/>
      <c r="D553" s="159" t="s">
        <v>140</v>
      </c>
      <c r="E553" s="185"/>
      <c r="F553" s="186" t="s">
        <v>162</v>
      </c>
      <c r="G553" s="185"/>
      <c r="H553" s="187">
        <v>2</v>
      </c>
      <c r="J553" s="185"/>
      <c r="K553" s="185"/>
      <c r="L553" s="188"/>
      <c r="M553" s="189"/>
      <c r="N553" s="185"/>
      <c r="O553" s="185"/>
      <c r="P553" s="185"/>
      <c r="Q553" s="185"/>
      <c r="R553" s="185"/>
      <c r="S553" s="185"/>
      <c r="T553" s="190"/>
      <c r="AT553" s="191" t="s">
        <v>140</v>
      </c>
      <c r="AU553" s="191" t="s">
        <v>81</v>
      </c>
      <c r="AV553" s="191" t="s">
        <v>84</v>
      </c>
      <c r="AW553" s="191" t="s">
        <v>104</v>
      </c>
      <c r="AX553" s="191" t="s">
        <v>74</v>
      </c>
      <c r="AY553" s="191" t="s">
        <v>128</v>
      </c>
    </row>
    <row r="554" spans="2:51" s="6" customFormat="1" ht="15.75" customHeight="1">
      <c r="B554" s="176"/>
      <c r="C554" s="177"/>
      <c r="D554" s="159" t="s">
        <v>140</v>
      </c>
      <c r="E554" s="177"/>
      <c r="F554" s="178" t="s">
        <v>143</v>
      </c>
      <c r="G554" s="177"/>
      <c r="H554" s="179">
        <v>2</v>
      </c>
      <c r="J554" s="177"/>
      <c r="K554" s="177"/>
      <c r="L554" s="180"/>
      <c r="M554" s="181"/>
      <c r="N554" s="177"/>
      <c r="O554" s="177"/>
      <c r="P554" s="177"/>
      <c r="Q554" s="177"/>
      <c r="R554" s="177"/>
      <c r="S554" s="177"/>
      <c r="T554" s="182"/>
      <c r="AT554" s="183" t="s">
        <v>140</v>
      </c>
      <c r="AU554" s="183" t="s">
        <v>81</v>
      </c>
      <c r="AV554" s="183" t="s">
        <v>87</v>
      </c>
      <c r="AW554" s="183" t="s">
        <v>104</v>
      </c>
      <c r="AX554" s="183" t="s">
        <v>22</v>
      </c>
      <c r="AY554" s="183" t="s">
        <v>128</v>
      </c>
    </row>
    <row r="555" spans="2:65" s="6" customFormat="1" ht="15.75" customHeight="1">
      <c r="B555" s="23"/>
      <c r="C555" s="195" t="s">
        <v>605</v>
      </c>
      <c r="D555" s="195" t="s">
        <v>355</v>
      </c>
      <c r="E555" s="196" t="s">
        <v>606</v>
      </c>
      <c r="F555" s="197" t="s">
        <v>607</v>
      </c>
      <c r="G555" s="198" t="s">
        <v>591</v>
      </c>
      <c r="H555" s="199">
        <v>15</v>
      </c>
      <c r="I555" s="200"/>
      <c r="J555" s="201">
        <f>ROUND($I$555*$H$555,2)</f>
        <v>0</v>
      </c>
      <c r="K555" s="197"/>
      <c r="L555" s="202"/>
      <c r="M555" s="203"/>
      <c r="N555" s="204" t="s">
        <v>45</v>
      </c>
      <c r="O555" s="24"/>
      <c r="P555" s="154">
        <f>$O$555*$H$555</f>
        <v>0</v>
      </c>
      <c r="Q555" s="154">
        <v>0</v>
      </c>
      <c r="R555" s="154">
        <f>$Q$555*$H$555</f>
        <v>0</v>
      </c>
      <c r="S555" s="154">
        <v>0</v>
      </c>
      <c r="T555" s="155">
        <f>$S$555*$H$555</f>
        <v>0</v>
      </c>
      <c r="AR555" s="89" t="s">
        <v>198</v>
      </c>
      <c r="AT555" s="89" t="s">
        <v>355</v>
      </c>
      <c r="AU555" s="89" t="s">
        <v>81</v>
      </c>
      <c r="AY555" s="6" t="s">
        <v>128</v>
      </c>
      <c r="BE555" s="156">
        <f>IF($N$555="základní",$J$555,0)</f>
        <v>0</v>
      </c>
      <c r="BF555" s="156">
        <f>IF($N$555="snížená",$J$555,0)</f>
        <v>0</v>
      </c>
      <c r="BG555" s="156">
        <f>IF($N$555="zákl. přenesená",$J$555,0)</f>
        <v>0</v>
      </c>
      <c r="BH555" s="156">
        <f>IF($N$555="sníž. přenesená",$J$555,0)</f>
        <v>0</v>
      </c>
      <c r="BI555" s="156">
        <f>IF($N$555="nulová",$J$555,0)</f>
        <v>0</v>
      </c>
      <c r="BJ555" s="89" t="s">
        <v>22</v>
      </c>
      <c r="BK555" s="156">
        <f>ROUND($I$555*$H$555,2)</f>
        <v>0</v>
      </c>
      <c r="BL555" s="89" t="s">
        <v>87</v>
      </c>
      <c r="BM555" s="89" t="s">
        <v>608</v>
      </c>
    </row>
    <row r="556" spans="2:51" s="6" customFormat="1" ht="15.75" customHeight="1">
      <c r="B556" s="161"/>
      <c r="C556" s="162"/>
      <c r="D556" s="157" t="s">
        <v>140</v>
      </c>
      <c r="E556" s="163"/>
      <c r="F556" s="163" t="s">
        <v>607</v>
      </c>
      <c r="G556" s="162"/>
      <c r="H556" s="162"/>
      <c r="J556" s="162"/>
      <c r="K556" s="162"/>
      <c r="L556" s="164"/>
      <c r="M556" s="165"/>
      <c r="N556" s="162"/>
      <c r="O556" s="162"/>
      <c r="P556" s="162"/>
      <c r="Q556" s="162"/>
      <c r="R556" s="162"/>
      <c r="S556" s="162"/>
      <c r="T556" s="166"/>
      <c r="AT556" s="167" t="s">
        <v>140</v>
      </c>
      <c r="AU556" s="167" t="s">
        <v>81</v>
      </c>
      <c r="AV556" s="167" t="s">
        <v>22</v>
      </c>
      <c r="AW556" s="167" t="s">
        <v>104</v>
      </c>
      <c r="AX556" s="167" t="s">
        <v>74</v>
      </c>
      <c r="AY556" s="167" t="s">
        <v>128</v>
      </c>
    </row>
    <row r="557" spans="2:51" s="6" customFormat="1" ht="15.75" customHeight="1">
      <c r="B557" s="161"/>
      <c r="C557" s="162"/>
      <c r="D557" s="159" t="s">
        <v>140</v>
      </c>
      <c r="E557" s="162"/>
      <c r="F557" s="163" t="s">
        <v>600</v>
      </c>
      <c r="G557" s="162"/>
      <c r="H557" s="162"/>
      <c r="J557" s="162"/>
      <c r="K557" s="162"/>
      <c r="L557" s="164"/>
      <c r="M557" s="165"/>
      <c r="N557" s="162"/>
      <c r="O557" s="162"/>
      <c r="P557" s="162"/>
      <c r="Q557" s="162"/>
      <c r="R557" s="162"/>
      <c r="S557" s="162"/>
      <c r="T557" s="166"/>
      <c r="AT557" s="167" t="s">
        <v>140</v>
      </c>
      <c r="AU557" s="167" t="s">
        <v>81</v>
      </c>
      <c r="AV557" s="167" t="s">
        <v>22</v>
      </c>
      <c r="AW557" s="167" t="s">
        <v>104</v>
      </c>
      <c r="AX557" s="167" t="s">
        <v>74</v>
      </c>
      <c r="AY557" s="167" t="s">
        <v>128</v>
      </c>
    </row>
    <row r="558" spans="2:51" s="6" customFormat="1" ht="15.75" customHeight="1">
      <c r="B558" s="168"/>
      <c r="C558" s="169"/>
      <c r="D558" s="159" t="s">
        <v>140</v>
      </c>
      <c r="E558" s="169"/>
      <c r="F558" s="170" t="s">
        <v>8</v>
      </c>
      <c r="G558" s="169"/>
      <c r="H558" s="171">
        <v>15</v>
      </c>
      <c r="J558" s="169"/>
      <c r="K558" s="169"/>
      <c r="L558" s="172"/>
      <c r="M558" s="173"/>
      <c r="N558" s="169"/>
      <c r="O558" s="169"/>
      <c r="P558" s="169"/>
      <c r="Q558" s="169"/>
      <c r="R558" s="169"/>
      <c r="S558" s="169"/>
      <c r="T558" s="174"/>
      <c r="AT558" s="175" t="s">
        <v>140</v>
      </c>
      <c r="AU558" s="175" t="s">
        <v>81</v>
      </c>
      <c r="AV558" s="175" t="s">
        <v>81</v>
      </c>
      <c r="AW558" s="175" t="s">
        <v>104</v>
      </c>
      <c r="AX558" s="175" t="s">
        <v>74</v>
      </c>
      <c r="AY558" s="175" t="s">
        <v>128</v>
      </c>
    </row>
    <row r="559" spans="2:51" s="6" customFormat="1" ht="15.75" customHeight="1">
      <c r="B559" s="184"/>
      <c r="C559" s="185"/>
      <c r="D559" s="159" t="s">
        <v>140</v>
      </c>
      <c r="E559" s="185"/>
      <c r="F559" s="186" t="s">
        <v>162</v>
      </c>
      <c r="G559" s="185"/>
      <c r="H559" s="187">
        <v>15</v>
      </c>
      <c r="J559" s="185"/>
      <c r="K559" s="185"/>
      <c r="L559" s="188"/>
      <c r="M559" s="189"/>
      <c r="N559" s="185"/>
      <c r="O559" s="185"/>
      <c r="P559" s="185"/>
      <c r="Q559" s="185"/>
      <c r="R559" s="185"/>
      <c r="S559" s="185"/>
      <c r="T559" s="190"/>
      <c r="AT559" s="191" t="s">
        <v>140</v>
      </c>
      <c r="AU559" s="191" t="s">
        <v>81</v>
      </c>
      <c r="AV559" s="191" t="s">
        <v>84</v>
      </c>
      <c r="AW559" s="191" t="s">
        <v>104</v>
      </c>
      <c r="AX559" s="191" t="s">
        <v>74</v>
      </c>
      <c r="AY559" s="191" t="s">
        <v>128</v>
      </c>
    </row>
    <row r="560" spans="2:51" s="6" customFormat="1" ht="15.75" customHeight="1">
      <c r="B560" s="176"/>
      <c r="C560" s="177"/>
      <c r="D560" s="159" t="s">
        <v>140</v>
      </c>
      <c r="E560" s="177"/>
      <c r="F560" s="178" t="s">
        <v>143</v>
      </c>
      <c r="G560" s="177"/>
      <c r="H560" s="179">
        <v>15</v>
      </c>
      <c r="J560" s="177"/>
      <c r="K560" s="177"/>
      <c r="L560" s="180"/>
      <c r="M560" s="181"/>
      <c r="N560" s="177"/>
      <c r="O560" s="177"/>
      <c r="P560" s="177"/>
      <c r="Q560" s="177"/>
      <c r="R560" s="177"/>
      <c r="S560" s="177"/>
      <c r="T560" s="182"/>
      <c r="AT560" s="183" t="s">
        <v>140</v>
      </c>
      <c r="AU560" s="183" t="s">
        <v>81</v>
      </c>
      <c r="AV560" s="183" t="s">
        <v>87</v>
      </c>
      <c r="AW560" s="183" t="s">
        <v>104</v>
      </c>
      <c r="AX560" s="183" t="s">
        <v>22</v>
      </c>
      <c r="AY560" s="183" t="s">
        <v>128</v>
      </c>
    </row>
    <row r="561" spans="2:65" s="6" customFormat="1" ht="15.75" customHeight="1">
      <c r="B561" s="23"/>
      <c r="C561" s="195" t="s">
        <v>609</v>
      </c>
      <c r="D561" s="195" t="s">
        <v>355</v>
      </c>
      <c r="E561" s="196" t="s">
        <v>610</v>
      </c>
      <c r="F561" s="197" t="s">
        <v>611</v>
      </c>
      <c r="G561" s="198" t="s">
        <v>591</v>
      </c>
      <c r="H561" s="199">
        <v>1</v>
      </c>
      <c r="I561" s="200"/>
      <c r="J561" s="201">
        <f>ROUND($I$561*$H$561,2)</f>
        <v>0</v>
      </c>
      <c r="K561" s="197"/>
      <c r="L561" s="202"/>
      <c r="M561" s="203"/>
      <c r="N561" s="204" t="s">
        <v>45</v>
      </c>
      <c r="O561" s="24"/>
      <c r="P561" s="154">
        <f>$O$561*$H$561</f>
        <v>0</v>
      </c>
      <c r="Q561" s="154">
        <v>0</v>
      </c>
      <c r="R561" s="154">
        <f>$Q$561*$H$561</f>
        <v>0</v>
      </c>
      <c r="S561" s="154">
        <v>0</v>
      </c>
      <c r="T561" s="155">
        <f>$S$561*$H$561</f>
        <v>0</v>
      </c>
      <c r="AR561" s="89" t="s">
        <v>198</v>
      </c>
      <c r="AT561" s="89" t="s">
        <v>355</v>
      </c>
      <c r="AU561" s="89" t="s">
        <v>81</v>
      </c>
      <c r="AY561" s="6" t="s">
        <v>128</v>
      </c>
      <c r="BE561" s="156">
        <f>IF($N$561="základní",$J$561,0)</f>
        <v>0</v>
      </c>
      <c r="BF561" s="156">
        <f>IF($N$561="snížená",$J$561,0)</f>
        <v>0</v>
      </c>
      <c r="BG561" s="156">
        <f>IF($N$561="zákl. přenesená",$J$561,0)</f>
        <v>0</v>
      </c>
      <c r="BH561" s="156">
        <f>IF($N$561="sníž. přenesená",$J$561,0)</f>
        <v>0</v>
      </c>
      <c r="BI561" s="156">
        <f>IF($N$561="nulová",$J$561,0)</f>
        <v>0</v>
      </c>
      <c r="BJ561" s="89" t="s">
        <v>22</v>
      </c>
      <c r="BK561" s="156">
        <f>ROUND($I$561*$H$561,2)</f>
        <v>0</v>
      </c>
      <c r="BL561" s="89" t="s">
        <v>87</v>
      </c>
      <c r="BM561" s="89" t="s">
        <v>612</v>
      </c>
    </row>
    <row r="562" spans="2:51" s="6" customFormat="1" ht="15.75" customHeight="1">
      <c r="B562" s="161"/>
      <c r="C562" s="162"/>
      <c r="D562" s="157" t="s">
        <v>140</v>
      </c>
      <c r="E562" s="163"/>
      <c r="F562" s="163" t="s">
        <v>611</v>
      </c>
      <c r="G562" s="162"/>
      <c r="H562" s="162"/>
      <c r="J562" s="162"/>
      <c r="K562" s="162"/>
      <c r="L562" s="164"/>
      <c r="M562" s="165"/>
      <c r="N562" s="162"/>
      <c r="O562" s="162"/>
      <c r="P562" s="162"/>
      <c r="Q562" s="162"/>
      <c r="R562" s="162"/>
      <c r="S562" s="162"/>
      <c r="T562" s="166"/>
      <c r="AT562" s="167" t="s">
        <v>140</v>
      </c>
      <c r="AU562" s="167" t="s">
        <v>81</v>
      </c>
      <c r="AV562" s="167" t="s">
        <v>22</v>
      </c>
      <c r="AW562" s="167" t="s">
        <v>104</v>
      </c>
      <c r="AX562" s="167" t="s">
        <v>74</v>
      </c>
      <c r="AY562" s="167" t="s">
        <v>128</v>
      </c>
    </row>
    <row r="563" spans="2:51" s="6" customFormat="1" ht="15.75" customHeight="1">
      <c r="B563" s="161"/>
      <c r="C563" s="162"/>
      <c r="D563" s="159" t="s">
        <v>140</v>
      </c>
      <c r="E563" s="162"/>
      <c r="F563" s="163" t="s">
        <v>600</v>
      </c>
      <c r="G563" s="162"/>
      <c r="H563" s="162"/>
      <c r="J563" s="162"/>
      <c r="K563" s="162"/>
      <c r="L563" s="164"/>
      <c r="M563" s="165"/>
      <c r="N563" s="162"/>
      <c r="O563" s="162"/>
      <c r="P563" s="162"/>
      <c r="Q563" s="162"/>
      <c r="R563" s="162"/>
      <c r="S563" s="162"/>
      <c r="T563" s="166"/>
      <c r="AT563" s="167" t="s">
        <v>140</v>
      </c>
      <c r="AU563" s="167" t="s">
        <v>81</v>
      </c>
      <c r="AV563" s="167" t="s">
        <v>22</v>
      </c>
      <c r="AW563" s="167" t="s">
        <v>104</v>
      </c>
      <c r="AX563" s="167" t="s">
        <v>74</v>
      </c>
      <c r="AY563" s="167" t="s">
        <v>128</v>
      </c>
    </row>
    <row r="564" spans="2:51" s="6" customFormat="1" ht="15.75" customHeight="1">
      <c r="B564" s="168"/>
      <c r="C564" s="169"/>
      <c r="D564" s="159" t="s">
        <v>140</v>
      </c>
      <c r="E564" s="169"/>
      <c r="F564" s="170" t="s">
        <v>22</v>
      </c>
      <c r="G564" s="169"/>
      <c r="H564" s="171">
        <v>1</v>
      </c>
      <c r="J564" s="169"/>
      <c r="K564" s="169"/>
      <c r="L564" s="172"/>
      <c r="M564" s="173"/>
      <c r="N564" s="169"/>
      <c r="O564" s="169"/>
      <c r="P564" s="169"/>
      <c r="Q564" s="169"/>
      <c r="R564" s="169"/>
      <c r="S564" s="169"/>
      <c r="T564" s="174"/>
      <c r="AT564" s="175" t="s">
        <v>140</v>
      </c>
      <c r="AU564" s="175" t="s">
        <v>81</v>
      </c>
      <c r="AV564" s="175" t="s">
        <v>81</v>
      </c>
      <c r="AW564" s="175" t="s">
        <v>104</v>
      </c>
      <c r="AX564" s="175" t="s">
        <v>74</v>
      </c>
      <c r="AY564" s="175" t="s">
        <v>128</v>
      </c>
    </row>
    <row r="565" spans="2:51" s="6" customFormat="1" ht="15.75" customHeight="1">
      <c r="B565" s="184"/>
      <c r="C565" s="185"/>
      <c r="D565" s="159" t="s">
        <v>140</v>
      </c>
      <c r="E565" s="185"/>
      <c r="F565" s="186" t="s">
        <v>162</v>
      </c>
      <c r="G565" s="185"/>
      <c r="H565" s="187">
        <v>1</v>
      </c>
      <c r="J565" s="185"/>
      <c r="K565" s="185"/>
      <c r="L565" s="188"/>
      <c r="M565" s="189"/>
      <c r="N565" s="185"/>
      <c r="O565" s="185"/>
      <c r="P565" s="185"/>
      <c r="Q565" s="185"/>
      <c r="R565" s="185"/>
      <c r="S565" s="185"/>
      <c r="T565" s="190"/>
      <c r="AT565" s="191" t="s">
        <v>140</v>
      </c>
      <c r="AU565" s="191" t="s">
        <v>81</v>
      </c>
      <c r="AV565" s="191" t="s">
        <v>84</v>
      </c>
      <c r="AW565" s="191" t="s">
        <v>104</v>
      </c>
      <c r="AX565" s="191" t="s">
        <v>74</v>
      </c>
      <c r="AY565" s="191" t="s">
        <v>128</v>
      </c>
    </row>
    <row r="566" spans="2:51" s="6" customFormat="1" ht="15.75" customHeight="1">
      <c r="B566" s="176"/>
      <c r="C566" s="177"/>
      <c r="D566" s="159" t="s">
        <v>140</v>
      </c>
      <c r="E566" s="177"/>
      <c r="F566" s="178" t="s">
        <v>143</v>
      </c>
      <c r="G566" s="177"/>
      <c r="H566" s="179">
        <v>1</v>
      </c>
      <c r="J566" s="177"/>
      <c r="K566" s="177"/>
      <c r="L566" s="180"/>
      <c r="M566" s="181"/>
      <c r="N566" s="177"/>
      <c r="O566" s="177"/>
      <c r="P566" s="177"/>
      <c r="Q566" s="177"/>
      <c r="R566" s="177"/>
      <c r="S566" s="177"/>
      <c r="T566" s="182"/>
      <c r="AT566" s="183" t="s">
        <v>140</v>
      </c>
      <c r="AU566" s="183" t="s">
        <v>81</v>
      </c>
      <c r="AV566" s="183" t="s">
        <v>87</v>
      </c>
      <c r="AW566" s="183" t="s">
        <v>104</v>
      </c>
      <c r="AX566" s="183" t="s">
        <v>22</v>
      </c>
      <c r="AY566" s="183" t="s">
        <v>128</v>
      </c>
    </row>
    <row r="567" spans="2:65" s="6" customFormat="1" ht="15.75" customHeight="1">
      <c r="B567" s="23"/>
      <c r="C567" s="195" t="s">
        <v>613</v>
      </c>
      <c r="D567" s="195" t="s">
        <v>355</v>
      </c>
      <c r="E567" s="196" t="s">
        <v>614</v>
      </c>
      <c r="F567" s="197" t="s">
        <v>615</v>
      </c>
      <c r="G567" s="198" t="s">
        <v>591</v>
      </c>
      <c r="H567" s="199">
        <v>2</v>
      </c>
      <c r="I567" s="200"/>
      <c r="J567" s="201">
        <f>ROUND($I$567*$H$567,2)</f>
        <v>0</v>
      </c>
      <c r="K567" s="197"/>
      <c r="L567" s="202"/>
      <c r="M567" s="203"/>
      <c r="N567" s="204" t="s">
        <v>45</v>
      </c>
      <c r="O567" s="24"/>
      <c r="P567" s="154">
        <f>$O$567*$H$567</f>
        <v>0</v>
      </c>
      <c r="Q567" s="154">
        <v>0</v>
      </c>
      <c r="R567" s="154">
        <f>$Q$567*$H$567</f>
        <v>0</v>
      </c>
      <c r="S567" s="154">
        <v>0</v>
      </c>
      <c r="T567" s="155">
        <f>$S$567*$H$567</f>
        <v>0</v>
      </c>
      <c r="AR567" s="89" t="s">
        <v>198</v>
      </c>
      <c r="AT567" s="89" t="s">
        <v>355</v>
      </c>
      <c r="AU567" s="89" t="s">
        <v>81</v>
      </c>
      <c r="AY567" s="6" t="s">
        <v>128</v>
      </c>
      <c r="BE567" s="156">
        <f>IF($N$567="základní",$J$567,0)</f>
        <v>0</v>
      </c>
      <c r="BF567" s="156">
        <f>IF($N$567="snížená",$J$567,0)</f>
        <v>0</v>
      </c>
      <c r="BG567" s="156">
        <f>IF($N$567="zákl. přenesená",$J$567,0)</f>
        <v>0</v>
      </c>
      <c r="BH567" s="156">
        <f>IF($N$567="sníž. přenesená",$J$567,0)</f>
        <v>0</v>
      </c>
      <c r="BI567" s="156">
        <f>IF($N$567="nulová",$J$567,0)</f>
        <v>0</v>
      </c>
      <c r="BJ567" s="89" t="s">
        <v>22</v>
      </c>
      <c r="BK567" s="156">
        <f>ROUND($I$567*$H$567,2)</f>
        <v>0</v>
      </c>
      <c r="BL567" s="89" t="s">
        <v>87</v>
      </c>
      <c r="BM567" s="89" t="s">
        <v>616</v>
      </c>
    </row>
    <row r="568" spans="2:51" s="6" customFormat="1" ht="15.75" customHeight="1">
      <c r="B568" s="161"/>
      <c r="C568" s="162"/>
      <c r="D568" s="157" t="s">
        <v>140</v>
      </c>
      <c r="E568" s="163"/>
      <c r="F568" s="163" t="s">
        <v>615</v>
      </c>
      <c r="G568" s="162"/>
      <c r="H568" s="162"/>
      <c r="J568" s="162"/>
      <c r="K568" s="162"/>
      <c r="L568" s="164"/>
      <c r="M568" s="165"/>
      <c r="N568" s="162"/>
      <c r="O568" s="162"/>
      <c r="P568" s="162"/>
      <c r="Q568" s="162"/>
      <c r="R568" s="162"/>
      <c r="S568" s="162"/>
      <c r="T568" s="166"/>
      <c r="AT568" s="167" t="s">
        <v>140</v>
      </c>
      <c r="AU568" s="167" t="s">
        <v>81</v>
      </c>
      <c r="AV568" s="167" t="s">
        <v>22</v>
      </c>
      <c r="AW568" s="167" t="s">
        <v>104</v>
      </c>
      <c r="AX568" s="167" t="s">
        <v>74</v>
      </c>
      <c r="AY568" s="167" t="s">
        <v>128</v>
      </c>
    </row>
    <row r="569" spans="2:51" s="6" customFormat="1" ht="15.75" customHeight="1">
      <c r="B569" s="161"/>
      <c r="C569" s="162"/>
      <c r="D569" s="159" t="s">
        <v>140</v>
      </c>
      <c r="E569" s="162"/>
      <c r="F569" s="163" t="s">
        <v>600</v>
      </c>
      <c r="G569" s="162"/>
      <c r="H569" s="162"/>
      <c r="J569" s="162"/>
      <c r="K569" s="162"/>
      <c r="L569" s="164"/>
      <c r="M569" s="165"/>
      <c r="N569" s="162"/>
      <c r="O569" s="162"/>
      <c r="P569" s="162"/>
      <c r="Q569" s="162"/>
      <c r="R569" s="162"/>
      <c r="S569" s="162"/>
      <c r="T569" s="166"/>
      <c r="AT569" s="167" t="s">
        <v>140</v>
      </c>
      <c r="AU569" s="167" t="s">
        <v>81</v>
      </c>
      <c r="AV569" s="167" t="s">
        <v>22</v>
      </c>
      <c r="AW569" s="167" t="s">
        <v>104</v>
      </c>
      <c r="AX569" s="167" t="s">
        <v>74</v>
      </c>
      <c r="AY569" s="167" t="s">
        <v>128</v>
      </c>
    </row>
    <row r="570" spans="2:51" s="6" customFormat="1" ht="15.75" customHeight="1">
      <c r="B570" s="168"/>
      <c r="C570" s="169"/>
      <c r="D570" s="159" t="s">
        <v>140</v>
      </c>
      <c r="E570" s="169"/>
      <c r="F570" s="170" t="s">
        <v>81</v>
      </c>
      <c r="G570" s="169"/>
      <c r="H570" s="171">
        <v>2</v>
      </c>
      <c r="J570" s="169"/>
      <c r="K570" s="169"/>
      <c r="L570" s="172"/>
      <c r="M570" s="173"/>
      <c r="N570" s="169"/>
      <c r="O570" s="169"/>
      <c r="P570" s="169"/>
      <c r="Q570" s="169"/>
      <c r="R570" s="169"/>
      <c r="S570" s="169"/>
      <c r="T570" s="174"/>
      <c r="AT570" s="175" t="s">
        <v>140</v>
      </c>
      <c r="AU570" s="175" t="s">
        <v>81</v>
      </c>
      <c r="AV570" s="175" t="s">
        <v>81</v>
      </c>
      <c r="AW570" s="175" t="s">
        <v>104</v>
      </c>
      <c r="AX570" s="175" t="s">
        <v>74</v>
      </c>
      <c r="AY570" s="175" t="s">
        <v>128</v>
      </c>
    </row>
    <row r="571" spans="2:51" s="6" customFormat="1" ht="15.75" customHeight="1">
      <c r="B571" s="184"/>
      <c r="C571" s="185"/>
      <c r="D571" s="159" t="s">
        <v>140</v>
      </c>
      <c r="E571" s="185"/>
      <c r="F571" s="186" t="s">
        <v>162</v>
      </c>
      <c r="G571" s="185"/>
      <c r="H571" s="187">
        <v>2</v>
      </c>
      <c r="J571" s="185"/>
      <c r="K571" s="185"/>
      <c r="L571" s="188"/>
      <c r="M571" s="189"/>
      <c r="N571" s="185"/>
      <c r="O571" s="185"/>
      <c r="P571" s="185"/>
      <c r="Q571" s="185"/>
      <c r="R571" s="185"/>
      <c r="S571" s="185"/>
      <c r="T571" s="190"/>
      <c r="AT571" s="191" t="s">
        <v>140</v>
      </c>
      <c r="AU571" s="191" t="s">
        <v>81</v>
      </c>
      <c r="AV571" s="191" t="s">
        <v>84</v>
      </c>
      <c r="AW571" s="191" t="s">
        <v>104</v>
      </c>
      <c r="AX571" s="191" t="s">
        <v>74</v>
      </c>
      <c r="AY571" s="191" t="s">
        <v>128</v>
      </c>
    </row>
    <row r="572" spans="2:51" s="6" customFormat="1" ht="15.75" customHeight="1">
      <c r="B572" s="176"/>
      <c r="C572" s="177"/>
      <c r="D572" s="159" t="s">
        <v>140</v>
      </c>
      <c r="E572" s="177"/>
      <c r="F572" s="178" t="s">
        <v>143</v>
      </c>
      <c r="G572" s="177"/>
      <c r="H572" s="179">
        <v>2</v>
      </c>
      <c r="J572" s="177"/>
      <c r="K572" s="177"/>
      <c r="L572" s="180"/>
      <c r="M572" s="181"/>
      <c r="N572" s="177"/>
      <c r="O572" s="177"/>
      <c r="P572" s="177"/>
      <c r="Q572" s="177"/>
      <c r="R572" s="177"/>
      <c r="S572" s="177"/>
      <c r="T572" s="182"/>
      <c r="AT572" s="183" t="s">
        <v>140</v>
      </c>
      <c r="AU572" s="183" t="s">
        <v>81</v>
      </c>
      <c r="AV572" s="183" t="s">
        <v>87</v>
      </c>
      <c r="AW572" s="183" t="s">
        <v>104</v>
      </c>
      <c r="AX572" s="183" t="s">
        <v>22</v>
      </c>
      <c r="AY572" s="183" t="s">
        <v>128</v>
      </c>
    </row>
    <row r="573" spans="2:65" s="6" customFormat="1" ht="15.75" customHeight="1">
      <c r="B573" s="23"/>
      <c r="C573" s="195" t="s">
        <v>617</v>
      </c>
      <c r="D573" s="195" t="s">
        <v>355</v>
      </c>
      <c r="E573" s="196" t="s">
        <v>618</v>
      </c>
      <c r="F573" s="197" t="s">
        <v>619</v>
      </c>
      <c r="G573" s="198" t="s">
        <v>591</v>
      </c>
      <c r="H573" s="199">
        <v>10</v>
      </c>
      <c r="I573" s="200"/>
      <c r="J573" s="201">
        <f>ROUND($I$573*$H$573,2)</f>
        <v>0</v>
      </c>
      <c r="K573" s="197"/>
      <c r="L573" s="202"/>
      <c r="M573" s="203"/>
      <c r="N573" s="204" t="s">
        <v>45</v>
      </c>
      <c r="O573" s="24"/>
      <c r="P573" s="154">
        <f>$O$573*$H$573</f>
        <v>0</v>
      </c>
      <c r="Q573" s="154">
        <v>0</v>
      </c>
      <c r="R573" s="154">
        <f>$Q$573*$H$573</f>
        <v>0</v>
      </c>
      <c r="S573" s="154">
        <v>0</v>
      </c>
      <c r="T573" s="155">
        <f>$S$573*$H$573</f>
        <v>0</v>
      </c>
      <c r="AR573" s="89" t="s">
        <v>198</v>
      </c>
      <c r="AT573" s="89" t="s">
        <v>355</v>
      </c>
      <c r="AU573" s="89" t="s">
        <v>81</v>
      </c>
      <c r="AY573" s="6" t="s">
        <v>128</v>
      </c>
      <c r="BE573" s="156">
        <f>IF($N$573="základní",$J$573,0)</f>
        <v>0</v>
      </c>
      <c r="BF573" s="156">
        <f>IF($N$573="snížená",$J$573,0)</f>
        <v>0</v>
      </c>
      <c r="BG573" s="156">
        <f>IF($N$573="zákl. přenesená",$J$573,0)</f>
        <v>0</v>
      </c>
      <c r="BH573" s="156">
        <f>IF($N$573="sníž. přenesená",$J$573,0)</f>
        <v>0</v>
      </c>
      <c r="BI573" s="156">
        <f>IF($N$573="nulová",$J$573,0)</f>
        <v>0</v>
      </c>
      <c r="BJ573" s="89" t="s">
        <v>22</v>
      </c>
      <c r="BK573" s="156">
        <f>ROUND($I$573*$H$573,2)</f>
        <v>0</v>
      </c>
      <c r="BL573" s="89" t="s">
        <v>87</v>
      </c>
      <c r="BM573" s="89" t="s">
        <v>620</v>
      </c>
    </row>
    <row r="574" spans="2:51" s="6" customFormat="1" ht="15.75" customHeight="1">
      <c r="B574" s="161"/>
      <c r="C574" s="162"/>
      <c r="D574" s="157" t="s">
        <v>140</v>
      </c>
      <c r="E574" s="163"/>
      <c r="F574" s="163" t="s">
        <v>621</v>
      </c>
      <c r="G574" s="162"/>
      <c r="H574" s="162"/>
      <c r="J574" s="162"/>
      <c r="K574" s="162"/>
      <c r="L574" s="164"/>
      <c r="M574" s="165"/>
      <c r="N574" s="162"/>
      <c r="O574" s="162"/>
      <c r="P574" s="162"/>
      <c r="Q574" s="162"/>
      <c r="R574" s="162"/>
      <c r="S574" s="162"/>
      <c r="T574" s="166"/>
      <c r="AT574" s="167" t="s">
        <v>140</v>
      </c>
      <c r="AU574" s="167" t="s">
        <v>81</v>
      </c>
      <c r="AV574" s="167" t="s">
        <v>22</v>
      </c>
      <c r="AW574" s="167" t="s">
        <v>104</v>
      </c>
      <c r="AX574" s="167" t="s">
        <v>74</v>
      </c>
      <c r="AY574" s="167" t="s">
        <v>128</v>
      </c>
    </row>
    <row r="575" spans="2:51" s="6" customFormat="1" ht="15.75" customHeight="1">
      <c r="B575" s="161"/>
      <c r="C575" s="162"/>
      <c r="D575" s="159" t="s">
        <v>140</v>
      </c>
      <c r="E575" s="162"/>
      <c r="F575" s="163" t="s">
        <v>600</v>
      </c>
      <c r="G575" s="162"/>
      <c r="H575" s="162"/>
      <c r="J575" s="162"/>
      <c r="K575" s="162"/>
      <c r="L575" s="164"/>
      <c r="M575" s="165"/>
      <c r="N575" s="162"/>
      <c r="O575" s="162"/>
      <c r="P575" s="162"/>
      <c r="Q575" s="162"/>
      <c r="R575" s="162"/>
      <c r="S575" s="162"/>
      <c r="T575" s="166"/>
      <c r="AT575" s="167" t="s">
        <v>140</v>
      </c>
      <c r="AU575" s="167" t="s">
        <v>81</v>
      </c>
      <c r="AV575" s="167" t="s">
        <v>22</v>
      </c>
      <c r="AW575" s="167" t="s">
        <v>104</v>
      </c>
      <c r="AX575" s="167" t="s">
        <v>74</v>
      </c>
      <c r="AY575" s="167" t="s">
        <v>128</v>
      </c>
    </row>
    <row r="576" spans="2:51" s="6" customFormat="1" ht="15.75" customHeight="1">
      <c r="B576" s="168"/>
      <c r="C576" s="169"/>
      <c r="D576" s="159" t="s">
        <v>140</v>
      </c>
      <c r="E576" s="169"/>
      <c r="F576" s="170" t="s">
        <v>27</v>
      </c>
      <c r="G576" s="169"/>
      <c r="H576" s="171">
        <v>10</v>
      </c>
      <c r="J576" s="169"/>
      <c r="K576" s="169"/>
      <c r="L576" s="172"/>
      <c r="M576" s="173"/>
      <c r="N576" s="169"/>
      <c r="O576" s="169"/>
      <c r="P576" s="169"/>
      <c r="Q576" s="169"/>
      <c r="R576" s="169"/>
      <c r="S576" s="169"/>
      <c r="T576" s="174"/>
      <c r="AT576" s="175" t="s">
        <v>140</v>
      </c>
      <c r="AU576" s="175" t="s">
        <v>81</v>
      </c>
      <c r="AV576" s="175" t="s">
        <v>81</v>
      </c>
      <c r="AW576" s="175" t="s">
        <v>104</v>
      </c>
      <c r="AX576" s="175" t="s">
        <v>74</v>
      </c>
      <c r="AY576" s="175" t="s">
        <v>128</v>
      </c>
    </row>
    <row r="577" spans="2:51" s="6" customFormat="1" ht="15.75" customHeight="1">
      <c r="B577" s="184"/>
      <c r="C577" s="185"/>
      <c r="D577" s="159" t="s">
        <v>140</v>
      </c>
      <c r="E577" s="185"/>
      <c r="F577" s="186" t="s">
        <v>162</v>
      </c>
      <c r="G577" s="185"/>
      <c r="H577" s="187">
        <v>10</v>
      </c>
      <c r="J577" s="185"/>
      <c r="K577" s="185"/>
      <c r="L577" s="188"/>
      <c r="M577" s="189"/>
      <c r="N577" s="185"/>
      <c r="O577" s="185"/>
      <c r="P577" s="185"/>
      <c r="Q577" s="185"/>
      <c r="R577" s="185"/>
      <c r="S577" s="185"/>
      <c r="T577" s="190"/>
      <c r="AT577" s="191" t="s">
        <v>140</v>
      </c>
      <c r="AU577" s="191" t="s">
        <v>81</v>
      </c>
      <c r="AV577" s="191" t="s">
        <v>84</v>
      </c>
      <c r="AW577" s="191" t="s">
        <v>104</v>
      </c>
      <c r="AX577" s="191" t="s">
        <v>74</v>
      </c>
      <c r="AY577" s="191" t="s">
        <v>128</v>
      </c>
    </row>
    <row r="578" spans="2:51" s="6" customFormat="1" ht="15.75" customHeight="1">
      <c r="B578" s="176"/>
      <c r="C578" s="177"/>
      <c r="D578" s="159" t="s">
        <v>140</v>
      </c>
      <c r="E578" s="177"/>
      <c r="F578" s="178" t="s">
        <v>143</v>
      </c>
      <c r="G578" s="177"/>
      <c r="H578" s="179">
        <v>10</v>
      </c>
      <c r="J578" s="177"/>
      <c r="K578" s="177"/>
      <c r="L578" s="180"/>
      <c r="M578" s="181"/>
      <c r="N578" s="177"/>
      <c r="O578" s="177"/>
      <c r="P578" s="177"/>
      <c r="Q578" s="177"/>
      <c r="R578" s="177"/>
      <c r="S578" s="177"/>
      <c r="T578" s="182"/>
      <c r="AT578" s="183" t="s">
        <v>140</v>
      </c>
      <c r="AU578" s="183" t="s">
        <v>81</v>
      </c>
      <c r="AV578" s="183" t="s">
        <v>87</v>
      </c>
      <c r="AW578" s="183" t="s">
        <v>104</v>
      </c>
      <c r="AX578" s="183" t="s">
        <v>22</v>
      </c>
      <c r="AY578" s="183" t="s">
        <v>128</v>
      </c>
    </row>
    <row r="579" spans="2:65" s="6" customFormat="1" ht="15.75" customHeight="1">
      <c r="B579" s="23"/>
      <c r="C579" s="195" t="s">
        <v>622</v>
      </c>
      <c r="D579" s="195" t="s">
        <v>355</v>
      </c>
      <c r="E579" s="196" t="s">
        <v>623</v>
      </c>
      <c r="F579" s="197" t="s">
        <v>624</v>
      </c>
      <c r="G579" s="198" t="s">
        <v>591</v>
      </c>
      <c r="H579" s="199">
        <v>47</v>
      </c>
      <c r="I579" s="200"/>
      <c r="J579" s="201">
        <f>ROUND($I$579*$H$579,2)</f>
        <v>0</v>
      </c>
      <c r="K579" s="197"/>
      <c r="L579" s="202"/>
      <c r="M579" s="203"/>
      <c r="N579" s="204" t="s">
        <v>45</v>
      </c>
      <c r="O579" s="24"/>
      <c r="P579" s="154">
        <f>$O$579*$H$579</f>
        <v>0</v>
      </c>
      <c r="Q579" s="154">
        <v>0</v>
      </c>
      <c r="R579" s="154">
        <f>$Q$579*$H$579</f>
        <v>0</v>
      </c>
      <c r="S579" s="154">
        <v>0</v>
      </c>
      <c r="T579" s="155">
        <f>$S$579*$H$579</f>
        <v>0</v>
      </c>
      <c r="AR579" s="89" t="s">
        <v>198</v>
      </c>
      <c r="AT579" s="89" t="s">
        <v>355</v>
      </c>
      <c r="AU579" s="89" t="s">
        <v>81</v>
      </c>
      <c r="AY579" s="6" t="s">
        <v>128</v>
      </c>
      <c r="BE579" s="156">
        <f>IF($N$579="základní",$J$579,0)</f>
        <v>0</v>
      </c>
      <c r="BF579" s="156">
        <f>IF($N$579="snížená",$J$579,0)</f>
        <v>0</v>
      </c>
      <c r="BG579" s="156">
        <f>IF($N$579="zákl. přenesená",$J$579,0)</f>
        <v>0</v>
      </c>
      <c r="BH579" s="156">
        <f>IF($N$579="sníž. přenesená",$J$579,0)</f>
        <v>0</v>
      </c>
      <c r="BI579" s="156">
        <f>IF($N$579="nulová",$J$579,0)</f>
        <v>0</v>
      </c>
      <c r="BJ579" s="89" t="s">
        <v>22</v>
      </c>
      <c r="BK579" s="156">
        <f>ROUND($I$579*$H$579,2)</f>
        <v>0</v>
      </c>
      <c r="BL579" s="89" t="s">
        <v>87</v>
      </c>
      <c r="BM579" s="89" t="s">
        <v>625</v>
      </c>
    </row>
    <row r="580" spans="2:51" s="6" customFormat="1" ht="15.75" customHeight="1">
      <c r="B580" s="161"/>
      <c r="C580" s="162"/>
      <c r="D580" s="157" t="s">
        <v>140</v>
      </c>
      <c r="E580" s="163"/>
      <c r="F580" s="163" t="s">
        <v>624</v>
      </c>
      <c r="G580" s="162"/>
      <c r="H580" s="162"/>
      <c r="J580" s="162"/>
      <c r="K580" s="162"/>
      <c r="L580" s="164"/>
      <c r="M580" s="165"/>
      <c r="N580" s="162"/>
      <c r="O580" s="162"/>
      <c r="P580" s="162"/>
      <c r="Q580" s="162"/>
      <c r="R580" s="162"/>
      <c r="S580" s="162"/>
      <c r="T580" s="166"/>
      <c r="AT580" s="167" t="s">
        <v>140</v>
      </c>
      <c r="AU580" s="167" t="s">
        <v>81</v>
      </c>
      <c r="AV580" s="167" t="s">
        <v>22</v>
      </c>
      <c r="AW580" s="167" t="s">
        <v>104</v>
      </c>
      <c r="AX580" s="167" t="s">
        <v>74</v>
      </c>
      <c r="AY580" s="167" t="s">
        <v>128</v>
      </c>
    </row>
    <row r="581" spans="2:51" s="6" customFormat="1" ht="15.75" customHeight="1">
      <c r="B581" s="161"/>
      <c r="C581" s="162"/>
      <c r="D581" s="159" t="s">
        <v>140</v>
      </c>
      <c r="E581" s="162"/>
      <c r="F581" s="163" t="s">
        <v>600</v>
      </c>
      <c r="G581" s="162"/>
      <c r="H581" s="162"/>
      <c r="J581" s="162"/>
      <c r="K581" s="162"/>
      <c r="L581" s="164"/>
      <c r="M581" s="165"/>
      <c r="N581" s="162"/>
      <c r="O581" s="162"/>
      <c r="P581" s="162"/>
      <c r="Q581" s="162"/>
      <c r="R581" s="162"/>
      <c r="S581" s="162"/>
      <c r="T581" s="166"/>
      <c r="AT581" s="167" t="s">
        <v>140</v>
      </c>
      <c r="AU581" s="167" t="s">
        <v>81</v>
      </c>
      <c r="AV581" s="167" t="s">
        <v>22</v>
      </c>
      <c r="AW581" s="167" t="s">
        <v>104</v>
      </c>
      <c r="AX581" s="167" t="s">
        <v>74</v>
      </c>
      <c r="AY581" s="167" t="s">
        <v>128</v>
      </c>
    </row>
    <row r="582" spans="2:51" s="6" customFormat="1" ht="15.75" customHeight="1">
      <c r="B582" s="168"/>
      <c r="C582" s="169"/>
      <c r="D582" s="159" t="s">
        <v>140</v>
      </c>
      <c r="E582" s="169"/>
      <c r="F582" s="170" t="s">
        <v>626</v>
      </c>
      <c r="G582" s="169"/>
      <c r="H582" s="171">
        <v>47</v>
      </c>
      <c r="J582" s="169"/>
      <c r="K582" s="169"/>
      <c r="L582" s="172"/>
      <c r="M582" s="173"/>
      <c r="N582" s="169"/>
      <c r="O582" s="169"/>
      <c r="P582" s="169"/>
      <c r="Q582" s="169"/>
      <c r="R582" s="169"/>
      <c r="S582" s="169"/>
      <c r="T582" s="174"/>
      <c r="AT582" s="175" t="s">
        <v>140</v>
      </c>
      <c r="AU582" s="175" t="s">
        <v>81</v>
      </c>
      <c r="AV582" s="175" t="s">
        <v>81</v>
      </c>
      <c r="AW582" s="175" t="s">
        <v>104</v>
      </c>
      <c r="AX582" s="175" t="s">
        <v>74</v>
      </c>
      <c r="AY582" s="175" t="s">
        <v>128</v>
      </c>
    </row>
    <row r="583" spans="2:51" s="6" customFormat="1" ht="15.75" customHeight="1">
      <c r="B583" s="184"/>
      <c r="C583" s="185"/>
      <c r="D583" s="159" t="s">
        <v>140</v>
      </c>
      <c r="E583" s="185"/>
      <c r="F583" s="186" t="s">
        <v>162</v>
      </c>
      <c r="G583" s="185"/>
      <c r="H583" s="187">
        <v>47</v>
      </c>
      <c r="J583" s="185"/>
      <c r="K583" s="185"/>
      <c r="L583" s="188"/>
      <c r="M583" s="189"/>
      <c r="N583" s="185"/>
      <c r="O583" s="185"/>
      <c r="P583" s="185"/>
      <c r="Q583" s="185"/>
      <c r="R583" s="185"/>
      <c r="S583" s="185"/>
      <c r="T583" s="190"/>
      <c r="AT583" s="191" t="s">
        <v>140</v>
      </c>
      <c r="AU583" s="191" t="s">
        <v>81</v>
      </c>
      <c r="AV583" s="191" t="s">
        <v>84</v>
      </c>
      <c r="AW583" s="191" t="s">
        <v>104</v>
      </c>
      <c r="AX583" s="191" t="s">
        <v>74</v>
      </c>
      <c r="AY583" s="191" t="s">
        <v>128</v>
      </c>
    </row>
    <row r="584" spans="2:51" s="6" customFormat="1" ht="15.75" customHeight="1">
      <c r="B584" s="176"/>
      <c r="C584" s="177"/>
      <c r="D584" s="159" t="s">
        <v>140</v>
      </c>
      <c r="E584" s="177"/>
      <c r="F584" s="178" t="s">
        <v>143</v>
      </c>
      <c r="G584" s="177"/>
      <c r="H584" s="179">
        <v>47</v>
      </c>
      <c r="J584" s="177"/>
      <c r="K584" s="177"/>
      <c r="L584" s="180"/>
      <c r="M584" s="181"/>
      <c r="N584" s="177"/>
      <c r="O584" s="177"/>
      <c r="P584" s="177"/>
      <c r="Q584" s="177"/>
      <c r="R584" s="177"/>
      <c r="S584" s="177"/>
      <c r="T584" s="182"/>
      <c r="AT584" s="183" t="s">
        <v>140</v>
      </c>
      <c r="AU584" s="183" t="s">
        <v>81</v>
      </c>
      <c r="AV584" s="183" t="s">
        <v>87</v>
      </c>
      <c r="AW584" s="183" t="s">
        <v>104</v>
      </c>
      <c r="AX584" s="183" t="s">
        <v>22</v>
      </c>
      <c r="AY584" s="183" t="s">
        <v>128</v>
      </c>
    </row>
    <row r="585" spans="2:65" s="6" customFormat="1" ht="15.75" customHeight="1">
      <c r="B585" s="23"/>
      <c r="C585" s="195" t="s">
        <v>627</v>
      </c>
      <c r="D585" s="195" t="s">
        <v>355</v>
      </c>
      <c r="E585" s="196" t="s">
        <v>628</v>
      </c>
      <c r="F585" s="197" t="s">
        <v>629</v>
      </c>
      <c r="G585" s="198" t="s">
        <v>591</v>
      </c>
      <c r="H585" s="199">
        <v>10</v>
      </c>
      <c r="I585" s="200"/>
      <c r="J585" s="201">
        <f>ROUND($I$585*$H$585,2)</f>
        <v>0</v>
      </c>
      <c r="K585" s="197"/>
      <c r="L585" s="202"/>
      <c r="M585" s="203"/>
      <c r="N585" s="204" t="s">
        <v>45</v>
      </c>
      <c r="O585" s="24"/>
      <c r="P585" s="154">
        <f>$O$585*$H$585</f>
        <v>0</v>
      </c>
      <c r="Q585" s="154">
        <v>0</v>
      </c>
      <c r="R585" s="154">
        <f>$Q$585*$H$585</f>
        <v>0</v>
      </c>
      <c r="S585" s="154">
        <v>0</v>
      </c>
      <c r="T585" s="155">
        <f>$S$585*$H$585</f>
        <v>0</v>
      </c>
      <c r="AR585" s="89" t="s">
        <v>198</v>
      </c>
      <c r="AT585" s="89" t="s">
        <v>355</v>
      </c>
      <c r="AU585" s="89" t="s">
        <v>81</v>
      </c>
      <c r="AY585" s="6" t="s">
        <v>128</v>
      </c>
      <c r="BE585" s="156">
        <f>IF($N$585="základní",$J$585,0)</f>
        <v>0</v>
      </c>
      <c r="BF585" s="156">
        <f>IF($N$585="snížená",$J$585,0)</f>
        <v>0</v>
      </c>
      <c r="BG585" s="156">
        <f>IF($N$585="zákl. přenesená",$J$585,0)</f>
        <v>0</v>
      </c>
      <c r="BH585" s="156">
        <f>IF($N$585="sníž. přenesená",$J$585,0)</f>
        <v>0</v>
      </c>
      <c r="BI585" s="156">
        <f>IF($N$585="nulová",$J$585,0)</f>
        <v>0</v>
      </c>
      <c r="BJ585" s="89" t="s">
        <v>22</v>
      </c>
      <c r="BK585" s="156">
        <f>ROUND($I$585*$H$585,2)</f>
        <v>0</v>
      </c>
      <c r="BL585" s="89" t="s">
        <v>87</v>
      </c>
      <c r="BM585" s="89" t="s">
        <v>630</v>
      </c>
    </row>
    <row r="586" spans="2:51" s="6" customFormat="1" ht="15.75" customHeight="1">
      <c r="B586" s="161"/>
      <c r="C586" s="162"/>
      <c r="D586" s="157" t="s">
        <v>140</v>
      </c>
      <c r="E586" s="163"/>
      <c r="F586" s="163" t="s">
        <v>631</v>
      </c>
      <c r="G586" s="162"/>
      <c r="H586" s="162"/>
      <c r="J586" s="162"/>
      <c r="K586" s="162"/>
      <c r="L586" s="164"/>
      <c r="M586" s="165"/>
      <c r="N586" s="162"/>
      <c r="O586" s="162"/>
      <c r="P586" s="162"/>
      <c r="Q586" s="162"/>
      <c r="R586" s="162"/>
      <c r="S586" s="162"/>
      <c r="T586" s="166"/>
      <c r="AT586" s="167" t="s">
        <v>140</v>
      </c>
      <c r="AU586" s="167" t="s">
        <v>81</v>
      </c>
      <c r="AV586" s="167" t="s">
        <v>22</v>
      </c>
      <c r="AW586" s="167" t="s">
        <v>104</v>
      </c>
      <c r="AX586" s="167" t="s">
        <v>74</v>
      </c>
      <c r="AY586" s="167" t="s">
        <v>128</v>
      </c>
    </row>
    <row r="587" spans="2:51" s="6" customFormat="1" ht="15.75" customHeight="1">
      <c r="B587" s="161"/>
      <c r="C587" s="162"/>
      <c r="D587" s="159" t="s">
        <v>140</v>
      </c>
      <c r="E587" s="162"/>
      <c r="F587" s="163" t="s">
        <v>600</v>
      </c>
      <c r="G587" s="162"/>
      <c r="H587" s="162"/>
      <c r="J587" s="162"/>
      <c r="K587" s="162"/>
      <c r="L587" s="164"/>
      <c r="M587" s="165"/>
      <c r="N587" s="162"/>
      <c r="O587" s="162"/>
      <c r="P587" s="162"/>
      <c r="Q587" s="162"/>
      <c r="R587" s="162"/>
      <c r="S587" s="162"/>
      <c r="T587" s="166"/>
      <c r="AT587" s="167" t="s">
        <v>140</v>
      </c>
      <c r="AU587" s="167" t="s">
        <v>81</v>
      </c>
      <c r="AV587" s="167" t="s">
        <v>22</v>
      </c>
      <c r="AW587" s="167" t="s">
        <v>104</v>
      </c>
      <c r="AX587" s="167" t="s">
        <v>74</v>
      </c>
      <c r="AY587" s="167" t="s">
        <v>128</v>
      </c>
    </row>
    <row r="588" spans="2:51" s="6" customFormat="1" ht="15.75" customHeight="1">
      <c r="B588" s="168"/>
      <c r="C588" s="169"/>
      <c r="D588" s="159" t="s">
        <v>140</v>
      </c>
      <c r="E588" s="169"/>
      <c r="F588" s="170" t="s">
        <v>27</v>
      </c>
      <c r="G588" s="169"/>
      <c r="H588" s="171">
        <v>10</v>
      </c>
      <c r="J588" s="169"/>
      <c r="K588" s="169"/>
      <c r="L588" s="172"/>
      <c r="M588" s="173"/>
      <c r="N588" s="169"/>
      <c r="O588" s="169"/>
      <c r="P588" s="169"/>
      <c r="Q588" s="169"/>
      <c r="R588" s="169"/>
      <c r="S588" s="169"/>
      <c r="T588" s="174"/>
      <c r="AT588" s="175" t="s">
        <v>140</v>
      </c>
      <c r="AU588" s="175" t="s">
        <v>81</v>
      </c>
      <c r="AV588" s="175" t="s">
        <v>81</v>
      </c>
      <c r="AW588" s="175" t="s">
        <v>104</v>
      </c>
      <c r="AX588" s="175" t="s">
        <v>74</v>
      </c>
      <c r="AY588" s="175" t="s">
        <v>128</v>
      </c>
    </row>
    <row r="589" spans="2:51" s="6" customFormat="1" ht="15.75" customHeight="1">
      <c r="B589" s="184"/>
      <c r="C589" s="185"/>
      <c r="D589" s="159" t="s">
        <v>140</v>
      </c>
      <c r="E589" s="185"/>
      <c r="F589" s="186" t="s">
        <v>162</v>
      </c>
      <c r="G589" s="185"/>
      <c r="H589" s="187">
        <v>10</v>
      </c>
      <c r="J589" s="185"/>
      <c r="K589" s="185"/>
      <c r="L589" s="188"/>
      <c r="M589" s="189"/>
      <c r="N589" s="185"/>
      <c r="O589" s="185"/>
      <c r="P589" s="185"/>
      <c r="Q589" s="185"/>
      <c r="R589" s="185"/>
      <c r="S589" s="185"/>
      <c r="T589" s="190"/>
      <c r="AT589" s="191" t="s">
        <v>140</v>
      </c>
      <c r="AU589" s="191" t="s">
        <v>81</v>
      </c>
      <c r="AV589" s="191" t="s">
        <v>84</v>
      </c>
      <c r="AW589" s="191" t="s">
        <v>104</v>
      </c>
      <c r="AX589" s="191" t="s">
        <v>74</v>
      </c>
      <c r="AY589" s="191" t="s">
        <v>128</v>
      </c>
    </row>
    <row r="590" spans="2:51" s="6" customFormat="1" ht="15.75" customHeight="1">
      <c r="B590" s="176"/>
      <c r="C590" s="177"/>
      <c r="D590" s="159" t="s">
        <v>140</v>
      </c>
      <c r="E590" s="177"/>
      <c r="F590" s="178" t="s">
        <v>143</v>
      </c>
      <c r="G590" s="177"/>
      <c r="H590" s="179">
        <v>10</v>
      </c>
      <c r="J590" s="177"/>
      <c r="K590" s="177"/>
      <c r="L590" s="180"/>
      <c r="M590" s="181"/>
      <c r="N590" s="177"/>
      <c r="O590" s="177"/>
      <c r="P590" s="177"/>
      <c r="Q590" s="177"/>
      <c r="R590" s="177"/>
      <c r="S590" s="177"/>
      <c r="T590" s="182"/>
      <c r="AT590" s="183" t="s">
        <v>140</v>
      </c>
      <c r="AU590" s="183" t="s">
        <v>81</v>
      </c>
      <c r="AV590" s="183" t="s">
        <v>87</v>
      </c>
      <c r="AW590" s="183" t="s">
        <v>104</v>
      </c>
      <c r="AX590" s="183" t="s">
        <v>22</v>
      </c>
      <c r="AY590" s="183" t="s">
        <v>128</v>
      </c>
    </row>
    <row r="591" spans="2:65" s="6" customFormat="1" ht="15.75" customHeight="1">
      <c r="B591" s="23"/>
      <c r="C591" s="195" t="s">
        <v>632</v>
      </c>
      <c r="D591" s="195" t="s">
        <v>355</v>
      </c>
      <c r="E591" s="196" t="s">
        <v>633</v>
      </c>
      <c r="F591" s="197" t="s">
        <v>634</v>
      </c>
      <c r="G591" s="198" t="s">
        <v>242</v>
      </c>
      <c r="H591" s="199">
        <v>310</v>
      </c>
      <c r="I591" s="200"/>
      <c r="J591" s="201">
        <f>ROUND($I$591*$H$591,2)</f>
        <v>0</v>
      </c>
      <c r="K591" s="197"/>
      <c r="L591" s="202"/>
      <c r="M591" s="203"/>
      <c r="N591" s="204" t="s">
        <v>45</v>
      </c>
      <c r="O591" s="24"/>
      <c r="P591" s="154">
        <f>$O$591*$H$591</f>
        <v>0</v>
      </c>
      <c r="Q591" s="154">
        <v>0</v>
      </c>
      <c r="R591" s="154">
        <f>$Q$591*$H$591</f>
        <v>0</v>
      </c>
      <c r="S591" s="154">
        <v>0</v>
      </c>
      <c r="T591" s="155">
        <f>$S$591*$H$591</f>
        <v>0</v>
      </c>
      <c r="AR591" s="89" t="s">
        <v>198</v>
      </c>
      <c r="AT591" s="89" t="s">
        <v>355</v>
      </c>
      <c r="AU591" s="89" t="s">
        <v>81</v>
      </c>
      <c r="AY591" s="6" t="s">
        <v>128</v>
      </c>
      <c r="BE591" s="156">
        <f>IF($N$591="základní",$J$591,0)</f>
        <v>0</v>
      </c>
      <c r="BF591" s="156">
        <f>IF($N$591="snížená",$J$591,0)</f>
        <v>0</v>
      </c>
      <c r="BG591" s="156">
        <f>IF($N$591="zákl. přenesená",$J$591,0)</f>
        <v>0</v>
      </c>
      <c r="BH591" s="156">
        <f>IF($N$591="sníž. přenesená",$J$591,0)</f>
        <v>0</v>
      </c>
      <c r="BI591" s="156">
        <f>IF($N$591="nulová",$J$591,0)</f>
        <v>0</v>
      </c>
      <c r="BJ591" s="89" t="s">
        <v>22</v>
      </c>
      <c r="BK591" s="156">
        <f>ROUND($I$591*$H$591,2)</f>
        <v>0</v>
      </c>
      <c r="BL591" s="89" t="s">
        <v>87</v>
      </c>
      <c r="BM591" s="89" t="s">
        <v>635</v>
      </c>
    </row>
    <row r="592" spans="2:51" s="6" customFormat="1" ht="15.75" customHeight="1">
      <c r="B592" s="161"/>
      <c r="C592" s="162"/>
      <c r="D592" s="157" t="s">
        <v>140</v>
      </c>
      <c r="E592" s="163"/>
      <c r="F592" s="163" t="s">
        <v>634</v>
      </c>
      <c r="G592" s="162"/>
      <c r="H592" s="162"/>
      <c r="J592" s="162"/>
      <c r="K592" s="162"/>
      <c r="L592" s="164"/>
      <c r="M592" s="165"/>
      <c r="N592" s="162"/>
      <c r="O592" s="162"/>
      <c r="P592" s="162"/>
      <c r="Q592" s="162"/>
      <c r="R592" s="162"/>
      <c r="S592" s="162"/>
      <c r="T592" s="166"/>
      <c r="AT592" s="167" t="s">
        <v>140</v>
      </c>
      <c r="AU592" s="167" t="s">
        <v>81</v>
      </c>
      <c r="AV592" s="167" t="s">
        <v>22</v>
      </c>
      <c r="AW592" s="167" t="s">
        <v>104</v>
      </c>
      <c r="AX592" s="167" t="s">
        <v>74</v>
      </c>
      <c r="AY592" s="167" t="s">
        <v>128</v>
      </c>
    </row>
    <row r="593" spans="2:51" s="6" customFormat="1" ht="15.75" customHeight="1">
      <c r="B593" s="161"/>
      <c r="C593" s="162"/>
      <c r="D593" s="159" t="s">
        <v>140</v>
      </c>
      <c r="E593" s="162"/>
      <c r="F593" s="163" t="s">
        <v>600</v>
      </c>
      <c r="G593" s="162"/>
      <c r="H593" s="162"/>
      <c r="J593" s="162"/>
      <c r="K593" s="162"/>
      <c r="L593" s="164"/>
      <c r="M593" s="165"/>
      <c r="N593" s="162"/>
      <c r="O593" s="162"/>
      <c r="P593" s="162"/>
      <c r="Q593" s="162"/>
      <c r="R593" s="162"/>
      <c r="S593" s="162"/>
      <c r="T593" s="166"/>
      <c r="AT593" s="167" t="s">
        <v>140</v>
      </c>
      <c r="AU593" s="167" t="s">
        <v>81</v>
      </c>
      <c r="AV593" s="167" t="s">
        <v>22</v>
      </c>
      <c r="AW593" s="167" t="s">
        <v>104</v>
      </c>
      <c r="AX593" s="167" t="s">
        <v>74</v>
      </c>
      <c r="AY593" s="167" t="s">
        <v>128</v>
      </c>
    </row>
    <row r="594" spans="2:51" s="6" customFormat="1" ht="15.75" customHeight="1">
      <c r="B594" s="168"/>
      <c r="C594" s="169"/>
      <c r="D594" s="159" t="s">
        <v>140</v>
      </c>
      <c r="E594" s="169"/>
      <c r="F594" s="170" t="s">
        <v>636</v>
      </c>
      <c r="G594" s="169"/>
      <c r="H594" s="171">
        <v>310</v>
      </c>
      <c r="J594" s="169"/>
      <c r="K594" s="169"/>
      <c r="L594" s="172"/>
      <c r="M594" s="173"/>
      <c r="N594" s="169"/>
      <c r="O594" s="169"/>
      <c r="P594" s="169"/>
      <c r="Q594" s="169"/>
      <c r="R594" s="169"/>
      <c r="S594" s="169"/>
      <c r="T594" s="174"/>
      <c r="AT594" s="175" t="s">
        <v>140</v>
      </c>
      <c r="AU594" s="175" t="s">
        <v>81</v>
      </c>
      <c r="AV594" s="175" t="s">
        <v>81</v>
      </c>
      <c r="AW594" s="175" t="s">
        <v>104</v>
      </c>
      <c r="AX594" s="175" t="s">
        <v>74</v>
      </c>
      <c r="AY594" s="175" t="s">
        <v>128</v>
      </c>
    </row>
    <row r="595" spans="2:51" s="6" customFormat="1" ht="15.75" customHeight="1">
      <c r="B595" s="184"/>
      <c r="C595" s="185"/>
      <c r="D595" s="159" t="s">
        <v>140</v>
      </c>
      <c r="E595" s="185"/>
      <c r="F595" s="186" t="s">
        <v>162</v>
      </c>
      <c r="G595" s="185"/>
      <c r="H595" s="187">
        <v>310</v>
      </c>
      <c r="J595" s="185"/>
      <c r="K595" s="185"/>
      <c r="L595" s="188"/>
      <c r="M595" s="189"/>
      <c r="N595" s="185"/>
      <c r="O595" s="185"/>
      <c r="P595" s="185"/>
      <c r="Q595" s="185"/>
      <c r="R595" s="185"/>
      <c r="S595" s="185"/>
      <c r="T595" s="190"/>
      <c r="AT595" s="191" t="s">
        <v>140</v>
      </c>
      <c r="AU595" s="191" t="s">
        <v>81</v>
      </c>
      <c r="AV595" s="191" t="s">
        <v>84</v>
      </c>
      <c r="AW595" s="191" t="s">
        <v>104</v>
      </c>
      <c r="AX595" s="191" t="s">
        <v>74</v>
      </c>
      <c r="AY595" s="191" t="s">
        <v>128</v>
      </c>
    </row>
    <row r="596" spans="2:51" s="6" customFormat="1" ht="15.75" customHeight="1">
      <c r="B596" s="176"/>
      <c r="C596" s="177"/>
      <c r="D596" s="159" t="s">
        <v>140</v>
      </c>
      <c r="E596" s="177"/>
      <c r="F596" s="178" t="s">
        <v>143</v>
      </c>
      <c r="G596" s="177"/>
      <c r="H596" s="179">
        <v>310</v>
      </c>
      <c r="J596" s="177"/>
      <c r="K596" s="177"/>
      <c r="L596" s="180"/>
      <c r="M596" s="181"/>
      <c r="N596" s="177"/>
      <c r="O596" s="177"/>
      <c r="P596" s="177"/>
      <c r="Q596" s="177"/>
      <c r="R596" s="177"/>
      <c r="S596" s="177"/>
      <c r="T596" s="182"/>
      <c r="AT596" s="183" t="s">
        <v>140</v>
      </c>
      <c r="AU596" s="183" t="s">
        <v>81</v>
      </c>
      <c r="AV596" s="183" t="s">
        <v>87</v>
      </c>
      <c r="AW596" s="183" t="s">
        <v>104</v>
      </c>
      <c r="AX596" s="183" t="s">
        <v>22</v>
      </c>
      <c r="AY596" s="183" t="s">
        <v>128</v>
      </c>
    </row>
    <row r="597" spans="2:65" s="6" customFormat="1" ht="15.75" customHeight="1">
      <c r="B597" s="23"/>
      <c r="C597" s="195" t="s">
        <v>637</v>
      </c>
      <c r="D597" s="195" t="s">
        <v>355</v>
      </c>
      <c r="E597" s="196" t="s">
        <v>638</v>
      </c>
      <c r="F597" s="197" t="s">
        <v>639</v>
      </c>
      <c r="G597" s="198" t="s">
        <v>242</v>
      </c>
      <c r="H597" s="199">
        <v>450</v>
      </c>
      <c r="I597" s="200"/>
      <c r="J597" s="201">
        <f>ROUND($I$597*$H$597,2)</f>
        <v>0</v>
      </c>
      <c r="K597" s="197"/>
      <c r="L597" s="202"/>
      <c r="M597" s="203"/>
      <c r="N597" s="204" t="s">
        <v>45</v>
      </c>
      <c r="O597" s="24"/>
      <c r="P597" s="154">
        <f>$O$597*$H$597</f>
        <v>0</v>
      </c>
      <c r="Q597" s="154">
        <v>0</v>
      </c>
      <c r="R597" s="154">
        <f>$Q$597*$H$597</f>
        <v>0</v>
      </c>
      <c r="S597" s="154">
        <v>0</v>
      </c>
      <c r="T597" s="155">
        <f>$S$597*$H$597</f>
        <v>0</v>
      </c>
      <c r="AR597" s="89" t="s">
        <v>198</v>
      </c>
      <c r="AT597" s="89" t="s">
        <v>355</v>
      </c>
      <c r="AU597" s="89" t="s">
        <v>81</v>
      </c>
      <c r="AY597" s="6" t="s">
        <v>128</v>
      </c>
      <c r="BE597" s="156">
        <f>IF($N$597="základní",$J$597,0)</f>
        <v>0</v>
      </c>
      <c r="BF597" s="156">
        <f>IF($N$597="snížená",$J$597,0)</f>
        <v>0</v>
      </c>
      <c r="BG597" s="156">
        <f>IF($N$597="zákl. přenesená",$J$597,0)</f>
        <v>0</v>
      </c>
      <c r="BH597" s="156">
        <f>IF($N$597="sníž. přenesená",$J$597,0)</f>
        <v>0</v>
      </c>
      <c r="BI597" s="156">
        <f>IF($N$597="nulová",$J$597,0)</f>
        <v>0</v>
      </c>
      <c r="BJ597" s="89" t="s">
        <v>22</v>
      </c>
      <c r="BK597" s="156">
        <f>ROUND($I$597*$H$597,2)</f>
        <v>0</v>
      </c>
      <c r="BL597" s="89" t="s">
        <v>87</v>
      </c>
      <c r="BM597" s="89" t="s">
        <v>640</v>
      </c>
    </row>
    <row r="598" spans="2:51" s="6" customFormat="1" ht="15.75" customHeight="1">
      <c r="B598" s="161"/>
      <c r="C598" s="162"/>
      <c r="D598" s="157" t="s">
        <v>140</v>
      </c>
      <c r="E598" s="163"/>
      <c r="F598" s="163" t="s">
        <v>639</v>
      </c>
      <c r="G598" s="162"/>
      <c r="H598" s="162"/>
      <c r="J598" s="162"/>
      <c r="K598" s="162"/>
      <c r="L598" s="164"/>
      <c r="M598" s="165"/>
      <c r="N598" s="162"/>
      <c r="O598" s="162"/>
      <c r="P598" s="162"/>
      <c r="Q598" s="162"/>
      <c r="R598" s="162"/>
      <c r="S598" s="162"/>
      <c r="T598" s="166"/>
      <c r="AT598" s="167" t="s">
        <v>140</v>
      </c>
      <c r="AU598" s="167" t="s">
        <v>81</v>
      </c>
      <c r="AV598" s="167" t="s">
        <v>22</v>
      </c>
      <c r="AW598" s="167" t="s">
        <v>104</v>
      </c>
      <c r="AX598" s="167" t="s">
        <v>74</v>
      </c>
      <c r="AY598" s="167" t="s">
        <v>128</v>
      </c>
    </row>
    <row r="599" spans="2:51" s="6" customFormat="1" ht="15.75" customHeight="1">
      <c r="B599" s="161"/>
      <c r="C599" s="162"/>
      <c r="D599" s="159" t="s">
        <v>140</v>
      </c>
      <c r="E599" s="162"/>
      <c r="F599" s="163" t="s">
        <v>600</v>
      </c>
      <c r="G599" s="162"/>
      <c r="H599" s="162"/>
      <c r="J599" s="162"/>
      <c r="K599" s="162"/>
      <c r="L599" s="164"/>
      <c r="M599" s="165"/>
      <c r="N599" s="162"/>
      <c r="O599" s="162"/>
      <c r="P599" s="162"/>
      <c r="Q599" s="162"/>
      <c r="R599" s="162"/>
      <c r="S599" s="162"/>
      <c r="T599" s="166"/>
      <c r="AT599" s="167" t="s">
        <v>140</v>
      </c>
      <c r="AU599" s="167" t="s">
        <v>81</v>
      </c>
      <c r="AV599" s="167" t="s">
        <v>22</v>
      </c>
      <c r="AW599" s="167" t="s">
        <v>104</v>
      </c>
      <c r="AX599" s="167" t="s">
        <v>74</v>
      </c>
      <c r="AY599" s="167" t="s">
        <v>128</v>
      </c>
    </row>
    <row r="600" spans="2:51" s="6" customFormat="1" ht="15.75" customHeight="1">
      <c r="B600" s="168"/>
      <c r="C600" s="169"/>
      <c r="D600" s="159" t="s">
        <v>140</v>
      </c>
      <c r="E600" s="169"/>
      <c r="F600" s="170" t="s">
        <v>641</v>
      </c>
      <c r="G600" s="169"/>
      <c r="H600" s="171">
        <v>450</v>
      </c>
      <c r="J600" s="169"/>
      <c r="K600" s="169"/>
      <c r="L600" s="172"/>
      <c r="M600" s="173"/>
      <c r="N600" s="169"/>
      <c r="O600" s="169"/>
      <c r="P600" s="169"/>
      <c r="Q600" s="169"/>
      <c r="R600" s="169"/>
      <c r="S600" s="169"/>
      <c r="T600" s="174"/>
      <c r="AT600" s="175" t="s">
        <v>140</v>
      </c>
      <c r="AU600" s="175" t="s">
        <v>81</v>
      </c>
      <c r="AV600" s="175" t="s">
        <v>81</v>
      </c>
      <c r="AW600" s="175" t="s">
        <v>104</v>
      </c>
      <c r="AX600" s="175" t="s">
        <v>74</v>
      </c>
      <c r="AY600" s="175" t="s">
        <v>128</v>
      </c>
    </row>
    <row r="601" spans="2:51" s="6" customFormat="1" ht="15.75" customHeight="1">
      <c r="B601" s="184"/>
      <c r="C601" s="185"/>
      <c r="D601" s="159" t="s">
        <v>140</v>
      </c>
      <c r="E601" s="185"/>
      <c r="F601" s="186" t="s">
        <v>162</v>
      </c>
      <c r="G601" s="185"/>
      <c r="H601" s="187">
        <v>450</v>
      </c>
      <c r="J601" s="185"/>
      <c r="K601" s="185"/>
      <c r="L601" s="188"/>
      <c r="M601" s="189"/>
      <c r="N601" s="185"/>
      <c r="O601" s="185"/>
      <c r="P601" s="185"/>
      <c r="Q601" s="185"/>
      <c r="R601" s="185"/>
      <c r="S601" s="185"/>
      <c r="T601" s="190"/>
      <c r="AT601" s="191" t="s">
        <v>140</v>
      </c>
      <c r="AU601" s="191" t="s">
        <v>81</v>
      </c>
      <c r="AV601" s="191" t="s">
        <v>84</v>
      </c>
      <c r="AW601" s="191" t="s">
        <v>104</v>
      </c>
      <c r="AX601" s="191" t="s">
        <v>74</v>
      </c>
      <c r="AY601" s="191" t="s">
        <v>128</v>
      </c>
    </row>
    <row r="602" spans="2:51" s="6" customFormat="1" ht="15.75" customHeight="1">
      <c r="B602" s="176"/>
      <c r="C602" s="177"/>
      <c r="D602" s="159" t="s">
        <v>140</v>
      </c>
      <c r="E602" s="177"/>
      <c r="F602" s="178" t="s">
        <v>143</v>
      </c>
      <c r="G602" s="177"/>
      <c r="H602" s="179">
        <v>450</v>
      </c>
      <c r="J602" s="177"/>
      <c r="K602" s="177"/>
      <c r="L602" s="180"/>
      <c r="M602" s="181"/>
      <c r="N602" s="177"/>
      <c r="O602" s="177"/>
      <c r="P602" s="177"/>
      <c r="Q602" s="177"/>
      <c r="R602" s="177"/>
      <c r="S602" s="177"/>
      <c r="T602" s="182"/>
      <c r="AT602" s="183" t="s">
        <v>140</v>
      </c>
      <c r="AU602" s="183" t="s">
        <v>81</v>
      </c>
      <c r="AV602" s="183" t="s">
        <v>87</v>
      </c>
      <c r="AW602" s="183" t="s">
        <v>104</v>
      </c>
      <c r="AX602" s="183" t="s">
        <v>22</v>
      </c>
      <c r="AY602" s="183" t="s">
        <v>128</v>
      </c>
    </row>
    <row r="603" spans="2:65" s="6" customFormat="1" ht="15.75" customHeight="1">
      <c r="B603" s="23"/>
      <c r="C603" s="195" t="s">
        <v>642</v>
      </c>
      <c r="D603" s="195" t="s">
        <v>355</v>
      </c>
      <c r="E603" s="196" t="s">
        <v>643</v>
      </c>
      <c r="F603" s="197" t="s">
        <v>644</v>
      </c>
      <c r="G603" s="198" t="s">
        <v>591</v>
      </c>
      <c r="H603" s="199">
        <v>50</v>
      </c>
      <c r="I603" s="200"/>
      <c r="J603" s="201">
        <f>ROUND($I$603*$H$603,2)</f>
        <v>0</v>
      </c>
      <c r="K603" s="197"/>
      <c r="L603" s="202"/>
      <c r="M603" s="203"/>
      <c r="N603" s="204" t="s">
        <v>45</v>
      </c>
      <c r="O603" s="24"/>
      <c r="P603" s="154">
        <f>$O$603*$H$603</f>
        <v>0</v>
      </c>
      <c r="Q603" s="154">
        <v>0</v>
      </c>
      <c r="R603" s="154">
        <f>$Q$603*$H$603</f>
        <v>0</v>
      </c>
      <c r="S603" s="154">
        <v>0</v>
      </c>
      <c r="T603" s="155">
        <f>$S$603*$H$603</f>
        <v>0</v>
      </c>
      <c r="AR603" s="89" t="s">
        <v>198</v>
      </c>
      <c r="AT603" s="89" t="s">
        <v>355</v>
      </c>
      <c r="AU603" s="89" t="s">
        <v>81</v>
      </c>
      <c r="AY603" s="6" t="s">
        <v>128</v>
      </c>
      <c r="BE603" s="156">
        <f>IF($N$603="základní",$J$603,0)</f>
        <v>0</v>
      </c>
      <c r="BF603" s="156">
        <f>IF($N$603="snížená",$J$603,0)</f>
        <v>0</v>
      </c>
      <c r="BG603" s="156">
        <f>IF($N$603="zákl. přenesená",$J$603,0)</f>
        <v>0</v>
      </c>
      <c r="BH603" s="156">
        <f>IF($N$603="sníž. přenesená",$J$603,0)</f>
        <v>0</v>
      </c>
      <c r="BI603" s="156">
        <f>IF($N$603="nulová",$J$603,0)</f>
        <v>0</v>
      </c>
      <c r="BJ603" s="89" t="s">
        <v>22</v>
      </c>
      <c r="BK603" s="156">
        <f>ROUND($I$603*$H$603,2)</f>
        <v>0</v>
      </c>
      <c r="BL603" s="89" t="s">
        <v>87</v>
      </c>
      <c r="BM603" s="89" t="s">
        <v>645</v>
      </c>
    </row>
    <row r="604" spans="2:51" s="6" customFormat="1" ht="15.75" customHeight="1">
      <c r="B604" s="161"/>
      <c r="C604" s="162"/>
      <c r="D604" s="157" t="s">
        <v>140</v>
      </c>
      <c r="E604" s="163"/>
      <c r="F604" s="163" t="s">
        <v>644</v>
      </c>
      <c r="G604" s="162"/>
      <c r="H604" s="162"/>
      <c r="J604" s="162"/>
      <c r="K604" s="162"/>
      <c r="L604" s="164"/>
      <c r="M604" s="165"/>
      <c r="N604" s="162"/>
      <c r="O604" s="162"/>
      <c r="P604" s="162"/>
      <c r="Q604" s="162"/>
      <c r="R604" s="162"/>
      <c r="S604" s="162"/>
      <c r="T604" s="166"/>
      <c r="AT604" s="167" t="s">
        <v>140</v>
      </c>
      <c r="AU604" s="167" t="s">
        <v>81</v>
      </c>
      <c r="AV604" s="167" t="s">
        <v>22</v>
      </c>
      <c r="AW604" s="167" t="s">
        <v>104</v>
      </c>
      <c r="AX604" s="167" t="s">
        <v>74</v>
      </c>
      <c r="AY604" s="167" t="s">
        <v>128</v>
      </c>
    </row>
    <row r="605" spans="2:51" s="6" customFormat="1" ht="15.75" customHeight="1">
      <c r="B605" s="161"/>
      <c r="C605" s="162"/>
      <c r="D605" s="159" t="s">
        <v>140</v>
      </c>
      <c r="E605" s="162"/>
      <c r="F605" s="163" t="s">
        <v>600</v>
      </c>
      <c r="G605" s="162"/>
      <c r="H605" s="162"/>
      <c r="J605" s="162"/>
      <c r="K605" s="162"/>
      <c r="L605" s="164"/>
      <c r="M605" s="165"/>
      <c r="N605" s="162"/>
      <c r="O605" s="162"/>
      <c r="P605" s="162"/>
      <c r="Q605" s="162"/>
      <c r="R605" s="162"/>
      <c r="S605" s="162"/>
      <c r="T605" s="166"/>
      <c r="AT605" s="167" t="s">
        <v>140</v>
      </c>
      <c r="AU605" s="167" t="s">
        <v>81</v>
      </c>
      <c r="AV605" s="167" t="s">
        <v>22</v>
      </c>
      <c r="AW605" s="167" t="s">
        <v>104</v>
      </c>
      <c r="AX605" s="167" t="s">
        <v>74</v>
      </c>
      <c r="AY605" s="167" t="s">
        <v>128</v>
      </c>
    </row>
    <row r="606" spans="2:51" s="6" customFormat="1" ht="15.75" customHeight="1">
      <c r="B606" s="168"/>
      <c r="C606" s="169"/>
      <c r="D606" s="159" t="s">
        <v>140</v>
      </c>
      <c r="E606" s="169"/>
      <c r="F606" s="170" t="s">
        <v>646</v>
      </c>
      <c r="G606" s="169"/>
      <c r="H606" s="171">
        <v>50</v>
      </c>
      <c r="J606" s="169"/>
      <c r="K606" s="169"/>
      <c r="L606" s="172"/>
      <c r="M606" s="173"/>
      <c r="N606" s="169"/>
      <c r="O606" s="169"/>
      <c r="P606" s="169"/>
      <c r="Q606" s="169"/>
      <c r="R606" s="169"/>
      <c r="S606" s="169"/>
      <c r="T606" s="174"/>
      <c r="AT606" s="175" t="s">
        <v>140</v>
      </c>
      <c r="AU606" s="175" t="s">
        <v>81</v>
      </c>
      <c r="AV606" s="175" t="s">
        <v>81</v>
      </c>
      <c r="AW606" s="175" t="s">
        <v>104</v>
      </c>
      <c r="AX606" s="175" t="s">
        <v>74</v>
      </c>
      <c r="AY606" s="175" t="s">
        <v>128</v>
      </c>
    </row>
    <row r="607" spans="2:51" s="6" customFormat="1" ht="15.75" customHeight="1">
      <c r="B607" s="184"/>
      <c r="C607" s="185"/>
      <c r="D607" s="159" t="s">
        <v>140</v>
      </c>
      <c r="E607" s="185"/>
      <c r="F607" s="186" t="s">
        <v>162</v>
      </c>
      <c r="G607" s="185"/>
      <c r="H607" s="187">
        <v>50</v>
      </c>
      <c r="J607" s="185"/>
      <c r="K607" s="185"/>
      <c r="L607" s="188"/>
      <c r="M607" s="189"/>
      <c r="N607" s="185"/>
      <c r="O607" s="185"/>
      <c r="P607" s="185"/>
      <c r="Q607" s="185"/>
      <c r="R607" s="185"/>
      <c r="S607" s="185"/>
      <c r="T607" s="190"/>
      <c r="AT607" s="191" t="s">
        <v>140</v>
      </c>
      <c r="AU607" s="191" t="s">
        <v>81</v>
      </c>
      <c r="AV607" s="191" t="s">
        <v>84</v>
      </c>
      <c r="AW607" s="191" t="s">
        <v>104</v>
      </c>
      <c r="AX607" s="191" t="s">
        <v>74</v>
      </c>
      <c r="AY607" s="191" t="s">
        <v>128</v>
      </c>
    </row>
    <row r="608" spans="2:51" s="6" customFormat="1" ht="15.75" customHeight="1">
      <c r="B608" s="176"/>
      <c r="C608" s="177"/>
      <c r="D608" s="159" t="s">
        <v>140</v>
      </c>
      <c r="E608" s="177"/>
      <c r="F608" s="178" t="s">
        <v>143</v>
      </c>
      <c r="G608" s="177"/>
      <c r="H608" s="179">
        <v>50</v>
      </c>
      <c r="J608" s="177"/>
      <c r="K608" s="177"/>
      <c r="L608" s="180"/>
      <c r="M608" s="181"/>
      <c r="N608" s="177"/>
      <c r="O608" s="177"/>
      <c r="P608" s="177"/>
      <c r="Q608" s="177"/>
      <c r="R608" s="177"/>
      <c r="S608" s="177"/>
      <c r="T608" s="182"/>
      <c r="AT608" s="183" t="s">
        <v>140</v>
      </c>
      <c r="AU608" s="183" t="s">
        <v>81</v>
      </c>
      <c r="AV608" s="183" t="s">
        <v>87</v>
      </c>
      <c r="AW608" s="183" t="s">
        <v>104</v>
      </c>
      <c r="AX608" s="183" t="s">
        <v>22</v>
      </c>
      <c r="AY608" s="183" t="s">
        <v>128</v>
      </c>
    </row>
    <row r="609" spans="2:65" s="6" customFormat="1" ht="15.75" customHeight="1">
      <c r="B609" s="23"/>
      <c r="C609" s="195" t="s">
        <v>647</v>
      </c>
      <c r="D609" s="195" t="s">
        <v>355</v>
      </c>
      <c r="E609" s="196" t="s">
        <v>648</v>
      </c>
      <c r="F609" s="197" t="s">
        <v>649</v>
      </c>
      <c r="G609" s="198" t="s">
        <v>591</v>
      </c>
      <c r="H609" s="199">
        <v>40</v>
      </c>
      <c r="I609" s="200"/>
      <c r="J609" s="201">
        <f>ROUND($I$609*$H$609,2)</f>
        <v>0</v>
      </c>
      <c r="K609" s="197"/>
      <c r="L609" s="202"/>
      <c r="M609" s="203"/>
      <c r="N609" s="204" t="s">
        <v>45</v>
      </c>
      <c r="O609" s="24"/>
      <c r="P609" s="154">
        <f>$O$609*$H$609</f>
        <v>0</v>
      </c>
      <c r="Q609" s="154">
        <v>0</v>
      </c>
      <c r="R609" s="154">
        <f>$Q$609*$H$609</f>
        <v>0</v>
      </c>
      <c r="S609" s="154">
        <v>0</v>
      </c>
      <c r="T609" s="155">
        <f>$S$609*$H$609</f>
        <v>0</v>
      </c>
      <c r="AR609" s="89" t="s">
        <v>198</v>
      </c>
      <c r="AT609" s="89" t="s">
        <v>355</v>
      </c>
      <c r="AU609" s="89" t="s">
        <v>81</v>
      </c>
      <c r="AY609" s="6" t="s">
        <v>128</v>
      </c>
      <c r="BE609" s="156">
        <f>IF($N$609="základní",$J$609,0)</f>
        <v>0</v>
      </c>
      <c r="BF609" s="156">
        <f>IF($N$609="snížená",$J$609,0)</f>
        <v>0</v>
      </c>
      <c r="BG609" s="156">
        <f>IF($N$609="zákl. přenesená",$J$609,0)</f>
        <v>0</v>
      </c>
      <c r="BH609" s="156">
        <f>IF($N$609="sníž. přenesená",$J$609,0)</f>
        <v>0</v>
      </c>
      <c r="BI609" s="156">
        <f>IF($N$609="nulová",$J$609,0)</f>
        <v>0</v>
      </c>
      <c r="BJ609" s="89" t="s">
        <v>22</v>
      </c>
      <c r="BK609" s="156">
        <f>ROUND($I$609*$H$609,2)</f>
        <v>0</v>
      </c>
      <c r="BL609" s="89" t="s">
        <v>87</v>
      </c>
      <c r="BM609" s="89" t="s">
        <v>650</v>
      </c>
    </row>
    <row r="610" spans="2:51" s="6" customFormat="1" ht="15.75" customHeight="1">
      <c r="B610" s="161"/>
      <c r="C610" s="162"/>
      <c r="D610" s="157" t="s">
        <v>140</v>
      </c>
      <c r="E610" s="163"/>
      <c r="F610" s="163" t="s">
        <v>649</v>
      </c>
      <c r="G610" s="162"/>
      <c r="H610" s="162"/>
      <c r="J610" s="162"/>
      <c r="K610" s="162"/>
      <c r="L610" s="164"/>
      <c r="M610" s="165"/>
      <c r="N610" s="162"/>
      <c r="O610" s="162"/>
      <c r="P610" s="162"/>
      <c r="Q610" s="162"/>
      <c r="R610" s="162"/>
      <c r="S610" s="162"/>
      <c r="T610" s="166"/>
      <c r="AT610" s="167" t="s">
        <v>140</v>
      </c>
      <c r="AU610" s="167" t="s">
        <v>81</v>
      </c>
      <c r="AV610" s="167" t="s">
        <v>22</v>
      </c>
      <c r="AW610" s="167" t="s">
        <v>104</v>
      </c>
      <c r="AX610" s="167" t="s">
        <v>74</v>
      </c>
      <c r="AY610" s="167" t="s">
        <v>128</v>
      </c>
    </row>
    <row r="611" spans="2:51" s="6" customFormat="1" ht="15.75" customHeight="1">
      <c r="B611" s="161"/>
      <c r="C611" s="162"/>
      <c r="D611" s="159" t="s">
        <v>140</v>
      </c>
      <c r="E611" s="162"/>
      <c r="F611" s="163" t="s">
        <v>600</v>
      </c>
      <c r="G611" s="162"/>
      <c r="H611" s="162"/>
      <c r="J611" s="162"/>
      <c r="K611" s="162"/>
      <c r="L611" s="164"/>
      <c r="M611" s="165"/>
      <c r="N611" s="162"/>
      <c r="O611" s="162"/>
      <c r="P611" s="162"/>
      <c r="Q611" s="162"/>
      <c r="R611" s="162"/>
      <c r="S611" s="162"/>
      <c r="T611" s="166"/>
      <c r="AT611" s="167" t="s">
        <v>140</v>
      </c>
      <c r="AU611" s="167" t="s">
        <v>81</v>
      </c>
      <c r="AV611" s="167" t="s">
        <v>22</v>
      </c>
      <c r="AW611" s="167" t="s">
        <v>104</v>
      </c>
      <c r="AX611" s="167" t="s">
        <v>74</v>
      </c>
      <c r="AY611" s="167" t="s">
        <v>128</v>
      </c>
    </row>
    <row r="612" spans="2:51" s="6" customFormat="1" ht="15.75" customHeight="1">
      <c r="B612" s="168"/>
      <c r="C612" s="169"/>
      <c r="D612" s="159" t="s">
        <v>140</v>
      </c>
      <c r="E612" s="169"/>
      <c r="F612" s="170" t="s">
        <v>622</v>
      </c>
      <c r="G612" s="169"/>
      <c r="H612" s="171">
        <v>40</v>
      </c>
      <c r="J612" s="169"/>
      <c r="K612" s="169"/>
      <c r="L612" s="172"/>
      <c r="M612" s="173"/>
      <c r="N612" s="169"/>
      <c r="O612" s="169"/>
      <c r="P612" s="169"/>
      <c r="Q612" s="169"/>
      <c r="R612" s="169"/>
      <c r="S612" s="169"/>
      <c r="T612" s="174"/>
      <c r="AT612" s="175" t="s">
        <v>140</v>
      </c>
      <c r="AU612" s="175" t="s">
        <v>81</v>
      </c>
      <c r="AV612" s="175" t="s">
        <v>81</v>
      </c>
      <c r="AW612" s="175" t="s">
        <v>104</v>
      </c>
      <c r="AX612" s="175" t="s">
        <v>74</v>
      </c>
      <c r="AY612" s="175" t="s">
        <v>128</v>
      </c>
    </row>
    <row r="613" spans="2:51" s="6" customFormat="1" ht="15.75" customHeight="1">
      <c r="B613" s="184"/>
      <c r="C613" s="185"/>
      <c r="D613" s="159" t="s">
        <v>140</v>
      </c>
      <c r="E613" s="185"/>
      <c r="F613" s="186" t="s">
        <v>162</v>
      </c>
      <c r="G613" s="185"/>
      <c r="H613" s="187">
        <v>40</v>
      </c>
      <c r="J613" s="185"/>
      <c r="K613" s="185"/>
      <c r="L613" s="188"/>
      <c r="M613" s="189"/>
      <c r="N613" s="185"/>
      <c r="O613" s="185"/>
      <c r="P613" s="185"/>
      <c r="Q613" s="185"/>
      <c r="R613" s="185"/>
      <c r="S613" s="185"/>
      <c r="T613" s="190"/>
      <c r="AT613" s="191" t="s">
        <v>140</v>
      </c>
      <c r="AU613" s="191" t="s">
        <v>81</v>
      </c>
      <c r="AV613" s="191" t="s">
        <v>84</v>
      </c>
      <c r="AW613" s="191" t="s">
        <v>104</v>
      </c>
      <c r="AX613" s="191" t="s">
        <v>74</v>
      </c>
      <c r="AY613" s="191" t="s">
        <v>128</v>
      </c>
    </row>
    <row r="614" spans="2:51" s="6" customFormat="1" ht="15.75" customHeight="1">
      <c r="B614" s="176"/>
      <c r="C614" s="177"/>
      <c r="D614" s="159" t="s">
        <v>140</v>
      </c>
      <c r="E614" s="177"/>
      <c r="F614" s="178" t="s">
        <v>143</v>
      </c>
      <c r="G614" s="177"/>
      <c r="H614" s="179">
        <v>40</v>
      </c>
      <c r="J614" s="177"/>
      <c r="K614" s="177"/>
      <c r="L614" s="180"/>
      <c r="M614" s="181"/>
      <c r="N614" s="177"/>
      <c r="O614" s="177"/>
      <c r="P614" s="177"/>
      <c r="Q614" s="177"/>
      <c r="R614" s="177"/>
      <c r="S614" s="177"/>
      <c r="T614" s="182"/>
      <c r="AT614" s="183" t="s">
        <v>140</v>
      </c>
      <c r="AU614" s="183" t="s">
        <v>81</v>
      </c>
      <c r="AV614" s="183" t="s">
        <v>87</v>
      </c>
      <c r="AW614" s="183" t="s">
        <v>104</v>
      </c>
      <c r="AX614" s="183" t="s">
        <v>22</v>
      </c>
      <c r="AY614" s="183" t="s">
        <v>128</v>
      </c>
    </row>
    <row r="615" spans="2:65" s="6" customFormat="1" ht="15.75" customHeight="1">
      <c r="B615" s="23"/>
      <c r="C615" s="195" t="s">
        <v>651</v>
      </c>
      <c r="D615" s="195" t="s">
        <v>355</v>
      </c>
      <c r="E615" s="196" t="s">
        <v>652</v>
      </c>
      <c r="F615" s="197" t="s">
        <v>653</v>
      </c>
      <c r="G615" s="198" t="s">
        <v>591</v>
      </c>
      <c r="H615" s="199">
        <v>100</v>
      </c>
      <c r="I615" s="200"/>
      <c r="J615" s="201">
        <f>ROUND($I$615*$H$615,2)</f>
        <v>0</v>
      </c>
      <c r="K615" s="197"/>
      <c r="L615" s="202"/>
      <c r="M615" s="203"/>
      <c r="N615" s="204" t="s">
        <v>45</v>
      </c>
      <c r="O615" s="24"/>
      <c r="P615" s="154">
        <f>$O$615*$H$615</f>
        <v>0</v>
      </c>
      <c r="Q615" s="154">
        <v>0</v>
      </c>
      <c r="R615" s="154">
        <f>$Q$615*$H$615</f>
        <v>0</v>
      </c>
      <c r="S615" s="154">
        <v>0</v>
      </c>
      <c r="T615" s="155">
        <f>$S$615*$H$615</f>
        <v>0</v>
      </c>
      <c r="AR615" s="89" t="s">
        <v>198</v>
      </c>
      <c r="AT615" s="89" t="s">
        <v>355</v>
      </c>
      <c r="AU615" s="89" t="s">
        <v>81</v>
      </c>
      <c r="AY615" s="6" t="s">
        <v>128</v>
      </c>
      <c r="BE615" s="156">
        <f>IF($N$615="základní",$J$615,0)</f>
        <v>0</v>
      </c>
      <c r="BF615" s="156">
        <f>IF($N$615="snížená",$J$615,0)</f>
        <v>0</v>
      </c>
      <c r="BG615" s="156">
        <f>IF($N$615="zákl. přenesená",$J$615,0)</f>
        <v>0</v>
      </c>
      <c r="BH615" s="156">
        <f>IF($N$615="sníž. přenesená",$J$615,0)</f>
        <v>0</v>
      </c>
      <c r="BI615" s="156">
        <f>IF($N$615="nulová",$J$615,0)</f>
        <v>0</v>
      </c>
      <c r="BJ615" s="89" t="s">
        <v>22</v>
      </c>
      <c r="BK615" s="156">
        <f>ROUND($I$615*$H$615,2)</f>
        <v>0</v>
      </c>
      <c r="BL615" s="89" t="s">
        <v>87</v>
      </c>
      <c r="BM615" s="89" t="s">
        <v>654</v>
      </c>
    </row>
    <row r="616" spans="2:51" s="6" customFormat="1" ht="15.75" customHeight="1">
      <c r="B616" s="161"/>
      <c r="C616" s="162"/>
      <c r="D616" s="157" t="s">
        <v>140</v>
      </c>
      <c r="E616" s="163"/>
      <c r="F616" s="163" t="s">
        <v>653</v>
      </c>
      <c r="G616" s="162"/>
      <c r="H616" s="162"/>
      <c r="J616" s="162"/>
      <c r="K616" s="162"/>
      <c r="L616" s="164"/>
      <c r="M616" s="165"/>
      <c r="N616" s="162"/>
      <c r="O616" s="162"/>
      <c r="P616" s="162"/>
      <c r="Q616" s="162"/>
      <c r="R616" s="162"/>
      <c r="S616" s="162"/>
      <c r="T616" s="166"/>
      <c r="AT616" s="167" t="s">
        <v>140</v>
      </c>
      <c r="AU616" s="167" t="s">
        <v>81</v>
      </c>
      <c r="AV616" s="167" t="s">
        <v>22</v>
      </c>
      <c r="AW616" s="167" t="s">
        <v>104</v>
      </c>
      <c r="AX616" s="167" t="s">
        <v>74</v>
      </c>
      <c r="AY616" s="167" t="s">
        <v>128</v>
      </c>
    </row>
    <row r="617" spans="2:51" s="6" customFormat="1" ht="15.75" customHeight="1">
      <c r="B617" s="161"/>
      <c r="C617" s="162"/>
      <c r="D617" s="159" t="s">
        <v>140</v>
      </c>
      <c r="E617" s="162"/>
      <c r="F617" s="163" t="s">
        <v>600</v>
      </c>
      <c r="G617" s="162"/>
      <c r="H617" s="162"/>
      <c r="J617" s="162"/>
      <c r="K617" s="162"/>
      <c r="L617" s="164"/>
      <c r="M617" s="165"/>
      <c r="N617" s="162"/>
      <c r="O617" s="162"/>
      <c r="P617" s="162"/>
      <c r="Q617" s="162"/>
      <c r="R617" s="162"/>
      <c r="S617" s="162"/>
      <c r="T617" s="166"/>
      <c r="AT617" s="167" t="s">
        <v>140</v>
      </c>
      <c r="AU617" s="167" t="s">
        <v>81</v>
      </c>
      <c r="AV617" s="167" t="s">
        <v>22</v>
      </c>
      <c r="AW617" s="167" t="s">
        <v>104</v>
      </c>
      <c r="AX617" s="167" t="s">
        <v>74</v>
      </c>
      <c r="AY617" s="167" t="s">
        <v>128</v>
      </c>
    </row>
    <row r="618" spans="2:51" s="6" customFormat="1" ht="15.75" customHeight="1">
      <c r="B618" s="168"/>
      <c r="C618" s="169"/>
      <c r="D618" s="159" t="s">
        <v>140</v>
      </c>
      <c r="E618" s="169"/>
      <c r="F618" s="170" t="s">
        <v>28</v>
      </c>
      <c r="G618" s="169"/>
      <c r="H618" s="171">
        <v>100</v>
      </c>
      <c r="J618" s="169"/>
      <c r="K618" s="169"/>
      <c r="L618" s="172"/>
      <c r="M618" s="173"/>
      <c r="N618" s="169"/>
      <c r="O618" s="169"/>
      <c r="P618" s="169"/>
      <c r="Q618" s="169"/>
      <c r="R618" s="169"/>
      <c r="S618" s="169"/>
      <c r="T618" s="174"/>
      <c r="AT618" s="175" t="s">
        <v>140</v>
      </c>
      <c r="AU618" s="175" t="s">
        <v>81</v>
      </c>
      <c r="AV618" s="175" t="s">
        <v>81</v>
      </c>
      <c r="AW618" s="175" t="s">
        <v>104</v>
      </c>
      <c r="AX618" s="175" t="s">
        <v>74</v>
      </c>
      <c r="AY618" s="175" t="s">
        <v>128</v>
      </c>
    </row>
    <row r="619" spans="2:51" s="6" customFormat="1" ht="15.75" customHeight="1">
      <c r="B619" s="184"/>
      <c r="C619" s="185"/>
      <c r="D619" s="159" t="s">
        <v>140</v>
      </c>
      <c r="E619" s="185"/>
      <c r="F619" s="186" t="s">
        <v>162</v>
      </c>
      <c r="G619" s="185"/>
      <c r="H619" s="187">
        <v>100</v>
      </c>
      <c r="J619" s="185"/>
      <c r="K619" s="185"/>
      <c r="L619" s="188"/>
      <c r="M619" s="189"/>
      <c r="N619" s="185"/>
      <c r="O619" s="185"/>
      <c r="P619" s="185"/>
      <c r="Q619" s="185"/>
      <c r="R619" s="185"/>
      <c r="S619" s="185"/>
      <c r="T619" s="190"/>
      <c r="AT619" s="191" t="s">
        <v>140</v>
      </c>
      <c r="AU619" s="191" t="s">
        <v>81</v>
      </c>
      <c r="AV619" s="191" t="s">
        <v>84</v>
      </c>
      <c r="AW619" s="191" t="s">
        <v>104</v>
      </c>
      <c r="AX619" s="191" t="s">
        <v>74</v>
      </c>
      <c r="AY619" s="191" t="s">
        <v>128</v>
      </c>
    </row>
    <row r="620" spans="2:51" s="6" customFormat="1" ht="15.75" customHeight="1">
      <c r="B620" s="176"/>
      <c r="C620" s="177"/>
      <c r="D620" s="159" t="s">
        <v>140</v>
      </c>
      <c r="E620" s="177"/>
      <c r="F620" s="178" t="s">
        <v>143</v>
      </c>
      <c r="G620" s="177"/>
      <c r="H620" s="179">
        <v>100</v>
      </c>
      <c r="J620" s="177"/>
      <c r="K620" s="177"/>
      <c r="L620" s="180"/>
      <c r="M620" s="181"/>
      <c r="N620" s="177"/>
      <c r="O620" s="177"/>
      <c r="P620" s="177"/>
      <c r="Q620" s="177"/>
      <c r="R620" s="177"/>
      <c r="S620" s="177"/>
      <c r="T620" s="182"/>
      <c r="AT620" s="183" t="s">
        <v>140</v>
      </c>
      <c r="AU620" s="183" t="s">
        <v>81</v>
      </c>
      <c r="AV620" s="183" t="s">
        <v>87</v>
      </c>
      <c r="AW620" s="183" t="s">
        <v>104</v>
      </c>
      <c r="AX620" s="183" t="s">
        <v>22</v>
      </c>
      <c r="AY620" s="183" t="s">
        <v>128</v>
      </c>
    </row>
    <row r="621" spans="2:65" s="6" customFormat="1" ht="15.75" customHeight="1">
      <c r="B621" s="23"/>
      <c r="C621" s="145" t="s">
        <v>626</v>
      </c>
      <c r="D621" s="145" t="s">
        <v>130</v>
      </c>
      <c r="E621" s="146" t="s">
        <v>655</v>
      </c>
      <c r="F621" s="147" t="s">
        <v>656</v>
      </c>
      <c r="G621" s="148" t="s">
        <v>591</v>
      </c>
      <c r="H621" s="149">
        <v>1</v>
      </c>
      <c r="I621" s="150"/>
      <c r="J621" s="151">
        <f>ROUND($I$621*$H$621,2)</f>
        <v>0</v>
      </c>
      <c r="K621" s="147"/>
      <c r="L621" s="43"/>
      <c r="M621" s="152"/>
      <c r="N621" s="153" t="s">
        <v>45</v>
      </c>
      <c r="O621" s="24"/>
      <c r="P621" s="154">
        <f>$O$621*$H$621</f>
        <v>0</v>
      </c>
      <c r="Q621" s="154">
        <v>0</v>
      </c>
      <c r="R621" s="154">
        <f>$Q$621*$H$621</f>
        <v>0</v>
      </c>
      <c r="S621" s="154">
        <v>0</v>
      </c>
      <c r="T621" s="155">
        <f>$S$621*$H$621</f>
        <v>0</v>
      </c>
      <c r="AR621" s="89" t="s">
        <v>87</v>
      </c>
      <c r="AT621" s="89" t="s">
        <v>130</v>
      </c>
      <c r="AU621" s="89" t="s">
        <v>81</v>
      </c>
      <c r="AY621" s="6" t="s">
        <v>128</v>
      </c>
      <c r="BE621" s="156">
        <f>IF($N$621="základní",$J$621,0)</f>
        <v>0</v>
      </c>
      <c r="BF621" s="156">
        <f>IF($N$621="snížená",$J$621,0)</f>
        <v>0</v>
      </c>
      <c r="BG621" s="156">
        <f>IF($N$621="zákl. přenesená",$J$621,0)</f>
        <v>0</v>
      </c>
      <c r="BH621" s="156">
        <f>IF($N$621="sníž. přenesená",$J$621,0)</f>
        <v>0</v>
      </c>
      <c r="BI621" s="156">
        <f>IF($N$621="nulová",$J$621,0)</f>
        <v>0</v>
      </c>
      <c r="BJ621" s="89" t="s">
        <v>22</v>
      </c>
      <c r="BK621" s="156">
        <f>ROUND($I$621*$H$621,2)</f>
        <v>0</v>
      </c>
      <c r="BL621" s="89" t="s">
        <v>87</v>
      </c>
      <c r="BM621" s="89" t="s">
        <v>657</v>
      </c>
    </row>
    <row r="622" spans="2:51" s="6" customFormat="1" ht="15.75" customHeight="1">
      <c r="B622" s="161"/>
      <c r="C622" s="162"/>
      <c r="D622" s="157" t="s">
        <v>140</v>
      </c>
      <c r="E622" s="163"/>
      <c r="F622" s="163" t="s">
        <v>656</v>
      </c>
      <c r="G622" s="162"/>
      <c r="H622" s="162"/>
      <c r="J622" s="162"/>
      <c r="K622" s="162"/>
      <c r="L622" s="164"/>
      <c r="M622" s="165"/>
      <c r="N622" s="162"/>
      <c r="O622" s="162"/>
      <c r="P622" s="162"/>
      <c r="Q622" s="162"/>
      <c r="R622" s="162"/>
      <c r="S622" s="162"/>
      <c r="T622" s="166"/>
      <c r="AT622" s="167" t="s">
        <v>140</v>
      </c>
      <c r="AU622" s="167" t="s">
        <v>81</v>
      </c>
      <c r="AV622" s="167" t="s">
        <v>22</v>
      </c>
      <c r="AW622" s="167" t="s">
        <v>104</v>
      </c>
      <c r="AX622" s="167" t="s">
        <v>74</v>
      </c>
      <c r="AY622" s="167" t="s">
        <v>128</v>
      </c>
    </row>
    <row r="623" spans="2:51" s="6" customFormat="1" ht="15.75" customHeight="1">
      <c r="B623" s="161"/>
      <c r="C623" s="162"/>
      <c r="D623" s="159" t="s">
        <v>140</v>
      </c>
      <c r="E623" s="162"/>
      <c r="F623" s="163" t="s">
        <v>600</v>
      </c>
      <c r="G623" s="162"/>
      <c r="H623" s="162"/>
      <c r="J623" s="162"/>
      <c r="K623" s="162"/>
      <c r="L623" s="164"/>
      <c r="M623" s="165"/>
      <c r="N623" s="162"/>
      <c r="O623" s="162"/>
      <c r="P623" s="162"/>
      <c r="Q623" s="162"/>
      <c r="R623" s="162"/>
      <c r="S623" s="162"/>
      <c r="T623" s="166"/>
      <c r="AT623" s="167" t="s">
        <v>140</v>
      </c>
      <c r="AU623" s="167" t="s">
        <v>81</v>
      </c>
      <c r="AV623" s="167" t="s">
        <v>22</v>
      </c>
      <c r="AW623" s="167" t="s">
        <v>104</v>
      </c>
      <c r="AX623" s="167" t="s">
        <v>74</v>
      </c>
      <c r="AY623" s="167" t="s">
        <v>128</v>
      </c>
    </row>
    <row r="624" spans="2:51" s="6" customFormat="1" ht="15.75" customHeight="1">
      <c r="B624" s="168"/>
      <c r="C624" s="169"/>
      <c r="D624" s="159" t="s">
        <v>140</v>
      </c>
      <c r="E624" s="169"/>
      <c r="F624" s="170" t="s">
        <v>22</v>
      </c>
      <c r="G624" s="169"/>
      <c r="H624" s="171">
        <v>1</v>
      </c>
      <c r="J624" s="169"/>
      <c r="K624" s="169"/>
      <c r="L624" s="172"/>
      <c r="M624" s="173"/>
      <c r="N624" s="169"/>
      <c r="O624" s="169"/>
      <c r="P624" s="169"/>
      <c r="Q624" s="169"/>
      <c r="R624" s="169"/>
      <c r="S624" s="169"/>
      <c r="T624" s="174"/>
      <c r="AT624" s="175" t="s">
        <v>140</v>
      </c>
      <c r="AU624" s="175" t="s">
        <v>81</v>
      </c>
      <c r="AV624" s="175" t="s">
        <v>81</v>
      </c>
      <c r="AW624" s="175" t="s">
        <v>104</v>
      </c>
      <c r="AX624" s="175" t="s">
        <v>74</v>
      </c>
      <c r="AY624" s="175" t="s">
        <v>128</v>
      </c>
    </row>
    <row r="625" spans="2:51" s="6" customFormat="1" ht="15.75" customHeight="1">
      <c r="B625" s="184"/>
      <c r="C625" s="185"/>
      <c r="D625" s="159" t="s">
        <v>140</v>
      </c>
      <c r="E625" s="185"/>
      <c r="F625" s="186" t="s">
        <v>162</v>
      </c>
      <c r="G625" s="185"/>
      <c r="H625" s="187">
        <v>1</v>
      </c>
      <c r="J625" s="185"/>
      <c r="K625" s="185"/>
      <c r="L625" s="188"/>
      <c r="M625" s="189"/>
      <c r="N625" s="185"/>
      <c r="O625" s="185"/>
      <c r="P625" s="185"/>
      <c r="Q625" s="185"/>
      <c r="R625" s="185"/>
      <c r="S625" s="185"/>
      <c r="T625" s="190"/>
      <c r="AT625" s="191" t="s">
        <v>140</v>
      </c>
      <c r="AU625" s="191" t="s">
        <v>81</v>
      </c>
      <c r="AV625" s="191" t="s">
        <v>84</v>
      </c>
      <c r="AW625" s="191" t="s">
        <v>104</v>
      </c>
      <c r="AX625" s="191" t="s">
        <v>74</v>
      </c>
      <c r="AY625" s="191" t="s">
        <v>128</v>
      </c>
    </row>
    <row r="626" spans="2:51" s="6" customFormat="1" ht="15.75" customHeight="1">
      <c r="B626" s="176"/>
      <c r="C626" s="177"/>
      <c r="D626" s="159" t="s">
        <v>140</v>
      </c>
      <c r="E626" s="177"/>
      <c r="F626" s="178" t="s">
        <v>143</v>
      </c>
      <c r="G626" s="177"/>
      <c r="H626" s="179">
        <v>1</v>
      </c>
      <c r="J626" s="177"/>
      <c r="K626" s="177"/>
      <c r="L626" s="180"/>
      <c r="M626" s="181"/>
      <c r="N626" s="177"/>
      <c r="O626" s="177"/>
      <c r="P626" s="177"/>
      <c r="Q626" s="177"/>
      <c r="R626" s="177"/>
      <c r="S626" s="177"/>
      <c r="T626" s="182"/>
      <c r="AT626" s="183" t="s">
        <v>140</v>
      </c>
      <c r="AU626" s="183" t="s">
        <v>81</v>
      </c>
      <c r="AV626" s="183" t="s">
        <v>87</v>
      </c>
      <c r="AW626" s="183" t="s">
        <v>104</v>
      </c>
      <c r="AX626" s="183" t="s">
        <v>22</v>
      </c>
      <c r="AY626" s="183" t="s">
        <v>128</v>
      </c>
    </row>
    <row r="627" spans="2:65" s="6" customFormat="1" ht="15.75" customHeight="1">
      <c r="B627" s="23"/>
      <c r="C627" s="145" t="s">
        <v>658</v>
      </c>
      <c r="D627" s="145" t="s">
        <v>130</v>
      </c>
      <c r="E627" s="146" t="s">
        <v>659</v>
      </c>
      <c r="F627" s="147" t="s">
        <v>660</v>
      </c>
      <c r="G627" s="148" t="s">
        <v>591</v>
      </c>
      <c r="H627" s="149">
        <v>1</v>
      </c>
      <c r="I627" s="150"/>
      <c r="J627" s="151">
        <f>ROUND($I$627*$H$627,2)</f>
        <v>0</v>
      </c>
      <c r="K627" s="147"/>
      <c r="L627" s="43"/>
      <c r="M627" s="152"/>
      <c r="N627" s="153" t="s">
        <v>45</v>
      </c>
      <c r="O627" s="24"/>
      <c r="P627" s="154">
        <f>$O$627*$H$627</f>
        <v>0</v>
      </c>
      <c r="Q627" s="154">
        <v>0</v>
      </c>
      <c r="R627" s="154">
        <f>$Q$627*$H$627</f>
        <v>0</v>
      </c>
      <c r="S627" s="154">
        <v>0</v>
      </c>
      <c r="T627" s="155">
        <f>$S$627*$H$627</f>
        <v>0</v>
      </c>
      <c r="AR627" s="89" t="s">
        <v>87</v>
      </c>
      <c r="AT627" s="89" t="s">
        <v>130</v>
      </c>
      <c r="AU627" s="89" t="s">
        <v>81</v>
      </c>
      <c r="AY627" s="6" t="s">
        <v>128</v>
      </c>
      <c r="BE627" s="156">
        <f>IF($N$627="základní",$J$627,0)</f>
        <v>0</v>
      </c>
      <c r="BF627" s="156">
        <f>IF($N$627="snížená",$J$627,0)</f>
        <v>0</v>
      </c>
      <c r="BG627" s="156">
        <f>IF($N$627="zákl. přenesená",$J$627,0)</f>
        <v>0</v>
      </c>
      <c r="BH627" s="156">
        <f>IF($N$627="sníž. přenesená",$J$627,0)</f>
        <v>0</v>
      </c>
      <c r="BI627" s="156">
        <f>IF($N$627="nulová",$J$627,0)</f>
        <v>0</v>
      </c>
      <c r="BJ627" s="89" t="s">
        <v>22</v>
      </c>
      <c r="BK627" s="156">
        <f>ROUND($I$627*$H$627,2)</f>
        <v>0</v>
      </c>
      <c r="BL627" s="89" t="s">
        <v>87</v>
      </c>
      <c r="BM627" s="89" t="s">
        <v>661</v>
      </c>
    </row>
    <row r="628" spans="2:51" s="6" customFormat="1" ht="15.75" customHeight="1">
      <c r="B628" s="161"/>
      <c r="C628" s="162"/>
      <c r="D628" s="157" t="s">
        <v>140</v>
      </c>
      <c r="E628" s="163"/>
      <c r="F628" s="163" t="s">
        <v>662</v>
      </c>
      <c r="G628" s="162"/>
      <c r="H628" s="162"/>
      <c r="J628" s="162"/>
      <c r="K628" s="162"/>
      <c r="L628" s="164"/>
      <c r="M628" s="165"/>
      <c r="N628" s="162"/>
      <c r="O628" s="162"/>
      <c r="P628" s="162"/>
      <c r="Q628" s="162"/>
      <c r="R628" s="162"/>
      <c r="S628" s="162"/>
      <c r="T628" s="166"/>
      <c r="AT628" s="167" t="s">
        <v>140</v>
      </c>
      <c r="AU628" s="167" t="s">
        <v>81</v>
      </c>
      <c r="AV628" s="167" t="s">
        <v>22</v>
      </c>
      <c r="AW628" s="167" t="s">
        <v>104</v>
      </c>
      <c r="AX628" s="167" t="s">
        <v>74</v>
      </c>
      <c r="AY628" s="167" t="s">
        <v>128</v>
      </c>
    </row>
    <row r="629" spans="2:51" s="6" customFormat="1" ht="15.75" customHeight="1">
      <c r="B629" s="161"/>
      <c r="C629" s="162"/>
      <c r="D629" s="159" t="s">
        <v>140</v>
      </c>
      <c r="E629" s="162"/>
      <c r="F629" s="163" t="s">
        <v>600</v>
      </c>
      <c r="G629" s="162"/>
      <c r="H629" s="162"/>
      <c r="J629" s="162"/>
      <c r="K629" s="162"/>
      <c r="L629" s="164"/>
      <c r="M629" s="165"/>
      <c r="N629" s="162"/>
      <c r="O629" s="162"/>
      <c r="P629" s="162"/>
      <c r="Q629" s="162"/>
      <c r="R629" s="162"/>
      <c r="S629" s="162"/>
      <c r="T629" s="166"/>
      <c r="AT629" s="167" t="s">
        <v>140</v>
      </c>
      <c r="AU629" s="167" t="s">
        <v>81</v>
      </c>
      <c r="AV629" s="167" t="s">
        <v>22</v>
      </c>
      <c r="AW629" s="167" t="s">
        <v>104</v>
      </c>
      <c r="AX629" s="167" t="s">
        <v>74</v>
      </c>
      <c r="AY629" s="167" t="s">
        <v>128</v>
      </c>
    </row>
    <row r="630" spans="2:51" s="6" customFormat="1" ht="15.75" customHeight="1">
      <c r="B630" s="168"/>
      <c r="C630" s="169"/>
      <c r="D630" s="159" t="s">
        <v>140</v>
      </c>
      <c r="E630" s="169"/>
      <c r="F630" s="170" t="s">
        <v>22</v>
      </c>
      <c r="G630" s="169"/>
      <c r="H630" s="171">
        <v>1</v>
      </c>
      <c r="J630" s="169"/>
      <c r="K630" s="169"/>
      <c r="L630" s="172"/>
      <c r="M630" s="173"/>
      <c r="N630" s="169"/>
      <c r="O630" s="169"/>
      <c r="P630" s="169"/>
      <c r="Q630" s="169"/>
      <c r="R630" s="169"/>
      <c r="S630" s="169"/>
      <c r="T630" s="174"/>
      <c r="AT630" s="175" t="s">
        <v>140</v>
      </c>
      <c r="AU630" s="175" t="s">
        <v>81</v>
      </c>
      <c r="AV630" s="175" t="s">
        <v>81</v>
      </c>
      <c r="AW630" s="175" t="s">
        <v>104</v>
      </c>
      <c r="AX630" s="175" t="s">
        <v>74</v>
      </c>
      <c r="AY630" s="175" t="s">
        <v>128</v>
      </c>
    </row>
    <row r="631" spans="2:51" s="6" customFormat="1" ht="15.75" customHeight="1">
      <c r="B631" s="184"/>
      <c r="C631" s="185"/>
      <c r="D631" s="159" t="s">
        <v>140</v>
      </c>
      <c r="E631" s="185"/>
      <c r="F631" s="186" t="s">
        <v>162</v>
      </c>
      <c r="G631" s="185"/>
      <c r="H631" s="187">
        <v>1</v>
      </c>
      <c r="J631" s="185"/>
      <c r="K631" s="185"/>
      <c r="L631" s="188"/>
      <c r="M631" s="189"/>
      <c r="N631" s="185"/>
      <c r="O631" s="185"/>
      <c r="P631" s="185"/>
      <c r="Q631" s="185"/>
      <c r="R631" s="185"/>
      <c r="S631" s="185"/>
      <c r="T631" s="190"/>
      <c r="AT631" s="191" t="s">
        <v>140</v>
      </c>
      <c r="AU631" s="191" t="s">
        <v>81</v>
      </c>
      <c r="AV631" s="191" t="s">
        <v>84</v>
      </c>
      <c r="AW631" s="191" t="s">
        <v>104</v>
      </c>
      <c r="AX631" s="191" t="s">
        <v>74</v>
      </c>
      <c r="AY631" s="191" t="s">
        <v>128</v>
      </c>
    </row>
    <row r="632" spans="2:51" s="6" customFormat="1" ht="15.75" customHeight="1">
      <c r="B632" s="176"/>
      <c r="C632" s="177"/>
      <c r="D632" s="159" t="s">
        <v>140</v>
      </c>
      <c r="E632" s="177"/>
      <c r="F632" s="178" t="s">
        <v>143</v>
      </c>
      <c r="G632" s="177"/>
      <c r="H632" s="179">
        <v>1</v>
      </c>
      <c r="J632" s="177"/>
      <c r="K632" s="177"/>
      <c r="L632" s="180"/>
      <c r="M632" s="181"/>
      <c r="N632" s="177"/>
      <c r="O632" s="177"/>
      <c r="P632" s="177"/>
      <c r="Q632" s="177"/>
      <c r="R632" s="177"/>
      <c r="S632" s="177"/>
      <c r="T632" s="182"/>
      <c r="AT632" s="183" t="s">
        <v>140</v>
      </c>
      <c r="AU632" s="183" t="s">
        <v>81</v>
      </c>
      <c r="AV632" s="183" t="s">
        <v>87</v>
      </c>
      <c r="AW632" s="183" t="s">
        <v>104</v>
      </c>
      <c r="AX632" s="183" t="s">
        <v>22</v>
      </c>
      <c r="AY632" s="183" t="s">
        <v>128</v>
      </c>
    </row>
    <row r="633" spans="2:63" s="132" customFormat="1" ht="30.75" customHeight="1">
      <c r="B633" s="133"/>
      <c r="C633" s="134"/>
      <c r="D633" s="134" t="s">
        <v>73</v>
      </c>
      <c r="E633" s="143" t="s">
        <v>90</v>
      </c>
      <c r="F633" s="143" t="s">
        <v>663</v>
      </c>
      <c r="G633" s="134"/>
      <c r="H633" s="134"/>
      <c r="J633" s="144">
        <f>$BK$633</f>
        <v>0</v>
      </c>
      <c r="K633" s="134"/>
      <c r="L633" s="137"/>
      <c r="M633" s="138"/>
      <c r="N633" s="134"/>
      <c r="O633" s="134"/>
      <c r="P633" s="139">
        <f>SUM($P$634:$P$660)</f>
        <v>0</v>
      </c>
      <c r="Q633" s="134"/>
      <c r="R633" s="139">
        <f>SUM($R$634:$R$660)</f>
        <v>0</v>
      </c>
      <c r="S633" s="134"/>
      <c r="T633" s="140">
        <f>SUM($T$634:$T$660)</f>
        <v>0</v>
      </c>
      <c r="AR633" s="141" t="s">
        <v>22</v>
      </c>
      <c r="AT633" s="141" t="s">
        <v>73</v>
      </c>
      <c r="AU633" s="141" t="s">
        <v>22</v>
      </c>
      <c r="AY633" s="141" t="s">
        <v>128</v>
      </c>
      <c r="BK633" s="142">
        <f>SUM($BK$634:$BK$660)</f>
        <v>0</v>
      </c>
    </row>
    <row r="634" spans="2:65" s="6" customFormat="1" ht="15.75" customHeight="1">
      <c r="B634" s="23"/>
      <c r="C634" s="145" t="s">
        <v>664</v>
      </c>
      <c r="D634" s="145" t="s">
        <v>130</v>
      </c>
      <c r="E634" s="146" t="s">
        <v>665</v>
      </c>
      <c r="F634" s="147" t="s">
        <v>666</v>
      </c>
      <c r="G634" s="148" t="s">
        <v>133</v>
      </c>
      <c r="H634" s="149">
        <v>178.88</v>
      </c>
      <c r="I634" s="150"/>
      <c r="J634" s="151">
        <f>ROUND($I$634*$H$634,2)</f>
        <v>0</v>
      </c>
      <c r="K634" s="147" t="s">
        <v>134</v>
      </c>
      <c r="L634" s="43"/>
      <c r="M634" s="152"/>
      <c r="N634" s="153" t="s">
        <v>45</v>
      </c>
      <c r="O634" s="24"/>
      <c r="P634" s="154">
        <f>$O$634*$H$634</f>
        <v>0</v>
      </c>
      <c r="Q634" s="154">
        <v>0</v>
      </c>
      <c r="R634" s="154">
        <f>$Q$634*$H$634</f>
        <v>0</v>
      </c>
      <c r="S634" s="154">
        <v>0</v>
      </c>
      <c r="T634" s="155">
        <f>$S$634*$H$634</f>
        <v>0</v>
      </c>
      <c r="AR634" s="89" t="s">
        <v>87</v>
      </c>
      <c r="AT634" s="89" t="s">
        <v>130</v>
      </c>
      <c r="AU634" s="89" t="s">
        <v>81</v>
      </c>
      <c r="AY634" s="6" t="s">
        <v>128</v>
      </c>
      <c r="BE634" s="156">
        <f>IF($N$634="základní",$J$634,0)</f>
        <v>0</v>
      </c>
      <c r="BF634" s="156">
        <f>IF($N$634="snížená",$J$634,0)</f>
        <v>0</v>
      </c>
      <c r="BG634" s="156">
        <f>IF($N$634="zákl. přenesená",$J$634,0)</f>
        <v>0</v>
      </c>
      <c r="BH634" s="156">
        <f>IF($N$634="sníž. přenesená",$J$634,0)</f>
        <v>0</v>
      </c>
      <c r="BI634" s="156">
        <f>IF($N$634="nulová",$J$634,0)</f>
        <v>0</v>
      </c>
      <c r="BJ634" s="89" t="s">
        <v>22</v>
      </c>
      <c r="BK634" s="156">
        <f>ROUND($I$634*$H$634,2)</f>
        <v>0</v>
      </c>
      <c r="BL634" s="89" t="s">
        <v>87</v>
      </c>
      <c r="BM634" s="89" t="s">
        <v>667</v>
      </c>
    </row>
    <row r="635" spans="2:47" s="6" customFormat="1" ht="16.5" customHeight="1">
      <c r="B635" s="23"/>
      <c r="C635" s="24"/>
      <c r="D635" s="157" t="s">
        <v>136</v>
      </c>
      <c r="E635" s="24"/>
      <c r="F635" s="158" t="s">
        <v>668</v>
      </c>
      <c r="G635" s="24"/>
      <c r="H635" s="24"/>
      <c r="J635" s="24"/>
      <c r="K635" s="24"/>
      <c r="L635" s="43"/>
      <c r="M635" s="56"/>
      <c r="N635" s="24"/>
      <c r="O635" s="24"/>
      <c r="P635" s="24"/>
      <c r="Q635" s="24"/>
      <c r="R635" s="24"/>
      <c r="S635" s="24"/>
      <c r="T635" s="57"/>
      <c r="AT635" s="6" t="s">
        <v>136</v>
      </c>
      <c r="AU635" s="6" t="s">
        <v>81</v>
      </c>
    </row>
    <row r="636" spans="2:47" s="6" customFormat="1" ht="57.75" customHeight="1">
      <c r="B636" s="23"/>
      <c r="C636" s="24"/>
      <c r="D636" s="159" t="s">
        <v>138</v>
      </c>
      <c r="E636" s="24"/>
      <c r="F636" s="160" t="s">
        <v>669</v>
      </c>
      <c r="G636" s="24"/>
      <c r="H636" s="24"/>
      <c r="J636" s="24"/>
      <c r="K636" s="24"/>
      <c r="L636" s="43"/>
      <c r="M636" s="56"/>
      <c r="N636" s="24"/>
      <c r="O636" s="24"/>
      <c r="P636" s="24"/>
      <c r="Q636" s="24"/>
      <c r="R636" s="24"/>
      <c r="S636" s="24"/>
      <c r="T636" s="57"/>
      <c r="AT636" s="6" t="s">
        <v>138</v>
      </c>
      <c r="AU636" s="6" t="s">
        <v>81</v>
      </c>
    </row>
    <row r="637" spans="2:51" s="6" customFormat="1" ht="15.75" customHeight="1">
      <c r="B637" s="161"/>
      <c r="C637" s="162"/>
      <c r="D637" s="159" t="s">
        <v>140</v>
      </c>
      <c r="E637" s="162"/>
      <c r="F637" s="163" t="s">
        <v>670</v>
      </c>
      <c r="G637" s="162"/>
      <c r="H637" s="162"/>
      <c r="J637" s="162"/>
      <c r="K637" s="162"/>
      <c r="L637" s="164"/>
      <c r="M637" s="165"/>
      <c r="N637" s="162"/>
      <c r="O637" s="162"/>
      <c r="P637" s="162"/>
      <c r="Q637" s="162"/>
      <c r="R637" s="162"/>
      <c r="S637" s="162"/>
      <c r="T637" s="166"/>
      <c r="AT637" s="167" t="s">
        <v>140</v>
      </c>
      <c r="AU637" s="167" t="s">
        <v>81</v>
      </c>
      <c r="AV637" s="167" t="s">
        <v>22</v>
      </c>
      <c r="AW637" s="167" t="s">
        <v>104</v>
      </c>
      <c r="AX637" s="167" t="s">
        <v>74</v>
      </c>
      <c r="AY637" s="167" t="s">
        <v>128</v>
      </c>
    </row>
    <row r="638" spans="2:51" s="6" customFormat="1" ht="15.75" customHeight="1">
      <c r="B638" s="161"/>
      <c r="C638" s="162"/>
      <c r="D638" s="159" t="s">
        <v>140</v>
      </c>
      <c r="E638" s="162"/>
      <c r="F638" s="163" t="s">
        <v>367</v>
      </c>
      <c r="G638" s="162"/>
      <c r="H638" s="162"/>
      <c r="J638" s="162"/>
      <c r="K638" s="162"/>
      <c r="L638" s="164"/>
      <c r="M638" s="165"/>
      <c r="N638" s="162"/>
      <c r="O638" s="162"/>
      <c r="P638" s="162"/>
      <c r="Q638" s="162"/>
      <c r="R638" s="162"/>
      <c r="S638" s="162"/>
      <c r="T638" s="166"/>
      <c r="AT638" s="167" t="s">
        <v>140</v>
      </c>
      <c r="AU638" s="167" t="s">
        <v>81</v>
      </c>
      <c r="AV638" s="167" t="s">
        <v>22</v>
      </c>
      <c r="AW638" s="167" t="s">
        <v>104</v>
      </c>
      <c r="AX638" s="167" t="s">
        <v>74</v>
      </c>
      <c r="AY638" s="167" t="s">
        <v>128</v>
      </c>
    </row>
    <row r="639" spans="2:51" s="6" customFormat="1" ht="15.75" customHeight="1">
      <c r="B639" s="161"/>
      <c r="C639" s="162"/>
      <c r="D639" s="159" t="s">
        <v>140</v>
      </c>
      <c r="E639" s="162"/>
      <c r="F639" s="163" t="s">
        <v>377</v>
      </c>
      <c r="G639" s="162"/>
      <c r="H639" s="162"/>
      <c r="J639" s="162"/>
      <c r="K639" s="162"/>
      <c r="L639" s="164"/>
      <c r="M639" s="165"/>
      <c r="N639" s="162"/>
      <c r="O639" s="162"/>
      <c r="P639" s="162"/>
      <c r="Q639" s="162"/>
      <c r="R639" s="162"/>
      <c r="S639" s="162"/>
      <c r="T639" s="166"/>
      <c r="AT639" s="167" t="s">
        <v>140</v>
      </c>
      <c r="AU639" s="167" t="s">
        <v>81</v>
      </c>
      <c r="AV639" s="167" t="s">
        <v>22</v>
      </c>
      <c r="AW639" s="167" t="s">
        <v>104</v>
      </c>
      <c r="AX639" s="167" t="s">
        <v>74</v>
      </c>
      <c r="AY639" s="167" t="s">
        <v>128</v>
      </c>
    </row>
    <row r="640" spans="2:51" s="6" customFormat="1" ht="15.75" customHeight="1">
      <c r="B640" s="168"/>
      <c r="C640" s="169"/>
      <c r="D640" s="159" t="s">
        <v>140</v>
      </c>
      <c r="E640" s="169"/>
      <c r="F640" s="170" t="s">
        <v>378</v>
      </c>
      <c r="G640" s="169"/>
      <c r="H640" s="171">
        <v>178.88</v>
      </c>
      <c r="J640" s="169"/>
      <c r="K640" s="169"/>
      <c r="L640" s="172"/>
      <c r="M640" s="173"/>
      <c r="N640" s="169"/>
      <c r="O640" s="169"/>
      <c r="P640" s="169"/>
      <c r="Q640" s="169"/>
      <c r="R640" s="169"/>
      <c r="S640" s="169"/>
      <c r="T640" s="174"/>
      <c r="AT640" s="175" t="s">
        <v>140</v>
      </c>
      <c r="AU640" s="175" t="s">
        <v>81</v>
      </c>
      <c r="AV640" s="175" t="s">
        <v>81</v>
      </c>
      <c r="AW640" s="175" t="s">
        <v>104</v>
      </c>
      <c r="AX640" s="175" t="s">
        <v>74</v>
      </c>
      <c r="AY640" s="175" t="s">
        <v>128</v>
      </c>
    </row>
    <row r="641" spans="2:51" s="6" customFormat="1" ht="15.75" customHeight="1">
      <c r="B641" s="184"/>
      <c r="C641" s="185"/>
      <c r="D641" s="159" t="s">
        <v>140</v>
      </c>
      <c r="E641" s="185"/>
      <c r="F641" s="186" t="s">
        <v>162</v>
      </c>
      <c r="G641" s="185"/>
      <c r="H641" s="187">
        <v>178.88</v>
      </c>
      <c r="J641" s="185"/>
      <c r="K641" s="185"/>
      <c r="L641" s="188"/>
      <c r="M641" s="189"/>
      <c r="N641" s="185"/>
      <c r="O641" s="185"/>
      <c r="P641" s="185"/>
      <c r="Q641" s="185"/>
      <c r="R641" s="185"/>
      <c r="S641" s="185"/>
      <c r="T641" s="190"/>
      <c r="AT641" s="191" t="s">
        <v>140</v>
      </c>
      <c r="AU641" s="191" t="s">
        <v>81</v>
      </c>
      <c r="AV641" s="191" t="s">
        <v>84</v>
      </c>
      <c r="AW641" s="191" t="s">
        <v>104</v>
      </c>
      <c r="AX641" s="191" t="s">
        <v>74</v>
      </c>
      <c r="AY641" s="191" t="s">
        <v>128</v>
      </c>
    </row>
    <row r="642" spans="2:51" s="6" customFormat="1" ht="15.75" customHeight="1">
      <c r="B642" s="176"/>
      <c r="C642" s="177"/>
      <c r="D642" s="159" t="s">
        <v>140</v>
      </c>
      <c r="E642" s="177"/>
      <c r="F642" s="178" t="s">
        <v>143</v>
      </c>
      <c r="G642" s="177"/>
      <c r="H642" s="179">
        <v>178.88</v>
      </c>
      <c r="J642" s="177"/>
      <c r="K642" s="177"/>
      <c r="L642" s="180"/>
      <c r="M642" s="181"/>
      <c r="N642" s="177"/>
      <c r="O642" s="177"/>
      <c r="P642" s="177"/>
      <c r="Q642" s="177"/>
      <c r="R642" s="177"/>
      <c r="S642" s="177"/>
      <c r="T642" s="182"/>
      <c r="AT642" s="183" t="s">
        <v>140</v>
      </c>
      <c r="AU642" s="183" t="s">
        <v>81</v>
      </c>
      <c r="AV642" s="183" t="s">
        <v>87</v>
      </c>
      <c r="AW642" s="183" t="s">
        <v>104</v>
      </c>
      <c r="AX642" s="183" t="s">
        <v>22</v>
      </c>
      <c r="AY642" s="183" t="s">
        <v>128</v>
      </c>
    </row>
    <row r="643" spans="2:65" s="6" customFormat="1" ht="15.75" customHeight="1">
      <c r="B643" s="23"/>
      <c r="C643" s="145" t="s">
        <v>646</v>
      </c>
      <c r="D643" s="145" t="s">
        <v>130</v>
      </c>
      <c r="E643" s="146" t="s">
        <v>671</v>
      </c>
      <c r="F643" s="147" t="s">
        <v>672</v>
      </c>
      <c r="G643" s="148" t="s">
        <v>133</v>
      </c>
      <c r="H643" s="149">
        <v>178.88</v>
      </c>
      <c r="I643" s="150"/>
      <c r="J643" s="151">
        <f>ROUND($I$643*$H$643,2)</f>
        <v>0</v>
      </c>
      <c r="K643" s="147" t="s">
        <v>134</v>
      </c>
      <c r="L643" s="43"/>
      <c r="M643" s="152"/>
      <c r="N643" s="153" t="s">
        <v>45</v>
      </c>
      <c r="O643" s="24"/>
      <c r="P643" s="154">
        <f>$O$643*$H$643</f>
        <v>0</v>
      </c>
      <c r="Q643" s="154">
        <v>0</v>
      </c>
      <c r="R643" s="154">
        <f>$Q$643*$H$643</f>
        <v>0</v>
      </c>
      <c r="S643" s="154">
        <v>0</v>
      </c>
      <c r="T643" s="155">
        <f>$S$643*$H$643</f>
        <v>0</v>
      </c>
      <c r="AR643" s="89" t="s">
        <v>87</v>
      </c>
      <c r="AT643" s="89" t="s">
        <v>130</v>
      </c>
      <c r="AU643" s="89" t="s">
        <v>81</v>
      </c>
      <c r="AY643" s="6" t="s">
        <v>128</v>
      </c>
      <c r="BE643" s="156">
        <f>IF($N$643="základní",$J$643,0)</f>
        <v>0</v>
      </c>
      <c r="BF643" s="156">
        <f>IF($N$643="snížená",$J$643,0)</f>
        <v>0</v>
      </c>
      <c r="BG643" s="156">
        <f>IF($N$643="zákl. přenesená",$J$643,0)</f>
        <v>0</v>
      </c>
      <c r="BH643" s="156">
        <f>IF($N$643="sníž. přenesená",$J$643,0)</f>
        <v>0</v>
      </c>
      <c r="BI643" s="156">
        <f>IF($N$643="nulová",$J$643,0)</f>
        <v>0</v>
      </c>
      <c r="BJ643" s="89" t="s">
        <v>22</v>
      </c>
      <c r="BK643" s="156">
        <f>ROUND($I$643*$H$643,2)</f>
        <v>0</v>
      </c>
      <c r="BL643" s="89" t="s">
        <v>87</v>
      </c>
      <c r="BM643" s="89" t="s">
        <v>673</v>
      </c>
    </row>
    <row r="644" spans="2:47" s="6" customFormat="1" ht="27" customHeight="1">
      <c r="B644" s="23"/>
      <c r="C644" s="24"/>
      <c r="D644" s="157" t="s">
        <v>136</v>
      </c>
      <c r="E644" s="24"/>
      <c r="F644" s="158" t="s">
        <v>674</v>
      </c>
      <c r="G644" s="24"/>
      <c r="H644" s="24"/>
      <c r="J644" s="24"/>
      <c r="K644" s="24"/>
      <c r="L644" s="43"/>
      <c r="M644" s="56"/>
      <c r="N644" s="24"/>
      <c r="O644" s="24"/>
      <c r="P644" s="24"/>
      <c r="Q644" s="24"/>
      <c r="R644" s="24"/>
      <c r="S644" s="24"/>
      <c r="T644" s="57"/>
      <c r="AT644" s="6" t="s">
        <v>136</v>
      </c>
      <c r="AU644" s="6" t="s">
        <v>81</v>
      </c>
    </row>
    <row r="645" spans="2:47" s="6" customFormat="1" ht="30.75" customHeight="1">
      <c r="B645" s="23"/>
      <c r="C645" s="24"/>
      <c r="D645" s="159" t="s">
        <v>138</v>
      </c>
      <c r="E645" s="24"/>
      <c r="F645" s="160" t="s">
        <v>675</v>
      </c>
      <c r="G645" s="24"/>
      <c r="H645" s="24"/>
      <c r="J645" s="24"/>
      <c r="K645" s="24"/>
      <c r="L645" s="43"/>
      <c r="M645" s="56"/>
      <c r="N645" s="24"/>
      <c r="O645" s="24"/>
      <c r="P645" s="24"/>
      <c r="Q645" s="24"/>
      <c r="R645" s="24"/>
      <c r="S645" s="24"/>
      <c r="T645" s="57"/>
      <c r="AT645" s="6" t="s">
        <v>138</v>
      </c>
      <c r="AU645" s="6" t="s">
        <v>81</v>
      </c>
    </row>
    <row r="646" spans="2:51" s="6" customFormat="1" ht="15.75" customHeight="1">
      <c r="B646" s="161"/>
      <c r="C646" s="162"/>
      <c r="D646" s="159" t="s">
        <v>140</v>
      </c>
      <c r="E646" s="162"/>
      <c r="F646" s="163" t="s">
        <v>676</v>
      </c>
      <c r="G646" s="162"/>
      <c r="H646" s="162"/>
      <c r="J646" s="162"/>
      <c r="K646" s="162"/>
      <c r="L646" s="164"/>
      <c r="M646" s="165"/>
      <c r="N646" s="162"/>
      <c r="O646" s="162"/>
      <c r="P646" s="162"/>
      <c r="Q646" s="162"/>
      <c r="R646" s="162"/>
      <c r="S646" s="162"/>
      <c r="T646" s="166"/>
      <c r="AT646" s="167" t="s">
        <v>140</v>
      </c>
      <c r="AU646" s="167" t="s">
        <v>81</v>
      </c>
      <c r="AV646" s="167" t="s">
        <v>22</v>
      </c>
      <c r="AW646" s="167" t="s">
        <v>104</v>
      </c>
      <c r="AX646" s="167" t="s">
        <v>74</v>
      </c>
      <c r="AY646" s="167" t="s">
        <v>128</v>
      </c>
    </row>
    <row r="647" spans="2:51" s="6" customFormat="1" ht="15.75" customHeight="1">
      <c r="B647" s="161"/>
      <c r="C647" s="162"/>
      <c r="D647" s="159" t="s">
        <v>140</v>
      </c>
      <c r="E647" s="162"/>
      <c r="F647" s="163" t="s">
        <v>367</v>
      </c>
      <c r="G647" s="162"/>
      <c r="H647" s="162"/>
      <c r="J647" s="162"/>
      <c r="K647" s="162"/>
      <c r="L647" s="164"/>
      <c r="M647" s="165"/>
      <c r="N647" s="162"/>
      <c r="O647" s="162"/>
      <c r="P647" s="162"/>
      <c r="Q647" s="162"/>
      <c r="R647" s="162"/>
      <c r="S647" s="162"/>
      <c r="T647" s="166"/>
      <c r="AT647" s="167" t="s">
        <v>140</v>
      </c>
      <c r="AU647" s="167" t="s">
        <v>81</v>
      </c>
      <c r="AV647" s="167" t="s">
        <v>22</v>
      </c>
      <c r="AW647" s="167" t="s">
        <v>104</v>
      </c>
      <c r="AX647" s="167" t="s">
        <v>74</v>
      </c>
      <c r="AY647" s="167" t="s">
        <v>128</v>
      </c>
    </row>
    <row r="648" spans="2:51" s="6" customFormat="1" ht="15.75" customHeight="1">
      <c r="B648" s="161"/>
      <c r="C648" s="162"/>
      <c r="D648" s="159" t="s">
        <v>140</v>
      </c>
      <c r="E648" s="162"/>
      <c r="F648" s="163" t="s">
        <v>377</v>
      </c>
      <c r="G648" s="162"/>
      <c r="H648" s="162"/>
      <c r="J648" s="162"/>
      <c r="K648" s="162"/>
      <c r="L648" s="164"/>
      <c r="M648" s="165"/>
      <c r="N648" s="162"/>
      <c r="O648" s="162"/>
      <c r="P648" s="162"/>
      <c r="Q648" s="162"/>
      <c r="R648" s="162"/>
      <c r="S648" s="162"/>
      <c r="T648" s="166"/>
      <c r="AT648" s="167" t="s">
        <v>140</v>
      </c>
      <c r="AU648" s="167" t="s">
        <v>81</v>
      </c>
      <c r="AV648" s="167" t="s">
        <v>22</v>
      </c>
      <c r="AW648" s="167" t="s">
        <v>104</v>
      </c>
      <c r="AX648" s="167" t="s">
        <v>74</v>
      </c>
      <c r="AY648" s="167" t="s">
        <v>128</v>
      </c>
    </row>
    <row r="649" spans="2:51" s="6" customFormat="1" ht="15.75" customHeight="1">
      <c r="B649" s="168"/>
      <c r="C649" s="169"/>
      <c r="D649" s="159" t="s">
        <v>140</v>
      </c>
      <c r="E649" s="169"/>
      <c r="F649" s="170" t="s">
        <v>378</v>
      </c>
      <c r="G649" s="169"/>
      <c r="H649" s="171">
        <v>178.88</v>
      </c>
      <c r="J649" s="169"/>
      <c r="K649" s="169"/>
      <c r="L649" s="172"/>
      <c r="M649" s="173"/>
      <c r="N649" s="169"/>
      <c r="O649" s="169"/>
      <c r="P649" s="169"/>
      <c r="Q649" s="169"/>
      <c r="R649" s="169"/>
      <c r="S649" s="169"/>
      <c r="T649" s="174"/>
      <c r="AT649" s="175" t="s">
        <v>140</v>
      </c>
      <c r="AU649" s="175" t="s">
        <v>81</v>
      </c>
      <c r="AV649" s="175" t="s">
        <v>81</v>
      </c>
      <c r="AW649" s="175" t="s">
        <v>104</v>
      </c>
      <c r="AX649" s="175" t="s">
        <v>74</v>
      </c>
      <c r="AY649" s="175" t="s">
        <v>128</v>
      </c>
    </row>
    <row r="650" spans="2:51" s="6" customFormat="1" ht="15.75" customHeight="1">
      <c r="B650" s="184"/>
      <c r="C650" s="185"/>
      <c r="D650" s="159" t="s">
        <v>140</v>
      </c>
      <c r="E650" s="185"/>
      <c r="F650" s="186" t="s">
        <v>162</v>
      </c>
      <c r="G650" s="185"/>
      <c r="H650" s="187">
        <v>178.88</v>
      </c>
      <c r="J650" s="185"/>
      <c r="K650" s="185"/>
      <c r="L650" s="188"/>
      <c r="M650" s="189"/>
      <c r="N650" s="185"/>
      <c r="O650" s="185"/>
      <c r="P650" s="185"/>
      <c r="Q650" s="185"/>
      <c r="R650" s="185"/>
      <c r="S650" s="185"/>
      <c r="T650" s="190"/>
      <c r="AT650" s="191" t="s">
        <v>140</v>
      </c>
      <c r="AU650" s="191" t="s">
        <v>81</v>
      </c>
      <c r="AV650" s="191" t="s">
        <v>84</v>
      </c>
      <c r="AW650" s="191" t="s">
        <v>104</v>
      </c>
      <c r="AX650" s="191" t="s">
        <v>74</v>
      </c>
      <c r="AY650" s="191" t="s">
        <v>128</v>
      </c>
    </row>
    <row r="651" spans="2:51" s="6" customFormat="1" ht="15.75" customHeight="1">
      <c r="B651" s="176"/>
      <c r="C651" s="177"/>
      <c r="D651" s="159" t="s">
        <v>140</v>
      </c>
      <c r="E651" s="177"/>
      <c r="F651" s="178" t="s">
        <v>143</v>
      </c>
      <c r="G651" s="177"/>
      <c r="H651" s="179">
        <v>178.88</v>
      </c>
      <c r="J651" s="177"/>
      <c r="K651" s="177"/>
      <c r="L651" s="180"/>
      <c r="M651" s="181"/>
      <c r="N651" s="177"/>
      <c r="O651" s="177"/>
      <c r="P651" s="177"/>
      <c r="Q651" s="177"/>
      <c r="R651" s="177"/>
      <c r="S651" s="177"/>
      <c r="T651" s="182"/>
      <c r="AT651" s="183" t="s">
        <v>140</v>
      </c>
      <c r="AU651" s="183" t="s">
        <v>81</v>
      </c>
      <c r="AV651" s="183" t="s">
        <v>87</v>
      </c>
      <c r="AW651" s="183" t="s">
        <v>104</v>
      </c>
      <c r="AX651" s="183" t="s">
        <v>22</v>
      </c>
      <c r="AY651" s="183" t="s">
        <v>128</v>
      </c>
    </row>
    <row r="652" spans="2:65" s="6" customFormat="1" ht="15.75" customHeight="1">
      <c r="B652" s="23"/>
      <c r="C652" s="145" t="s">
        <v>677</v>
      </c>
      <c r="D652" s="145" t="s">
        <v>130</v>
      </c>
      <c r="E652" s="146" t="s">
        <v>678</v>
      </c>
      <c r="F652" s="147" t="s">
        <v>679</v>
      </c>
      <c r="G652" s="148" t="s">
        <v>133</v>
      </c>
      <c r="H652" s="149">
        <v>178.88</v>
      </c>
      <c r="I652" s="150"/>
      <c r="J652" s="151">
        <f>ROUND($I$652*$H$652,2)</f>
        <v>0</v>
      </c>
      <c r="K652" s="147" t="s">
        <v>134</v>
      </c>
      <c r="L652" s="43"/>
      <c r="M652" s="152"/>
      <c r="N652" s="153" t="s">
        <v>45</v>
      </c>
      <c r="O652" s="24"/>
      <c r="P652" s="154">
        <f>$O$652*$H$652</f>
        <v>0</v>
      </c>
      <c r="Q652" s="154">
        <v>0</v>
      </c>
      <c r="R652" s="154">
        <f>$Q$652*$H$652</f>
        <v>0</v>
      </c>
      <c r="S652" s="154">
        <v>0</v>
      </c>
      <c r="T652" s="155">
        <f>$S$652*$H$652</f>
        <v>0</v>
      </c>
      <c r="AR652" s="89" t="s">
        <v>87</v>
      </c>
      <c r="AT652" s="89" t="s">
        <v>130</v>
      </c>
      <c r="AU652" s="89" t="s">
        <v>81</v>
      </c>
      <c r="AY652" s="6" t="s">
        <v>128</v>
      </c>
      <c r="BE652" s="156">
        <f>IF($N$652="základní",$J$652,0)</f>
        <v>0</v>
      </c>
      <c r="BF652" s="156">
        <f>IF($N$652="snížená",$J$652,0)</f>
        <v>0</v>
      </c>
      <c r="BG652" s="156">
        <f>IF($N$652="zákl. přenesená",$J$652,0)</f>
        <v>0</v>
      </c>
      <c r="BH652" s="156">
        <f>IF($N$652="sníž. přenesená",$J$652,0)</f>
        <v>0</v>
      </c>
      <c r="BI652" s="156">
        <f>IF($N$652="nulová",$J$652,0)</f>
        <v>0</v>
      </c>
      <c r="BJ652" s="89" t="s">
        <v>22</v>
      </c>
      <c r="BK652" s="156">
        <f>ROUND($I$652*$H$652,2)</f>
        <v>0</v>
      </c>
      <c r="BL652" s="89" t="s">
        <v>87</v>
      </c>
      <c r="BM652" s="89" t="s">
        <v>680</v>
      </c>
    </row>
    <row r="653" spans="2:47" s="6" customFormat="1" ht="27" customHeight="1">
      <c r="B653" s="23"/>
      <c r="C653" s="24"/>
      <c r="D653" s="157" t="s">
        <v>136</v>
      </c>
      <c r="E653" s="24"/>
      <c r="F653" s="158" t="s">
        <v>681</v>
      </c>
      <c r="G653" s="24"/>
      <c r="H653" s="24"/>
      <c r="J653" s="24"/>
      <c r="K653" s="24"/>
      <c r="L653" s="43"/>
      <c r="M653" s="56"/>
      <c r="N653" s="24"/>
      <c r="O653" s="24"/>
      <c r="P653" s="24"/>
      <c r="Q653" s="24"/>
      <c r="R653" s="24"/>
      <c r="S653" s="24"/>
      <c r="T653" s="57"/>
      <c r="AT653" s="6" t="s">
        <v>136</v>
      </c>
      <c r="AU653" s="6" t="s">
        <v>81</v>
      </c>
    </row>
    <row r="654" spans="2:47" s="6" customFormat="1" ht="30.75" customHeight="1">
      <c r="B654" s="23"/>
      <c r="C654" s="24"/>
      <c r="D654" s="159" t="s">
        <v>138</v>
      </c>
      <c r="E654" s="24"/>
      <c r="F654" s="160" t="s">
        <v>675</v>
      </c>
      <c r="G654" s="24"/>
      <c r="H654" s="24"/>
      <c r="J654" s="24"/>
      <c r="K654" s="24"/>
      <c r="L654" s="43"/>
      <c r="M654" s="56"/>
      <c r="N654" s="24"/>
      <c r="O654" s="24"/>
      <c r="P654" s="24"/>
      <c r="Q654" s="24"/>
      <c r="R654" s="24"/>
      <c r="S654" s="24"/>
      <c r="T654" s="57"/>
      <c r="AT654" s="6" t="s">
        <v>138</v>
      </c>
      <c r="AU654" s="6" t="s">
        <v>81</v>
      </c>
    </row>
    <row r="655" spans="2:51" s="6" customFormat="1" ht="15.75" customHeight="1">
      <c r="B655" s="161"/>
      <c r="C655" s="162"/>
      <c r="D655" s="159" t="s">
        <v>140</v>
      </c>
      <c r="E655" s="162"/>
      <c r="F655" s="163" t="s">
        <v>682</v>
      </c>
      <c r="G655" s="162"/>
      <c r="H655" s="162"/>
      <c r="J655" s="162"/>
      <c r="K655" s="162"/>
      <c r="L655" s="164"/>
      <c r="M655" s="165"/>
      <c r="N655" s="162"/>
      <c r="O655" s="162"/>
      <c r="P655" s="162"/>
      <c r="Q655" s="162"/>
      <c r="R655" s="162"/>
      <c r="S655" s="162"/>
      <c r="T655" s="166"/>
      <c r="AT655" s="167" t="s">
        <v>140</v>
      </c>
      <c r="AU655" s="167" t="s">
        <v>81</v>
      </c>
      <c r="AV655" s="167" t="s">
        <v>22</v>
      </c>
      <c r="AW655" s="167" t="s">
        <v>104</v>
      </c>
      <c r="AX655" s="167" t="s">
        <v>74</v>
      </c>
      <c r="AY655" s="167" t="s">
        <v>128</v>
      </c>
    </row>
    <row r="656" spans="2:51" s="6" customFormat="1" ht="15.75" customHeight="1">
      <c r="B656" s="161"/>
      <c r="C656" s="162"/>
      <c r="D656" s="159" t="s">
        <v>140</v>
      </c>
      <c r="E656" s="162"/>
      <c r="F656" s="163" t="s">
        <v>367</v>
      </c>
      <c r="G656" s="162"/>
      <c r="H656" s="162"/>
      <c r="J656" s="162"/>
      <c r="K656" s="162"/>
      <c r="L656" s="164"/>
      <c r="M656" s="165"/>
      <c r="N656" s="162"/>
      <c r="O656" s="162"/>
      <c r="P656" s="162"/>
      <c r="Q656" s="162"/>
      <c r="R656" s="162"/>
      <c r="S656" s="162"/>
      <c r="T656" s="166"/>
      <c r="AT656" s="167" t="s">
        <v>140</v>
      </c>
      <c r="AU656" s="167" t="s">
        <v>81</v>
      </c>
      <c r="AV656" s="167" t="s">
        <v>22</v>
      </c>
      <c r="AW656" s="167" t="s">
        <v>104</v>
      </c>
      <c r="AX656" s="167" t="s">
        <v>74</v>
      </c>
      <c r="AY656" s="167" t="s">
        <v>128</v>
      </c>
    </row>
    <row r="657" spans="2:51" s="6" customFormat="1" ht="15.75" customHeight="1">
      <c r="B657" s="161"/>
      <c r="C657" s="162"/>
      <c r="D657" s="159" t="s">
        <v>140</v>
      </c>
      <c r="E657" s="162"/>
      <c r="F657" s="163" t="s">
        <v>377</v>
      </c>
      <c r="G657" s="162"/>
      <c r="H657" s="162"/>
      <c r="J657" s="162"/>
      <c r="K657" s="162"/>
      <c r="L657" s="164"/>
      <c r="M657" s="165"/>
      <c r="N657" s="162"/>
      <c r="O657" s="162"/>
      <c r="P657" s="162"/>
      <c r="Q657" s="162"/>
      <c r="R657" s="162"/>
      <c r="S657" s="162"/>
      <c r="T657" s="166"/>
      <c r="AT657" s="167" t="s">
        <v>140</v>
      </c>
      <c r="AU657" s="167" t="s">
        <v>81</v>
      </c>
      <c r="AV657" s="167" t="s">
        <v>22</v>
      </c>
      <c r="AW657" s="167" t="s">
        <v>104</v>
      </c>
      <c r="AX657" s="167" t="s">
        <v>74</v>
      </c>
      <c r="AY657" s="167" t="s">
        <v>128</v>
      </c>
    </row>
    <row r="658" spans="2:51" s="6" customFormat="1" ht="15.75" customHeight="1">
      <c r="B658" s="168"/>
      <c r="C658" s="169"/>
      <c r="D658" s="159" t="s">
        <v>140</v>
      </c>
      <c r="E658" s="169"/>
      <c r="F658" s="170" t="s">
        <v>378</v>
      </c>
      <c r="G658" s="169"/>
      <c r="H658" s="171">
        <v>178.88</v>
      </c>
      <c r="J658" s="169"/>
      <c r="K658" s="169"/>
      <c r="L658" s="172"/>
      <c r="M658" s="173"/>
      <c r="N658" s="169"/>
      <c r="O658" s="169"/>
      <c r="P658" s="169"/>
      <c r="Q658" s="169"/>
      <c r="R658" s="169"/>
      <c r="S658" s="169"/>
      <c r="T658" s="174"/>
      <c r="AT658" s="175" t="s">
        <v>140</v>
      </c>
      <c r="AU658" s="175" t="s">
        <v>81</v>
      </c>
      <c r="AV658" s="175" t="s">
        <v>81</v>
      </c>
      <c r="AW658" s="175" t="s">
        <v>104</v>
      </c>
      <c r="AX658" s="175" t="s">
        <v>74</v>
      </c>
      <c r="AY658" s="175" t="s">
        <v>128</v>
      </c>
    </row>
    <row r="659" spans="2:51" s="6" customFormat="1" ht="15.75" customHeight="1">
      <c r="B659" s="184"/>
      <c r="C659" s="185"/>
      <c r="D659" s="159" t="s">
        <v>140</v>
      </c>
      <c r="E659" s="185"/>
      <c r="F659" s="186" t="s">
        <v>162</v>
      </c>
      <c r="G659" s="185"/>
      <c r="H659" s="187">
        <v>178.88</v>
      </c>
      <c r="J659" s="185"/>
      <c r="K659" s="185"/>
      <c r="L659" s="188"/>
      <c r="M659" s="189"/>
      <c r="N659" s="185"/>
      <c r="O659" s="185"/>
      <c r="P659" s="185"/>
      <c r="Q659" s="185"/>
      <c r="R659" s="185"/>
      <c r="S659" s="185"/>
      <c r="T659" s="190"/>
      <c r="AT659" s="191" t="s">
        <v>140</v>
      </c>
      <c r="AU659" s="191" t="s">
        <v>81</v>
      </c>
      <c r="AV659" s="191" t="s">
        <v>84</v>
      </c>
      <c r="AW659" s="191" t="s">
        <v>104</v>
      </c>
      <c r="AX659" s="191" t="s">
        <v>74</v>
      </c>
      <c r="AY659" s="191" t="s">
        <v>128</v>
      </c>
    </row>
    <row r="660" spans="2:51" s="6" customFormat="1" ht="15.75" customHeight="1">
      <c r="B660" s="176"/>
      <c r="C660" s="177"/>
      <c r="D660" s="159" t="s">
        <v>140</v>
      </c>
      <c r="E660" s="177"/>
      <c r="F660" s="178" t="s">
        <v>143</v>
      </c>
      <c r="G660" s="177"/>
      <c r="H660" s="179">
        <v>178.88</v>
      </c>
      <c r="J660" s="177"/>
      <c r="K660" s="177"/>
      <c r="L660" s="180"/>
      <c r="M660" s="181"/>
      <c r="N660" s="177"/>
      <c r="O660" s="177"/>
      <c r="P660" s="177"/>
      <c r="Q660" s="177"/>
      <c r="R660" s="177"/>
      <c r="S660" s="177"/>
      <c r="T660" s="182"/>
      <c r="AT660" s="183" t="s">
        <v>140</v>
      </c>
      <c r="AU660" s="183" t="s">
        <v>81</v>
      </c>
      <c r="AV660" s="183" t="s">
        <v>87</v>
      </c>
      <c r="AW660" s="183" t="s">
        <v>104</v>
      </c>
      <c r="AX660" s="183" t="s">
        <v>22</v>
      </c>
      <c r="AY660" s="183" t="s">
        <v>128</v>
      </c>
    </row>
    <row r="661" spans="2:63" s="132" customFormat="1" ht="30.75" customHeight="1">
      <c r="B661" s="133"/>
      <c r="C661" s="134"/>
      <c r="D661" s="134" t="s">
        <v>73</v>
      </c>
      <c r="E661" s="143" t="s">
        <v>93</v>
      </c>
      <c r="F661" s="143" t="s">
        <v>683</v>
      </c>
      <c r="G661" s="134"/>
      <c r="H661" s="134"/>
      <c r="J661" s="144">
        <f>$BK$661</f>
        <v>0</v>
      </c>
      <c r="K661" s="134"/>
      <c r="L661" s="137"/>
      <c r="M661" s="138"/>
      <c r="N661" s="134"/>
      <c r="O661" s="134"/>
      <c r="P661" s="139">
        <f>SUM($P$662:$P$791)</f>
        <v>0</v>
      </c>
      <c r="Q661" s="134"/>
      <c r="R661" s="139">
        <f>SUM($R$662:$R$791)</f>
        <v>197.58432671999998</v>
      </c>
      <c r="S661" s="134"/>
      <c r="T661" s="140">
        <f>SUM($T$662:$T$791)</f>
        <v>0</v>
      </c>
      <c r="AR661" s="141" t="s">
        <v>22</v>
      </c>
      <c r="AT661" s="141" t="s">
        <v>73</v>
      </c>
      <c r="AU661" s="141" t="s">
        <v>22</v>
      </c>
      <c r="AY661" s="141" t="s">
        <v>128</v>
      </c>
      <c r="BK661" s="142">
        <f>SUM($BK$662:$BK$791)</f>
        <v>0</v>
      </c>
    </row>
    <row r="662" spans="2:65" s="6" customFormat="1" ht="15.75" customHeight="1">
      <c r="B662" s="23"/>
      <c r="C662" s="145" t="s">
        <v>684</v>
      </c>
      <c r="D662" s="145" t="s">
        <v>130</v>
      </c>
      <c r="E662" s="146" t="s">
        <v>685</v>
      </c>
      <c r="F662" s="147" t="s">
        <v>686</v>
      </c>
      <c r="G662" s="148" t="s">
        <v>153</v>
      </c>
      <c r="H662" s="149">
        <v>86.568</v>
      </c>
      <c r="I662" s="150"/>
      <c r="J662" s="151">
        <f>ROUND($I$662*$H$662,2)</f>
        <v>0</v>
      </c>
      <c r="K662" s="147" t="s">
        <v>134</v>
      </c>
      <c r="L662" s="43"/>
      <c r="M662" s="152"/>
      <c r="N662" s="153" t="s">
        <v>45</v>
      </c>
      <c r="O662" s="24"/>
      <c r="P662" s="154">
        <f>$O$662*$H$662</f>
        <v>0</v>
      </c>
      <c r="Q662" s="154">
        <v>2.25634</v>
      </c>
      <c r="R662" s="154">
        <f>$Q$662*$H$662</f>
        <v>195.32684111999998</v>
      </c>
      <c r="S662" s="154">
        <v>0</v>
      </c>
      <c r="T662" s="155">
        <f>$S$662*$H$662</f>
        <v>0</v>
      </c>
      <c r="AR662" s="89" t="s">
        <v>87</v>
      </c>
      <c r="AT662" s="89" t="s">
        <v>130</v>
      </c>
      <c r="AU662" s="89" t="s">
        <v>81</v>
      </c>
      <c r="AY662" s="6" t="s">
        <v>128</v>
      </c>
      <c r="BE662" s="156">
        <f>IF($N$662="základní",$J$662,0)</f>
        <v>0</v>
      </c>
      <c r="BF662" s="156">
        <f>IF($N$662="snížená",$J$662,0)</f>
        <v>0</v>
      </c>
      <c r="BG662" s="156">
        <f>IF($N$662="zákl. přenesená",$J$662,0)</f>
        <v>0</v>
      </c>
      <c r="BH662" s="156">
        <f>IF($N$662="sníž. přenesená",$J$662,0)</f>
        <v>0</v>
      </c>
      <c r="BI662" s="156">
        <f>IF($N$662="nulová",$J$662,0)</f>
        <v>0</v>
      </c>
      <c r="BJ662" s="89" t="s">
        <v>22</v>
      </c>
      <c r="BK662" s="156">
        <f>ROUND($I$662*$H$662,2)</f>
        <v>0</v>
      </c>
      <c r="BL662" s="89" t="s">
        <v>87</v>
      </c>
      <c r="BM662" s="89" t="s">
        <v>687</v>
      </c>
    </row>
    <row r="663" spans="2:47" s="6" customFormat="1" ht="16.5" customHeight="1">
      <c r="B663" s="23"/>
      <c r="C663" s="24"/>
      <c r="D663" s="157" t="s">
        <v>136</v>
      </c>
      <c r="E663" s="24"/>
      <c r="F663" s="158" t="s">
        <v>688</v>
      </c>
      <c r="G663" s="24"/>
      <c r="H663" s="24"/>
      <c r="J663" s="24"/>
      <c r="K663" s="24"/>
      <c r="L663" s="43"/>
      <c r="M663" s="56"/>
      <c r="N663" s="24"/>
      <c r="O663" s="24"/>
      <c r="P663" s="24"/>
      <c r="Q663" s="24"/>
      <c r="R663" s="24"/>
      <c r="S663" s="24"/>
      <c r="T663" s="57"/>
      <c r="AT663" s="6" t="s">
        <v>136</v>
      </c>
      <c r="AU663" s="6" t="s">
        <v>81</v>
      </c>
    </row>
    <row r="664" spans="2:47" s="6" customFormat="1" ht="152.25" customHeight="1">
      <c r="B664" s="23"/>
      <c r="C664" s="24"/>
      <c r="D664" s="159" t="s">
        <v>138</v>
      </c>
      <c r="E664" s="24"/>
      <c r="F664" s="160" t="s">
        <v>689</v>
      </c>
      <c r="G664" s="24"/>
      <c r="H664" s="24"/>
      <c r="J664" s="24"/>
      <c r="K664" s="24"/>
      <c r="L664" s="43"/>
      <c r="M664" s="56"/>
      <c r="N664" s="24"/>
      <c r="O664" s="24"/>
      <c r="P664" s="24"/>
      <c r="Q664" s="24"/>
      <c r="R664" s="24"/>
      <c r="S664" s="24"/>
      <c r="T664" s="57"/>
      <c r="AT664" s="6" t="s">
        <v>138</v>
      </c>
      <c r="AU664" s="6" t="s">
        <v>81</v>
      </c>
    </row>
    <row r="665" spans="2:51" s="6" customFormat="1" ht="15.75" customHeight="1">
      <c r="B665" s="161"/>
      <c r="C665" s="162"/>
      <c r="D665" s="159" t="s">
        <v>140</v>
      </c>
      <c r="E665" s="162"/>
      <c r="F665" s="163" t="s">
        <v>690</v>
      </c>
      <c r="G665" s="162"/>
      <c r="H665" s="162"/>
      <c r="J665" s="162"/>
      <c r="K665" s="162"/>
      <c r="L665" s="164"/>
      <c r="M665" s="165"/>
      <c r="N665" s="162"/>
      <c r="O665" s="162"/>
      <c r="P665" s="162"/>
      <c r="Q665" s="162"/>
      <c r="R665" s="162"/>
      <c r="S665" s="162"/>
      <c r="T665" s="166"/>
      <c r="AT665" s="167" t="s">
        <v>140</v>
      </c>
      <c r="AU665" s="167" t="s">
        <v>81</v>
      </c>
      <c r="AV665" s="167" t="s">
        <v>22</v>
      </c>
      <c r="AW665" s="167" t="s">
        <v>104</v>
      </c>
      <c r="AX665" s="167" t="s">
        <v>74</v>
      </c>
      <c r="AY665" s="167" t="s">
        <v>128</v>
      </c>
    </row>
    <row r="666" spans="2:51" s="6" customFormat="1" ht="15.75" customHeight="1">
      <c r="B666" s="161"/>
      <c r="C666" s="162"/>
      <c r="D666" s="159" t="s">
        <v>140</v>
      </c>
      <c r="E666" s="162"/>
      <c r="F666" s="163" t="s">
        <v>270</v>
      </c>
      <c r="G666" s="162"/>
      <c r="H666" s="162"/>
      <c r="J666" s="162"/>
      <c r="K666" s="162"/>
      <c r="L666" s="164"/>
      <c r="M666" s="165"/>
      <c r="N666" s="162"/>
      <c r="O666" s="162"/>
      <c r="P666" s="162"/>
      <c r="Q666" s="162"/>
      <c r="R666" s="162"/>
      <c r="S666" s="162"/>
      <c r="T666" s="166"/>
      <c r="AT666" s="167" t="s">
        <v>140</v>
      </c>
      <c r="AU666" s="167" t="s">
        <v>81</v>
      </c>
      <c r="AV666" s="167" t="s">
        <v>22</v>
      </c>
      <c r="AW666" s="167" t="s">
        <v>104</v>
      </c>
      <c r="AX666" s="167" t="s">
        <v>74</v>
      </c>
      <c r="AY666" s="167" t="s">
        <v>128</v>
      </c>
    </row>
    <row r="667" spans="2:51" s="6" customFormat="1" ht="15.75" customHeight="1">
      <c r="B667" s="161"/>
      <c r="C667" s="162"/>
      <c r="D667" s="159" t="s">
        <v>140</v>
      </c>
      <c r="E667" s="162"/>
      <c r="F667" s="163" t="s">
        <v>524</v>
      </c>
      <c r="G667" s="162"/>
      <c r="H667" s="162"/>
      <c r="J667" s="162"/>
      <c r="K667" s="162"/>
      <c r="L667" s="164"/>
      <c r="M667" s="165"/>
      <c r="N667" s="162"/>
      <c r="O667" s="162"/>
      <c r="P667" s="162"/>
      <c r="Q667" s="162"/>
      <c r="R667" s="162"/>
      <c r="S667" s="162"/>
      <c r="T667" s="166"/>
      <c r="AT667" s="167" t="s">
        <v>140</v>
      </c>
      <c r="AU667" s="167" t="s">
        <v>81</v>
      </c>
      <c r="AV667" s="167" t="s">
        <v>22</v>
      </c>
      <c r="AW667" s="167" t="s">
        <v>104</v>
      </c>
      <c r="AX667" s="167" t="s">
        <v>74</v>
      </c>
      <c r="AY667" s="167" t="s">
        <v>128</v>
      </c>
    </row>
    <row r="668" spans="2:51" s="6" customFormat="1" ht="15.75" customHeight="1">
      <c r="B668" s="168"/>
      <c r="C668" s="169"/>
      <c r="D668" s="159" t="s">
        <v>140</v>
      </c>
      <c r="E668" s="169"/>
      <c r="F668" s="170" t="s">
        <v>691</v>
      </c>
      <c r="G668" s="169"/>
      <c r="H668" s="171">
        <v>1.332</v>
      </c>
      <c r="J668" s="169"/>
      <c r="K668" s="169"/>
      <c r="L668" s="172"/>
      <c r="M668" s="173"/>
      <c r="N668" s="169"/>
      <c r="O668" s="169"/>
      <c r="P668" s="169"/>
      <c r="Q668" s="169"/>
      <c r="R668" s="169"/>
      <c r="S668" s="169"/>
      <c r="T668" s="174"/>
      <c r="AT668" s="175" t="s">
        <v>140</v>
      </c>
      <c r="AU668" s="175" t="s">
        <v>81</v>
      </c>
      <c r="AV668" s="175" t="s">
        <v>81</v>
      </c>
      <c r="AW668" s="175" t="s">
        <v>104</v>
      </c>
      <c r="AX668" s="175" t="s">
        <v>74</v>
      </c>
      <c r="AY668" s="175" t="s">
        <v>128</v>
      </c>
    </row>
    <row r="669" spans="2:51" s="6" customFormat="1" ht="15.75" customHeight="1">
      <c r="B669" s="168"/>
      <c r="C669" s="169"/>
      <c r="D669" s="159" t="s">
        <v>140</v>
      </c>
      <c r="E669" s="169"/>
      <c r="F669" s="170" t="s">
        <v>692</v>
      </c>
      <c r="G669" s="169"/>
      <c r="H669" s="171">
        <v>0.105</v>
      </c>
      <c r="J669" s="169"/>
      <c r="K669" s="169"/>
      <c r="L669" s="172"/>
      <c r="M669" s="173"/>
      <c r="N669" s="169"/>
      <c r="O669" s="169"/>
      <c r="P669" s="169"/>
      <c r="Q669" s="169"/>
      <c r="R669" s="169"/>
      <c r="S669" s="169"/>
      <c r="T669" s="174"/>
      <c r="AT669" s="175" t="s">
        <v>140</v>
      </c>
      <c r="AU669" s="175" t="s">
        <v>81</v>
      </c>
      <c r="AV669" s="175" t="s">
        <v>81</v>
      </c>
      <c r="AW669" s="175" t="s">
        <v>104</v>
      </c>
      <c r="AX669" s="175" t="s">
        <v>74</v>
      </c>
      <c r="AY669" s="175" t="s">
        <v>128</v>
      </c>
    </row>
    <row r="670" spans="2:51" s="6" customFormat="1" ht="15.75" customHeight="1">
      <c r="B670" s="161"/>
      <c r="C670" s="162"/>
      <c r="D670" s="159" t="s">
        <v>140</v>
      </c>
      <c r="E670" s="162"/>
      <c r="F670" s="163" t="s">
        <v>527</v>
      </c>
      <c r="G670" s="162"/>
      <c r="H670" s="162"/>
      <c r="J670" s="162"/>
      <c r="K670" s="162"/>
      <c r="L670" s="164"/>
      <c r="M670" s="165"/>
      <c r="N670" s="162"/>
      <c r="O670" s="162"/>
      <c r="P670" s="162"/>
      <c r="Q670" s="162"/>
      <c r="R670" s="162"/>
      <c r="S670" s="162"/>
      <c r="T670" s="166"/>
      <c r="AT670" s="167" t="s">
        <v>140</v>
      </c>
      <c r="AU670" s="167" t="s">
        <v>81</v>
      </c>
      <c r="AV670" s="167" t="s">
        <v>22</v>
      </c>
      <c r="AW670" s="167" t="s">
        <v>104</v>
      </c>
      <c r="AX670" s="167" t="s">
        <v>74</v>
      </c>
      <c r="AY670" s="167" t="s">
        <v>128</v>
      </c>
    </row>
    <row r="671" spans="2:51" s="6" customFormat="1" ht="15.75" customHeight="1">
      <c r="B671" s="168"/>
      <c r="C671" s="169"/>
      <c r="D671" s="159" t="s">
        <v>140</v>
      </c>
      <c r="E671" s="169"/>
      <c r="F671" s="170" t="s">
        <v>693</v>
      </c>
      <c r="G671" s="169"/>
      <c r="H671" s="171">
        <v>1.98</v>
      </c>
      <c r="J671" s="169"/>
      <c r="K671" s="169"/>
      <c r="L671" s="172"/>
      <c r="M671" s="173"/>
      <c r="N671" s="169"/>
      <c r="O671" s="169"/>
      <c r="P671" s="169"/>
      <c r="Q671" s="169"/>
      <c r="R671" s="169"/>
      <c r="S671" s="169"/>
      <c r="T671" s="174"/>
      <c r="AT671" s="175" t="s">
        <v>140</v>
      </c>
      <c r="AU671" s="175" t="s">
        <v>81</v>
      </c>
      <c r="AV671" s="175" t="s">
        <v>81</v>
      </c>
      <c r="AW671" s="175" t="s">
        <v>104</v>
      </c>
      <c r="AX671" s="175" t="s">
        <v>74</v>
      </c>
      <c r="AY671" s="175" t="s">
        <v>128</v>
      </c>
    </row>
    <row r="672" spans="2:51" s="6" customFormat="1" ht="15.75" customHeight="1">
      <c r="B672" s="161"/>
      <c r="C672" s="162"/>
      <c r="D672" s="159" t="s">
        <v>140</v>
      </c>
      <c r="E672" s="162"/>
      <c r="F672" s="163" t="s">
        <v>529</v>
      </c>
      <c r="G672" s="162"/>
      <c r="H672" s="162"/>
      <c r="J672" s="162"/>
      <c r="K672" s="162"/>
      <c r="L672" s="164"/>
      <c r="M672" s="165"/>
      <c r="N672" s="162"/>
      <c r="O672" s="162"/>
      <c r="P672" s="162"/>
      <c r="Q672" s="162"/>
      <c r="R672" s="162"/>
      <c r="S672" s="162"/>
      <c r="T672" s="166"/>
      <c r="AT672" s="167" t="s">
        <v>140</v>
      </c>
      <c r="AU672" s="167" t="s">
        <v>81</v>
      </c>
      <c r="AV672" s="167" t="s">
        <v>22</v>
      </c>
      <c r="AW672" s="167" t="s">
        <v>104</v>
      </c>
      <c r="AX672" s="167" t="s">
        <v>74</v>
      </c>
      <c r="AY672" s="167" t="s">
        <v>128</v>
      </c>
    </row>
    <row r="673" spans="2:51" s="6" customFormat="1" ht="15.75" customHeight="1">
      <c r="B673" s="168"/>
      <c r="C673" s="169"/>
      <c r="D673" s="159" t="s">
        <v>140</v>
      </c>
      <c r="E673" s="169"/>
      <c r="F673" s="170" t="s">
        <v>694</v>
      </c>
      <c r="G673" s="169"/>
      <c r="H673" s="171">
        <v>2.62</v>
      </c>
      <c r="J673" s="169"/>
      <c r="K673" s="169"/>
      <c r="L673" s="172"/>
      <c r="M673" s="173"/>
      <c r="N673" s="169"/>
      <c r="O673" s="169"/>
      <c r="P673" s="169"/>
      <c r="Q673" s="169"/>
      <c r="R673" s="169"/>
      <c r="S673" s="169"/>
      <c r="T673" s="174"/>
      <c r="AT673" s="175" t="s">
        <v>140</v>
      </c>
      <c r="AU673" s="175" t="s">
        <v>81</v>
      </c>
      <c r="AV673" s="175" t="s">
        <v>81</v>
      </c>
      <c r="AW673" s="175" t="s">
        <v>104</v>
      </c>
      <c r="AX673" s="175" t="s">
        <v>74</v>
      </c>
      <c r="AY673" s="175" t="s">
        <v>128</v>
      </c>
    </row>
    <row r="674" spans="2:51" s="6" customFormat="1" ht="15.75" customHeight="1">
      <c r="B674" s="161"/>
      <c r="C674" s="162"/>
      <c r="D674" s="159" t="s">
        <v>140</v>
      </c>
      <c r="E674" s="162"/>
      <c r="F674" s="163" t="s">
        <v>531</v>
      </c>
      <c r="G674" s="162"/>
      <c r="H674" s="162"/>
      <c r="J674" s="162"/>
      <c r="K674" s="162"/>
      <c r="L674" s="164"/>
      <c r="M674" s="165"/>
      <c r="N674" s="162"/>
      <c r="O674" s="162"/>
      <c r="P674" s="162"/>
      <c r="Q674" s="162"/>
      <c r="R674" s="162"/>
      <c r="S674" s="162"/>
      <c r="T674" s="166"/>
      <c r="AT674" s="167" t="s">
        <v>140</v>
      </c>
      <c r="AU674" s="167" t="s">
        <v>81</v>
      </c>
      <c r="AV674" s="167" t="s">
        <v>22</v>
      </c>
      <c r="AW674" s="167" t="s">
        <v>104</v>
      </c>
      <c r="AX674" s="167" t="s">
        <v>74</v>
      </c>
      <c r="AY674" s="167" t="s">
        <v>128</v>
      </c>
    </row>
    <row r="675" spans="2:51" s="6" customFormat="1" ht="15.75" customHeight="1">
      <c r="B675" s="168"/>
      <c r="C675" s="169"/>
      <c r="D675" s="159" t="s">
        <v>140</v>
      </c>
      <c r="E675" s="169"/>
      <c r="F675" s="170" t="s">
        <v>695</v>
      </c>
      <c r="G675" s="169"/>
      <c r="H675" s="171">
        <v>0.414</v>
      </c>
      <c r="J675" s="169"/>
      <c r="K675" s="169"/>
      <c r="L675" s="172"/>
      <c r="M675" s="173"/>
      <c r="N675" s="169"/>
      <c r="O675" s="169"/>
      <c r="P675" s="169"/>
      <c r="Q675" s="169"/>
      <c r="R675" s="169"/>
      <c r="S675" s="169"/>
      <c r="T675" s="174"/>
      <c r="AT675" s="175" t="s">
        <v>140</v>
      </c>
      <c r="AU675" s="175" t="s">
        <v>81</v>
      </c>
      <c r="AV675" s="175" t="s">
        <v>81</v>
      </c>
      <c r="AW675" s="175" t="s">
        <v>104</v>
      </c>
      <c r="AX675" s="175" t="s">
        <v>74</v>
      </c>
      <c r="AY675" s="175" t="s">
        <v>128</v>
      </c>
    </row>
    <row r="676" spans="2:51" s="6" customFormat="1" ht="15.75" customHeight="1">
      <c r="B676" s="168"/>
      <c r="C676" s="169"/>
      <c r="D676" s="159" t="s">
        <v>140</v>
      </c>
      <c r="E676" s="169"/>
      <c r="F676" s="170" t="s">
        <v>696</v>
      </c>
      <c r="G676" s="169"/>
      <c r="H676" s="171">
        <v>0.876</v>
      </c>
      <c r="J676" s="169"/>
      <c r="K676" s="169"/>
      <c r="L676" s="172"/>
      <c r="M676" s="173"/>
      <c r="N676" s="169"/>
      <c r="O676" s="169"/>
      <c r="P676" s="169"/>
      <c r="Q676" s="169"/>
      <c r="R676" s="169"/>
      <c r="S676" s="169"/>
      <c r="T676" s="174"/>
      <c r="AT676" s="175" t="s">
        <v>140</v>
      </c>
      <c r="AU676" s="175" t="s">
        <v>81</v>
      </c>
      <c r="AV676" s="175" t="s">
        <v>81</v>
      </c>
      <c r="AW676" s="175" t="s">
        <v>104</v>
      </c>
      <c r="AX676" s="175" t="s">
        <v>74</v>
      </c>
      <c r="AY676" s="175" t="s">
        <v>128</v>
      </c>
    </row>
    <row r="677" spans="2:51" s="6" customFormat="1" ht="15.75" customHeight="1">
      <c r="B677" s="168"/>
      <c r="C677" s="169"/>
      <c r="D677" s="159" t="s">
        <v>140</v>
      </c>
      <c r="E677" s="169"/>
      <c r="F677" s="170" t="s">
        <v>695</v>
      </c>
      <c r="G677" s="169"/>
      <c r="H677" s="171">
        <v>0.414</v>
      </c>
      <c r="J677" s="169"/>
      <c r="K677" s="169"/>
      <c r="L677" s="172"/>
      <c r="M677" s="173"/>
      <c r="N677" s="169"/>
      <c r="O677" s="169"/>
      <c r="P677" s="169"/>
      <c r="Q677" s="169"/>
      <c r="R677" s="169"/>
      <c r="S677" s="169"/>
      <c r="T677" s="174"/>
      <c r="AT677" s="175" t="s">
        <v>140</v>
      </c>
      <c r="AU677" s="175" t="s">
        <v>81</v>
      </c>
      <c r="AV677" s="175" t="s">
        <v>81</v>
      </c>
      <c r="AW677" s="175" t="s">
        <v>104</v>
      </c>
      <c r="AX677" s="175" t="s">
        <v>74</v>
      </c>
      <c r="AY677" s="175" t="s">
        <v>128</v>
      </c>
    </row>
    <row r="678" spans="2:51" s="6" customFormat="1" ht="15.75" customHeight="1">
      <c r="B678" s="161"/>
      <c r="C678" s="162"/>
      <c r="D678" s="159" t="s">
        <v>140</v>
      </c>
      <c r="E678" s="162"/>
      <c r="F678" s="163" t="s">
        <v>535</v>
      </c>
      <c r="G678" s="162"/>
      <c r="H678" s="162"/>
      <c r="J678" s="162"/>
      <c r="K678" s="162"/>
      <c r="L678" s="164"/>
      <c r="M678" s="165"/>
      <c r="N678" s="162"/>
      <c r="O678" s="162"/>
      <c r="P678" s="162"/>
      <c r="Q678" s="162"/>
      <c r="R678" s="162"/>
      <c r="S678" s="162"/>
      <c r="T678" s="166"/>
      <c r="AT678" s="167" t="s">
        <v>140</v>
      </c>
      <c r="AU678" s="167" t="s">
        <v>81</v>
      </c>
      <c r="AV678" s="167" t="s">
        <v>22</v>
      </c>
      <c r="AW678" s="167" t="s">
        <v>104</v>
      </c>
      <c r="AX678" s="167" t="s">
        <v>74</v>
      </c>
      <c r="AY678" s="167" t="s">
        <v>128</v>
      </c>
    </row>
    <row r="679" spans="2:51" s="6" customFormat="1" ht="15.75" customHeight="1">
      <c r="B679" s="168"/>
      <c r="C679" s="169"/>
      <c r="D679" s="159" t="s">
        <v>140</v>
      </c>
      <c r="E679" s="169"/>
      <c r="F679" s="170" t="s">
        <v>694</v>
      </c>
      <c r="G679" s="169"/>
      <c r="H679" s="171">
        <v>2.62</v>
      </c>
      <c r="J679" s="169"/>
      <c r="K679" s="169"/>
      <c r="L679" s="172"/>
      <c r="M679" s="173"/>
      <c r="N679" s="169"/>
      <c r="O679" s="169"/>
      <c r="P679" s="169"/>
      <c r="Q679" s="169"/>
      <c r="R679" s="169"/>
      <c r="S679" s="169"/>
      <c r="T679" s="174"/>
      <c r="AT679" s="175" t="s">
        <v>140</v>
      </c>
      <c r="AU679" s="175" t="s">
        <v>81</v>
      </c>
      <c r="AV679" s="175" t="s">
        <v>81</v>
      </c>
      <c r="AW679" s="175" t="s">
        <v>104</v>
      </c>
      <c r="AX679" s="175" t="s">
        <v>74</v>
      </c>
      <c r="AY679" s="175" t="s">
        <v>128</v>
      </c>
    </row>
    <row r="680" spans="2:51" s="6" customFormat="1" ht="15.75" customHeight="1">
      <c r="B680" s="161"/>
      <c r="C680" s="162"/>
      <c r="D680" s="159" t="s">
        <v>140</v>
      </c>
      <c r="E680" s="162"/>
      <c r="F680" s="163" t="s">
        <v>537</v>
      </c>
      <c r="G680" s="162"/>
      <c r="H680" s="162"/>
      <c r="J680" s="162"/>
      <c r="K680" s="162"/>
      <c r="L680" s="164"/>
      <c r="M680" s="165"/>
      <c r="N680" s="162"/>
      <c r="O680" s="162"/>
      <c r="P680" s="162"/>
      <c r="Q680" s="162"/>
      <c r="R680" s="162"/>
      <c r="S680" s="162"/>
      <c r="T680" s="166"/>
      <c r="AT680" s="167" t="s">
        <v>140</v>
      </c>
      <c r="AU680" s="167" t="s">
        <v>81</v>
      </c>
      <c r="AV680" s="167" t="s">
        <v>22</v>
      </c>
      <c r="AW680" s="167" t="s">
        <v>104</v>
      </c>
      <c r="AX680" s="167" t="s">
        <v>74</v>
      </c>
      <c r="AY680" s="167" t="s">
        <v>128</v>
      </c>
    </row>
    <row r="681" spans="2:51" s="6" customFormat="1" ht="15.75" customHeight="1">
      <c r="B681" s="168"/>
      <c r="C681" s="169"/>
      <c r="D681" s="159" t="s">
        <v>140</v>
      </c>
      <c r="E681" s="169"/>
      <c r="F681" s="170" t="s">
        <v>693</v>
      </c>
      <c r="G681" s="169"/>
      <c r="H681" s="171">
        <v>1.98</v>
      </c>
      <c r="J681" s="169"/>
      <c r="K681" s="169"/>
      <c r="L681" s="172"/>
      <c r="M681" s="173"/>
      <c r="N681" s="169"/>
      <c r="O681" s="169"/>
      <c r="P681" s="169"/>
      <c r="Q681" s="169"/>
      <c r="R681" s="169"/>
      <c r="S681" s="169"/>
      <c r="T681" s="174"/>
      <c r="AT681" s="175" t="s">
        <v>140</v>
      </c>
      <c r="AU681" s="175" t="s">
        <v>81</v>
      </c>
      <c r="AV681" s="175" t="s">
        <v>81</v>
      </c>
      <c r="AW681" s="175" t="s">
        <v>104</v>
      </c>
      <c r="AX681" s="175" t="s">
        <v>74</v>
      </c>
      <c r="AY681" s="175" t="s">
        <v>128</v>
      </c>
    </row>
    <row r="682" spans="2:51" s="6" customFormat="1" ht="15.75" customHeight="1">
      <c r="B682" s="161"/>
      <c r="C682" s="162"/>
      <c r="D682" s="159" t="s">
        <v>140</v>
      </c>
      <c r="E682" s="162"/>
      <c r="F682" s="163" t="s">
        <v>539</v>
      </c>
      <c r="G682" s="162"/>
      <c r="H682" s="162"/>
      <c r="J682" s="162"/>
      <c r="K682" s="162"/>
      <c r="L682" s="164"/>
      <c r="M682" s="165"/>
      <c r="N682" s="162"/>
      <c r="O682" s="162"/>
      <c r="P682" s="162"/>
      <c r="Q682" s="162"/>
      <c r="R682" s="162"/>
      <c r="S682" s="162"/>
      <c r="T682" s="166"/>
      <c r="AT682" s="167" t="s">
        <v>140</v>
      </c>
      <c r="AU682" s="167" t="s">
        <v>81</v>
      </c>
      <c r="AV682" s="167" t="s">
        <v>22</v>
      </c>
      <c r="AW682" s="167" t="s">
        <v>104</v>
      </c>
      <c r="AX682" s="167" t="s">
        <v>74</v>
      </c>
      <c r="AY682" s="167" t="s">
        <v>128</v>
      </c>
    </row>
    <row r="683" spans="2:51" s="6" customFormat="1" ht="15.75" customHeight="1">
      <c r="B683" s="168"/>
      <c r="C683" s="169"/>
      <c r="D683" s="159" t="s">
        <v>140</v>
      </c>
      <c r="E683" s="169"/>
      <c r="F683" s="170" t="s">
        <v>697</v>
      </c>
      <c r="G683" s="169"/>
      <c r="H683" s="171">
        <v>2.52</v>
      </c>
      <c r="J683" s="169"/>
      <c r="K683" s="169"/>
      <c r="L683" s="172"/>
      <c r="M683" s="173"/>
      <c r="N683" s="169"/>
      <c r="O683" s="169"/>
      <c r="P683" s="169"/>
      <c r="Q683" s="169"/>
      <c r="R683" s="169"/>
      <c r="S683" s="169"/>
      <c r="T683" s="174"/>
      <c r="AT683" s="175" t="s">
        <v>140</v>
      </c>
      <c r="AU683" s="175" t="s">
        <v>81</v>
      </c>
      <c r="AV683" s="175" t="s">
        <v>81</v>
      </c>
      <c r="AW683" s="175" t="s">
        <v>104</v>
      </c>
      <c r="AX683" s="175" t="s">
        <v>74</v>
      </c>
      <c r="AY683" s="175" t="s">
        <v>128</v>
      </c>
    </row>
    <row r="684" spans="2:51" s="6" customFormat="1" ht="15.75" customHeight="1">
      <c r="B684" s="161"/>
      <c r="C684" s="162"/>
      <c r="D684" s="159" t="s">
        <v>140</v>
      </c>
      <c r="E684" s="162"/>
      <c r="F684" s="163" t="s">
        <v>541</v>
      </c>
      <c r="G684" s="162"/>
      <c r="H684" s="162"/>
      <c r="J684" s="162"/>
      <c r="K684" s="162"/>
      <c r="L684" s="164"/>
      <c r="M684" s="165"/>
      <c r="N684" s="162"/>
      <c r="O684" s="162"/>
      <c r="P684" s="162"/>
      <c r="Q684" s="162"/>
      <c r="R684" s="162"/>
      <c r="S684" s="162"/>
      <c r="T684" s="166"/>
      <c r="AT684" s="167" t="s">
        <v>140</v>
      </c>
      <c r="AU684" s="167" t="s">
        <v>81</v>
      </c>
      <c r="AV684" s="167" t="s">
        <v>22</v>
      </c>
      <c r="AW684" s="167" t="s">
        <v>104</v>
      </c>
      <c r="AX684" s="167" t="s">
        <v>74</v>
      </c>
      <c r="AY684" s="167" t="s">
        <v>128</v>
      </c>
    </row>
    <row r="685" spans="2:51" s="6" customFormat="1" ht="15.75" customHeight="1">
      <c r="B685" s="168"/>
      <c r="C685" s="169"/>
      <c r="D685" s="159" t="s">
        <v>140</v>
      </c>
      <c r="E685" s="169"/>
      <c r="F685" s="170" t="s">
        <v>698</v>
      </c>
      <c r="G685" s="169"/>
      <c r="H685" s="171">
        <v>0.51</v>
      </c>
      <c r="J685" s="169"/>
      <c r="K685" s="169"/>
      <c r="L685" s="172"/>
      <c r="M685" s="173"/>
      <c r="N685" s="169"/>
      <c r="O685" s="169"/>
      <c r="P685" s="169"/>
      <c r="Q685" s="169"/>
      <c r="R685" s="169"/>
      <c r="S685" s="169"/>
      <c r="T685" s="174"/>
      <c r="AT685" s="175" t="s">
        <v>140</v>
      </c>
      <c r="AU685" s="175" t="s">
        <v>81</v>
      </c>
      <c r="AV685" s="175" t="s">
        <v>81</v>
      </c>
      <c r="AW685" s="175" t="s">
        <v>104</v>
      </c>
      <c r="AX685" s="175" t="s">
        <v>74</v>
      </c>
      <c r="AY685" s="175" t="s">
        <v>128</v>
      </c>
    </row>
    <row r="686" spans="2:51" s="6" customFormat="1" ht="15.75" customHeight="1">
      <c r="B686" s="161"/>
      <c r="C686" s="162"/>
      <c r="D686" s="159" t="s">
        <v>140</v>
      </c>
      <c r="E686" s="162"/>
      <c r="F686" s="163" t="s">
        <v>543</v>
      </c>
      <c r="G686" s="162"/>
      <c r="H686" s="162"/>
      <c r="J686" s="162"/>
      <c r="K686" s="162"/>
      <c r="L686" s="164"/>
      <c r="M686" s="165"/>
      <c r="N686" s="162"/>
      <c r="O686" s="162"/>
      <c r="P686" s="162"/>
      <c r="Q686" s="162"/>
      <c r="R686" s="162"/>
      <c r="S686" s="162"/>
      <c r="T686" s="166"/>
      <c r="AT686" s="167" t="s">
        <v>140</v>
      </c>
      <c r="AU686" s="167" t="s">
        <v>81</v>
      </c>
      <c r="AV686" s="167" t="s">
        <v>22</v>
      </c>
      <c r="AW686" s="167" t="s">
        <v>104</v>
      </c>
      <c r="AX686" s="167" t="s">
        <v>74</v>
      </c>
      <c r="AY686" s="167" t="s">
        <v>128</v>
      </c>
    </row>
    <row r="687" spans="2:51" s="6" customFormat="1" ht="15.75" customHeight="1">
      <c r="B687" s="168"/>
      <c r="C687" s="169"/>
      <c r="D687" s="159" t="s">
        <v>140</v>
      </c>
      <c r="E687" s="169"/>
      <c r="F687" s="170" t="s">
        <v>699</v>
      </c>
      <c r="G687" s="169"/>
      <c r="H687" s="171">
        <v>1.238</v>
      </c>
      <c r="J687" s="169"/>
      <c r="K687" s="169"/>
      <c r="L687" s="172"/>
      <c r="M687" s="173"/>
      <c r="N687" s="169"/>
      <c r="O687" s="169"/>
      <c r="P687" s="169"/>
      <c r="Q687" s="169"/>
      <c r="R687" s="169"/>
      <c r="S687" s="169"/>
      <c r="T687" s="174"/>
      <c r="AT687" s="175" t="s">
        <v>140</v>
      </c>
      <c r="AU687" s="175" t="s">
        <v>81</v>
      </c>
      <c r="AV687" s="175" t="s">
        <v>81</v>
      </c>
      <c r="AW687" s="175" t="s">
        <v>104</v>
      </c>
      <c r="AX687" s="175" t="s">
        <v>74</v>
      </c>
      <c r="AY687" s="175" t="s">
        <v>128</v>
      </c>
    </row>
    <row r="688" spans="2:51" s="6" customFormat="1" ht="15.75" customHeight="1">
      <c r="B688" s="168"/>
      <c r="C688" s="169"/>
      <c r="D688" s="159" t="s">
        <v>140</v>
      </c>
      <c r="E688" s="169"/>
      <c r="F688" s="170" t="s">
        <v>700</v>
      </c>
      <c r="G688" s="169"/>
      <c r="H688" s="171">
        <v>0.756</v>
      </c>
      <c r="J688" s="169"/>
      <c r="K688" s="169"/>
      <c r="L688" s="172"/>
      <c r="M688" s="173"/>
      <c r="N688" s="169"/>
      <c r="O688" s="169"/>
      <c r="P688" s="169"/>
      <c r="Q688" s="169"/>
      <c r="R688" s="169"/>
      <c r="S688" s="169"/>
      <c r="T688" s="174"/>
      <c r="AT688" s="175" t="s">
        <v>140</v>
      </c>
      <c r="AU688" s="175" t="s">
        <v>81</v>
      </c>
      <c r="AV688" s="175" t="s">
        <v>81</v>
      </c>
      <c r="AW688" s="175" t="s">
        <v>104</v>
      </c>
      <c r="AX688" s="175" t="s">
        <v>74</v>
      </c>
      <c r="AY688" s="175" t="s">
        <v>128</v>
      </c>
    </row>
    <row r="689" spans="2:51" s="6" customFormat="1" ht="15.75" customHeight="1">
      <c r="B689" s="184"/>
      <c r="C689" s="185"/>
      <c r="D689" s="159" t="s">
        <v>140</v>
      </c>
      <c r="E689" s="185"/>
      <c r="F689" s="186" t="s">
        <v>162</v>
      </c>
      <c r="G689" s="185"/>
      <c r="H689" s="187">
        <v>17.365</v>
      </c>
      <c r="J689" s="185"/>
      <c r="K689" s="185"/>
      <c r="L689" s="188"/>
      <c r="M689" s="189"/>
      <c r="N689" s="185"/>
      <c r="O689" s="185"/>
      <c r="P689" s="185"/>
      <c r="Q689" s="185"/>
      <c r="R689" s="185"/>
      <c r="S689" s="185"/>
      <c r="T689" s="190"/>
      <c r="AT689" s="191" t="s">
        <v>140</v>
      </c>
      <c r="AU689" s="191" t="s">
        <v>81</v>
      </c>
      <c r="AV689" s="191" t="s">
        <v>84</v>
      </c>
      <c r="AW689" s="191" t="s">
        <v>104</v>
      </c>
      <c r="AX689" s="191" t="s">
        <v>74</v>
      </c>
      <c r="AY689" s="191" t="s">
        <v>128</v>
      </c>
    </row>
    <row r="690" spans="2:51" s="6" customFormat="1" ht="15.75" customHeight="1">
      <c r="B690" s="161"/>
      <c r="C690" s="162"/>
      <c r="D690" s="159" t="s">
        <v>140</v>
      </c>
      <c r="E690" s="162"/>
      <c r="F690" s="163" t="s">
        <v>463</v>
      </c>
      <c r="G690" s="162"/>
      <c r="H690" s="162"/>
      <c r="J690" s="162"/>
      <c r="K690" s="162"/>
      <c r="L690" s="164"/>
      <c r="M690" s="165"/>
      <c r="N690" s="162"/>
      <c r="O690" s="162"/>
      <c r="P690" s="162"/>
      <c r="Q690" s="162"/>
      <c r="R690" s="162"/>
      <c r="S690" s="162"/>
      <c r="T690" s="166"/>
      <c r="AT690" s="167" t="s">
        <v>140</v>
      </c>
      <c r="AU690" s="167" t="s">
        <v>81</v>
      </c>
      <c r="AV690" s="167" t="s">
        <v>22</v>
      </c>
      <c r="AW690" s="167" t="s">
        <v>104</v>
      </c>
      <c r="AX690" s="167" t="s">
        <v>74</v>
      </c>
      <c r="AY690" s="167" t="s">
        <v>128</v>
      </c>
    </row>
    <row r="691" spans="2:51" s="6" customFormat="1" ht="15.75" customHeight="1">
      <c r="B691" s="161"/>
      <c r="C691" s="162"/>
      <c r="D691" s="159" t="s">
        <v>140</v>
      </c>
      <c r="E691" s="162"/>
      <c r="F691" s="163" t="s">
        <v>368</v>
      </c>
      <c r="G691" s="162"/>
      <c r="H691" s="162"/>
      <c r="J691" s="162"/>
      <c r="K691" s="162"/>
      <c r="L691" s="164"/>
      <c r="M691" s="165"/>
      <c r="N691" s="162"/>
      <c r="O691" s="162"/>
      <c r="P691" s="162"/>
      <c r="Q691" s="162"/>
      <c r="R691" s="162"/>
      <c r="S691" s="162"/>
      <c r="T691" s="166"/>
      <c r="AT691" s="167" t="s">
        <v>140</v>
      </c>
      <c r="AU691" s="167" t="s">
        <v>81</v>
      </c>
      <c r="AV691" s="167" t="s">
        <v>22</v>
      </c>
      <c r="AW691" s="167" t="s">
        <v>104</v>
      </c>
      <c r="AX691" s="167" t="s">
        <v>74</v>
      </c>
      <c r="AY691" s="167" t="s">
        <v>128</v>
      </c>
    </row>
    <row r="692" spans="2:51" s="6" customFormat="1" ht="15.75" customHeight="1">
      <c r="B692" s="168"/>
      <c r="C692" s="169"/>
      <c r="D692" s="159" t="s">
        <v>140</v>
      </c>
      <c r="E692" s="169"/>
      <c r="F692" s="170" t="s">
        <v>701</v>
      </c>
      <c r="G692" s="169"/>
      <c r="H692" s="171">
        <v>5.521</v>
      </c>
      <c r="J692" s="169"/>
      <c r="K692" s="169"/>
      <c r="L692" s="172"/>
      <c r="M692" s="173"/>
      <c r="N692" s="169"/>
      <c r="O692" s="169"/>
      <c r="P692" s="169"/>
      <c r="Q692" s="169"/>
      <c r="R692" s="169"/>
      <c r="S692" s="169"/>
      <c r="T692" s="174"/>
      <c r="AT692" s="175" t="s">
        <v>140</v>
      </c>
      <c r="AU692" s="175" t="s">
        <v>81</v>
      </c>
      <c r="AV692" s="175" t="s">
        <v>81</v>
      </c>
      <c r="AW692" s="175" t="s">
        <v>104</v>
      </c>
      <c r="AX692" s="175" t="s">
        <v>74</v>
      </c>
      <c r="AY692" s="175" t="s">
        <v>128</v>
      </c>
    </row>
    <row r="693" spans="2:51" s="6" customFormat="1" ht="15.75" customHeight="1">
      <c r="B693" s="168"/>
      <c r="C693" s="169"/>
      <c r="D693" s="159" t="s">
        <v>140</v>
      </c>
      <c r="E693" s="169"/>
      <c r="F693" s="170" t="s">
        <v>701</v>
      </c>
      <c r="G693" s="169"/>
      <c r="H693" s="171">
        <v>5.521</v>
      </c>
      <c r="J693" s="169"/>
      <c r="K693" s="169"/>
      <c r="L693" s="172"/>
      <c r="M693" s="173"/>
      <c r="N693" s="169"/>
      <c r="O693" s="169"/>
      <c r="P693" s="169"/>
      <c r="Q693" s="169"/>
      <c r="R693" s="169"/>
      <c r="S693" s="169"/>
      <c r="T693" s="174"/>
      <c r="AT693" s="175" t="s">
        <v>140</v>
      </c>
      <c r="AU693" s="175" t="s">
        <v>81</v>
      </c>
      <c r="AV693" s="175" t="s">
        <v>81</v>
      </c>
      <c r="AW693" s="175" t="s">
        <v>104</v>
      </c>
      <c r="AX693" s="175" t="s">
        <v>74</v>
      </c>
      <c r="AY693" s="175" t="s">
        <v>128</v>
      </c>
    </row>
    <row r="694" spans="2:51" s="6" customFormat="1" ht="15.75" customHeight="1">
      <c r="B694" s="168"/>
      <c r="C694" s="169"/>
      <c r="D694" s="159" t="s">
        <v>140</v>
      </c>
      <c r="E694" s="169"/>
      <c r="F694" s="170" t="s">
        <v>702</v>
      </c>
      <c r="G694" s="169"/>
      <c r="H694" s="171">
        <v>3.449</v>
      </c>
      <c r="J694" s="169"/>
      <c r="K694" s="169"/>
      <c r="L694" s="172"/>
      <c r="M694" s="173"/>
      <c r="N694" s="169"/>
      <c r="O694" s="169"/>
      <c r="P694" s="169"/>
      <c r="Q694" s="169"/>
      <c r="R694" s="169"/>
      <c r="S694" s="169"/>
      <c r="T694" s="174"/>
      <c r="AT694" s="175" t="s">
        <v>140</v>
      </c>
      <c r="AU694" s="175" t="s">
        <v>81</v>
      </c>
      <c r="AV694" s="175" t="s">
        <v>81</v>
      </c>
      <c r="AW694" s="175" t="s">
        <v>104</v>
      </c>
      <c r="AX694" s="175" t="s">
        <v>74</v>
      </c>
      <c r="AY694" s="175" t="s">
        <v>128</v>
      </c>
    </row>
    <row r="695" spans="2:51" s="6" customFormat="1" ht="15.75" customHeight="1">
      <c r="B695" s="168"/>
      <c r="C695" s="169"/>
      <c r="D695" s="159" t="s">
        <v>140</v>
      </c>
      <c r="E695" s="169"/>
      <c r="F695" s="170" t="s">
        <v>703</v>
      </c>
      <c r="G695" s="169"/>
      <c r="H695" s="171">
        <v>3.578</v>
      </c>
      <c r="J695" s="169"/>
      <c r="K695" s="169"/>
      <c r="L695" s="172"/>
      <c r="M695" s="173"/>
      <c r="N695" s="169"/>
      <c r="O695" s="169"/>
      <c r="P695" s="169"/>
      <c r="Q695" s="169"/>
      <c r="R695" s="169"/>
      <c r="S695" s="169"/>
      <c r="T695" s="174"/>
      <c r="AT695" s="175" t="s">
        <v>140</v>
      </c>
      <c r="AU695" s="175" t="s">
        <v>81</v>
      </c>
      <c r="AV695" s="175" t="s">
        <v>81</v>
      </c>
      <c r="AW695" s="175" t="s">
        <v>104</v>
      </c>
      <c r="AX695" s="175" t="s">
        <v>74</v>
      </c>
      <c r="AY695" s="175" t="s">
        <v>128</v>
      </c>
    </row>
    <row r="696" spans="2:51" s="6" customFormat="1" ht="15.75" customHeight="1">
      <c r="B696" s="168"/>
      <c r="C696" s="169"/>
      <c r="D696" s="159" t="s">
        <v>140</v>
      </c>
      <c r="E696" s="169"/>
      <c r="F696" s="170" t="s">
        <v>704</v>
      </c>
      <c r="G696" s="169"/>
      <c r="H696" s="171">
        <v>13.546</v>
      </c>
      <c r="J696" s="169"/>
      <c r="K696" s="169"/>
      <c r="L696" s="172"/>
      <c r="M696" s="173"/>
      <c r="N696" s="169"/>
      <c r="O696" s="169"/>
      <c r="P696" s="169"/>
      <c r="Q696" s="169"/>
      <c r="R696" s="169"/>
      <c r="S696" s="169"/>
      <c r="T696" s="174"/>
      <c r="AT696" s="175" t="s">
        <v>140</v>
      </c>
      <c r="AU696" s="175" t="s">
        <v>81</v>
      </c>
      <c r="AV696" s="175" t="s">
        <v>81</v>
      </c>
      <c r="AW696" s="175" t="s">
        <v>104</v>
      </c>
      <c r="AX696" s="175" t="s">
        <v>74</v>
      </c>
      <c r="AY696" s="175" t="s">
        <v>128</v>
      </c>
    </row>
    <row r="697" spans="2:51" s="6" customFormat="1" ht="15.75" customHeight="1">
      <c r="B697" s="168"/>
      <c r="C697" s="169"/>
      <c r="D697" s="159" t="s">
        <v>140</v>
      </c>
      <c r="E697" s="169"/>
      <c r="F697" s="170" t="s">
        <v>705</v>
      </c>
      <c r="G697" s="169"/>
      <c r="H697" s="171">
        <v>6.292</v>
      </c>
      <c r="J697" s="169"/>
      <c r="K697" s="169"/>
      <c r="L697" s="172"/>
      <c r="M697" s="173"/>
      <c r="N697" s="169"/>
      <c r="O697" s="169"/>
      <c r="P697" s="169"/>
      <c r="Q697" s="169"/>
      <c r="R697" s="169"/>
      <c r="S697" s="169"/>
      <c r="T697" s="174"/>
      <c r="AT697" s="175" t="s">
        <v>140</v>
      </c>
      <c r="AU697" s="175" t="s">
        <v>81</v>
      </c>
      <c r="AV697" s="175" t="s">
        <v>81</v>
      </c>
      <c r="AW697" s="175" t="s">
        <v>104</v>
      </c>
      <c r="AX697" s="175" t="s">
        <v>74</v>
      </c>
      <c r="AY697" s="175" t="s">
        <v>128</v>
      </c>
    </row>
    <row r="698" spans="2:51" s="6" customFormat="1" ht="15.75" customHeight="1">
      <c r="B698" s="168"/>
      <c r="C698" s="169"/>
      <c r="D698" s="159" t="s">
        <v>140</v>
      </c>
      <c r="E698" s="169"/>
      <c r="F698" s="170" t="s">
        <v>706</v>
      </c>
      <c r="G698" s="169"/>
      <c r="H698" s="171">
        <v>5.842</v>
      </c>
      <c r="J698" s="169"/>
      <c r="K698" s="169"/>
      <c r="L698" s="172"/>
      <c r="M698" s="173"/>
      <c r="N698" s="169"/>
      <c r="O698" s="169"/>
      <c r="P698" s="169"/>
      <c r="Q698" s="169"/>
      <c r="R698" s="169"/>
      <c r="S698" s="169"/>
      <c r="T698" s="174"/>
      <c r="AT698" s="175" t="s">
        <v>140</v>
      </c>
      <c r="AU698" s="175" t="s">
        <v>81</v>
      </c>
      <c r="AV698" s="175" t="s">
        <v>81</v>
      </c>
      <c r="AW698" s="175" t="s">
        <v>104</v>
      </c>
      <c r="AX698" s="175" t="s">
        <v>74</v>
      </c>
      <c r="AY698" s="175" t="s">
        <v>128</v>
      </c>
    </row>
    <row r="699" spans="2:51" s="6" customFormat="1" ht="15.75" customHeight="1">
      <c r="B699" s="168"/>
      <c r="C699" s="169"/>
      <c r="D699" s="159" t="s">
        <v>140</v>
      </c>
      <c r="E699" s="169"/>
      <c r="F699" s="170" t="s">
        <v>707</v>
      </c>
      <c r="G699" s="169"/>
      <c r="H699" s="171">
        <v>0.396</v>
      </c>
      <c r="J699" s="169"/>
      <c r="K699" s="169"/>
      <c r="L699" s="172"/>
      <c r="M699" s="173"/>
      <c r="N699" s="169"/>
      <c r="O699" s="169"/>
      <c r="P699" s="169"/>
      <c r="Q699" s="169"/>
      <c r="R699" s="169"/>
      <c r="S699" s="169"/>
      <c r="T699" s="174"/>
      <c r="AT699" s="175" t="s">
        <v>140</v>
      </c>
      <c r="AU699" s="175" t="s">
        <v>81</v>
      </c>
      <c r="AV699" s="175" t="s">
        <v>81</v>
      </c>
      <c r="AW699" s="175" t="s">
        <v>104</v>
      </c>
      <c r="AX699" s="175" t="s">
        <v>74</v>
      </c>
      <c r="AY699" s="175" t="s">
        <v>128</v>
      </c>
    </row>
    <row r="700" spans="2:51" s="6" customFormat="1" ht="15.75" customHeight="1">
      <c r="B700" s="168"/>
      <c r="C700" s="169"/>
      <c r="D700" s="159" t="s">
        <v>140</v>
      </c>
      <c r="E700" s="169"/>
      <c r="F700" s="170" t="s">
        <v>708</v>
      </c>
      <c r="G700" s="169"/>
      <c r="H700" s="171">
        <v>3.374</v>
      </c>
      <c r="J700" s="169"/>
      <c r="K700" s="169"/>
      <c r="L700" s="172"/>
      <c r="M700" s="173"/>
      <c r="N700" s="169"/>
      <c r="O700" s="169"/>
      <c r="P700" s="169"/>
      <c r="Q700" s="169"/>
      <c r="R700" s="169"/>
      <c r="S700" s="169"/>
      <c r="T700" s="174"/>
      <c r="AT700" s="175" t="s">
        <v>140</v>
      </c>
      <c r="AU700" s="175" t="s">
        <v>81</v>
      </c>
      <c r="AV700" s="175" t="s">
        <v>81</v>
      </c>
      <c r="AW700" s="175" t="s">
        <v>104</v>
      </c>
      <c r="AX700" s="175" t="s">
        <v>74</v>
      </c>
      <c r="AY700" s="175" t="s">
        <v>128</v>
      </c>
    </row>
    <row r="701" spans="2:51" s="6" customFormat="1" ht="15.75" customHeight="1">
      <c r="B701" s="168"/>
      <c r="C701" s="169"/>
      <c r="D701" s="159" t="s">
        <v>140</v>
      </c>
      <c r="E701" s="169"/>
      <c r="F701" s="170" t="s">
        <v>709</v>
      </c>
      <c r="G701" s="169"/>
      <c r="H701" s="171">
        <v>15.288</v>
      </c>
      <c r="J701" s="169"/>
      <c r="K701" s="169"/>
      <c r="L701" s="172"/>
      <c r="M701" s="173"/>
      <c r="N701" s="169"/>
      <c r="O701" s="169"/>
      <c r="P701" s="169"/>
      <c r="Q701" s="169"/>
      <c r="R701" s="169"/>
      <c r="S701" s="169"/>
      <c r="T701" s="174"/>
      <c r="AT701" s="175" t="s">
        <v>140</v>
      </c>
      <c r="AU701" s="175" t="s">
        <v>81</v>
      </c>
      <c r="AV701" s="175" t="s">
        <v>81</v>
      </c>
      <c r="AW701" s="175" t="s">
        <v>104</v>
      </c>
      <c r="AX701" s="175" t="s">
        <v>74</v>
      </c>
      <c r="AY701" s="175" t="s">
        <v>128</v>
      </c>
    </row>
    <row r="702" spans="2:51" s="6" customFormat="1" ht="15.75" customHeight="1">
      <c r="B702" s="168"/>
      <c r="C702" s="169"/>
      <c r="D702" s="159" t="s">
        <v>140</v>
      </c>
      <c r="E702" s="169"/>
      <c r="F702" s="170" t="s">
        <v>710</v>
      </c>
      <c r="G702" s="169"/>
      <c r="H702" s="171">
        <v>4.576</v>
      </c>
      <c r="J702" s="169"/>
      <c r="K702" s="169"/>
      <c r="L702" s="172"/>
      <c r="M702" s="173"/>
      <c r="N702" s="169"/>
      <c r="O702" s="169"/>
      <c r="P702" s="169"/>
      <c r="Q702" s="169"/>
      <c r="R702" s="169"/>
      <c r="S702" s="169"/>
      <c r="T702" s="174"/>
      <c r="AT702" s="175" t="s">
        <v>140</v>
      </c>
      <c r="AU702" s="175" t="s">
        <v>81</v>
      </c>
      <c r="AV702" s="175" t="s">
        <v>81</v>
      </c>
      <c r="AW702" s="175" t="s">
        <v>104</v>
      </c>
      <c r="AX702" s="175" t="s">
        <v>74</v>
      </c>
      <c r="AY702" s="175" t="s">
        <v>128</v>
      </c>
    </row>
    <row r="703" spans="2:51" s="6" customFormat="1" ht="15.75" customHeight="1">
      <c r="B703" s="168"/>
      <c r="C703" s="169"/>
      <c r="D703" s="159" t="s">
        <v>140</v>
      </c>
      <c r="E703" s="169"/>
      <c r="F703" s="170" t="s">
        <v>711</v>
      </c>
      <c r="G703" s="169"/>
      <c r="H703" s="171">
        <v>1.82</v>
      </c>
      <c r="J703" s="169"/>
      <c r="K703" s="169"/>
      <c r="L703" s="172"/>
      <c r="M703" s="173"/>
      <c r="N703" s="169"/>
      <c r="O703" s="169"/>
      <c r="P703" s="169"/>
      <c r="Q703" s="169"/>
      <c r="R703" s="169"/>
      <c r="S703" s="169"/>
      <c r="T703" s="174"/>
      <c r="AT703" s="175" t="s">
        <v>140</v>
      </c>
      <c r="AU703" s="175" t="s">
        <v>81</v>
      </c>
      <c r="AV703" s="175" t="s">
        <v>81</v>
      </c>
      <c r="AW703" s="175" t="s">
        <v>104</v>
      </c>
      <c r="AX703" s="175" t="s">
        <v>74</v>
      </c>
      <c r="AY703" s="175" t="s">
        <v>128</v>
      </c>
    </row>
    <row r="704" spans="2:51" s="6" customFormat="1" ht="15.75" customHeight="1">
      <c r="B704" s="184"/>
      <c r="C704" s="185"/>
      <c r="D704" s="159" t="s">
        <v>140</v>
      </c>
      <c r="E704" s="185"/>
      <c r="F704" s="186" t="s">
        <v>162</v>
      </c>
      <c r="G704" s="185"/>
      <c r="H704" s="187">
        <v>69.203</v>
      </c>
      <c r="J704" s="185"/>
      <c r="K704" s="185"/>
      <c r="L704" s="188"/>
      <c r="M704" s="189"/>
      <c r="N704" s="185"/>
      <c r="O704" s="185"/>
      <c r="P704" s="185"/>
      <c r="Q704" s="185"/>
      <c r="R704" s="185"/>
      <c r="S704" s="185"/>
      <c r="T704" s="190"/>
      <c r="AT704" s="191" t="s">
        <v>140</v>
      </c>
      <c r="AU704" s="191" t="s">
        <v>81</v>
      </c>
      <c r="AV704" s="191" t="s">
        <v>84</v>
      </c>
      <c r="AW704" s="191" t="s">
        <v>104</v>
      </c>
      <c r="AX704" s="191" t="s">
        <v>74</v>
      </c>
      <c r="AY704" s="191" t="s">
        <v>128</v>
      </c>
    </row>
    <row r="705" spans="2:51" s="6" customFormat="1" ht="15.75" customHeight="1">
      <c r="B705" s="176"/>
      <c r="C705" s="177"/>
      <c r="D705" s="159" t="s">
        <v>140</v>
      </c>
      <c r="E705" s="177"/>
      <c r="F705" s="178" t="s">
        <v>143</v>
      </c>
      <c r="G705" s="177"/>
      <c r="H705" s="179">
        <v>86.568</v>
      </c>
      <c r="J705" s="177"/>
      <c r="K705" s="177"/>
      <c r="L705" s="180"/>
      <c r="M705" s="181"/>
      <c r="N705" s="177"/>
      <c r="O705" s="177"/>
      <c r="P705" s="177"/>
      <c r="Q705" s="177"/>
      <c r="R705" s="177"/>
      <c r="S705" s="177"/>
      <c r="T705" s="182"/>
      <c r="AT705" s="183" t="s">
        <v>140</v>
      </c>
      <c r="AU705" s="183" t="s">
        <v>81</v>
      </c>
      <c r="AV705" s="183" t="s">
        <v>87</v>
      </c>
      <c r="AW705" s="183" t="s">
        <v>104</v>
      </c>
      <c r="AX705" s="183" t="s">
        <v>22</v>
      </c>
      <c r="AY705" s="183" t="s">
        <v>128</v>
      </c>
    </row>
    <row r="706" spans="2:65" s="6" customFormat="1" ht="15.75" customHeight="1">
      <c r="B706" s="23"/>
      <c r="C706" s="145" t="s">
        <v>712</v>
      </c>
      <c r="D706" s="145" t="s">
        <v>130</v>
      </c>
      <c r="E706" s="146" t="s">
        <v>713</v>
      </c>
      <c r="F706" s="147" t="s">
        <v>714</v>
      </c>
      <c r="G706" s="148" t="s">
        <v>153</v>
      </c>
      <c r="H706" s="149">
        <v>202.767</v>
      </c>
      <c r="I706" s="150"/>
      <c r="J706" s="151">
        <f>ROUND($I$706*$H$706,2)</f>
        <v>0</v>
      </c>
      <c r="K706" s="147" t="s">
        <v>134</v>
      </c>
      <c r="L706" s="43"/>
      <c r="M706" s="152"/>
      <c r="N706" s="153" t="s">
        <v>45</v>
      </c>
      <c r="O706" s="24"/>
      <c r="P706" s="154">
        <f>$O$706*$H$706</f>
        <v>0</v>
      </c>
      <c r="Q706" s="154">
        <v>0</v>
      </c>
      <c r="R706" s="154">
        <f>$Q$706*$H$706</f>
        <v>0</v>
      </c>
      <c r="S706" s="154">
        <v>0</v>
      </c>
      <c r="T706" s="155">
        <f>$S$706*$H$706</f>
        <v>0</v>
      </c>
      <c r="AR706" s="89" t="s">
        <v>87</v>
      </c>
      <c r="AT706" s="89" t="s">
        <v>130</v>
      </c>
      <c r="AU706" s="89" t="s">
        <v>81</v>
      </c>
      <c r="AY706" s="6" t="s">
        <v>128</v>
      </c>
      <c r="BE706" s="156">
        <f>IF($N$706="základní",$J$706,0)</f>
        <v>0</v>
      </c>
      <c r="BF706" s="156">
        <f>IF($N$706="snížená",$J$706,0)</f>
        <v>0</v>
      </c>
      <c r="BG706" s="156">
        <f>IF($N$706="zákl. přenesená",$J$706,0)</f>
        <v>0</v>
      </c>
      <c r="BH706" s="156">
        <f>IF($N$706="sníž. přenesená",$J$706,0)</f>
        <v>0</v>
      </c>
      <c r="BI706" s="156">
        <f>IF($N$706="nulová",$J$706,0)</f>
        <v>0</v>
      </c>
      <c r="BJ706" s="89" t="s">
        <v>22</v>
      </c>
      <c r="BK706" s="156">
        <f>ROUND($I$706*$H$706,2)</f>
        <v>0</v>
      </c>
      <c r="BL706" s="89" t="s">
        <v>87</v>
      </c>
      <c r="BM706" s="89" t="s">
        <v>715</v>
      </c>
    </row>
    <row r="707" spans="2:47" s="6" customFormat="1" ht="16.5" customHeight="1">
      <c r="B707" s="23"/>
      <c r="C707" s="24"/>
      <c r="D707" s="157" t="s">
        <v>136</v>
      </c>
      <c r="E707" s="24"/>
      <c r="F707" s="158" t="s">
        <v>716</v>
      </c>
      <c r="G707" s="24"/>
      <c r="H707" s="24"/>
      <c r="J707" s="24"/>
      <c r="K707" s="24"/>
      <c r="L707" s="43"/>
      <c r="M707" s="56"/>
      <c r="N707" s="24"/>
      <c r="O707" s="24"/>
      <c r="P707" s="24"/>
      <c r="Q707" s="24"/>
      <c r="R707" s="24"/>
      <c r="S707" s="24"/>
      <c r="T707" s="57"/>
      <c r="AT707" s="6" t="s">
        <v>136</v>
      </c>
      <c r="AU707" s="6" t="s">
        <v>81</v>
      </c>
    </row>
    <row r="708" spans="2:47" s="6" customFormat="1" ht="71.25" customHeight="1">
      <c r="B708" s="23"/>
      <c r="C708" s="24"/>
      <c r="D708" s="159" t="s">
        <v>138</v>
      </c>
      <c r="E708" s="24"/>
      <c r="F708" s="160" t="s">
        <v>717</v>
      </c>
      <c r="G708" s="24"/>
      <c r="H708" s="24"/>
      <c r="J708" s="24"/>
      <c r="K708" s="24"/>
      <c r="L708" s="43"/>
      <c r="M708" s="56"/>
      <c r="N708" s="24"/>
      <c r="O708" s="24"/>
      <c r="P708" s="24"/>
      <c r="Q708" s="24"/>
      <c r="R708" s="24"/>
      <c r="S708" s="24"/>
      <c r="T708" s="57"/>
      <c r="AT708" s="6" t="s">
        <v>138</v>
      </c>
      <c r="AU708" s="6" t="s">
        <v>81</v>
      </c>
    </row>
    <row r="709" spans="2:51" s="6" customFormat="1" ht="15.75" customHeight="1">
      <c r="B709" s="161"/>
      <c r="C709" s="162"/>
      <c r="D709" s="159" t="s">
        <v>140</v>
      </c>
      <c r="E709" s="162"/>
      <c r="F709" s="163" t="s">
        <v>718</v>
      </c>
      <c r="G709" s="162"/>
      <c r="H709" s="162"/>
      <c r="J709" s="162"/>
      <c r="K709" s="162"/>
      <c r="L709" s="164"/>
      <c r="M709" s="165"/>
      <c r="N709" s="162"/>
      <c r="O709" s="162"/>
      <c r="P709" s="162"/>
      <c r="Q709" s="162"/>
      <c r="R709" s="162"/>
      <c r="S709" s="162"/>
      <c r="T709" s="166"/>
      <c r="AT709" s="167" t="s">
        <v>140</v>
      </c>
      <c r="AU709" s="167" t="s">
        <v>81</v>
      </c>
      <c r="AV709" s="167" t="s">
        <v>22</v>
      </c>
      <c r="AW709" s="167" t="s">
        <v>104</v>
      </c>
      <c r="AX709" s="167" t="s">
        <v>74</v>
      </c>
      <c r="AY709" s="167" t="s">
        <v>128</v>
      </c>
    </row>
    <row r="710" spans="2:51" s="6" customFormat="1" ht="15.75" customHeight="1">
      <c r="B710" s="161"/>
      <c r="C710" s="162"/>
      <c r="D710" s="159" t="s">
        <v>140</v>
      </c>
      <c r="E710" s="162"/>
      <c r="F710" s="163" t="s">
        <v>367</v>
      </c>
      <c r="G710" s="162"/>
      <c r="H710" s="162"/>
      <c r="J710" s="162"/>
      <c r="K710" s="162"/>
      <c r="L710" s="164"/>
      <c r="M710" s="165"/>
      <c r="N710" s="162"/>
      <c r="O710" s="162"/>
      <c r="P710" s="162"/>
      <c r="Q710" s="162"/>
      <c r="R710" s="162"/>
      <c r="S710" s="162"/>
      <c r="T710" s="166"/>
      <c r="AT710" s="167" t="s">
        <v>140</v>
      </c>
      <c r="AU710" s="167" t="s">
        <v>81</v>
      </c>
      <c r="AV710" s="167" t="s">
        <v>22</v>
      </c>
      <c r="AW710" s="167" t="s">
        <v>104</v>
      </c>
      <c r="AX710" s="167" t="s">
        <v>74</v>
      </c>
      <c r="AY710" s="167" t="s">
        <v>128</v>
      </c>
    </row>
    <row r="711" spans="2:51" s="6" customFormat="1" ht="15.75" customHeight="1">
      <c r="B711" s="161"/>
      <c r="C711" s="162"/>
      <c r="D711" s="159" t="s">
        <v>140</v>
      </c>
      <c r="E711" s="162"/>
      <c r="F711" s="163" t="s">
        <v>368</v>
      </c>
      <c r="G711" s="162"/>
      <c r="H711" s="162"/>
      <c r="J711" s="162"/>
      <c r="K711" s="162"/>
      <c r="L711" s="164"/>
      <c r="M711" s="165"/>
      <c r="N711" s="162"/>
      <c r="O711" s="162"/>
      <c r="P711" s="162"/>
      <c r="Q711" s="162"/>
      <c r="R711" s="162"/>
      <c r="S711" s="162"/>
      <c r="T711" s="166"/>
      <c r="AT711" s="167" t="s">
        <v>140</v>
      </c>
      <c r="AU711" s="167" t="s">
        <v>81</v>
      </c>
      <c r="AV711" s="167" t="s">
        <v>22</v>
      </c>
      <c r="AW711" s="167" t="s">
        <v>104</v>
      </c>
      <c r="AX711" s="167" t="s">
        <v>74</v>
      </c>
      <c r="AY711" s="167" t="s">
        <v>128</v>
      </c>
    </row>
    <row r="712" spans="2:51" s="6" customFormat="1" ht="15.75" customHeight="1">
      <c r="B712" s="168"/>
      <c r="C712" s="169"/>
      <c r="D712" s="159" t="s">
        <v>140</v>
      </c>
      <c r="E712" s="169"/>
      <c r="F712" s="170" t="s">
        <v>464</v>
      </c>
      <c r="G712" s="169"/>
      <c r="H712" s="171">
        <v>16.048</v>
      </c>
      <c r="J712" s="169"/>
      <c r="K712" s="169"/>
      <c r="L712" s="172"/>
      <c r="M712" s="173"/>
      <c r="N712" s="169"/>
      <c r="O712" s="169"/>
      <c r="P712" s="169"/>
      <c r="Q712" s="169"/>
      <c r="R712" s="169"/>
      <c r="S712" s="169"/>
      <c r="T712" s="174"/>
      <c r="AT712" s="175" t="s">
        <v>140</v>
      </c>
      <c r="AU712" s="175" t="s">
        <v>81</v>
      </c>
      <c r="AV712" s="175" t="s">
        <v>81</v>
      </c>
      <c r="AW712" s="175" t="s">
        <v>104</v>
      </c>
      <c r="AX712" s="175" t="s">
        <v>74</v>
      </c>
      <c r="AY712" s="175" t="s">
        <v>128</v>
      </c>
    </row>
    <row r="713" spans="2:51" s="6" customFormat="1" ht="15.75" customHeight="1">
      <c r="B713" s="168"/>
      <c r="C713" s="169"/>
      <c r="D713" s="159" t="s">
        <v>140</v>
      </c>
      <c r="E713" s="169"/>
      <c r="F713" s="170" t="s">
        <v>464</v>
      </c>
      <c r="G713" s="169"/>
      <c r="H713" s="171">
        <v>16.048</v>
      </c>
      <c r="J713" s="169"/>
      <c r="K713" s="169"/>
      <c r="L713" s="172"/>
      <c r="M713" s="173"/>
      <c r="N713" s="169"/>
      <c r="O713" s="169"/>
      <c r="P713" s="169"/>
      <c r="Q713" s="169"/>
      <c r="R713" s="169"/>
      <c r="S713" s="169"/>
      <c r="T713" s="174"/>
      <c r="AT713" s="175" t="s">
        <v>140</v>
      </c>
      <c r="AU713" s="175" t="s">
        <v>81</v>
      </c>
      <c r="AV713" s="175" t="s">
        <v>81</v>
      </c>
      <c r="AW713" s="175" t="s">
        <v>104</v>
      </c>
      <c r="AX713" s="175" t="s">
        <v>74</v>
      </c>
      <c r="AY713" s="175" t="s">
        <v>128</v>
      </c>
    </row>
    <row r="714" spans="2:51" s="6" customFormat="1" ht="15.75" customHeight="1">
      <c r="B714" s="168"/>
      <c r="C714" s="169"/>
      <c r="D714" s="159" t="s">
        <v>140</v>
      </c>
      <c r="E714" s="169"/>
      <c r="F714" s="170" t="s">
        <v>465</v>
      </c>
      <c r="G714" s="169"/>
      <c r="H714" s="171">
        <v>9.917</v>
      </c>
      <c r="J714" s="169"/>
      <c r="K714" s="169"/>
      <c r="L714" s="172"/>
      <c r="M714" s="173"/>
      <c r="N714" s="169"/>
      <c r="O714" s="169"/>
      <c r="P714" s="169"/>
      <c r="Q714" s="169"/>
      <c r="R714" s="169"/>
      <c r="S714" s="169"/>
      <c r="T714" s="174"/>
      <c r="AT714" s="175" t="s">
        <v>140</v>
      </c>
      <c r="AU714" s="175" t="s">
        <v>81</v>
      </c>
      <c r="AV714" s="175" t="s">
        <v>81</v>
      </c>
      <c r="AW714" s="175" t="s">
        <v>104</v>
      </c>
      <c r="AX714" s="175" t="s">
        <v>74</v>
      </c>
      <c r="AY714" s="175" t="s">
        <v>128</v>
      </c>
    </row>
    <row r="715" spans="2:51" s="6" customFormat="1" ht="15.75" customHeight="1">
      <c r="B715" s="168"/>
      <c r="C715" s="169"/>
      <c r="D715" s="159" t="s">
        <v>140</v>
      </c>
      <c r="E715" s="169"/>
      <c r="F715" s="170" t="s">
        <v>466</v>
      </c>
      <c r="G715" s="169"/>
      <c r="H715" s="171">
        <v>10.303</v>
      </c>
      <c r="J715" s="169"/>
      <c r="K715" s="169"/>
      <c r="L715" s="172"/>
      <c r="M715" s="173"/>
      <c r="N715" s="169"/>
      <c r="O715" s="169"/>
      <c r="P715" s="169"/>
      <c r="Q715" s="169"/>
      <c r="R715" s="169"/>
      <c r="S715" s="169"/>
      <c r="T715" s="174"/>
      <c r="AT715" s="175" t="s">
        <v>140</v>
      </c>
      <c r="AU715" s="175" t="s">
        <v>81</v>
      </c>
      <c r="AV715" s="175" t="s">
        <v>81</v>
      </c>
      <c r="AW715" s="175" t="s">
        <v>104</v>
      </c>
      <c r="AX715" s="175" t="s">
        <v>74</v>
      </c>
      <c r="AY715" s="175" t="s">
        <v>128</v>
      </c>
    </row>
    <row r="716" spans="2:51" s="6" customFormat="1" ht="15.75" customHeight="1">
      <c r="B716" s="168"/>
      <c r="C716" s="169"/>
      <c r="D716" s="159" t="s">
        <v>140</v>
      </c>
      <c r="E716" s="169"/>
      <c r="F716" s="170" t="s">
        <v>467</v>
      </c>
      <c r="G716" s="169"/>
      <c r="H716" s="171">
        <v>39.373</v>
      </c>
      <c r="J716" s="169"/>
      <c r="K716" s="169"/>
      <c r="L716" s="172"/>
      <c r="M716" s="173"/>
      <c r="N716" s="169"/>
      <c r="O716" s="169"/>
      <c r="P716" s="169"/>
      <c r="Q716" s="169"/>
      <c r="R716" s="169"/>
      <c r="S716" s="169"/>
      <c r="T716" s="174"/>
      <c r="AT716" s="175" t="s">
        <v>140</v>
      </c>
      <c r="AU716" s="175" t="s">
        <v>81</v>
      </c>
      <c r="AV716" s="175" t="s">
        <v>81</v>
      </c>
      <c r="AW716" s="175" t="s">
        <v>104</v>
      </c>
      <c r="AX716" s="175" t="s">
        <v>74</v>
      </c>
      <c r="AY716" s="175" t="s">
        <v>128</v>
      </c>
    </row>
    <row r="717" spans="2:51" s="6" customFormat="1" ht="15.75" customHeight="1">
      <c r="B717" s="168"/>
      <c r="C717" s="169"/>
      <c r="D717" s="159" t="s">
        <v>140</v>
      </c>
      <c r="E717" s="169"/>
      <c r="F717" s="170" t="s">
        <v>468</v>
      </c>
      <c r="G717" s="169"/>
      <c r="H717" s="171">
        <v>18.287</v>
      </c>
      <c r="J717" s="169"/>
      <c r="K717" s="169"/>
      <c r="L717" s="172"/>
      <c r="M717" s="173"/>
      <c r="N717" s="169"/>
      <c r="O717" s="169"/>
      <c r="P717" s="169"/>
      <c r="Q717" s="169"/>
      <c r="R717" s="169"/>
      <c r="S717" s="169"/>
      <c r="T717" s="174"/>
      <c r="AT717" s="175" t="s">
        <v>140</v>
      </c>
      <c r="AU717" s="175" t="s">
        <v>81</v>
      </c>
      <c r="AV717" s="175" t="s">
        <v>81</v>
      </c>
      <c r="AW717" s="175" t="s">
        <v>104</v>
      </c>
      <c r="AX717" s="175" t="s">
        <v>74</v>
      </c>
      <c r="AY717" s="175" t="s">
        <v>128</v>
      </c>
    </row>
    <row r="718" spans="2:51" s="6" customFormat="1" ht="15.75" customHeight="1">
      <c r="B718" s="168"/>
      <c r="C718" s="169"/>
      <c r="D718" s="159" t="s">
        <v>140</v>
      </c>
      <c r="E718" s="169"/>
      <c r="F718" s="170" t="s">
        <v>469</v>
      </c>
      <c r="G718" s="169"/>
      <c r="H718" s="171">
        <v>16.981</v>
      </c>
      <c r="J718" s="169"/>
      <c r="K718" s="169"/>
      <c r="L718" s="172"/>
      <c r="M718" s="173"/>
      <c r="N718" s="169"/>
      <c r="O718" s="169"/>
      <c r="P718" s="169"/>
      <c r="Q718" s="169"/>
      <c r="R718" s="169"/>
      <c r="S718" s="169"/>
      <c r="T718" s="174"/>
      <c r="AT718" s="175" t="s">
        <v>140</v>
      </c>
      <c r="AU718" s="175" t="s">
        <v>81</v>
      </c>
      <c r="AV718" s="175" t="s">
        <v>81</v>
      </c>
      <c r="AW718" s="175" t="s">
        <v>104</v>
      </c>
      <c r="AX718" s="175" t="s">
        <v>74</v>
      </c>
      <c r="AY718" s="175" t="s">
        <v>128</v>
      </c>
    </row>
    <row r="719" spans="2:51" s="6" customFormat="1" ht="15.75" customHeight="1">
      <c r="B719" s="168"/>
      <c r="C719" s="169"/>
      <c r="D719" s="159" t="s">
        <v>140</v>
      </c>
      <c r="E719" s="169"/>
      <c r="F719" s="170" t="s">
        <v>470</v>
      </c>
      <c r="G719" s="169"/>
      <c r="H719" s="171">
        <v>1.056</v>
      </c>
      <c r="J719" s="169"/>
      <c r="K719" s="169"/>
      <c r="L719" s="172"/>
      <c r="M719" s="173"/>
      <c r="N719" s="169"/>
      <c r="O719" s="169"/>
      <c r="P719" s="169"/>
      <c r="Q719" s="169"/>
      <c r="R719" s="169"/>
      <c r="S719" s="169"/>
      <c r="T719" s="174"/>
      <c r="AT719" s="175" t="s">
        <v>140</v>
      </c>
      <c r="AU719" s="175" t="s">
        <v>81</v>
      </c>
      <c r="AV719" s="175" t="s">
        <v>81</v>
      </c>
      <c r="AW719" s="175" t="s">
        <v>104</v>
      </c>
      <c r="AX719" s="175" t="s">
        <v>74</v>
      </c>
      <c r="AY719" s="175" t="s">
        <v>128</v>
      </c>
    </row>
    <row r="720" spans="2:51" s="6" customFormat="1" ht="15.75" customHeight="1">
      <c r="B720" s="168"/>
      <c r="C720" s="169"/>
      <c r="D720" s="159" t="s">
        <v>140</v>
      </c>
      <c r="E720" s="169"/>
      <c r="F720" s="170" t="s">
        <v>471</v>
      </c>
      <c r="G720" s="169"/>
      <c r="H720" s="171">
        <v>9.702</v>
      </c>
      <c r="J720" s="169"/>
      <c r="K720" s="169"/>
      <c r="L720" s="172"/>
      <c r="M720" s="173"/>
      <c r="N720" s="169"/>
      <c r="O720" s="169"/>
      <c r="P720" s="169"/>
      <c r="Q720" s="169"/>
      <c r="R720" s="169"/>
      <c r="S720" s="169"/>
      <c r="T720" s="174"/>
      <c r="AT720" s="175" t="s">
        <v>140</v>
      </c>
      <c r="AU720" s="175" t="s">
        <v>81</v>
      </c>
      <c r="AV720" s="175" t="s">
        <v>81</v>
      </c>
      <c r="AW720" s="175" t="s">
        <v>104</v>
      </c>
      <c r="AX720" s="175" t="s">
        <v>74</v>
      </c>
      <c r="AY720" s="175" t="s">
        <v>128</v>
      </c>
    </row>
    <row r="721" spans="2:51" s="6" customFormat="1" ht="15.75" customHeight="1">
      <c r="B721" s="168"/>
      <c r="C721" s="169"/>
      <c r="D721" s="159" t="s">
        <v>140</v>
      </c>
      <c r="E721" s="169"/>
      <c r="F721" s="170" t="s">
        <v>472</v>
      </c>
      <c r="G721" s="169"/>
      <c r="H721" s="171">
        <v>45.864</v>
      </c>
      <c r="J721" s="169"/>
      <c r="K721" s="169"/>
      <c r="L721" s="172"/>
      <c r="M721" s="173"/>
      <c r="N721" s="169"/>
      <c r="O721" s="169"/>
      <c r="P721" s="169"/>
      <c r="Q721" s="169"/>
      <c r="R721" s="169"/>
      <c r="S721" s="169"/>
      <c r="T721" s="174"/>
      <c r="AT721" s="175" t="s">
        <v>140</v>
      </c>
      <c r="AU721" s="175" t="s">
        <v>81</v>
      </c>
      <c r="AV721" s="175" t="s">
        <v>81</v>
      </c>
      <c r="AW721" s="175" t="s">
        <v>104</v>
      </c>
      <c r="AX721" s="175" t="s">
        <v>74</v>
      </c>
      <c r="AY721" s="175" t="s">
        <v>128</v>
      </c>
    </row>
    <row r="722" spans="2:51" s="6" customFormat="1" ht="15.75" customHeight="1">
      <c r="B722" s="168"/>
      <c r="C722" s="169"/>
      <c r="D722" s="159" t="s">
        <v>140</v>
      </c>
      <c r="E722" s="169"/>
      <c r="F722" s="170" t="s">
        <v>473</v>
      </c>
      <c r="G722" s="169"/>
      <c r="H722" s="171">
        <v>13.728</v>
      </c>
      <c r="J722" s="169"/>
      <c r="K722" s="169"/>
      <c r="L722" s="172"/>
      <c r="M722" s="173"/>
      <c r="N722" s="169"/>
      <c r="O722" s="169"/>
      <c r="P722" s="169"/>
      <c r="Q722" s="169"/>
      <c r="R722" s="169"/>
      <c r="S722" s="169"/>
      <c r="T722" s="174"/>
      <c r="AT722" s="175" t="s">
        <v>140</v>
      </c>
      <c r="AU722" s="175" t="s">
        <v>81</v>
      </c>
      <c r="AV722" s="175" t="s">
        <v>81</v>
      </c>
      <c r="AW722" s="175" t="s">
        <v>104</v>
      </c>
      <c r="AX722" s="175" t="s">
        <v>74</v>
      </c>
      <c r="AY722" s="175" t="s">
        <v>128</v>
      </c>
    </row>
    <row r="723" spans="2:51" s="6" customFormat="1" ht="15.75" customHeight="1">
      <c r="B723" s="168"/>
      <c r="C723" s="169"/>
      <c r="D723" s="159" t="s">
        <v>140</v>
      </c>
      <c r="E723" s="169"/>
      <c r="F723" s="170" t="s">
        <v>474</v>
      </c>
      <c r="G723" s="169"/>
      <c r="H723" s="171">
        <v>5.46</v>
      </c>
      <c r="J723" s="169"/>
      <c r="K723" s="169"/>
      <c r="L723" s="172"/>
      <c r="M723" s="173"/>
      <c r="N723" s="169"/>
      <c r="O723" s="169"/>
      <c r="P723" s="169"/>
      <c r="Q723" s="169"/>
      <c r="R723" s="169"/>
      <c r="S723" s="169"/>
      <c r="T723" s="174"/>
      <c r="AT723" s="175" t="s">
        <v>140</v>
      </c>
      <c r="AU723" s="175" t="s">
        <v>81</v>
      </c>
      <c r="AV723" s="175" t="s">
        <v>81</v>
      </c>
      <c r="AW723" s="175" t="s">
        <v>104</v>
      </c>
      <c r="AX723" s="175" t="s">
        <v>74</v>
      </c>
      <c r="AY723" s="175" t="s">
        <v>128</v>
      </c>
    </row>
    <row r="724" spans="2:51" s="6" customFormat="1" ht="15.75" customHeight="1">
      <c r="B724" s="184"/>
      <c r="C724" s="185"/>
      <c r="D724" s="159" t="s">
        <v>140</v>
      </c>
      <c r="E724" s="185"/>
      <c r="F724" s="186" t="s">
        <v>162</v>
      </c>
      <c r="G724" s="185"/>
      <c r="H724" s="187">
        <v>202.767</v>
      </c>
      <c r="J724" s="185"/>
      <c r="K724" s="185"/>
      <c r="L724" s="188"/>
      <c r="M724" s="189"/>
      <c r="N724" s="185"/>
      <c r="O724" s="185"/>
      <c r="P724" s="185"/>
      <c r="Q724" s="185"/>
      <c r="R724" s="185"/>
      <c r="S724" s="185"/>
      <c r="T724" s="190"/>
      <c r="AT724" s="191" t="s">
        <v>140</v>
      </c>
      <c r="AU724" s="191" t="s">
        <v>81</v>
      </c>
      <c r="AV724" s="191" t="s">
        <v>84</v>
      </c>
      <c r="AW724" s="191" t="s">
        <v>104</v>
      </c>
      <c r="AX724" s="191" t="s">
        <v>74</v>
      </c>
      <c r="AY724" s="191" t="s">
        <v>128</v>
      </c>
    </row>
    <row r="725" spans="2:51" s="6" customFormat="1" ht="15.75" customHeight="1">
      <c r="B725" s="176"/>
      <c r="C725" s="177"/>
      <c r="D725" s="159" t="s">
        <v>140</v>
      </c>
      <c r="E725" s="177"/>
      <c r="F725" s="178" t="s">
        <v>143</v>
      </c>
      <c r="G725" s="177"/>
      <c r="H725" s="179">
        <v>202.767</v>
      </c>
      <c r="J725" s="177"/>
      <c r="K725" s="177"/>
      <c r="L725" s="180"/>
      <c r="M725" s="181"/>
      <c r="N725" s="177"/>
      <c r="O725" s="177"/>
      <c r="P725" s="177"/>
      <c r="Q725" s="177"/>
      <c r="R725" s="177"/>
      <c r="S725" s="177"/>
      <c r="T725" s="182"/>
      <c r="AT725" s="183" t="s">
        <v>140</v>
      </c>
      <c r="AU725" s="183" t="s">
        <v>81</v>
      </c>
      <c r="AV725" s="183" t="s">
        <v>87</v>
      </c>
      <c r="AW725" s="183" t="s">
        <v>104</v>
      </c>
      <c r="AX725" s="183" t="s">
        <v>22</v>
      </c>
      <c r="AY725" s="183" t="s">
        <v>128</v>
      </c>
    </row>
    <row r="726" spans="2:65" s="6" customFormat="1" ht="15.75" customHeight="1">
      <c r="B726" s="23"/>
      <c r="C726" s="145" t="s">
        <v>719</v>
      </c>
      <c r="D726" s="145" t="s">
        <v>130</v>
      </c>
      <c r="E726" s="146" t="s">
        <v>720</v>
      </c>
      <c r="F726" s="147" t="s">
        <v>721</v>
      </c>
      <c r="G726" s="148" t="s">
        <v>153</v>
      </c>
      <c r="H726" s="149">
        <v>202.767</v>
      </c>
      <c r="I726" s="150"/>
      <c r="J726" s="151">
        <f>ROUND($I$726*$H$726,2)</f>
        <v>0</v>
      </c>
      <c r="K726" s="147" t="s">
        <v>134</v>
      </c>
      <c r="L726" s="43"/>
      <c r="M726" s="152"/>
      <c r="N726" s="153" t="s">
        <v>45</v>
      </c>
      <c r="O726" s="24"/>
      <c r="P726" s="154">
        <f>$O$726*$H$726</f>
        <v>0</v>
      </c>
      <c r="Q726" s="154">
        <v>0.01</v>
      </c>
      <c r="R726" s="154">
        <f>$Q$726*$H$726</f>
        <v>2.02767</v>
      </c>
      <c r="S726" s="154">
        <v>0</v>
      </c>
      <c r="T726" s="155">
        <f>$S$726*$H$726</f>
        <v>0</v>
      </c>
      <c r="AR726" s="89" t="s">
        <v>87</v>
      </c>
      <c r="AT726" s="89" t="s">
        <v>130</v>
      </c>
      <c r="AU726" s="89" t="s">
        <v>81</v>
      </c>
      <c r="AY726" s="6" t="s">
        <v>128</v>
      </c>
      <c r="BE726" s="156">
        <f>IF($N$726="základní",$J$726,0)</f>
        <v>0</v>
      </c>
      <c r="BF726" s="156">
        <f>IF($N$726="snížená",$J$726,0)</f>
        <v>0</v>
      </c>
      <c r="BG726" s="156">
        <f>IF($N$726="zákl. přenesená",$J$726,0)</f>
        <v>0</v>
      </c>
      <c r="BH726" s="156">
        <f>IF($N$726="sníž. přenesená",$J$726,0)</f>
        <v>0</v>
      </c>
      <c r="BI726" s="156">
        <f>IF($N$726="nulová",$J$726,0)</f>
        <v>0</v>
      </c>
      <c r="BJ726" s="89" t="s">
        <v>22</v>
      </c>
      <c r="BK726" s="156">
        <f>ROUND($I$726*$H$726,2)</f>
        <v>0</v>
      </c>
      <c r="BL726" s="89" t="s">
        <v>87</v>
      </c>
      <c r="BM726" s="89" t="s">
        <v>722</v>
      </c>
    </row>
    <row r="727" spans="2:47" s="6" customFormat="1" ht="27" customHeight="1">
      <c r="B727" s="23"/>
      <c r="C727" s="24"/>
      <c r="D727" s="157" t="s">
        <v>136</v>
      </c>
      <c r="E727" s="24"/>
      <c r="F727" s="158" t="s">
        <v>723</v>
      </c>
      <c r="G727" s="24"/>
      <c r="H727" s="24"/>
      <c r="J727" s="24"/>
      <c r="K727" s="24"/>
      <c r="L727" s="43"/>
      <c r="M727" s="56"/>
      <c r="N727" s="24"/>
      <c r="O727" s="24"/>
      <c r="P727" s="24"/>
      <c r="Q727" s="24"/>
      <c r="R727" s="24"/>
      <c r="S727" s="24"/>
      <c r="T727" s="57"/>
      <c r="AT727" s="6" t="s">
        <v>136</v>
      </c>
      <c r="AU727" s="6" t="s">
        <v>81</v>
      </c>
    </row>
    <row r="728" spans="2:47" s="6" customFormat="1" ht="71.25" customHeight="1">
      <c r="B728" s="23"/>
      <c r="C728" s="24"/>
      <c r="D728" s="159" t="s">
        <v>138</v>
      </c>
      <c r="E728" s="24"/>
      <c r="F728" s="160" t="s">
        <v>717</v>
      </c>
      <c r="G728" s="24"/>
      <c r="H728" s="24"/>
      <c r="J728" s="24"/>
      <c r="K728" s="24"/>
      <c r="L728" s="43"/>
      <c r="M728" s="56"/>
      <c r="N728" s="24"/>
      <c r="O728" s="24"/>
      <c r="P728" s="24"/>
      <c r="Q728" s="24"/>
      <c r="R728" s="24"/>
      <c r="S728" s="24"/>
      <c r="T728" s="57"/>
      <c r="AT728" s="6" t="s">
        <v>138</v>
      </c>
      <c r="AU728" s="6" t="s">
        <v>81</v>
      </c>
    </row>
    <row r="729" spans="2:51" s="6" customFormat="1" ht="15.75" customHeight="1">
      <c r="B729" s="161"/>
      <c r="C729" s="162"/>
      <c r="D729" s="159" t="s">
        <v>140</v>
      </c>
      <c r="E729" s="162"/>
      <c r="F729" s="163" t="s">
        <v>718</v>
      </c>
      <c r="G729" s="162"/>
      <c r="H729" s="162"/>
      <c r="J729" s="162"/>
      <c r="K729" s="162"/>
      <c r="L729" s="164"/>
      <c r="M729" s="165"/>
      <c r="N729" s="162"/>
      <c r="O729" s="162"/>
      <c r="P729" s="162"/>
      <c r="Q729" s="162"/>
      <c r="R729" s="162"/>
      <c r="S729" s="162"/>
      <c r="T729" s="166"/>
      <c r="AT729" s="167" t="s">
        <v>140</v>
      </c>
      <c r="AU729" s="167" t="s">
        <v>81</v>
      </c>
      <c r="AV729" s="167" t="s">
        <v>22</v>
      </c>
      <c r="AW729" s="167" t="s">
        <v>104</v>
      </c>
      <c r="AX729" s="167" t="s">
        <v>74</v>
      </c>
      <c r="AY729" s="167" t="s">
        <v>128</v>
      </c>
    </row>
    <row r="730" spans="2:51" s="6" customFormat="1" ht="15.75" customHeight="1">
      <c r="B730" s="161"/>
      <c r="C730" s="162"/>
      <c r="D730" s="159" t="s">
        <v>140</v>
      </c>
      <c r="E730" s="162"/>
      <c r="F730" s="163" t="s">
        <v>367</v>
      </c>
      <c r="G730" s="162"/>
      <c r="H730" s="162"/>
      <c r="J730" s="162"/>
      <c r="K730" s="162"/>
      <c r="L730" s="164"/>
      <c r="M730" s="165"/>
      <c r="N730" s="162"/>
      <c r="O730" s="162"/>
      <c r="P730" s="162"/>
      <c r="Q730" s="162"/>
      <c r="R730" s="162"/>
      <c r="S730" s="162"/>
      <c r="T730" s="166"/>
      <c r="AT730" s="167" t="s">
        <v>140</v>
      </c>
      <c r="AU730" s="167" t="s">
        <v>81</v>
      </c>
      <c r="AV730" s="167" t="s">
        <v>22</v>
      </c>
      <c r="AW730" s="167" t="s">
        <v>104</v>
      </c>
      <c r="AX730" s="167" t="s">
        <v>74</v>
      </c>
      <c r="AY730" s="167" t="s">
        <v>128</v>
      </c>
    </row>
    <row r="731" spans="2:51" s="6" customFormat="1" ht="15.75" customHeight="1">
      <c r="B731" s="161"/>
      <c r="C731" s="162"/>
      <c r="D731" s="159" t="s">
        <v>140</v>
      </c>
      <c r="E731" s="162"/>
      <c r="F731" s="163" t="s">
        <v>368</v>
      </c>
      <c r="G731" s="162"/>
      <c r="H731" s="162"/>
      <c r="J731" s="162"/>
      <c r="K731" s="162"/>
      <c r="L731" s="164"/>
      <c r="M731" s="165"/>
      <c r="N731" s="162"/>
      <c r="O731" s="162"/>
      <c r="P731" s="162"/>
      <c r="Q731" s="162"/>
      <c r="R731" s="162"/>
      <c r="S731" s="162"/>
      <c r="T731" s="166"/>
      <c r="AT731" s="167" t="s">
        <v>140</v>
      </c>
      <c r="AU731" s="167" t="s">
        <v>81</v>
      </c>
      <c r="AV731" s="167" t="s">
        <v>22</v>
      </c>
      <c r="AW731" s="167" t="s">
        <v>104</v>
      </c>
      <c r="AX731" s="167" t="s">
        <v>74</v>
      </c>
      <c r="AY731" s="167" t="s">
        <v>128</v>
      </c>
    </row>
    <row r="732" spans="2:51" s="6" customFormat="1" ht="15.75" customHeight="1">
      <c r="B732" s="168"/>
      <c r="C732" s="169"/>
      <c r="D732" s="159" t="s">
        <v>140</v>
      </c>
      <c r="E732" s="169"/>
      <c r="F732" s="170" t="s">
        <v>464</v>
      </c>
      <c r="G732" s="169"/>
      <c r="H732" s="171">
        <v>16.048</v>
      </c>
      <c r="J732" s="169"/>
      <c r="K732" s="169"/>
      <c r="L732" s="172"/>
      <c r="M732" s="173"/>
      <c r="N732" s="169"/>
      <c r="O732" s="169"/>
      <c r="P732" s="169"/>
      <c r="Q732" s="169"/>
      <c r="R732" s="169"/>
      <c r="S732" s="169"/>
      <c r="T732" s="174"/>
      <c r="AT732" s="175" t="s">
        <v>140</v>
      </c>
      <c r="AU732" s="175" t="s">
        <v>81</v>
      </c>
      <c r="AV732" s="175" t="s">
        <v>81</v>
      </c>
      <c r="AW732" s="175" t="s">
        <v>104</v>
      </c>
      <c r="AX732" s="175" t="s">
        <v>74</v>
      </c>
      <c r="AY732" s="175" t="s">
        <v>128</v>
      </c>
    </row>
    <row r="733" spans="2:51" s="6" customFormat="1" ht="15.75" customHeight="1">
      <c r="B733" s="168"/>
      <c r="C733" s="169"/>
      <c r="D733" s="159" t="s">
        <v>140</v>
      </c>
      <c r="E733" s="169"/>
      <c r="F733" s="170" t="s">
        <v>464</v>
      </c>
      <c r="G733" s="169"/>
      <c r="H733" s="171">
        <v>16.048</v>
      </c>
      <c r="J733" s="169"/>
      <c r="K733" s="169"/>
      <c r="L733" s="172"/>
      <c r="M733" s="173"/>
      <c r="N733" s="169"/>
      <c r="O733" s="169"/>
      <c r="P733" s="169"/>
      <c r="Q733" s="169"/>
      <c r="R733" s="169"/>
      <c r="S733" s="169"/>
      <c r="T733" s="174"/>
      <c r="AT733" s="175" t="s">
        <v>140</v>
      </c>
      <c r="AU733" s="175" t="s">
        <v>81</v>
      </c>
      <c r="AV733" s="175" t="s">
        <v>81</v>
      </c>
      <c r="AW733" s="175" t="s">
        <v>104</v>
      </c>
      <c r="AX733" s="175" t="s">
        <v>74</v>
      </c>
      <c r="AY733" s="175" t="s">
        <v>128</v>
      </c>
    </row>
    <row r="734" spans="2:51" s="6" customFormat="1" ht="15.75" customHeight="1">
      <c r="B734" s="168"/>
      <c r="C734" s="169"/>
      <c r="D734" s="159" t="s">
        <v>140</v>
      </c>
      <c r="E734" s="169"/>
      <c r="F734" s="170" t="s">
        <v>465</v>
      </c>
      <c r="G734" s="169"/>
      <c r="H734" s="171">
        <v>9.917</v>
      </c>
      <c r="J734" s="169"/>
      <c r="K734" s="169"/>
      <c r="L734" s="172"/>
      <c r="M734" s="173"/>
      <c r="N734" s="169"/>
      <c r="O734" s="169"/>
      <c r="P734" s="169"/>
      <c r="Q734" s="169"/>
      <c r="R734" s="169"/>
      <c r="S734" s="169"/>
      <c r="T734" s="174"/>
      <c r="AT734" s="175" t="s">
        <v>140</v>
      </c>
      <c r="AU734" s="175" t="s">
        <v>81</v>
      </c>
      <c r="AV734" s="175" t="s">
        <v>81</v>
      </c>
      <c r="AW734" s="175" t="s">
        <v>104</v>
      </c>
      <c r="AX734" s="175" t="s">
        <v>74</v>
      </c>
      <c r="AY734" s="175" t="s">
        <v>128</v>
      </c>
    </row>
    <row r="735" spans="2:51" s="6" customFormat="1" ht="15.75" customHeight="1">
      <c r="B735" s="168"/>
      <c r="C735" s="169"/>
      <c r="D735" s="159" t="s">
        <v>140</v>
      </c>
      <c r="E735" s="169"/>
      <c r="F735" s="170" t="s">
        <v>466</v>
      </c>
      <c r="G735" s="169"/>
      <c r="H735" s="171">
        <v>10.303</v>
      </c>
      <c r="J735" s="169"/>
      <c r="K735" s="169"/>
      <c r="L735" s="172"/>
      <c r="M735" s="173"/>
      <c r="N735" s="169"/>
      <c r="O735" s="169"/>
      <c r="P735" s="169"/>
      <c r="Q735" s="169"/>
      <c r="R735" s="169"/>
      <c r="S735" s="169"/>
      <c r="T735" s="174"/>
      <c r="AT735" s="175" t="s">
        <v>140</v>
      </c>
      <c r="AU735" s="175" t="s">
        <v>81</v>
      </c>
      <c r="AV735" s="175" t="s">
        <v>81</v>
      </c>
      <c r="AW735" s="175" t="s">
        <v>104</v>
      </c>
      <c r="AX735" s="175" t="s">
        <v>74</v>
      </c>
      <c r="AY735" s="175" t="s">
        <v>128</v>
      </c>
    </row>
    <row r="736" spans="2:51" s="6" customFormat="1" ht="15.75" customHeight="1">
      <c r="B736" s="168"/>
      <c r="C736" s="169"/>
      <c r="D736" s="159" t="s">
        <v>140</v>
      </c>
      <c r="E736" s="169"/>
      <c r="F736" s="170" t="s">
        <v>467</v>
      </c>
      <c r="G736" s="169"/>
      <c r="H736" s="171">
        <v>39.373</v>
      </c>
      <c r="J736" s="169"/>
      <c r="K736" s="169"/>
      <c r="L736" s="172"/>
      <c r="M736" s="173"/>
      <c r="N736" s="169"/>
      <c r="O736" s="169"/>
      <c r="P736" s="169"/>
      <c r="Q736" s="169"/>
      <c r="R736" s="169"/>
      <c r="S736" s="169"/>
      <c r="T736" s="174"/>
      <c r="AT736" s="175" t="s">
        <v>140</v>
      </c>
      <c r="AU736" s="175" t="s">
        <v>81</v>
      </c>
      <c r="AV736" s="175" t="s">
        <v>81</v>
      </c>
      <c r="AW736" s="175" t="s">
        <v>104</v>
      </c>
      <c r="AX736" s="175" t="s">
        <v>74</v>
      </c>
      <c r="AY736" s="175" t="s">
        <v>128</v>
      </c>
    </row>
    <row r="737" spans="2:51" s="6" customFormat="1" ht="15.75" customHeight="1">
      <c r="B737" s="168"/>
      <c r="C737" s="169"/>
      <c r="D737" s="159" t="s">
        <v>140</v>
      </c>
      <c r="E737" s="169"/>
      <c r="F737" s="170" t="s">
        <v>468</v>
      </c>
      <c r="G737" s="169"/>
      <c r="H737" s="171">
        <v>18.287</v>
      </c>
      <c r="J737" s="169"/>
      <c r="K737" s="169"/>
      <c r="L737" s="172"/>
      <c r="M737" s="173"/>
      <c r="N737" s="169"/>
      <c r="O737" s="169"/>
      <c r="P737" s="169"/>
      <c r="Q737" s="169"/>
      <c r="R737" s="169"/>
      <c r="S737" s="169"/>
      <c r="T737" s="174"/>
      <c r="AT737" s="175" t="s">
        <v>140</v>
      </c>
      <c r="AU737" s="175" t="s">
        <v>81</v>
      </c>
      <c r="AV737" s="175" t="s">
        <v>81</v>
      </c>
      <c r="AW737" s="175" t="s">
        <v>104</v>
      </c>
      <c r="AX737" s="175" t="s">
        <v>74</v>
      </c>
      <c r="AY737" s="175" t="s">
        <v>128</v>
      </c>
    </row>
    <row r="738" spans="2:51" s="6" customFormat="1" ht="15.75" customHeight="1">
      <c r="B738" s="168"/>
      <c r="C738" s="169"/>
      <c r="D738" s="159" t="s">
        <v>140</v>
      </c>
      <c r="E738" s="169"/>
      <c r="F738" s="170" t="s">
        <v>469</v>
      </c>
      <c r="G738" s="169"/>
      <c r="H738" s="171">
        <v>16.981</v>
      </c>
      <c r="J738" s="169"/>
      <c r="K738" s="169"/>
      <c r="L738" s="172"/>
      <c r="M738" s="173"/>
      <c r="N738" s="169"/>
      <c r="O738" s="169"/>
      <c r="P738" s="169"/>
      <c r="Q738" s="169"/>
      <c r="R738" s="169"/>
      <c r="S738" s="169"/>
      <c r="T738" s="174"/>
      <c r="AT738" s="175" t="s">
        <v>140</v>
      </c>
      <c r="AU738" s="175" t="s">
        <v>81</v>
      </c>
      <c r="AV738" s="175" t="s">
        <v>81</v>
      </c>
      <c r="AW738" s="175" t="s">
        <v>104</v>
      </c>
      <c r="AX738" s="175" t="s">
        <v>74</v>
      </c>
      <c r="AY738" s="175" t="s">
        <v>128</v>
      </c>
    </row>
    <row r="739" spans="2:51" s="6" customFormat="1" ht="15.75" customHeight="1">
      <c r="B739" s="168"/>
      <c r="C739" s="169"/>
      <c r="D739" s="159" t="s">
        <v>140</v>
      </c>
      <c r="E739" s="169"/>
      <c r="F739" s="170" t="s">
        <v>470</v>
      </c>
      <c r="G739" s="169"/>
      <c r="H739" s="171">
        <v>1.056</v>
      </c>
      <c r="J739" s="169"/>
      <c r="K739" s="169"/>
      <c r="L739" s="172"/>
      <c r="M739" s="173"/>
      <c r="N739" s="169"/>
      <c r="O739" s="169"/>
      <c r="P739" s="169"/>
      <c r="Q739" s="169"/>
      <c r="R739" s="169"/>
      <c r="S739" s="169"/>
      <c r="T739" s="174"/>
      <c r="AT739" s="175" t="s">
        <v>140</v>
      </c>
      <c r="AU739" s="175" t="s">
        <v>81</v>
      </c>
      <c r="AV739" s="175" t="s">
        <v>81</v>
      </c>
      <c r="AW739" s="175" t="s">
        <v>104</v>
      </c>
      <c r="AX739" s="175" t="s">
        <v>74</v>
      </c>
      <c r="AY739" s="175" t="s">
        <v>128</v>
      </c>
    </row>
    <row r="740" spans="2:51" s="6" customFormat="1" ht="15.75" customHeight="1">
      <c r="B740" s="168"/>
      <c r="C740" s="169"/>
      <c r="D740" s="159" t="s">
        <v>140</v>
      </c>
      <c r="E740" s="169"/>
      <c r="F740" s="170" t="s">
        <v>471</v>
      </c>
      <c r="G740" s="169"/>
      <c r="H740" s="171">
        <v>9.702</v>
      </c>
      <c r="J740" s="169"/>
      <c r="K740" s="169"/>
      <c r="L740" s="172"/>
      <c r="M740" s="173"/>
      <c r="N740" s="169"/>
      <c r="O740" s="169"/>
      <c r="P740" s="169"/>
      <c r="Q740" s="169"/>
      <c r="R740" s="169"/>
      <c r="S740" s="169"/>
      <c r="T740" s="174"/>
      <c r="AT740" s="175" t="s">
        <v>140</v>
      </c>
      <c r="AU740" s="175" t="s">
        <v>81</v>
      </c>
      <c r="AV740" s="175" t="s">
        <v>81</v>
      </c>
      <c r="AW740" s="175" t="s">
        <v>104</v>
      </c>
      <c r="AX740" s="175" t="s">
        <v>74</v>
      </c>
      <c r="AY740" s="175" t="s">
        <v>128</v>
      </c>
    </row>
    <row r="741" spans="2:51" s="6" customFormat="1" ht="15.75" customHeight="1">
      <c r="B741" s="168"/>
      <c r="C741" s="169"/>
      <c r="D741" s="159" t="s">
        <v>140</v>
      </c>
      <c r="E741" s="169"/>
      <c r="F741" s="170" t="s">
        <v>472</v>
      </c>
      <c r="G741" s="169"/>
      <c r="H741" s="171">
        <v>45.864</v>
      </c>
      <c r="J741" s="169"/>
      <c r="K741" s="169"/>
      <c r="L741" s="172"/>
      <c r="M741" s="173"/>
      <c r="N741" s="169"/>
      <c r="O741" s="169"/>
      <c r="P741" s="169"/>
      <c r="Q741" s="169"/>
      <c r="R741" s="169"/>
      <c r="S741" s="169"/>
      <c r="T741" s="174"/>
      <c r="AT741" s="175" t="s">
        <v>140</v>
      </c>
      <c r="AU741" s="175" t="s">
        <v>81</v>
      </c>
      <c r="AV741" s="175" t="s">
        <v>81</v>
      </c>
      <c r="AW741" s="175" t="s">
        <v>104</v>
      </c>
      <c r="AX741" s="175" t="s">
        <v>74</v>
      </c>
      <c r="AY741" s="175" t="s">
        <v>128</v>
      </c>
    </row>
    <row r="742" spans="2:51" s="6" customFormat="1" ht="15.75" customHeight="1">
      <c r="B742" s="168"/>
      <c r="C742" s="169"/>
      <c r="D742" s="159" t="s">
        <v>140</v>
      </c>
      <c r="E742" s="169"/>
      <c r="F742" s="170" t="s">
        <v>473</v>
      </c>
      <c r="G742" s="169"/>
      <c r="H742" s="171">
        <v>13.728</v>
      </c>
      <c r="J742" s="169"/>
      <c r="K742" s="169"/>
      <c r="L742" s="172"/>
      <c r="M742" s="173"/>
      <c r="N742" s="169"/>
      <c r="O742" s="169"/>
      <c r="P742" s="169"/>
      <c r="Q742" s="169"/>
      <c r="R742" s="169"/>
      <c r="S742" s="169"/>
      <c r="T742" s="174"/>
      <c r="AT742" s="175" t="s">
        <v>140</v>
      </c>
      <c r="AU742" s="175" t="s">
        <v>81</v>
      </c>
      <c r="AV742" s="175" t="s">
        <v>81</v>
      </c>
      <c r="AW742" s="175" t="s">
        <v>104</v>
      </c>
      <c r="AX742" s="175" t="s">
        <v>74</v>
      </c>
      <c r="AY742" s="175" t="s">
        <v>128</v>
      </c>
    </row>
    <row r="743" spans="2:51" s="6" customFormat="1" ht="15.75" customHeight="1">
      <c r="B743" s="168"/>
      <c r="C743" s="169"/>
      <c r="D743" s="159" t="s">
        <v>140</v>
      </c>
      <c r="E743" s="169"/>
      <c r="F743" s="170" t="s">
        <v>474</v>
      </c>
      <c r="G743" s="169"/>
      <c r="H743" s="171">
        <v>5.46</v>
      </c>
      <c r="J743" s="169"/>
      <c r="K743" s="169"/>
      <c r="L743" s="172"/>
      <c r="M743" s="173"/>
      <c r="N743" s="169"/>
      <c r="O743" s="169"/>
      <c r="P743" s="169"/>
      <c r="Q743" s="169"/>
      <c r="R743" s="169"/>
      <c r="S743" s="169"/>
      <c r="T743" s="174"/>
      <c r="AT743" s="175" t="s">
        <v>140</v>
      </c>
      <c r="AU743" s="175" t="s">
        <v>81</v>
      </c>
      <c r="AV743" s="175" t="s">
        <v>81</v>
      </c>
      <c r="AW743" s="175" t="s">
        <v>104</v>
      </c>
      <c r="AX743" s="175" t="s">
        <v>74</v>
      </c>
      <c r="AY743" s="175" t="s">
        <v>128</v>
      </c>
    </row>
    <row r="744" spans="2:51" s="6" customFormat="1" ht="15.75" customHeight="1">
      <c r="B744" s="184"/>
      <c r="C744" s="185"/>
      <c r="D744" s="159" t="s">
        <v>140</v>
      </c>
      <c r="E744" s="185"/>
      <c r="F744" s="186" t="s">
        <v>162</v>
      </c>
      <c r="G744" s="185"/>
      <c r="H744" s="187">
        <v>202.767</v>
      </c>
      <c r="J744" s="185"/>
      <c r="K744" s="185"/>
      <c r="L744" s="188"/>
      <c r="M744" s="189"/>
      <c r="N744" s="185"/>
      <c r="O744" s="185"/>
      <c r="P744" s="185"/>
      <c r="Q744" s="185"/>
      <c r="R744" s="185"/>
      <c r="S744" s="185"/>
      <c r="T744" s="190"/>
      <c r="AT744" s="191" t="s">
        <v>140</v>
      </c>
      <c r="AU744" s="191" t="s">
        <v>81</v>
      </c>
      <c r="AV744" s="191" t="s">
        <v>84</v>
      </c>
      <c r="AW744" s="191" t="s">
        <v>104</v>
      </c>
      <c r="AX744" s="191" t="s">
        <v>74</v>
      </c>
      <c r="AY744" s="191" t="s">
        <v>128</v>
      </c>
    </row>
    <row r="745" spans="2:51" s="6" customFormat="1" ht="15.75" customHeight="1">
      <c r="B745" s="176"/>
      <c r="C745" s="177"/>
      <c r="D745" s="159" t="s">
        <v>140</v>
      </c>
      <c r="E745" s="177"/>
      <c r="F745" s="178" t="s">
        <v>143</v>
      </c>
      <c r="G745" s="177"/>
      <c r="H745" s="179">
        <v>202.767</v>
      </c>
      <c r="J745" s="177"/>
      <c r="K745" s="177"/>
      <c r="L745" s="180"/>
      <c r="M745" s="181"/>
      <c r="N745" s="177"/>
      <c r="O745" s="177"/>
      <c r="P745" s="177"/>
      <c r="Q745" s="177"/>
      <c r="R745" s="177"/>
      <c r="S745" s="177"/>
      <c r="T745" s="182"/>
      <c r="AT745" s="183" t="s">
        <v>140</v>
      </c>
      <c r="AU745" s="183" t="s">
        <v>81</v>
      </c>
      <c r="AV745" s="183" t="s">
        <v>87</v>
      </c>
      <c r="AW745" s="183" t="s">
        <v>104</v>
      </c>
      <c r="AX745" s="183" t="s">
        <v>22</v>
      </c>
      <c r="AY745" s="183" t="s">
        <v>128</v>
      </c>
    </row>
    <row r="746" spans="2:65" s="6" customFormat="1" ht="15.75" customHeight="1">
      <c r="B746" s="23"/>
      <c r="C746" s="145" t="s">
        <v>724</v>
      </c>
      <c r="D746" s="145" t="s">
        <v>130</v>
      </c>
      <c r="E746" s="146" t="s">
        <v>725</v>
      </c>
      <c r="F746" s="147" t="s">
        <v>726</v>
      </c>
      <c r="G746" s="148" t="s">
        <v>242</v>
      </c>
      <c r="H746" s="149">
        <v>161.4</v>
      </c>
      <c r="I746" s="150"/>
      <c r="J746" s="151">
        <f>ROUND($I$746*$H$746,2)</f>
        <v>0</v>
      </c>
      <c r="K746" s="147" t="s">
        <v>134</v>
      </c>
      <c r="L746" s="43"/>
      <c r="M746" s="152"/>
      <c r="N746" s="153" t="s">
        <v>45</v>
      </c>
      <c r="O746" s="24"/>
      <c r="P746" s="154">
        <f>$O$746*$H$746</f>
        <v>0</v>
      </c>
      <c r="Q746" s="154">
        <v>0.00012</v>
      </c>
      <c r="R746" s="154">
        <f>$Q$746*$H$746</f>
        <v>0.019368</v>
      </c>
      <c r="S746" s="154">
        <v>0</v>
      </c>
      <c r="T746" s="155">
        <f>$S$746*$H$746</f>
        <v>0</v>
      </c>
      <c r="AR746" s="89" t="s">
        <v>87</v>
      </c>
      <c r="AT746" s="89" t="s">
        <v>130</v>
      </c>
      <c r="AU746" s="89" t="s">
        <v>81</v>
      </c>
      <c r="AY746" s="6" t="s">
        <v>128</v>
      </c>
      <c r="BE746" s="156">
        <f>IF($N$746="základní",$J$746,0)</f>
        <v>0</v>
      </c>
      <c r="BF746" s="156">
        <f>IF($N$746="snížená",$J$746,0)</f>
        <v>0</v>
      </c>
      <c r="BG746" s="156">
        <f>IF($N$746="zákl. přenesená",$J$746,0)</f>
        <v>0</v>
      </c>
      <c r="BH746" s="156">
        <f>IF($N$746="sníž. přenesená",$J$746,0)</f>
        <v>0</v>
      </c>
      <c r="BI746" s="156">
        <f>IF($N$746="nulová",$J$746,0)</f>
        <v>0</v>
      </c>
      <c r="BJ746" s="89" t="s">
        <v>22</v>
      </c>
      <c r="BK746" s="156">
        <f>ROUND($I$746*$H$746,2)</f>
        <v>0</v>
      </c>
      <c r="BL746" s="89" t="s">
        <v>87</v>
      </c>
      <c r="BM746" s="89" t="s">
        <v>727</v>
      </c>
    </row>
    <row r="747" spans="2:47" s="6" customFormat="1" ht="16.5" customHeight="1">
      <c r="B747" s="23"/>
      <c r="C747" s="24"/>
      <c r="D747" s="157" t="s">
        <v>136</v>
      </c>
      <c r="E747" s="24"/>
      <c r="F747" s="158" t="s">
        <v>728</v>
      </c>
      <c r="G747" s="24"/>
      <c r="H747" s="24"/>
      <c r="J747" s="24"/>
      <c r="K747" s="24"/>
      <c r="L747" s="43"/>
      <c r="M747" s="56"/>
      <c r="N747" s="24"/>
      <c r="O747" s="24"/>
      <c r="P747" s="24"/>
      <c r="Q747" s="24"/>
      <c r="R747" s="24"/>
      <c r="S747" s="24"/>
      <c r="T747" s="57"/>
      <c r="AT747" s="6" t="s">
        <v>136</v>
      </c>
      <c r="AU747" s="6" t="s">
        <v>81</v>
      </c>
    </row>
    <row r="748" spans="2:51" s="6" customFormat="1" ht="15.75" customHeight="1">
      <c r="B748" s="161"/>
      <c r="C748" s="162"/>
      <c r="D748" s="159" t="s">
        <v>140</v>
      </c>
      <c r="E748" s="162"/>
      <c r="F748" s="163" t="s">
        <v>729</v>
      </c>
      <c r="G748" s="162"/>
      <c r="H748" s="162"/>
      <c r="J748" s="162"/>
      <c r="K748" s="162"/>
      <c r="L748" s="164"/>
      <c r="M748" s="165"/>
      <c r="N748" s="162"/>
      <c r="O748" s="162"/>
      <c r="P748" s="162"/>
      <c r="Q748" s="162"/>
      <c r="R748" s="162"/>
      <c r="S748" s="162"/>
      <c r="T748" s="166"/>
      <c r="AT748" s="167" t="s">
        <v>140</v>
      </c>
      <c r="AU748" s="167" t="s">
        <v>81</v>
      </c>
      <c r="AV748" s="167" t="s">
        <v>22</v>
      </c>
      <c r="AW748" s="167" t="s">
        <v>104</v>
      </c>
      <c r="AX748" s="167" t="s">
        <v>74</v>
      </c>
      <c r="AY748" s="167" t="s">
        <v>128</v>
      </c>
    </row>
    <row r="749" spans="2:51" s="6" customFormat="1" ht="15.75" customHeight="1">
      <c r="B749" s="161"/>
      <c r="C749" s="162"/>
      <c r="D749" s="159" t="s">
        <v>140</v>
      </c>
      <c r="E749" s="162"/>
      <c r="F749" s="163" t="s">
        <v>595</v>
      </c>
      <c r="G749" s="162"/>
      <c r="H749" s="162"/>
      <c r="J749" s="162"/>
      <c r="K749" s="162"/>
      <c r="L749" s="164"/>
      <c r="M749" s="165"/>
      <c r="N749" s="162"/>
      <c r="O749" s="162"/>
      <c r="P749" s="162"/>
      <c r="Q749" s="162"/>
      <c r="R749" s="162"/>
      <c r="S749" s="162"/>
      <c r="T749" s="166"/>
      <c r="AT749" s="167" t="s">
        <v>140</v>
      </c>
      <c r="AU749" s="167" t="s">
        <v>81</v>
      </c>
      <c r="AV749" s="167" t="s">
        <v>22</v>
      </c>
      <c r="AW749" s="167" t="s">
        <v>104</v>
      </c>
      <c r="AX749" s="167" t="s">
        <v>74</v>
      </c>
      <c r="AY749" s="167" t="s">
        <v>128</v>
      </c>
    </row>
    <row r="750" spans="2:51" s="6" customFormat="1" ht="15.75" customHeight="1">
      <c r="B750" s="168"/>
      <c r="C750" s="169"/>
      <c r="D750" s="159" t="s">
        <v>140</v>
      </c>
      <c r="E750" s="169"/>
      <c r="F750" s="170" t="s">
        <v>730</v>
      </c>
      <c r="G750" s="169"/>
      <c r="H750" s="171">
        <v>161.4</v>
      </c>
      <c r="J750" s="169"/>
      <c r="K750" s="169"/>
      <c r="L750" s="172"/>
      <c r="M750" s="173"/>
      <c r="N750" s="169"/>
      <c r="O750" s="169"/>
      <c r="P750" s="169"/>
      <c r="Q750" s="169"/>
      <c r="R750" s="169"/>
      <c r="S750" s="169"/>
      <c r="T750" s="174"/>
      <c r="AT750" s="175" t="s">
        <v>140</v>
      </c>
      <c r="AU750" s="175" t="s">
        <v>81</v>
      </c>
      <c r="AV750" s="175" t="s">
        <v>81</v>
      </c>
      <c r="AW750" s="175" t="s">
        <v>104</v>
      </c>
      <c r="AX750" s="175" t="s">
        <v>74</v>
      </c>
      <c r="AY750" s="175" t="s">
        <v>128</v>
      </c>
    </row>
    <row r="751" spans="2:51" s="6" customFormat="1" ht="15.75" customHeight="1">
      <c r="B751" s="184"/>
      <c r="C751" s="185"/>
      <c r="D751" s="159" t="s">
        <v>140</v>
      </c>
      <c r="E751" s="185"/>
      <c r="F751" s="186" t="s">
        <v>162</v>
      </c>
      <c r="G751" s="185"/>
      <c r="H751" s="187">
        <v>161.4</v>
      </c>
      <c r="J751" s="185"/>
      <c r="K751" s="185"/>
      <c r="L751" s="188"/>
      <c r="M751" s="189"/>
      <c r="N751" s="185"/>
      <c r="O751" s="185"/>
      <c r="P751" s="185"/>
      <c r="Q751" s="185"/>
      <c r="R751" s="185"/>
      <c r="S751" s="185"/>
      <c r="T751" s="190"/>
      <c r="AT751" s="191" t="s">
        <v>140</v>
      </c>
      <c r="AU751" s="191" t="s">
        <v>81</v>
      </c>
      <c r="AV751" s="191" t="s">
        <v>84</v>
      </c>
      <c r="AW751" s="191" t="s">
        <v>104</v>
      </c>
      <c r="AX751" s="191" t="s">
        <v>74</v>
      </c>
      <c r="AY751" s="191" t="s">
        <v>128</v>
      </c>
    </row>
    <row r="752" spans="2:51" s="6" customFormat="1" ht="15.75" customHeight="1">
      <c r="B752" s="176"/>
      <c r="C752" s="177"/>
      <c r="D752" s="159" t="s">
        <v>140</v>
      </c>
      <c r="E752" s="177"/>
      <c r="F752" s="178" t="s">
        <v>143</v>
      </c>
      <c r="G752" s="177"/>
      <c r="H752" s="179">
        <v>161.4</v>
      </c>
      <c r="J752" s="177"/>
      <c r="K752" s="177"/>
      <c r="L752" s="180"/>
      <c r="M752" s="181"/>
      <c r="N752" s="177"/>
      <c r="O752" s="177"/>
      <c r="P752" s="177"/>
      <c r="Q752" s="177"/>
      <c r="R752" s="177"/>
      <c r="S752" s="177"/>
      <c r="T752" s="182"/>
      <c r="AT752" s="183" t="s">
        <v>140</v>
      </c>
      <c r="AU752" s="183" t="s">
        <v>81</v>
      </c>
      <c r="AV752" s="183" t="s">
        <v>87</v>
      </c>
      <c r="AW752" s="183" t="s">
        <v>104</v>
      </c>
      <c r="AX752" s="183" t="s">
        <v>22</v>
      </c>
      <c r="AY752" s="183" t="s">
        <v>128</v>
      </c>
    </row>
    <row r="753" spans="2:65" s="6" customFormat="1" ht="15.75" customHeight="1">
      <c r="B753" s="23"/>
      <c r="C753" s="145" t="s">
        <v>731</v>
      </c>
      <c r="D753" s="145" t="s">
        <v>130</v>
      </c>
      <c r="E753" s="146" t="s">
        <v>732</v>
      </c>
      <c r="F753" s="147" t="s">
        <v>733</v>
      </c>
      <c r="G753" s="148" t="s">
        <v>242</v>
      </c>
      <c r="H753" s="149">
        <v>411.56</v>
      </c>
      <c r="I753" s="150"/>
      <c r="J753" s="151">
        <f>ROUND($I$753*$H$753,2)</f>
        <v>0</v>
      </c>
      <c r="K753" s="147"/>
      <c r="L753" s="43"/>
      <c r="M753" s="152"/>
      <c r="N753" s="153" t="s">
        <v>45</v>
      </c>
      <c r="O753" s="24"/>
      <c r="P753" s="154">
        <f>$O$753*$H$753</f>
        <v>0</v>
      </c>
      <c r="Q753" s="154">
        <v>0.0005</v>
      </c>
      <c r="R753" s="154">
        <f>$Q$753*$H$753</f>
        <v>0.20578000000000002</v>
      </c>
      <c r="S753" s="154">
        <v>0</v>
      </c>
      <c r="T753" s="155">
        <f>$S$753*$H$753</f>
        <v>0</v>
      </c>
      <c r="AR753" s="89" t="s">
        <v>87</v>
      </c>
      <c r="AT753" s="89" t="s">
        <v>130</v>
      </c>
      <c r="AU753" s="89" t="s">
        <v>81</v>
      </c>
      <c r="AY753" s="6" t="s">
        <v>128</v>
      </c>
      <c r="BE753" s="156">
        <f>IF($N$753="základní",$J$753,0)</f>
        <v>0</v>
      </c>
      <c r="BF753" s="156">
        <f>IF($N$753="snížená",$J$753,0)</f>
        <v>0</v>
      </c>
      <c r="BG753" s="156">
        <f>IF($N$753="zákl. přenesená",$J$753,0)</f>
        <v>0</v>
      </c>
      <c r="BH753" s="156">
        <f>IF($N$753="sníž. přenesená",$J$753,0)</f>
        <v>0</v>
      </c>
      <c r="BI753" s="156">
        <f>IF($N$753="nulová",$J$753,0)</f>
        <v>0</v>
      </c>
      <c r="BJ753" s="89" t="s">
        <v>22</v>
      </c>
      <c r="BK753" s="156">
        <f>ROUND($I$753*$H$753,2)</f>
        <v>0</v>
      </c>
      <c r="BL753" s="89" t="s">
        <v>87</v>
      </c>
      <c r="BM753" s="89" t="s">
        <v>734</v>
      </c>
    </row>
    <row r="754" spans="2:47" s="6" customFormat="1" ht="16.5" customHeight="1">
      <c r="B754" s="23"/>
      <c r="C754" s="24"/>
      <c r="D754" s="157" t="s">
        <v>136</v>
      </c>
      <c r="E754" s="24"/>
      <c r="F754" s="158" t="s">
        <v>735</v>
      </c>
      <c r="G754" s="24"/>
      <c r="H754" s="24"/>
      <c r="J754" s="24"/>
      <c r="K754" s="24"/>
      <c r="L754" s="43"/>
      <c r="M754" s="56"/>
      <c r="N754" s="24"/>
      <c r="O754" s="24"/>
      <c r="P754" s="24"/>
      <c r="Q754" s="24"/>
      <c r="R754" s="24"/>
      <c r="S754" s="24"/>
      <c r="T754" s="57"/>
      <c r="AT754" s="6" t="s">
        <v>136</v>
      </c>
      <c r="AU754" s="6" t="s">
        <v>81</v>
      </c>
    </row>
    <row r="755" spans="2:51" s="6" customFormat="1" ht="15.75" customHeight="1">
      <c r="B755" s="161"/>
      <c r="C755" s="162"/>
      <c r="D755" s="159" t="s">
        <v>140</v>
      </c>
      <c r="E755" s="162"/>
      <c r="F755" s="163" t="s">
        <v>736</v>
      </c>
      <c r="G755" s="162"/>
      <c r="H755" s="162"/>
      <c r="J755" s="162"/>
      <c r="K755" s="162"/>
      <c r="L755" s="164"/>
      <c r="M755" s="165"/>
      <c r="N755" s="162"/>
      <c r="O755" s="162"/>
      <c r="P755" s="162"/>
      <c r="Q755" s="162"/>
      <c r="R755" s="162"/>
      <c r="S755" s="162"/>
      <c r="T755" s="166"/>
      <c r="AT755" s="167" t="s">
        <v>140</v>
      </c>
      <c r="AU755" s="167" t="s">
        <v>81</v>
      </c>
      <c r="AV755" s="167" t="s">
        <v>22</v>
      </c>
      <c r="AW755" s="167" t="s">
        <v>104</v>
      </c>
      <c r="AX755" s="167" t="s">
        <v>74</v>
      </c>
      <c r="AY755" s="167" t="s">
        <v>128</v>
      </c>
    </row>
    <row r="756" spans="2:51" s="6" customFormat="1" ht="15.75" customHeight="1">
      <c r="B756" s="161"/>
      <c r="C756" s="162"/>
      <c r="D756" s="159" t="s">
        <v>140</v>
      </c>
      <c r="E756" s="162"/>
      <c r="F756" s="163" t="s">
        <v>737</v>
      </c>
      <c r="G756" s="162"/>
      <c r="H756" s="162"/>
      <c r="J756" s="162"/>
      <c r="K756" s="162"/>
      <c r="L756" s="164"/>
      <c r="M756" s="165"/>
      <c r="N756" s="162"/>
      <c r="O756" s="162"/>
      <c r="P756" s="162"/>
      <c r="Q756" s="162"/>
      <c r="R756" s="162"/>
      <c r="S756" s="162"/>
      <c r="T756" s="166"/>
      <c r="AT756" s="167" t="s">
        <v>140</v>
      </c>
      <c r="AU756" s="167" t="s">
        <v>81</v>
      </c>
      <c r="AV756" s="167" t="s">
        <v>22</v>
      </c>
      <c r="AW756" s="167" t="s">
        <v>104</v>
      </c>
      <c r="AX756" s="167" t="s">
        <v>74</v>
      </c>
      <c r="AY756" s="167" t="s">
        <v>128</v>
      </c>
    </row>
    <row r="757" spans="2:51" s="6" customFormat="1" ht="15.75" customHeight="1">
      <c r="B757" s="168"/>
      <c r="C757" s="169"/>
      <c r="D757" s="159" t="s">
        <v>140</v>
      </c>
      <c r="E757" s="169"/>
      <c r="F757" s="170" t="s">
        <v>738</v>
      </c>
      <c r="G757" s="169"/>
      <c r="H757" s="171">
        <v>15.55</v>
      </c>
      <c r="J757" s="169"/>
      <c r="K757" s="169"/>
      <c r="L757" s="172"/>
      <c r="M757" s="173"/>
      <c r="N757" s="169"/>
      <c r="O757" s="169"/>
      <c r="P757" s="169"/>
      <c r="Q757" s="169"/>
      <c r="R757" s="169"/>
      <c r="S757" s="169"/>
      <c r="T757" s="174"/>
      <c r="AT757" s="175" t="s">
        <v>140</v>
      </c>
      <c r="AU757" s="175" t="s">
        <v>81</v>
      </c>
      <c r="AV757" s="175" t="s">
        <v>81</v>
      </c>
      <c r="AW757" s="175" t="s">
        <v>104</v>
      </c>
      <c r="AX757" s="175" t="s">
        <v>74</v>
      </c>
      <c r="AY757" s="175" t="s">
        <v>128</v>
      </c>
    </row>
    <row r="758" spans="2:51" s="6" customFormat="1" ht="15.75" customHeight="1">
      <c r="B758" s="168"/>
      <c r="C758" s="169"/>
      <c r="D758" s="159" t="s">
        <v>140</v>
      </c>
      <c r="E758" s="169"/>
      <c r="F758" s="170" t="s">
        <v>739</v>
      </c>
      <c r="G758" s="169"/>
      <c r="H758" s="171">
        <v>4</v>
      </c>
      <c r="J758" s="169"/>
      <c r="K758" s="169"/>
      <c r="L758" s="172"/>
      <c r="M758" s="173"/>
      <c r="N758" s="169"/>
      <c r="O758" s="169"/>
      <c r="P758" s="169"/>
      <c r="Q758" s="169"/>
      <c r="R758" s="169"/>
      <c r="S758" s="169"/>
      <c r="T758" s="174"/>
      <c r="AT758" s="175" t="s">
        <v>140</v>
      </c>
      <c r="AU758" s="175" t="s">
        <v>81</v>
      </c>
      <c r="AV758" s="175" t="s">
        <v>81</v>
      </c>
      <c r="AW758" s="175" t="s">
        <v>104</v>
      </c>
      <c r="AX758" s="175" t="s">
        <v>74</v>
      </c>
      <c r="AY758" s="175" t="s">
        <v>128</v>
      </c>
    </row>
    <row r="759" spans="2:51" s="6" customFormat="1" ht="15.75" customHeight="1">
      <c r="B759" s="168"/>
      <c r="C759" s="169"/>
      <c r="D759" s="159" t="s">
        <v>140</v>
      </c>
      <c r="E759" s="169"/>
      <c r="F759" s="170" t="s">
        <v>740</v>
      </c>
      <c r="G759" s="169"/>
      <c r="H759" s="171">
        <v>9.24</v>
      </c>
      <c r="J759" s="169"/>
      <c r="K759" s="169"/>
      <c r="L759" s="172"/>
      <c r="M759" s="173"/>
      <c r="N759" s="169"/>
      <c r="O759" s="169"/>
      <c r="P759" s="169"/>
      <c r="Q759" s="169"/>
      <c r="R759" s="169"/>
      <c r="S759" s="169"/>
      <c r="T759" s="174"/>
      <c r="AT759" s="175" t="s">
        <v>140</v>
      </c>
      <c r="AU759" s="175" t="s">
        <v>81</v>
      </c>
      <c r="AV759" s="175" t="s">
        <v>81</v>
      </c>
      <c r="AW759" s="175" t="s">
        <v>104</v>
      </c>
      <c r="AX759" s="175" t="s">
        <v>74</v>
      </c>
      <c r="AY759" s="175" t="s">
        <v>128</v>
      </c>
    </row>
    <row r="760" spans="2:51" s="6" customFormat="1" ht="15.75" customHeight="1">
      <c r="B760" s="168"/>
      <c r="C760" s="169"/>
      <c r="D760" s="159" t="s">
        <v>140</v>
      </c>
      <c r="E760" s="169"/>
      <c r="F760" s="170" t="s">
        <v>741</v>
      </c>
      <c r="G760" s="169"/>
      <c r="H760" s="171">
        <v>7.2</v>
      </c>
      <c r="J760" s="169"/>
      <c r="K760" s="169"/>
      <c r="L760" s="172"/>
      <c r="M760" s="173"/>
      <c r="N760" s="169"/>
      <c r="O760" s="169"/>
      <c r="P760" s="169"/>
      <c r="Q760" s="169"/>
      <c r="R760" s="169"/>
      <c r="S760" s="169"/>
      <c r="T760" s="174"/>
      <c r="AT760" s="175" t="s">
        <v>140</v>
      </c>
      <c r="AU760" s="175" t="s">
        <v>81</v>
      </c>
      <c r="AV760" s="175" t="s">
        <v>81</v>
      </c>
      <c r="AW760" s="175" t="s">
        <v>104</v>
      </c>
      <c r="AX760" s="175" t="s">
        <v>74</v>
      </c>
      <c r="AY760" s="175" t="s">
        <v>128</v>
      </c>
    </row>
    <row r="761" spans="2:51" s="6" customFormat="1" ht="15.75" customHeight="1">
      <c r="B761" s="168"/>
      <c r="C761" s="169"/>
      <c r="D761" s="159" t="s">
        <v>140</v>
      </c>
      <c r="E761" s="169"/>
      <c r="F761" s="170" t="s">
        <v>742</v>
      </c>
      <c r="G761" s="169"/>
      <c r="H761" s="171">
        <v>27.99</v>
      </c>
      <c r="J761" s="169"/>
      <c r="K761" s="169"/>
      <c r="L761" s="172"/>
      <c r="M761" s="173"/>
      <c r="N761" s="169"/>
      <c r="O761" s="169"/>
      <c r="P761" s="169"/>
      <c r="Q761" s="169"/>
      <c r="R761" s="169"/>
      <c r="S761" s="169"/>
      <c r="T761" s="174"/>
      <c r="AT761" s="175" t="s">
        <v>140</v>
      </c>
      <c r="AU761" s="175" t="s">
        <v>81</v>
      </c>
      <c r="AV761" s="175" t="s">
        <v>81</v>
      </c>
      <c r="AW761" s="175" t="s">
        <v>104</v>
      </c>
      <c r="AX761" s="175" t="s">
        <v>74</v>
      </c>
      <c r="AY761" s="175" t="s">
        <v>128</v>
      </c>
    </row>
    <row r="762" spans="2:51" s="6" customFormat="1" ht="15.75" customHeight="1">
      <c r="B762" s="168"/>
      <c r="C762" s="169"/>
      <c r="D762" s="159" t="s">
        <v>140</v>
      </c>
      <c r="E762" s="169"/>
      <c r="F762" s="170" t="s">
        <v>743</v>
      </c>
      <c r="G762" s="169"/>
      <c r="H762" s="171">
        <v>24.88</v>
      </c>
      <c r="J762" s="169"/>
      <c r="K762" s="169"/>
      <c r="L762" s="172"/>
      <c r="M762" s="173"/>
      <c r="N762" s="169"/>
      <c r="O762" s="169"/>
      <c r="P762" s="169"/>
      <c r="Q762" s="169"/>
      <c r="R762" s="169"/>
      <c r="S762" s="169"/>
      <c r="T762" s="174"/>
      <c r="AT762" s="175" t="s">
        <v>140</v>
      </c>
      <c r="AU762" s="175" t="s">
        <v>81</v>
      </c>
      <c r="AV762" s="175" t="s">
        <v>81</v>
      </c>
      <c r="AW762" s="175" t="s">
        <v>104</v>
      </c>
      <c r="AX762" s="175" t="s">
        <v>74</v>
      </c>
      <c r="AY762" s="175" t="s">
        <v>128</v>
      </c>
    </row>
    <row r="763" spans="2:51" s="6" customFormat="1" ht="15.75" customHeight="1">
      <c r="B763" s="168"/>
      <c r="C763" s="169"/>
      <c r="D763" s="159" t="s">
        <v>140</v>
      </c>
      <c r="E763" s="169"/>
      <c r="F763" s="170" t="s">
        <v>738</v>
      </c>
      <c r="G763" s="169"/>
      <c r="H763" s="171">
        <v>15.55</v>
      </c>
      <c r="J763" s="169"/>
      <c r="K763" s="169"/>
      <c r="L763" s="172"/>
      <c r="M763" s="173"/>
      <c r="N763" s="169"/>
      <c r="O763" s="169"/>
      <c r="P763" s="169"/>
      <c r="Q763" s="169"/>
      <c r="R763" s="169"/>
      <c r="S763" s="169"/>
      <c r="T763" s="174"/>
      <c r="AT763" s="175" t="s">
        <v>140</v>
      </c>
      <c r="AU763" s="175" t="s">
        <v>81</v>
      </c>
      <c r="AV763" s="175" t="s">
        <v>81</v>
      </c>
      <c r="AW763" s="175" t="s">
        <v>104</v>
      </c>
      <c r="AX763" s="175" t="s">
        <v>74</v>
      </c>
      <c r="AY763" s="175" t="s">
        <v>128</v>
      </c>
    </row>
    <row r="764" spans="2:51" s="6" customFormat="1" ht="15.75" customHeight="1">
      <c r="B764" s="168"/>
      <c r="C764" s="169"/>
      <c r="D764" s="159" t="s">
        <v>140</v>
      </c>
      <c r="E764" s="169"/>
      <c r="F764" s="170" t="s">
        <v>738</v>
      </c>
      <c r="G764" s="169"/>
      <c r="H764" s="171">
        <v>15.55</v>
      </c>
      <c r="J764" s="169"/>
      <c r="K764" s="169"/>
      <c r="L764" s="172"/>
      <c r="M764" s="173"/>
      <c r="N764" s="169"/>
      <c r="O764" s="169"/>
      <c r="P764" s="169"/>
      <c r="Q764" s="169"/>
      <c r="R764" s="169"/>
      <c r="S764" s="169"/>
      <c r="T764" s="174"/>
      <c r="AT764" s="175" t="s">
        <v>140</v>
      </c>
      <c r="AU764" s="175" t="s">
        <v>81</v>
      </c>
      <c r="AV764" s="175" t="s">
        <v>81</v>
      </c>
      <c r="AW764" s="175" t="s">
        <v>104</v>
      </c>
      <c r="AX764" s="175" t="s">
        <v>74</v>
      </c>
      <c r="AY764" s="175" t="s">
        <v>128</v>
      </c>
    </row>
    <row r="765" spans="2:51" s="6" customFormat="1" ht="15.75" customHeight="1">
      <c r="B765" s="168"/>
      <c r="C765" s="169"/>
      <c r="D765" s="159" t="s">
        <v>140</v>
      </c>
      <c r="E765" s="169"/>
      <c r="F765" s="170" t="s">
        <v>744</v>
      </c>
      <c r="G765" s="169"/>
      <c r="H765" s="171">
        <v>1.6</v>
      </c>
      <c r="J765" s="169"/>
      <c r="K765" s="169"/>
      <c r="L765" s="172"/>
      <c r="M765" s="173"/>
      <c r="N765" s="169"/>
      <c r="O765" s="169"/>
      <c r="P765" s="169"/>
      <c r="Q765" s="169"/>
      <c r="R765" s="169"/>
      <c r="S765" s="169"/>
      <c r="T765" s="174"/>
      <c r="AT765" s="175" t="s">
        <v>140</v>
      </c>
      <c r="AU765" s="175" t="s">
        <v>81</v>
      </c>
      <c r="AV765" s="175" t="s">
        <v>81</v>
      </c>
      <c r="AW765" s="175" t="s">
        <v>104</v>
      </c>
      <c r="AX765" s="175" t="s">
        <v>74</v>
      </c>
      <c r="AY765" s="175" t="s">
        <v>128</v>
      </c>
    </row>
    <row r="766" spans="2:51" s="6" customFormat="1" ht="15.75" customHeight="1">
      <c r="B766" s="168"/>
      <c r="C766" s="169"/>
      <c r="D766" s="159" t="s">
        <v>140</v>
      </c>
      <c r="E766" s="169"/>
      <c r="F766" s="170" t="s">
        <v>745</v>
      </c>
      <c r="G766" s="169"/>
      <c r="H766" s="171">
        <v>128.6</v>
      </c>
      <c r="J766" s="169"/>
      <c r="K766" s="169"/>
      <c r="L766" s="172"/>
      <c r="M766" s="173"/>
      <c r="N766" s="169"/>
      <c r="O766" s="169"/>
      <c r="P766" s="169"/>
      <c r="Q766" s="169"/>
      <c r="R766" s="169"/>
      <c r="S766" s="169"/>
      <c r="T766" s="174"/>
      <c r="AT766" s="175" t="s">
        <v>140</v>
      </c>
      <c r="AU766" s="175" t="s">
        <v>81</v>
      </c>
      <c r="AV766" s="175" t="s">
        <v>81</v>
      </c>
      <c r="AW766" s="175" t="s">
        <v>104</v>
      </c>
      <c r="AX766" s="175" t="s">
        <v>74</v>
      </c>
      <c r="AY766" s="175" t="s">
        <v>128</v>
      </c>
    </row>
    <row r="767" spans="2:51" s="6" customFormat="1" ht="15.75" customHeight="1">
      <c r="B767" s="161"/>
      <c r="C767" s="162"/>
      <c r="D767" s="159" t="s">
        <v>140</v>
      </c>
      <c r="E767" s="162"/>
      <c r="F767" s="163" t="s">
        <v>746</v>
      </c>
      <c r="G767" s="162"/>
      <c r="H767" s="162"/>
      <c r="J767" s="162"/>
      <c r="K767" s="162"/>
      <c r="L767" s="164"/>
      <c r="M767" s="165"/>
      <c r="N767" s="162"/>
      <c r="O767" s="162"/>
      <c r="P767" s="162"/>
      <c r="Q767" s="162"/>
      <c r="R767" s="162"/>
      <c r="S767" s="162"/>
      <c r="T767" s="166"/>
      <c r="AT767" s="167" t="s">
        <v>140</v>
      </c>
      <c r="AU767" s="167" t="s">
        <v>81</v>
      </c>
      <c r="AV767" s="167" t="s">
        <v>22</v>
      </c>
      <c r="AW767" s="167" t="s">
        <v>104</v>
      </c>
      <c r="AX767" s="167" t="s">
        <v>74</v>
      </c>
      <c r="AY767" s="167" t="s">
        <v>128</v>
      </c>
    </row>
    <row r="768" spans="2:51" s="6" customFormat="1" ht="15.75" customHeight="1">
      <c r="B768" s="168"/>
      <c r="C768" s="169"/>
      <c r="D768" s="159" t="s">
        <v>140</v>
      </c>
      <c r="E768" s="169"/>
      <c r="F768" s="170" t="s">
        <v>730</v>
      </c>
      <c r="G768" s="169"/>
      <c r="H768" s="171">
        <v>161.4</v>
      </c>
      <c r="J768" s="169"/>
      <c r="K768" s="169"/>
      <c r="L768" s="172"/>
      <c r="M768" s="173"/>
      <c r="N768" s="169"/>
      <c r="O768" s="169"/>
      <c r="P768" s="169"/>
      <c r="Q768" s="169"/>
      <c r="R768" s="169"/>
      <c r="S768" s="169"/>
      <c r="T768" s="174"/>
      <c r="AT768" s="175" t="s">
        <v>140</v>
      </c>
      <c r="AU768" s="175" t="s">
        <v>81</v>
      </c>
      <c r="AV768" s="175" t="s">
        <v>81</v>
      </c>
      <c r="AW768" s="175" t="s">
        <v>104</v>
      </c>
      <c r="AX768" s="175" t="s">
        <v>74</v>
      </c>
      <c r="AY768" s="175" t="s">
        <v>128</v>
      </c>
    </row>
    <row r="769" spans="2:51" s="6" customFormat="1" ht="15.75" customHeight="1">
      <c r="B769" s="184"/>
      <c r="C769" s="185"/>
      <c r="D769" s="159" t="s">
        <v>140</v>
      </c>
      <c r="E769" s="185"/>
      <c r="F769" s="186" t="s">
        <v>162</v>
      </c>
      <c r="G769" s="185"/>
      <c r="H769" s="187">
        <v>411.56</v>
      </c>
      <c r="J769" s="185"/>
      <c r="K769" s="185"/>
      <c r="L769" s="188"/>
      <c r="M769" s="189"/>
      <c r="N769" s="185"/>
      <c r="O769" s="185"/>
      <c r="P769" s="185"/>
      <c r="Q769" s="185"/>
      <c r="R769" s="185"/>
      <c r="S769" s="185"/>
      <c r="T769" s="190"/>
      <c r="AT769" s="191" t="s">
        <v>140</v>
      </c>
      <c r="AU769" s="191" t="s">
        <v>81</v>
      </c>
      <c r="AV769" s="191" t="s">
        <v>84</v>
      </c>
      <c r="AW769" s="191" t="s">
        <v>104</v>
      </c>
      <c r="AX769" s="191" t="s">
        <v>74</v>
      </c>
      <c r="AY769" s="191" t="s">
        <v>128</v>
      </c>
    </row>
    <row r="770" spans="2:51" s="6" customFormat="1" ht="15.75" customHeight="1">
      <c r="B770" s="176"/>
      <c r="C770" s="177"/>
      <c r="D770" s="159" t="s">
        <v>140</v>
      </c>
      <c r="E770" s="177"/>
      <c r="F770" s="178" t="s">
        <v>143</v>
      </c>
      <c r="G770" s="177"/>
      <c r="H770" s="179">
        <v>411.56</v>
      </c>
      <c r="J770" s="177"/>
      <c r="K770" s="177"/>
      <c r="L770" s="180"/>
      <c r="M770" s="181"/>
      <c r="N770" s="177"/>
      <c r="O770" s="177"/>
      <c r="P770" s="177"/>
      <c r="Q770" s="177"/>
      <c r="R770" s="177"/>
      <c r="S770" s="177"/>
      <c r="T770" s="182"/>
      <c r="AT770" s="183" t="s">
        <v>140</v>
      </c>
      <c r="AU770" s="183" t="s">
        <v>81</v>
      </c>
      <c r="AV770" s="183" t="s">
        <v>87</v>
      </c>
      <c r="AW770" s="183" t="s">
        <v>104</v>
      </c>
      <c r="AX770" s="183" t="s">
        <v>22</v>
      </c>
      <c r="AY770" s="183" t="s">
        <v>128</v>
      </c>
    </row>
    <row r="771" spans="2:65" s="6" customFormat="1" ht="15.75" customHeight="1">
      <c r="B771" s="23"/>
      <c r="C771" s="145" t="s">
        <v>747</v>
      </c>
      <c r="D771" s="145" t="s">
        <v>130</v>
      </c>
      <c r="E771" s="146" t="s">
        <v>748</v>
      </c>
      <c r="F771" s="147" t="s">
        <v>749</v>
      </c>
      <c r="G771" s="148" t="s">
        <v>242</v>
      </c>
      <c r="H771" s="149">
        <v>466.76</v>
      </c>
      <c r="I771" s="150"/>
      <c r="J771" s="151">
        <f>ROUND($I$771*$H$771,2)</f>
        <v>0</v>
      </c>
      <c r="K771" s="147" t="s">
        <v>134</v>
      </c>
      <c r="L771" s="43"/>
      <c r="M771" s="152"/>
      <c r="N771" s="153" t="s">
        <v>45</v>
      </c>
      <c r="O771" s="24"/>
      <c r="P771" s="154">
        <f>$O$771*$H$771</f>
        <v>0</v>
      </c>
      <c r="Q771" s="154">
        <v>1E-05</v>
      </c>
      <c r="R771" s="154">
        <f>$Q$771*$H$771</f>
        <v>0.0046676</v>
      </c>
      <c r="S771" s="154">
        <v>0</v>
      </c>
      <c r="T771" s="155">
        <f>$S$771*$H$771</f>
        <v>0</v>
      </c>
      <c r="AR771" s="89" t="s">
        <v>87</v>
      </c>
      <c r="AT771" s="89" t="s">
        <v>130</v>
      </c>
      <c r="AU771" s="89" t="s">
        <v>81</v>
      </c>
      <c r="AY771" s="6" t="s">
        <v>128</v>
      </c>
      <c r="BE771" s="156">
        <f>IF($N$771="základní",$J$771,0)</f>
        <v>0</v>
      </c>
      <c r="BF771" s="156">
        <f>IF($N$771="snížená",$J$771,0)</f>
        <v>0</v>
      </c>
      <c r="BG771" s="156">
        <f>IF($N$771="zákl. přenesená",$J$771,0)</f>
        <v>0</v>
      </c>
      <c r="BH771" s="156">
        <f>IF($N$771="sníž. přenesená",$J$771,0)</f>
        <v>0</v>
      </c>
      <c r="BI771" s="156">
        <f>IF($N$771="nulová",$J$771,0)</f>
        <v>0</v>
      </c>
      <c r="BJ771" s="89" t="s">
        <v>22</v>
      </c>
      <c r="BK771" s="156">
        <f>ROUND($I$771*$H$771,2)</f>
        <v>0</v>
      </c>
      <c r="BL771" s="89" t="s">
        <v>87</v>
      </c>
      <c r="BM771" s="89" t="s">
        <v>750</v>
      </c>
    </row>
    <row r="772" spans="2:47" s="6" customFormat="1" ht="27" customHeight="1">
      <c r="B772" s="23"/>
      <c r="C772" s="24"/>
      <c r="D772" s="157" t="s">
        <v>136</v>
      </c>
      <c r="E772" s="24"/>
      <c r="F772" s="158" t="s">
        <v>751</v>
      </c>
      <c r="G772" s="24"/>
      <c r="H772" s="24"/>
      <c r="J772" s="24"/>
      <c r="K772" s="24"/>
      <c r="L772" s="43"/>
      <c r="M772" s="56"/>
      <c r="N772" s="24"/>
      <c r="O772" s="24"/>
      <c r="P772" s="24"/>
      <c r="Q772" s="24"/>
      <c r="R772" s="24"/>
      <c r="S772" s="24"/>
      <c r="T772" s="57"/>
      <c r="AT772" s="6" t="s">
        <v>136</v>
      </c>
      <c r="AU772" s="6" t="s">
        <v>81</v>
      </c>
    </row>
    <row r="773" spans="2:47" s="6" customFormat="1" ht="30.75" customHeight="1">
      <c r="B773" s="23"/>
      <c r="C773" s="24"/>
      <c r="D773" s="159" t="s">
        <v>138</v>
      </c>
      <c r="E773" s="24"/>
      <c r="F773" s="160" t="s">
        <v>752</v>
      </c>
      <c r="G773" s="24"/>
      <c r="H773" s="24"/>
      <c r="J773" s="24"/>
      <c r="K773" s="24"/>
      <c r="L773" s="43"/>
      <c r="M773" s="56"/>
      <c r="N773" s="24"/>
      <c r="O773" s="24"/>
      <c r="P773" s="24"/>
      <c r="Q773" s="24"/>
      <c r="R773" s="24"/>
      <c r="S773" s="24"/>
      <c r="T773" s="57"/>
      <c r="AT773" s="6" t="s">
        <v>138</v>
      </c>
      <c r="AU773" s="6" t="s">
        <v>81</v>
      </c>
    </row>
    <row r="774" spans="2:51" s="6" customFormat="1" ht="15.75" customHeight="1">
      <c r="B774" s="161"/>
      <c r="C774" s="162"/>
      <c r="D774" s="159" t="s">
        <v>140</v>
      </c>
      <c r="E774" s="162"/>
      <c r="F774" s="163" t="s">
        <v>753</v>
      </c>
      <c r="G774" s="162"/>
      <c r="H774" s="162"/>
      <c r="J774" s="162"/>
      <c r="K774" s="162"/>
      <c r="L774" s="164"/>
      <c r="M774" s="165"/>
      <c r="N774" s="162"/>
      <c r="O774" s="162"/>
      <c r="P774" s="162"/>
      <c r="Q774" s="162"/>
      <c r="R774" s="162"/>
      <c r="S774" s="162"/>
      <c r="T774" s="166"/>
      <c r="AT774" s="167" t="s">
        <v>140</v>
      </c>
      <c r="AU774" s="167" t="s">
        <v>81</v>
      </c>
      <c r="AV774" s="167" t="s">
        <v>22</v>
      </c>
      <c r="AW774" s="167" t="s">
        <v>104</v>
      </c>
      <c r="AX774" s="167" t="s">
        <v>74</v>
      </c>
      <c r="AY774" s="167" t="s">
        <v>128</v>
      </c>
    </row>
    <row r="775" spans="2:51" s="6" customFormat="1" ht="15.75" customHeight="1">
      <c r="B775" s="161"/>
      <c r="C775" s="162"/>
      <c r="D775" s="159" t="s">
        <v>140</v>
      </c>
      <c r="E775" s="162"/>
      <c r="F775" s="163" t="s">
        <v>737</v>
      </c>
      <c r="G775" s="162"/>
      <c r="H775" s="162"/>
      <c r="J775" s="162"/>
      <c r="K775" s="162"/>
      <c r="L775" s="164"/>
      <c r="M775" s="165"/>
      <c r="N775" s="162"/>
      <c r="O775" s="162"/>
      <c r="P775" s="162"/>
      <c r="Q775" s="162"/>
      <c r="R775" s="162"/>
      <c r="S775" s="162"/>
      <c r="T775" s="166"/>
      <c r="AT775" s="167" t="s">
        <v>140</v>
      </c>
      <c r="AU775" s="167" t="s">
        <v>81</v>
      </c>
      <c r="AV775" s="167" t="s">
        <v>22</v>
      </c>
      <c r="AW775" s="167" t="s">
        <v>104</v>
      </c>
      <c r="AX775" s="167" t="s">
        <v>74</v>
      </c>
      <c r="AY775" s="167" t="s">
        <v>128</v>
      </c>
    </row>
    <row r="776" spans="2:51" s="6" customFormat="1" ht="15.75" customHeight="1">
      <c r="B776" s="168"/>
      <c r="C776" s="169"/>
      <c r="D776" s="159" t="s">
        <v>140</v>
      </c>
      <c r="E776" s="169"/>
      <c r="F776" s="170" t="s">
        <v>738</v>
      </c>
      <c r="G776" s="169"/>
      <c r="H776" s="171">
        <v>15.55</v>
      </c>
      <c r="J776" s="169"/>
      <c r="K776" s="169"/>
      <c r="L776" s="172"/>
      <c r="M776" s="173"/>
      <c r="N776" s="169"/>
      <c r="O776" s="169"/>
      <c r="P776" s="169"/>
      <c r="Q776" s="169"/>
      <c r="R776" s="169"/>
      <c r="S776" s="169"/>
      <c r="T776" s="174"/>
      <c r="AT776" s="175" t="s">
        <v>140</v>
      </c>
      <c r="AU776" s="175" t="s">
        <v>81</v>
      </c>
      <c r="AV776" s="175" t="s">
        <v>81</v>
      </c>
      <c r="AW776" s="175" t="s">
        <v>104</v>
      </c>
      <c r="AX776" s="175" t="s">
        <v>74</v>
      </c>
      <c r="AY776" s="175" t="s">
        <v>128</v>
      </c>
    </row>
    <row r="777" spans="2:51" s="6" customFormat="1" ht="15.75" customHeight="1">
      <c r="B777" s="168"/>
      <c r="C777" s="169"/>
      <c r="D777" s="159" t="s">
        <v>140</v>
      </c>
      <c r="E777" s="169"/>
      <c r="F777" s="170" t="s">
        <v>739</v>
      </c>
      <c r="G777" s="169"/>
      <c r="H777" s="171">
        <v>4</v>
      </c>
      <c r="J777" s="169"/>
      <c r="K777" s="169"/>
      <c r="L777" s="172"/>
      <c r="M777" s="173"/>
      <c r="N777" s="169"/>
      <c r="O777" s="169"/>
      <c r="P777" s="169"/>
      <c r="Q777" s="169"/>
      <c r="R777" s="169"/>
      <c r="S777" s="169"/>
      <c r="T777" s="174"/>
      <c r="AT777" s="175" t="s">
        <v>140</v>
      </c>
      <c r="AU777" s="175" t="s">
        <v>81</v>
      </c>
      <c r="AV777" s="175" t="s">
        <v>81</v>
      </c>
      <c r="AW777" s="175" t="s">
        <v>104</v>
      </c>
      <c r="AX777" s="175" t="s">
        <v>74</v>
      </c>
      <c r="AY777" s="175" t="s">
        <v>128</v>
      </c>
    </row>
    <row r="778" spans="2:51" s="6" customFormat="1" ht="15.75" customHeight="1">
      <c r="B778" s="168"/>
      <c r="C778" s="169"/>
      <c r="D778" s="159" t="s">
        <v>140</v>
      </c>
      <c r="E778" s="169"/>
      <c r="F778" s="170" t="s">
        <v>740</v>
      </c>
      <c r="G778" s="169"/>
      <c r="H778" s="171">
        <v>9.24</v>
      </c>
      <c r="J778" s="169"/>
      <c r="K778" s="169"/>
      <c r="L778" s="172"/>
      <c r="M778" s="173"/>
      <c r="N778" s="169"/>
      <c r="O778" s="169"/>
      <c r="P778" s="169"/>
      <c r="Q778" s="169"/>
      <c r="R778" s="169"/>
      <c r="S778" s="169"/>
      <c r="T778" s="174"/>
      <c r="AT778" s="175" t="s">
        <v>140</v>
      </c>
      <c r="AU778" s="175" t="s">
        <v>81</v>
      </c>
      <c r="AV778" s="175" t="s">
        <v>81</v>
      </c>
      <c r="AW778" s="175" t="s">
        <v>104</v>
      </c>
      <c r="AX778" s="175" t="s">
        <v>74</v>
      </c>
      <c r="AY778" s="175" t="s">
        <v>128</v>
      </c>
    </row>
    <row r="779" spans="2:51" s="6" customFormat="1" ht="15.75" customHeight="1">
      <c r="B779" s="168"/>
      <c r="C779" s="169"/>
      <c r="D779" s="159" t="s">
        <v>140</v>
      </c>
      <c r="E779" s="169"/>
      <c r="F779" s="170" t="s">
        <v>741</v>
      </c>
      <c r="G779" s="169"/>
      <c r="H779" s="171">
        <v>7.2</v>
      </c>
      <c r="J779" s="169"/>
      <c r="K779" s="169"/>
      <c r="L779" s="172"/>
      <c r="M779" s="173"/>
      <c r="N779" s="169"/>
      <c r="O779" s="169"/>
      <c r="P779" s="169"/>
      <c r="Q779" s="169"/>
      <c r="R779" s="169"/>
      <c r="S779" s="169"/>
      <c r="T779" s="174"/>
      <c r="AT779" s="175" t="s">
        <v>140</v>
      </c>
      <c r="AU779" s="175" t="s">
        <v>81</v>
      </c>
      <c r="AV779" s="175" t="s">
        <v>81</v>
      </c>
      <c r="AW779" s="175" t="s">
        <v>104</v>
      </c>
      <c r="AX779" s="175" t="s">
        <v>74</v>
      </c>
      <c r="AY779" s="175" t="s">
        <v>128</v>
      </c>
    </row>
    <row r="780" spans="2:51" s="6" customFormat="1" ht="15.75" customHeight="1">
      <c r="B780" s="168"/>
      <c r="C780" s="169"/>
      <c r="D780" s="159" t="s">
        <v>140</v>
      </c>
      <c r="E780" s="169"/>
      <c r="F780" s="170" t="s">
        <v>742</v>
      </c>
      <c r="G780" s="169"/>
      <c r="H780" s="171">
        <v>27.99</v>
      </c>
      <c r="J780" s="169"/>
      <c r="K780" s="169"/>
      <c r="L780" s="172"/>
      <c r="M780" s="173"/>
      <c r="N780" s="169"/>
      <c r="O780" s="169"/>
      <c r="P780" s="169"/>
      <c r="Q780" s="169"/>
      <c r="R780" s="169"/>
      <c r="S780" s="169"/>
      <c r="T780" s="174"/>
      <c r="AT780" s="175" t="s">
        <v>140</v>
      </c>
      <c r="AU780" s="175" t="s">
        <v>81</v>
      </c>
      <c r="AV780" s="175" t="s">
        <v>81</v>
      </c>
      <c r="AW780" s="175" t="s">
        <v>104</v>
      </c>
      <c r="AX780" s="175" t="s">
        <v>74</v>
      </c>
      <c r="AY780" s="175" t="s">
        <v>128</v>
      </c>
    </row>
    <row r="781" spans="2:51" s="6" customFormat="1" ht="15.75" customHeight="1">
      <c r="B781" s="168"/>
      <c r="C781" s="169"/>
      <c r="D781" s="159" t="s">
        <v>140</v>
      </c>
      <c r="E781" s="169"/>
      <c r="F781" s="170" t="s">
        <v>743</v>
      </c>
      <c r="G781" s="169"/>
      <c r="H781" s="171">
        <v>24.88</v>
      </c>
      <c r="J781" s="169"/>
      <c r="K781" s="169"/>
      <c r="L781" s="172"/>
      <c r="M781" s="173"/>
      <c r="N781" s="169"/>
      <c r="O781" s="169"/>
      <c r="P781" s="169"/>
      <c r="Q781" s="169"/>
      <c r="R781" s="169"/>
      <c r="S781" s="169"/>
      <c r="T781" s="174"/>
      <c r="AT781" s="175" t="s">
        <v>140</v>
      </c>
      <c r="AU781" s="175" t="s">
        <v>81</v>
      </c>
      <c r="AV781" s="175" t="s">
        <v>81</v>
      </c>
      <c r="AW781" s="175" t="s">
        <v>104</v>
      </c>
      <c r="AX781" s="175" t="s">
        <v>74</v>
      </c>
      <c r="AY781" s="175" t="s">
        <v>128</v>
      </c>
    </row>
    <row r="782" spans="2:51" s="6" customFormat="1" ht="15.75" customHeight="1">
      <c r="B782" s="168"/>
      <c r="C782" s="169"/>
      <c r="D782" s="159" t="s">
        <v>140</v>
      </c>
      <c r="E782" s="169"/>
      <c r="F782" s="170" t="s">
        <v>738</v>
      </c>
      <c r="G782" s="169"/>
      <c r="H782" s="171">
        <v>15.55</v>
      </c>
      <c r="J782" s="169"/>
      <c r="K782" s="169"/>
      <c r="L782" s="172"/>
      <c r="M782" s="173"/>
      <c r="N782" s="169"/>
      <c r="O782" s="169"/>
      <c r="P782" s="169"/>
      <c r="Q782" s="169"/>
      <c r="R782" s="169"/>
      <c r="S782" s="169"/>
      <c r="T782" s="174"/>
      <c r="AT782" s="175" t="s">
        <v>140</v>
      </c>
      <c r="AU782" s="175" t="s">
        <v>81</v>
      </c>
      <c r="AV782" s="175" t="s">
        <v>81</v>
      </c>
      <c r="AW782" s="175" t="s">
        <v>104</v>
      </c>
      <c r="AX782" s="175" t="s">
        <v>74</v>
      </c>
      <c r="AY782" s="175" t="s">
        <v>128</v>
      </c>
    </row>
    <row r="783" spans="2:51" s="6" customFormat="1" ht="15.75" customHeight="1">
      <c r="B783" s="168"/>
      <c r="C783" s="169"/>
      <c r="D783" s="159" t="s">
        <v>140</v>
      </c>
      <c r="E783" s="169"/>
      <c r="F783" s="170" t="s">
        <v>738</v>
      </c>
      <c r="G783" s="169"/>
      <c r="H783" s="171">
        <v>15.55</v>
      </c>
      <c r="J783" s="169"/>
      <c r="K783" s="169"/>
      <c r="L783" s="172"/>
      <c r="M783" s="173"/>
      <c r="N783" s="169"/>
      <c r="O783" s="169"/>
      <c r="P783" s="169"/>
      <c r="Q783" s="169"/>
      <c r="R783" s="169"/>
      <c r="S783" s="169"/>
      <c r="T783" s="174"/>
      <c r="AT783" s="175" t="s">
        <v>140</v>
      </c>
      <c r="AU783" s="175" t="s">
        <v>81</v>
      </c>
      <c r="AV783" s="175" t="s">
        <v>81</v>
      </c>
      <c r="AW783" s="175" t="s">
        <v>104</v>
      </c>
      <c r="AX783" s="175" t="s">
        <v>74</v>
      </c>
      <c r="AY783" s="175" t="s">
        <v>128</v>
      </c>
    </row>
    <row r="784" spans="2:51" s="6" customFormat="1" ht="15.75" customHeight="1">
      <c r="B784" s="168"/>
      <c r="C784" s="169"/>
      <c r="D784" s="159" t="s">
        <v>140</v>
      </c>
      <c r="E784" s="169"/>
      <c r="F784" s="170" t="s">
        <v>744</v>
      </c>
      <c r="G784" s="169"/>
      <c r="H784" s="171">
        <v>1.6</v>
      </c>
      <c r="J784" s="169"/>
      <c r="K784" s="169"/>
      <c r="L784" s="172"/>
      <c r="M784" s="173"/>
      <c r="N784" s="169"/>
      <c r="O784" s="169"/>
      <c r="P784" s="169"/>
      <c r="Q784" s="169"/>
      <c r="R784" s="169"/>
      <c r="S784" s="169"/>
      <c r="T784" s="174"/>
      <c r="AT784" s="175" t="s">
        <v>140</v>
      </c>
      <c r="AU784" s="175" t="s">
        <v>81</v>
      </c>
      <c r="AV784" s="175" t="s">
        <v>81</v>
      </c>
      <c r="AW784" s="175" t="s">
        <v>104</v>
      </c>
      <c r="AX784" s="175" t="s">
        <v>74</v>
      </c>
      <c r="AY784" s="175" t="s">
        <v>128</v>
      </c>
    </row>
    <row r="785" spans="2:51" s="6" customFormat="1" ht="15.75" customHeight="1">
      <c r="B785" s="161"/>
      <c r="C785" s="162"/>
      <c r="D785" s="159" t="s">
        <v>140</v>
      </c>
      <c r="E785" s="162"/>
      <c r="F785" s="163" t="s">
        <v>746</v>
      </c>
      <c r="G785" s="162"/>
      <c r="H785" s="162"/>
      <c r="J785" s="162"/>
      <c r="K785" s="162"/>
      <c r="L785" s="164"/>
      <c r="M785" s="165"/>
      <c r="N785" s="162"/>
      <c r="O785" s="162"/>
      <c r="P785" s="162"/>
      <c r="Q785" s="162"/>
      <c r="R785" s="162"/>
      <c r="S785" s="162"/>
      <c r="T785" s="166"/>
      <c r="AT785" s="167" t="s">
        <v>140</v>
      </c>
      <c r="AU785" s="167" t="s">
        <v>81</v>
      </c>
      <c r="AV785" s="167" t="s">
        <v>22</v>
      </c>
      <c r="AW785" s="167" t="s">
        <v>104</v>
      </c>
      <c r="AX785" s="167" t="s">
        <v>74</v>
      </c>
      <c r="AY785" s="167" t="s">
        <v>128</v>
      </c>
    </row>
    <row r="786" spans="2:51" s="6" customFormat="1" ht="15.75" customHeight="1">
      <c r="B786" s="168"/>
      <c r="C786" s="169"/>
      <c r="D786" s="159" t="s">
        <v>140</v>
      </c>
      <c r="E786" s="169"/>
      <c r="F786" s="170" t="s">
        <v>730</v>
      </c>
      <c r="G786" s="169"/>
      <c r="H786" s="171">
        <v>161.4</v>
      </c>
      <c r="J786" s="169"/>
      <c r="K786" s="169"/>
      <c r="L786" s="172"/>
      <c r="M786" s="173"/>
      <c r="N786" s="169"/>
      <c r="O786" s="169"/>
      <c r="P786" s="169"/>
      <c r="Q786" s="169"/>
      <c r="R786" s="169"/>
      <c r="S786" s="169"/>
      <c r="T786" s="174"/>
      <c r="AT786" s="175" t="s">
        <v>140</v>
      </c>
      <c r="AU786" s="175" t="s">
        <v>81</v>
      </c>
      <c r="AV786" s="175" t="s">
        <v>81</v>
      </c>
      <c r="AW786" s="175" t="s">
        <v>104</v>
      </c>
      <c r="AX786" s="175" t="s">
        <v>74</v>
      </c>
      <c r="AY786" s="175" t="s">
        <v>128</v>
      </c>
    </row>
    <row r="787" spans="2:51" s="6" customFormat="1" ht="15.75" customHeight="1">
      <c r="B787" s="161"/>
      <c r="C787" s="162"/>
      <c r="D787" s="159" t="s">
        <v>140</v>
      </c>
      <c r="E787" s="162"/>
      <c r="F787" s="163" t="s">
        <v>754</v>
      </c>
      <c r="G787" s="162"/>
      <c r="H787" s="162"/>
      <c r="J787" s="162"/>
      <c r="K787" s="162"/>
      <c r="L787" s="164"/>
      <c r="M787" s="165"/>
      <c r="N787" s="162"/>
      <c r="O787" s="162"/>
      <c r="P787" s="162"/>
      <c r="Q787" s="162"/>
      <c r="R787" s="162"/>
      <c r="S787" s="162"/>
      <c r="T787" s="166"/>
      <c r="AT787" s="167" t="s">
        <v>140</v>
      </c>
      <c r="AU787" s="167" t="s">
        <v>81</v>
      </c>
      <c r="AV787" s="167" t="s">
        <v>22</v>
      </c>
      <c r="AW787" s="167" t="s">
        <v>104</v>
      </c>
      <c r="AX787" s="167" t="s">
        <v>74</v>
      </c>
      <c r="AY787" s="167" t="s">
        <v>128</v>
      </c>
    </row>
    <row r="788" spans="2:51" s="6" customFormat="1" ht="15.75" customHeight="1">
      <c r="B788" s="168"/>
      <c r="C788" s="169"/>
      <c r="D788" s="159" t="s">
        <v>140</v>
      </c>
      <c r="E788" s="169"/>
      <c r="F788" s="170" t="s">
        <v>755</v>
      </c>
      <c r="G788" s="169"/>
      <c r="H788" s="171">
        <v>55.2</v>
      </c>
      <c r="J788" s="169"/>
      <c r="K788" s="169"/>
      <c r="L788" s="172"/>
      <c r="M788" s="173"/>
      <c r="N788" s="169"/>
      <c r="O788" s="169"/>
      <c r="P788" s="169"/>
      <c r="Q788" s="169"/>
      <c r="R788" s="169"/>
      <c r="S788" s="169"/>
      <c r="T788" s="174"/>
      <c r="AT788" s="175" t="s">
        <v>140</v>
      </c>
      <c r="AU788" s="175" t="s">
        <v>81</v>
      </c>
      <c r="AV788" s="175" t="s">
        <v>81</v>
      </c>
      <c r="AW788" s="175" t="s">
        <v>104</v>
      </c>
      <c r="AX788" s="175" t="s">
        <v>74</v>
      </c>
      <c r="AY788" s="175" t="s">
        <v>128</v>
      </c>
    </row>
    <row r="789" spans="2:51" s="6" customFormat="1" ht="15.75" customHeight="1">
      <c r="B789" s="168"/>
      <c r="C789" s="169"/>
      <c r="D789" s="159" t="s">
        <v>140</v>
      </c>
      <c r="E789" s="169"/>
      <c r="F789" s="170" t="s">
        <v>745</v>
      </c>
      <c r="G789" s="169"/>
      <c r="H789" s="171">
        <v>128.6</v>
      </c>
      <c r="J789" s="169"/>
      <c r="K789" s="169"/>
      <c r="L789" s="172"/>
      <c r="M789" s="173"/>
      <c r="N789" s="169"/>
      <c r="O789" s="169"/>
      <c r="P789" s="169"/>
      <c r="Q789" s="169"/>
      <c r="R789" s="169"/>
      <c r="S789" s="169"/>
      <c r="T789" s="174"/>
      <c r="AT789" s="175" t="s">
        <v>140</v>
      </c>
      <c r="AU789" s="175" t="s">
        <v>81</v>
      </c>
      <c r="AV789" s="175" t="s">
        <v>81</v>
      </c>
      <c r="AW789" s="175" t="s">
        <v>104</v>
      </c>
      <c r="AX789" s="175" t="s">
        <v>74</v>
      </c>
      <c r="AY789" s="175" t="s">
        <v>128</v>
      </c>
    </row>
    <row r="790" spans="2:51" s="6" customFormat="1" ht="15.75" customHeight="1">
      <c r="B790" s="184"/>
      <c r="C790" s="185"/>
      <c r="D790" s="159" t="s">
        <v>140</v>
      </c>
      <c r="E790" s="185"/>
      <c r="F790" s="186" t="s">
        <v>162</v>
      </c>
      <c r="G790" s="185"/>
      <c r="H790" s="187">
        <v>466.76</v>
      </c>
      <c r="J790" s="185"/>
      <c r="K790" s="185"/>
      <c r="L790" s="188"/>
      <c r="M790" s="189"/>
      <c r="N790" s="185"/>
      <c r="O790" s="185"/>
      <c r="P790" s="185"/>
      <c r="Q790" s="185"/>
      <c r="R790" s="185"/>
      <c r="S790" s="185"/>
      <c r="T790" s="190"/>
      <c r="AT790" s="191" t="s">
        <v>140</v>
      </c>
      <c r="AU790" s="191" t="s">
        <v>81</v>
      </c>
      <c r="AV790" s="191" t="s">
        <v>84</v>
      </c>
      <c r="AW790" s="191" t="s">
        <v>104</v>
      </c>
      <c r="AX790" s="191" t="s">
        <v>74</v>
      </c>
      <c r="AY790" s="191" t="s">
        <v>128</v>
      </c>
    </row>
    <row r="791" spans="2:51" s="6" customFormat="1" ht="15.75" customHeight="1">
      <c r="B791" s="176"/>
      <c r="C791" s="177"/>
      <c r="D791" s="159" t="s">
        <v>140</v>
      </c>
      <c r="E791" s="177"/>
      <c r="F791" s="178" t="s">
        <v>143</v>
      </c>
      <c r="G791" s="177"/>
      <c r="H791" s="179">
        <v>466.76</v>
      </c>
      <c r="J791" s="177"/>
      <c r="K791" s="177"/>
      <c r="L791" s="180"/>
      <c r="M791" s="181"/>
      <c r="N791" s="177"/>
      <c r="O791" s="177"/>
      <c r="P791" s="177"/>
      <c r="Q791" s="177"/>
      <c r="R791" s="177"/>
      <c r="S791" s="177"/>
      <c r="T791" s="182"/>
      <c r="AT791" s="183" t="s">
        <v>140</v>
      </c>
      <c r="AU791" s="183" t="s">
        <v>81</v>
      </c>
      <c r="AV791" s="183" t="s">
        <v>87</v>
      </c>
      <c r="AW791" s="183" t="s">
        <v>104</v>
      </c>
      <c r="AX791" s="183" t="s">
        <v>22</v>
      </c>
      <c r="AY791" s="183" t="s">
        <v>128</v>
      </c>
    </row>
    <row r="792" spans="2:63" s="132" customFormat="1" ht="30.75" customHeight="1">
      <c r="B792" s="133"/>
      <c r="C792" s="134"/>
      <c r="D792" s="134" t="s">
        <v>73</v>
      </c>
      <c r="E792" s="143" t="s">
        <v>149</v>
      </c>
      <c r="F792" s="143" t="s">
        <v>150</v>
      </c>
      <c r="G792" s="134"/>
      <c r="H792" s="134"/>
      <c r="J792" s="144">
        <f>$BK$792</f>
        <v>0</v>
      </c>
      <c r="K792" s="134"/>
      <c r="L792" s="137"/>
      <c r="M792" s="138"/>
      <c r="N792" s="134"/>
      <c r="O792" s="134"/>
      <c r="P792" s="139">
        <f>$P$793+$P$802+$P$865</f>
        <v>0</v>
      </c>
      <c r="Q792" s="134"/>
      <c r="R792" s="139">
        <f>$R$793+$R$802+$R$865</f>
        <v>0.27816</v>
      </c>
      <c r="S792" s="134"/>
      <c r="T792" s="140">
        <f>$T$793+$T$802+$T$865</f>
        <v>0</v>
      </c>
      <c r="AR792" s="141" t="s">
        <v>22</v>
      </c>
      <c r="AT792" s="141" t="s">
        <v>73</v>
      </c>
      <c r="AU792" s="141" t="s">
        <v>22</v>
      </c>
      <c r="AY792" s="141" t="s">
        <v>128</v>
      </c>
      <c r="BK792" s="142">
        <f>$BK$793+$BK$802+$BK$865</f>
        <v>0</v>
      </c>
    </row>
    <row r="793" spans="2:63" s="132" customFormat="1" ht="15.75" customHeight="1">
      <c r="B793" s="133"/>
      <c r="C793" s="134"/>
      <c r="D793" s="134" t="s">
        <v>73</v>
      </c>
      <c r="E793" s="143" t="s">
        <v>756</v>
      </c>
      <c r="F793" s="143" t="s">
        <v>757</v>
      </c>
      <c r="G793" s="134"/>
      <c r="H793" s="134"/>
      <c r="J793" s="144">
        <f>$BK$793</f>
        <v>0</v>
      </c>
      <c r="K793" s="134"/>
      <c r="L793" s="137"/>
      <c r="M793" s="138"/>
      <c r="N793" s="134"/>
      <c r="O793" s="134"/>
      <c r="P793" s="139">
        <f>SUM($P$794:$P$801)</f>
        <v>0</v>
      </c>
      <c r="Q793" s="134"/>
      <c r="R793" s="139">
        <f>SUM($R$794:$R$801)</f>
        <v>0.23736000000000002</v>
      </c>
      <c r="S793" s="134"/>
      <c r="T793" s="140">
        <f>SUM($T$794:$T$801)</f>
        <v>0</v>
      </c>
      <c r="AR793" s="141" t="s">
        <v>22</v>
      </c>
      <c r="AT793" s="141" t="s">
        <v>73</v>
      </c>
      <c r="AU793" s="141" t="s">
        <v>81</v>
      </c>
      <c r="AY793" s="141" t="s">
        <v>128</v>
      </c>
      <c r="BK793" s="142">
        <f>SUM($BK$794:$BK$801)</f>
        <v>0</v>
      </c>
    </row>
    <row r="794" spans="2:65" s="6" customFormat="1" ht="15.75" customHeight="1">
      <c r="B794" s="23"/>
      <c r="C794" s="145" t="s">
        <v>758</v>
      </c>
      <c r="D794" s="145" t="s">
        <v>130</v>
      </c>
      <c r="E794" s="146" t="s">
        <v>759</v>
      </c>
      <c r="F794" s="147" t="s">
        <v>760</v>
      </c>
      <c r="G794" s="148" t="s">
        <v>242</v>
      </c>
      <c r="H794" s="149">
        <v>55.2</v>
      </c>
      <c r="I794" s="150"/>
      <c r="J794" s="151">
        <f>ROUND($I$794*$H$794,2)</f>
        <v>0</v>
      </c>
      <c r="K794" s="147" t="s">
        <v>134</v>
      </c>
      <c r="L794" s="43"/>
      <c r="M794" s="152"/>
      <c r="N794" s="153" t="s">
        <v>45</v>
      </c>
      <c r="O794" s="24"/>
      <c r="P794" s="154">
        <f>$O$794*$H$794</f>
        <v>0</v>
      </c>
      <c r="Q794" s="154">
        <v>0.0043</v>
      </c>
      <c r="R794" s="154">
        <f>$Q$794*$H$794</f>
        <v>0.23736000000000002</v>
      </c>
      <c r="S794" s="154">
        <v>0</v>
      </c>
      <c r="T794" s="155">
        <f>$S$794*$H$794</f>
        <v>0</v>
      </c>
      <c r="AR794" s="89" t="s">
        <v>87</v>
      </c>
      <c r="AT794" s="89" t="s">
        <v>130</v>
      </c>
      <c r="AU794" s="89" t="s">
        <v>84</v>
      </c>
      <c r="AY794" s="6" t="s">
        <v>128</v>
      </c>
      <c r="BE794" s="156">
        <f>IF($N$794="základní",$J$794,0)</f>
        <v>0</v>
      </c>
      <c r="BF794" s="156">
        <f>IF($N$794="snížená",$J$794,0)</f>
        <v>0</v>
      </c>
      <c r="BG794" s="156">
        <f>IF($N$794="zákl. přenesená",$J$794,0)</f>
        <v>0</v>
      </c>
      <c r="BH794" s="156">
        <f>IF($N$794="sníž. přenesená",$J$794,0)</f>
        <v>0</v>
      </c>
      <c r="BI794" s="156">
        <f>IF($N$794="nulová",$J$794,0)</f>
        <v>0</v>
      </c>
      <c r="BJ794" s="89" t="s">
        <v>22</v>
      </c>
      <c r="BK794" s="156">
        <f>ROUND($I$794*$H$794,2)</f>
        <v>0</v>
      </c>
      <c r="BL794" s="89" t="s">
        <v>87</v>
      </c>
      <c r="BM794" s="89" t="s">
        <v>761</v>
      </c>
    </row>
    <row r="795" spans="2:47" s="6" customFormat="1" ht="16.5" customHeight="1">
      <c r="B795" s="23"/>
      <c r="C795" s="24"/>
      <c r="D795" s="157" t="s">
        <v>136</v>
      </c>
      <c r="E795" s="24"/>
      <c r="F795" s="158" t="s">
        <v>762</v>
      </c>
      <c r="G795" s="24"/>
      <c r="H795" s="24"/>
      <c r="J795" s="24"/>
      <c r="K795" s="24"/>
      <c r="L795" s="43"/>
      <c r="M795" s="56"/>
      <c r="N795" s="24"/>
      <c r="O795" s="24"/>
      <c r="P795" s="24"/>
      <c r="Q795" s="24"/>
      <c r="R795" s="24"/>
      <c r="S795" s="24"/>
      <c r="T795" s="57"/>
      <c r="AT795" s="6" t="s">
        <v>136</v>
      </c>
      <c r="AU795" s="6" t="s">
        <v>84</v>
      </c>
    </row>
    <row r="796" spans="2:47" s="6" customFormat="1" ht="30.75" customHeight="1">
      <c r="B796" s="23"/>
      <c r="C796" s="24"/>
      <c r="D796" s="159" t="s">
        <v>138</v>
      </c>
      <c r="E796" s="24"/>
      <c r="F796" s="160" t="s">
        <v>763</v>
      </c>
      <c r="G796" s="24"/>
      <c r="H796" s="24"/>
      <c r="J796" s="24"/>
      <c r="K796" s="24"/>
      <c r="L796" s="43"/>
      <c r="M796" s="56"/>
      <c r="N796" s="24"/>
      <c r="O796" s="24"/>
      <c r="P796" s="24"/>
      <c r="Q796" s="24"/>
      <c r="R796" s="24"/>
      <c r="S796" s="24"/>
      <c r="T796" s="57"/>
      <c r="AT796" s="6" t="s">
        <v>138</v>
      </c>
      <c r="AU796" s="6" t="s">
        <v>84</v>
      </c>
    </row>
    <row r="797" spans="2:51" s="6" customFormat="1" ht="15.75" customHeight="1">
      <c r="B797" s="161"/>
      <c r="C797" s="162"/>
      <c r="D797" s="159" t="s">
        <v>140</v>
      </c>
      <c r="E797" s="162"/>
      <c r="F797" s="163" t="s">
        <v>764</v>
      </c>
      <c r="G797" s="162"/>
      <c r="H797" s="162"/>
      <c r="J797" s="162"/>
      <c r="K797" s="162"/>
      <c r="L797" s="164"/>
      <c r="M797" s="165"/>
      <c r="N797" s="162"/>
      <c r="O797" s="162"/>
      <c r="P797" s="162"/>
      <c r="Q797" s="162"/>
      <c r="R797" s="162"/>
      <c r="S797" s="162"/>
      <c r="T797" s="166"/>
      <c r="AT797" s="167" t="s">
        <v>140</v>
      </c>
      <c r="AU797" s="167" t="s">
        <v>84</v>
      </c>
      <c r="AV797" s="167" t="s">
        <v>22</v>
      </c>
      <c r="AW797" s="167" t="s">
        <v>104</v>
      </c>
      <c r="AX797" s="167" t="s">
        <v>74</v>
      </c>
      <c r="AY797" s="167" t="s">
        <v>128</v>
      </c>
    </row>
    <row r="798" spans="2:51" s="6" customFormat="1" ht="15.75" customHeight="1">
      <c r="B798" s="161"/>
      <c r="C798" s="162"/>
      <c r="D798" s="159" t="s">
        <v>140</v>
      </c>
      <c r="E798" s="162"/>
      <c r="F798" s="163" t="s">
        <v>595</v>
      </c>
      <c r="G798" s="162"/>
      <c r="H798" s="162"/>
      <c r="J798" s="162"/>
      <c r="K798" s="162"/>
      <c r="L798" s="164"/>
      <c r="M798" s="165"/>
      <c r="N798" s="162"/>
      <c r="O798" s="162"/>
      <c r="P798" s="162"/>
      <c r="Q798" s="162"/>
      <c r="R798" s="162"/>
      <c r="S798" s="162"/>
      <c r="T798" s="166"/>
      <c r="AT798" s="167" t="s">
        <v>140</v>
      </c>
      <c r="AU798" s="167" t="s">
        <v>84</v>
      </c>
      <c r="AV798" s="167" t="s">
        <v>22</v>
      </c>
      <c r="AW798" s="167" t="s">
        <v>104</v>
      </c>
      <c r="AX798" s="167" t="s">
        <v>74</v>
      </c>
      <c r="AY798" s="167" t="s">
        <v>128</v>
      </c>
    </row>
    <row r="799" spans="2:51" s="6" customFormat="1" ht="15.75" customHeight="1">
      <c r="B799" s="168"/>
      <c r="C799" s="169"/>
      <c r="D799" s="159" t="s">
        <v>140</v>
      </c>
      <c r="E799" s="169"/>
      <c r="F799" s="170" t="s">
        <v>755</v>
      </c>
      <c r="G799" s="169"/>
      <c r="H799" s="171">
        <v>55.2</v>
      </c>
      <c r="J799" s="169"/>
      <c r="K799" s="169"/>
      <c r="L799" s="172"/>
      <c r="M799" s="173"/>
      <c r="N799" s="169"/>
      <c r="O799" s="169"/>
      <c r="P799" s="169"/>
      <c r="Q799" s="169"/>
      <c r="R799" s="169"/>
      <c r="S799" s="169"/>
      <c r="T799" s="174"/>
      <c r="AT799" s="175" t="s">
        <v>140</v>
      </c>
      <c r="AU799" s="175" t="s">
        <v>84</v>
      </c>
      <c r="AV799" s="175" t="s">
        <v>81</v>
      </c>
      <c r="AW799" s="175" t="s">
        <v>104</v>
      </c>
      <c r="AX799" s="175" t="s">
        <v>74</v>
      </c>
      <c r="AY799" s="175" t="s">
        <v>128</v>
      </c>
    </row>
    <row r="800" spans="2:51" s="6" customFormat="1" ht="15.75" customHeight="1">
      <c r="B800" s="184"/>
      <c r="C800" s="185"/>
      <c r="D800" s="159" t="s">
        <v>140</v>
      </c>
      <c r="E800" s="185"/>
      <c r="F800" s="186" t="s">
        <v>162</v>
      </c>
      <c r="G800" s="185"/>
      <c r="H800" s="187">
        <v>55.2</v>
      </c>
      <c r="J800" s="185"/>
      <c r="K800" s="185"/>
      <c r="L800" s="188"/>
      <c r="M800" s="189"/>
      <c r="N800" s="185"/>
      <c r="O800" s="185"/>
      <c r="P800" s="185"/>
      <c r="Q800" s="185"/>
      <c r="R800" s="185"/>
      <c r="S800" s="185"/>
      <c r="T800" s="190"/>
      <c r="AT800" s="191" t="s">
        <v>140</v>
      </c>
      <c r="AU800" s="191" t="s">
        <v>84</v>
      </c>
      <c r="AV800" s="191" t="s">
        <v>84</v>
      </c>
      <c r="AW800" s="191" t="s">
        <v>104</v>
      </c>
      <c r="AX800" s="191" t="s">
        <v>74</v>
      </c>
      <c r="AY800" s="191" t="s">
        <v>128</v>
      </c>
    </row>
    <row r="801" spans="2:51" s="6" customFormat="1" ht="15.75" customHeight="1">
      <c r="B801" s="176"/>
      <c r="C801" s="177"/>
      <c r="D801" s="159" t="s">
        <v>140</v>
      </c>
      <c r="E801" s="177"/>
      <c r="F801" s="178" t="s">
        <v>143</v>
      </c>
      <c r="G801" s="177"/>
      <c r="H801" s="179">
        <v>55.2</v>
      </c>
      <c r="J801" s="177"/>
      <c r="K801" s="177"/>
      <c r="L801" s="180"/>
      <c r="M801" s="181"/>
      <c r="N801" s="177"/>
      <c r="O801" s="177"/>
      <c r="P801" s="177"/>
      <c r="Q801" s="177"/>
      <c r="R801" s="177"/>
      <c r="S801" s="177"/>
      <c r="T801" s="182"/>
      <c r="AT801" s="183" t="s">
        <v>140</v>
      </c>
      <c r="AU801" s="183" t="s">
        <v>84</v>
      </c>
      <c r="AV801" s="183" t="s">
        <v>87</v>
      </c>
      <c r="AW801" s="183" t="s">
        <v>104</v>
      </c>
      <c r="AX801" s="183" t="s">
        <v>22</v>
      </c>
      <c r="AY801" s="183" t="s">
        <v>128</v>
      </c>
    </row>
    <row r="802" spans="2:63" s="132" customFormat="1" ht="23.25" customHeight="1">
      <c r="B802" s="133"/>
      <c r="C802" s="134"/>
      <c r="D802" s="134" t="s">
        <v>73</v>
      </c>
      <c r="E802" s="143" t="s">
        <v>765</v>
      </c>
      <c r="F802" s="143" t="s">
        <v>766</v>
      </c>
      <c r="G802" s="134"/>
      <c r="H802" s="134"/>
      <c r="J802" s="144">
        <f>$BK$802</f>
        <v>0</v>
      </c>
      <c r="K802" s="134"/>
      <c r="L802" s="137"/>
      <c r="M802" s="138"/>
      <c r="N802" s="134"/>
      <c r="O802" s="134"/>
      <c r="P802" s="139">
        <f>SUM($P$803:$P$864)</f>
        <v>0</v>
      </c>
      <c r="Q802" s="134"/>
      <c r="R802" s="139">
        <f>SUM($R$803:$R$864)</f>
        <v>0</v>
      </c>
      <c r="S802" s="134"/>
      <c r="T802" s="140">
        <f>SUM($T$803:$T$864)</f>
        <v>0</v>
      </c>
      <c r="AR802" s="141" t="s">
        <v>22</v>
      </c>
      <c r="AT802" s="141" t="s">
        <v>73</v>
      </c>
      <c r="AU802" s="141" t="s">
        <v>81</v>
      </c>
      <c r="AY802" s="141" t="s">
        <v>128</v>
      </c>
      <c r="BK802" s="142">
        <f>SUM($BK$803:$BK$864)</f>
        <v>0</v>
      </c>
    </row>
    <row r="803" spans="2:65" s="6" customFormat="1" ht="15.75" customHeight="1">
      <c r="B803" s="23"/>
      <c r="C803" s="145" t="s">
        <v>767</v>
      </c>
      <c r="D803" s="145" t="s">
        <v>130</v>
      </c>
      <c r="E803" s="146" t="s">
        <v>768</v>
      </c>
      <c r="F803" s="147" t="s">
        <v>769</v>
      </c>
      <c r="G803" s="148" t="s">
        <v>133</v>
      </c>
      <c r="H803" s="149">
        <v>1157.58</v>
      </c>
      <c r="I803" s="150"/>
      <c r="J803" s="151">
        <f>ROUND($I$803*$H$803,2)</f>
        <v>0</v>
      </c>
      <c r="K803" s="147" t="s">
        <v>134</v>
      </c>
      <c r="L803" s="43"/>
      <c r="M803" s="152"/>
      <c r="N803" s="153" t="s">
        <v>45</v>
      </c>
      <c r="O803" s="24"/>
      <c r="P803" s="154">
        <f>$O$803*$H$803</f>
        <v>0</v>
      </c>
      <c r="Q803" s="154">
        <v>0</v>
      </c>
      <c r="R803" s="154">
        <f>$Q$803*$H$803</f>
        <v>0</v>
      </c>
      <c r="S803" s="154">
        <v>0</v>
      </c>
      <c r="T803" s="155">
        <f>$S$803*$H$803</f>
        <v>0</v>
      </c>
      <c r="AR803" s="89" t="s">
        <v>87</v>
      </c>
      <c r="AT803" s="89" t="s">
        <v>130</v>
      </c>
      <c r="AU803" s="89" t="s">
        <v>84</v>
      </c>
      <c r="AY803" s="6" t="s">
        <v>128</v>
      </c>
      <c r="BE803" s="156">
        <f>IF($N$803="základní",$J$803,0)</f>
        <v>0</v>
      </c>
      <c r="BF803" s="156">
        <f>IF($N$803="snížená",$J$803,0)</f>
        <v>0</v>
      </c>
      <c r="BG803" s="156">
        <f>IF($N$803="zákl. přenesená",$J$803,0)</f>
        <v>0</v>
      </c>
      <c r="BH803" s="156">
        <f>IF($N$803="sníž. přenesená",$J$803,0)</f>
        <v>0</v>
      </c>
      <c r="BI803" s="156">
        <f>IF($N$803="nulová",$J$803,0)</f>
        <v>0</v>
      </c>
      <c r="BJ803" s="89" t="s">
        <v>22</v>
      </c>
      <c r="BK803" s="156">
        <f>ROUND($I$803*$H$803,2)</f>
        <v>0</v>
      </c>
      <c r="BL803" s="89" t="s">
        <v>87</v>
      </c>
      <c r="BM803" s="89" t="s">
        <v>770</v>
      </c>
    </row>
    <row r="804" spans="2:47" s="6" customFormat="1" ht="27" customHeight="1">
      <c r="B804" s="23"/>
      <c r="C804" s="24"/>
      <c r="D804" s="157" t="s">
        <v>136</v>
      </c>
      <c r="E804" s="24"/>
      <c r="F804" s="158" t="s">
        <v>771</v>
      </c>
      <c r="G804" s="24"/>
      <c r="H804" s="24"/>
      <c r="J804" s="24"/>
      <c r="K804" s="24"/>
      <c r="L804" s="43"/>
      <c r="M804" s="56"/>
      <c r="N804" s="24"/>
      <c r="O804" s="24"/>
      <c r="P804" s="24"/>
      <c r="Q804" s="24"/>
      <c r="R804" s="24"/>
      <c r="S804" s="24"/>
      <c r="T804" s="57"/>
      <c r="AT804" s="6" t="s">
        <v>136</v>
      </c>
      <c r="AU804" s="6" t="s">
        <v>84</v>
      </c>
    </row>
    <row r="805" spans="2:47" s="6" customFormat="1" ht="57.75" customHeight="1">
      <c r="B805" s="23"/>
      <c r="C805" s="24"/>
      <c r="D805" s="159" t="s">
        <v>138</v>
      </c>
      <c r="E805" s="24"/>
      <c r="F805" s="160" t="s">
        <v>772</v>
      </c>
      <c r="G805" s="24"/>
      <c r="H805" s="24"/>
      <c r="J805" s="24"/>
      <c r="K805" s="24"/>
      <c r="L805" s="43"/>
      <c r="M805" s="56"/>
      <c r="N805" s="24"/>
      <c r="O805" s="24"/>
      <c r="P805" s="24"/>
      <c r="Q805" s="24"/>
      <c r="R805" s="24"/>
      <c r="S805" s="24"/>
      <c r="T805" s="57"/>
      <c r="AT805" s="6" t="s">
        <v>138</v>
      </c>
      <c r="AU805" s="6" t="s">
        <v>84</v>
      </c>
    </row>
    <row r="806" spans="2:51" s="6" customFormat="1" ht="15.75" customHeight="1">
      <c r="B806" s="161"/>
      <c r="C806" s="162"/>
      <c r="D806" s="159" t="s">
        <v>140</v>
      </c>
      <c r="E806" s="162"/>
      <c r="F806" s="163" t="s">
        <v>773</v>
      </c>
      <c r="G806" s="162"/>
      <c r="H806" s="162"/>
      <c r="J806" s="162"/>
      <c r="K806" s="162"/>
      <c r="L806" s="164"/>
      <c r="M806" s="165"/>
      <c r="N806" s="162"/>
      <c r="O806" s="162"/>
      <c r="P806" s="162"/>
      <c r="Q806" s="162"/>
      <c r="R806" s="162"/>
      <c r="S806" s="162"/>
      <c r="T806" s="166"/>
      <c r="AT806" s="167" t="s">
        <v>140</v>
      </c>
      <c r="AU806" s="167" t="s">
        <v>84</v>
      </c>
      <c r="AV806" s="167" t="s">
        <v>22</v>
      </c>
      <c r="AW806" s="167" t="s">
        <v>104</v>
      </c>
      <c r="AX806" s="167" t="s">
        <v>74</v>
      </c>
      <c r="AY806" s="167" t="s">
        <v>128</v>
      </c>
    </row>
    <row r="807" spans="2:51" s="6" customFormat="1" ht="15.75" customHeight="1">
      <c r="B807" s="161"/>
      <c r="C807" s="162"/>
      <c r="D807" s="159" t="s">
        <v>140</v>
      </c>
      <c r="E807" s="162"/>
      <c r="F807" s="163" t="s">
        <v>774</v>
      </c>
      <c r="G807" s="162"/>
      <c r="H807" s="162"/>
      <c r="J807" s="162"/>
      <c r="K807" s="162"/>
      <c r="L807" s="164"/>
      <c r="M807" s="165"/>
      <c r="N807" s="162"/>
      <c r="O807" s="162"/>
      <c r="P807" s="162"/>
      <c r="Q807" s="162"/>
      <c r="R807" s="162"/>
      <c r="S807" s="162"/>
      <c r="T807" s="166"/>
      <c r="AT807" s="167" t="s">
        <v>140</v>
      </c>
      <c r="AU807" s="167" t="s">
        <v>84</v>
      </c>
      <c r="AV807" s="167" t="s">
        <v>22</v>
      </c>
      <c r="AW807" s="167" t="s">
        <v>104</v>
      </c>
      <c r="AX807" s="167" t="s">
        <v>74</v>
      </c>
      <c r="AY807" s="167" t="s">
        <v>128</v>
      </c>
    </row>
    <row r="808" spans="2:51" s="6" customFormat="1" ht="15.75" customHeight="1">
      <c r="B808" s="168"/>
      <c r="C808" s="169"/>
      <c r="D808" s="159" t="s">
        <v>140</v>
      </c>
      <c r="E808" s="169"/>
      <c r="F808" s="170" t="s">
        <v>775</v>
      </c>
      <c r="G808" s="169"/>
      <c r="H808" s="171">
        <v>973.5</v>
      </c>
      <c r="J808" s="169"/>
      <c r="K808" s="169"/>
      <c r="L808" s="172"/>
      <c r="M808" s="173"/>
      <c r="N808" s="169"/>
      <c r="O808" s="169"/>
      <c r="P808" s="169"/>
      <c r="Q808" s="169"/>
      <c r="R808" s="169"/>
      <c r="S808" s="169"/>
      <c r="T808" s="174"/>
      <c r="AT808" s="175" t="s">
        <v>140</v>
      </c>
      <c r="AU808" s="175" t="s">
        <v>84</v>
      </c>
      <c r="AV808" s="175" t="s">
        <v>81</v>
      </c>
      <c r="AW808" s="175" t="s">
        <v>104</v>
      </c>
      <c r="AX808" s="175" t="s">
        <v>74</v>
      </c>
      <c r="AY808" s="175" t="s">
        <v>128</v>
      </c>
    </row>
    <row r="809" spans="2:51" s="6" customFormat="1" ht="15.75" customHeight="1">
      <c r="B809" s="168"/>
      <c r="C809" s="169"/>
      <c r="D809" s="159" t="s">
        <v>140</v>
      </c>
      <c r="E809" s="169"/>
      <c r="F809" s="170" t="s">
        <v>776</v>
      </c>
      <c r="G809" s="169"/>
      <c r="H809" s="171">
        <v>184.08</v>
      </c>
      <c r="J809" s="169"/>
      <c r="K809" s="169"/>
      <c r="L809" s="172"/>
      <c r="M809" s="173"/>
      <c r="N809" s="169"/>
      <c r="O809" s="169"/>
      <c r="P809" s="169"/>
      <c r="Q809" s="169"/>
      <c r="R809" s="169"/>
      <c r="S809" s="169"/>
      <c r="T809" s="174"/>
      <c r="AT809" s="175" t="s">
        <v>140</v>
      </c>
      <c r="AU809" s="175" t="s">
        <v>84</v>
      </c>
      <c r="AV809" s="175" t="s">
        <v>81</v>
      </c>
      <c r="AW809" s="175" t="s">
        <v>104</v>
      </c>
      <c r="AX809" s="175" t="s">
        <v>74</v>
      </c>
      <c r="AY809" s="175" t="s">
        <v>128</v>
      </c>
    </row>
    <row r="810" spans="2:51" s="6" customFormat="1" ht="15.75" customHeight="1">
      <c r="B810" s="184"/>
      <c r="C810" s="185"/>
      <c r="D810" s="159" t="s">
        <v>140</v>
      </c>
      <c r="E810" s="185"/>
      <c r="F810" s="186" t="s">
        <v>162</v>
      </c>
      <c r="G810" s="185"/>
      <c r="H810" s="187">
        <v>1157.58</v>
      </c>
      <c r="J810" s="185"/>
      <c r="K810" s="185"/>
      <c r="L810" s="188"/>
      <c r="M810" s="189"/>
      <c r="N810" s="185"/>
      <c r="O810" s="185"/>
      <c r="P810" s="185"/>
      <c r="Q810" s="185"/>
      <c r="R810" s="185"/>
      <c r="S810" s="185"/>
      <c r="T810" s="190"/>
      <c r="AT810" s="191" t="s">
        <v>140</v>
      </c>
      <c r="AU810" s="191" t="s">
        <v>84</v>
      </c>
      <c r="AV810" s="191" t="s">
        <v>84</v>
      </c>
      <c r="AW810" s="191" t="s">
        <v>104</v>
      </c>
      <c r="AX810" s="191" t="s">
        <v>74</v>
      </c>
      <c r="AY810" s="191" t="s">
        <v>128</v>
      </c>
    </row>
    <row r="811" spans="2:51" s="6" customFormat="1" ht="15.75" customHeight="1">
      <c r="B811" s="176"/>
      <c r="C811" s="177"/>
      <c r="D811" s="159" t="s">
        <v>140</v>
      </c>
      <c r="E811" s="177"/>
      <c r="F811" s="178" t="s">
        <v>143</v>
      </c>
      <c r="G811" s="177"/>
      <c r="H811" s="179">
        <v>1157.58</v>
      </c>
      <c r="J811" s="177"/>
      <c r="K811" s="177"/>
      <c r="L811" s="180"/>
      <c r="M811" s="181"/>
      <c r="N811" s="177"/>
      <c r="O811" s="177"/>
      <c r="P811" s="177"/>
      <c r="Q811" s="177"/>
      <c r="R811" s="177"/>
      <c r="S811" s="177"/>
      <c r="T811" s="182"/>
      <c r="AT811" s="183" t="s">
        <v>140</v>
      </c>
      <c r="AU811" s="183" t="s">
        <v>84</v>
      </c>
      <c r="AV811" s="183" t="s">
        <v>87</v>
      </c>
      <c r="AW811" s="183" t="s">
        <v>104</v>
      </c>
      <c r="AX811" s="183" t="s">
        <v>22</v>
      </c>
      <c r="AY811" s="183" t="s">
        <v>128</v>
      </c>
    </row>
    <row r="812" spans="2:65" s="6" customFormat="1" ht="15.75" customHeight="1">
      <c r="B812" s="23"/>
      <c r="C812" s="145" t="s">
        <v>777</v>
      </c>
      <c r="D812" s="145" t="s">
        <v>130</v>
      </c>
      <c r="E812" s="146" t="s">
        <v>778</v>
      </c>
      <c r="F812" s="147" t="s">
        <v>779</v>
      </c>
      <c r="G812" s="148" t="s">
        <v>133</v>
      </c>
      <c r="H812" s="149">
        <v>34727.4</v>
      </c>
      <c r="I812" s="150"/>
      <c r="J812" s="151">
        <f>ROUND($I$812*$H$812,2)</f>
        <v>0</v>
      </c>
      <c r="K812" s="147" t="s">
        <v>134</v>
      </c>
      <c r="L812" s="43"/>
      <c r="M812" s="152"/>
      <c r="N812" s="153" t="s">
        <v>45</v>
      </c>
      <c r="O812" s="24"/>
      <c r="P812" s="154">
        <f>$O$812*$H$812</f>
        <v>0</v>
      </c>
      <c r="Q812" s="154">
        <v>0</v>
      </c>
      <c r="R812" s="154">
        <f>$Q$812*$H$812</f>
        <v>0</v>
      </c>
      <c r="S812" s="154">
        <v>0</v>
      </c>
      <c r="T812" s="155">
        <f>$S$812*$H$812</f>
        <v>0</v>
      </c>
      <c r="AR812" s="89" t="s">
        <v>87</v>
      </c>
      <c r="AT812" s="89" t="s">
        <v>130</v>
      </c>
      <c r="AU812" s="89" t="s">
        <v>84</v>
      </c>
      <c r="AY812" s="6" t="s">
        <v>128</v>
      </c>
      <c r="BE812" s="156">
        <f>IF($N$812="základní",$J$812,0)</f>
        <v>0</v>
      </c>
      <c r="BF812" s="156">
        <f>IF($N$812="snížená",$J$812,0)</f>
        <v>0</v>
      </c>
      <c r="BG812" s="156">
        <f>IF($N$812="zákl. přenesená",$J$812,0)</f>
        <v>0</v>
      </c>
      <c r="BH812" s="156">
        <f>IF($N$812="sníž. přenesená",$J$812,0)</f>
        <v>0</v>
      </c>
      <c r="BI812" s="156">
        <f>IF($N$812="nulová",$J$812,0)</f>
        <v>0</v>
      </c>
      <c r="BJ812" s="89" t="s">
        <v>22</v>
      </c>
      <c r="BK812" s="156">
        <f>ROUND($I$812*$H$812,2)</f>
        <v>0</v>
      </c>
      <c r="BL812" s="89" t="s">
        <v>87</v>
      </c>
      <c r="BM812" s="89" t="s">
        <v>780</v>
      </c>
    </row>
    <row r="813" spans="2:47" s="6" customFormat="1" ht="27" customHeight="1">
      <c r="B813" s="23"/>
      <c r="C813" s="24"/>
      <c r="D813" s="157" t="s">
        <v>136</v>
      </c>
      <c r="E813" s="24"/>
      <c r="F813" s="158" t="s">
        <v>781</v>
      </c>
      <c r="G813" s="24"/>
      <c r="H813" s="24"/>
      <c r="J813" s="24"/>
      <c r="K813" s="24"/>
      <c r="L813" s="43"/>
      <c r="M813" s="56"/>
      <c r="N813" s="24"/>
      <c r="O813" s="24"/>
      <c r="P813" s="24"/>
      <c r="Q813" s="24"/>
      <c r="R813" s="24"/>
      <c r="S813" s="24"/>
      <c r="T813" s="57"/>
      <c r="AT813" s="6" t="s">
        <v>136</v>
      </c>
      <c r="AU813" s="6" t="s">
        <v>84</v>
      </c>
    </row>
    <row r="814" spans="2:47" s="6" customFormat="1" ht="57.75" customHeight="1">
      <c r="B814" s="23"/>
      <c r="C814" s="24"/>
      <c r="D814" s="159" t="s">
        <v>138</v>
      </c>
      <c r="E814" s="24"/>
      <c r="F814" s="160" t="s">
        <v>772</v>
      </c>
      <c r="G814" s="24"/>
      <c r="H814" s="24"/>
      <c r="J814" s="24"/>
      <c r="K814" s="24"/>
      <c r="L814" s="43"/>
      <c r="M814" s="56"/>
      <c r="N814" s="24"/>
      <c r="O814" s="24"/>
      <c r="P814" s="24"/>
      <c r="Q814" s="24"/>
      <c r="R814" s="24"/>
      <c r="S814" s="24"/>
      <c r="T814" s="57"/>
      <c r="AT814" s="6" t="s">
        <v>138</v>
      </c>
      <c r="AU814" s="6" t="s">
        <v>84</v>
      </c>
    </row>
    <row r="815" spans="2:51" s="6" customFormat="1" ht="15.75" customHeight="1">
      <c r="B815" s="161"/>
      <c r="C815" s="162"/>
      <c r="D815" s="159" t="s">
        <v>140</v>
      </c>
      <c r="E815" s="162"/>
      <c r="F815" s="163" t="s">
        <v>782</v>
      </c>
      <c r="G815" s="162"/>
      <c r="H815" s="162"/>
      <c r="J815" s="162"/>
      <c r="K815" s="162"/>
      <c r="L815" s="164"/>
      <c r="M815" s="165"/>
      <c r="N815" s="162"/>
      <c r="O815" s="162"/>
      <c r="P815" s="162"/>
      <c r="Q815" s="162"/>
      <c r="R815" s="162"/>
      <c r="S815" s="162"/>
      <c r="T815" s="166"/>
      <c r="AT815" s="167" t="s">
        <v>140</v>
      </c>
      <c r="AU815" s="167" t="s">
        <v>84</v>
      </c>
      <c r="AV815" s="167" t="s">
        <v>22</v>
      </c>
      <c r="AW815" s="167" t="s">
        <v>104</v>
      </c>
      <c r="AX815" s="167" t="s">
        <v>74</v>
      </c>
      <c r="AY815" s="167" t="s">
        <v>128</v>
      </c>
    </row>
    <row r="816" spans="2:51" s="6" customFormat="1" ht="15.75" customHeight="1">
      <c r="B816" s="161"/>
      <c r="C816" s="162"/>
      <c r="D816" s="159" t="s">
        <v>140</v>
      </c>
      <c r="E816" s="162"/>
      <c r="F816" s="163" t="s">
        <v>783</v>
      </c>
      <c r="G816" s="162"/>
      <c r="H816" s="162"/>
      <c r="J816" s="162"/>
      <c r="K816" s="162"/>
      <c r="L816" s="164"/>
      <c r="M816" s="165"/>
      <c r="N816" s="162"/>
      <c r="O816" s="162"/>
      <c r="P816" s="162"/>
      <c r="Q816" s="162"/>
      <c r="R816" s="162"/>
      <c r="S816" s="162"/>
      <c r="T816" s="166"/>
      <c r="AT816" s="167" t="s">
        <v>140</v>
      </c>
      <c r="AU816" s="167" t="s">
        <v>84</v>
      </c>
      <c r="AV816" s="167" t="s">
        <v>22</v>
      </c>
      <c r="AW816" s="167" t="s">
        <v>104</v>
      </c>
      <c r="AX816" s="167" t="s">
        <v>74</v>
      </c>
      <c r="AY816" s="167" t="s">
        <v>128</v>
      </c>
    </row>
    <row r="817" spans="2:51" s="6" customFormat="1" ht="15.75" customHeight="1">
      <c r="B817" s="168"/>
      <c r="C817" s="169"/>
      <c r="D817" s="159" t="s">
        <v>140</v>
      </c>
      <c r="E817" s="169"/>
      <c r="F817" s="170" t="s">
        <v>784</v>
      </c>
      <c r="G817" s="169"/>
      <c r="H817" s="171">
        <v>34727.4</v>
      </c>
      <c r="J817" s="169"/>
      <c r="K817" s="169"/>
      <c r="L817" s="172"/>
      <c r="M817" s="173"/>
      <c r="N817" s="169"/>
      <c r="O817" s="169"/>
      <c r="P817" s="169"/>
      <c r="Q817" s="169"/>
      <c r="R817" s="169"/>
      <c r="S817" s="169"/>
      <c r="T817" s="174"/>
      <c r="AT817" s="175" t="s">
        <v>140</v>
      </c>
      <c r="AU817" s="175" t="s">
        <v>84</v>
      </c>
      <c r="AV817" s="175" t="s">
        <v>81</v>
      </c>
      <c r="AW817" s="175" t="s">
        <v>104</v>
      </c>
      <c r="AX817" s="175" t="s">
        <v>74</v>
      </c>
      <c r="AY817" s="175" t="s">
        <v>128</v>
      </c>
    </row>
    <row r="818" spans="2:51" s="6" customFormat="1" ht="15.75" customHeight="1">
      <c r="B818" s="184"/>
      <c r="C818" s="185"/>
      <c r="D818" s="159" t="s">
        <v>140</v>
      </c>
      <c r="E818" s="185"/>
      <c r="F818" s="186" t="s">
        <v>162</v>
      </c>
      <c r="G818" s="185"/>
      <c r="H818" s="187">
        <v>34727.4</v>
      </c>
      <c r="J818" s="185"/>
      <c r="K818" s="185"/>
      <c r="L818" s="188"/>
      <c r="M818" s="189"/>
      <c r="N818" s="185"/>
      <c r="O818" s="185"/>
      <c r="P818" s="185"/>
      <c r="Q818" s="185"/>
      <c r="R818" s="185"/>
      <c r="S818" s="185"/>
      <c r="T818" s="190"/>
      <c r="AT818" s="191" t="s">
        <v>140</v>
      </c>
      <c r="AU818" s="191" t="s">
        <v>84</v>
      </c>
      <c r="AV818" s="191" t="s">
        <v>84</v>
      </c>
      <c r="AW818" s="191" t="s">
        <v>104</v>
      </c>
      <c r="AX818" s="191" t="s">
        <v>74</v>
      </c>
      <c r="AY818" s="191" t="s">
        <v>128</v>
      </c>
    </row>
    <row r="819" spans="2:51" s="6" customFormat="1" ht="15.75" customHeight="1">
      <c r="B819" s="176"/>
      <c r="C819" s="177"/>
      <c r="D819" s="159" t="s">
        <v>140</v>
      </c>
      <c r="E819" s="177"/>
      <c r="F819" s="178" t="s">
        <v>143</v>
      </c>
      <c r="G819" s="177"/>
      <c r="H819" s="179">
        <v>34727.4</v>
      </c>
      <c r="J819" s="177"/>
      <c r="K819" s="177"/>
      <c r="L819" s="180"/>
      <c r="M819" s="181"/>
      <c r="N819" s="177"/>
      <c r="O819" s="177"/>
      <c r="P819" s="177"/>
      <c r="Q819" s="177"/>
      <c r="R819" s="177"/>
      <c r="S819" s="177"/>
      <c r="T819" s="182"/>
      <c r="AT819" s="183" t="s">
        <v>140</v>
      </c>
      <c r="AU819" s="183" t="s">
        <v>84</v>
      </c>
      <c r="AV819" s="183" t="s">
        <v>87</v>
      </c>
      <c r="AW819" s="183" t="s">
        <v>104</v>
      </c>
      <c r="AX819" s="183" t="s">
        <v>22</v>
      </c>
      <c r="AY819" s="183" t="s">
        <v>128</v>
      </c>
    </row>
    <row r="820" spans="2:65" s="6" customFormat="1" ht="15.75" customHeight="1">
      <c r="B820" s="23"/>
      <c r="C820" s="145" t="s">
        <v>785</v>
      </c>
      <c r="D820" s="145" t="s">
        <v>130</v>
      </c>
      <c r="E820" s="146" t="s">
        <v>786</v>
      </c>
      <c r="F820" s="147" t="s">
        <v>787</v>
      </c>
      <c r="G820" s="148" t="s">
        <v>133</v>
      </c>
      <c r="H820" s="149">
        <v>1157.58</v>
      </c>
      <c r="I820" s="150"/>
      <c r="J820" s="151">
        <f>ROUND($I$820*$H$820,2)</f>
        <v>0</v>
      </c>
      <c r="K820" s="147" t="s">
        <v>134</v>
      </c>
      <c r="L820" s="43"/>
      <c r="M820" s="152"/>
      <c r="N820" s="153" t="s">
        <v>45</v>
      </c>
      <c r="O820" s="24"/>
      <c r="P820" s="154">
        <f>$O$820*$H$820</f>
        <v>0</v>
      </c>
      <c r="Q820" s="154">
        <v>0</v>
      </c>
      <c r="R820" s="154">
        <f>$Q$820*$H$820</f>
        <v>0</v>
      </c>
      <c r="S820" s="154">
        <v>0</v>
      </c>
      <c r="T820" s="155">
        <f>$S$820*$H$820</f>
        <v>0</v>
      </c>
      <c r="AR820" s="89" t="s">
        <v>87</v>
      </c>
      <c r="AT820" s="89" t="s">
        <v>130</v>
      </c>
      <c r="AU820" s="89" t="s">
        <v>84</v>
      </c>
      <c r="AY820" s="6" t="s">
        <v>128</v>
      </c>
      <c r="BE820" s="156">
        <f>IF($N$820="základní",$J$820,0)</f>
        <v>0</v>
      </c>
      <c r="BF820" s="156">
        <f>IF($N$820="snížená",$J$820,0)</f>
        <v>0</v>
      </c>
      <c r="BG820" s="156">
        <f>IF($N$820="zákl. přenesená",$J$820,0)</f>
        <v>0</v>
      </c>
      <c r="BH820" s="156">
        <f>IF($N$820="sníž. přenesená",$J$820,0)</f>
        <v>0</v>
      </c>
      <c r="BI820" s="156">
        <f>IF($N$820="nulová",$J$820,0)</f>
        <v>0</v>
      </c>
      <c r="BJ820" s="89" t="s">
        <v>22</v>
      </c>
      <c r="BK820" s="156">
        <f>ROUND($I$820*$H$820,2)</f>
        <v>0</v>
      </c>
      <c r="BL820" s="89" t="s">
        <v>87</v>
      </c>
      <c r="BM820" s="89" t="s">
        <v>788</v>
      </c>
    </row>
    <row r="821" spans="2:47" s="6" customFormat="1" ht="27" customHeight="1">
      <c r="B821" s="23"/>
      <c r="C821" s="24"/>
      <c r="D821" s="157" t="s">
        <v>136</v>
      </c>
      <c r="E821" s="24"/>
      <c r="F821" s="158" t="s">
        <v>789</v>
      </c>
      <c r="G821" s="24"/>
      <c r="H821" s="24"/>
      <c r="J821" s="24"/>
      <c r="K821" s="24"/>
      <c r="L821" s="43"/>
      <c r="M821" s="56"/>
      <c r="N821" s="24"/>
      <c r="O821" s="24"/>
      <c r="P821" s="24"/>
      <c r="Q821" s="24"/>
      <c r="R821" s="24"/>
      <c r="S821" s="24"/>
      <c r="T821" s="57"/>
      <c r="AT821" s="6" t="s">
        <v>136</v>
      </c>
      <c r="AU821" s="6" t="s">
        <v>84</v>
      </c>
    </row>
    <row r="822" spans="2:47" s="6" customFormat="1" ht="30.75" customHeight="1">
      <c r="B822" s="23"/>
      <c r="C822" s="24"/>
      <c r="D822" s="159" t="s">
        <v>138</v>
      </c>
      <c r="E822" s="24"/>
      <c r="F822" s="160" t="s">
        <v>790</v>
      </c>
      <c r="G822" s="24"/>
      <c r="H822" s="24"/>
      <c r="J822" s="24"/>
      <c r="K822" s="24"/>
      <c r="L822" s="43"/>
      <c r="M822" s="56"/>
      <c r="N822" s="24"/>
      <c r="O822" s="24"/>
      <c r="P822" s="24"/>
      <c r="Q822" s="24"/>
      <c r="R822" s="24"/>
      <c r="S822" s="24"/>
      <c r="T822" s="57"/>
      <c r="AT822" s="6" t="s">
        <v>138</v>
      </c>
      <c r="AU822" s="6" t="s">
        <v>84</v>
      </c>
    </row>
    <row r="823" spans="2:65" s="6" customFormat="1" ht="15.75" customHeight="1">
      <c r="B823" s="23"/>
      <c r="C823" s="145" t="s">
        <v>791</v>
      </c>
      <c r="D823" s="145" t="s">
        <v>130</v>
      </c>
      <c r="E823" s="146" t="s">
        <v>792</v>
      </c>
      <c r="F823" s="147" t="s">
        <v>793</v>
      </c>
      <c r="G823" s="148" t="s">
        <v>153</v>
      </c>
      <c r="H823" s="149">
        <v>6276.4</v>
      </c>
      <c r="I823" s="150"/>
      <c r="J823" s="151">
        <f>ROUND($I$823*$H$823,2)</f>
        <v>0</v>
      </c>
      <c r="K823" s="147" t="s">
        <v>134</v>
      </c>
      <c r="L823" s="43"/>
      <c r="M823" s="152"/>
      <c r="N823" s="153" t="s">
        <v>45</v>
      </c>
      <c r="O823" s="24"/>
      <c r="P823" s="154">
        <f>$O$823*$H$823</f>
        <v>0</v>
      </c>
      <c r="Q823" s="154">
        <v>0</v>
      </c>
      <c r="R823" s="154">
        <f>$Q$823*$H$823</f>
        <v>0</v>
      </c>
      <c r="S823" s="154">
        <v>0</v>
      </c>
      <c r="T823" s="155">
        <f>$S$823*$H$823</f>
        <v>0</v>
      </c>
      <c r="AR823" s="89" t="s">
        <v>87</v>
      </c>
      <c r="AT823" s="89" t="s">
        <v>130</v>
      </c>
      <c r="AU823" s="89" t="s">
        <v>84</v>
      </c>
      <c r="AY823" s="6" t="s">
        <v>128</v>
      </c>
      <c r="BE823" s="156">
        <f>IF($N$823="základní",$J$823,0)</f>
        <v>0</v>
      </c>
      <c r="BF823" s="156">
        <f>IF($N$823="snížená",$J$823,0)</f>
        <v>0</v>
      </c>
      <c r="BG823" s="156">
        <f>IF($N$823="zákl. přenesená",$J$823,0)</f>
        <v>0</v>
      </c>
      <c r="BH823" s="156">
        <f>IF($N$823="sníž. přenesená",$J$823,0)</f>
        <v>0</v>
      </c>
      <c r="BI823" s="156">
        <f>IF($N$823="nulová",$J$823,0)</f>
        <v>0</v>
      </c>
      <c r="BJ823" s="89" t="s">
        <v>22</v>
      </c>
      <c r="BK823" s="156">
        <f>ROUND($I$823*$H$823,2)</f>
        <v>0</v>
      </c>
      <c r="BL823" s="89" t="s">
        <v>87</v>
      </c>
      <c r="BM823" s="89" t="s">
        <v>794</v>
      </c>
    </row>
    <row r="824" spans="2:47" s="6" customFormat="1" ht="27" customHeight="1">
      <c r="B824" s="23"/>
      <c r="C824" s="24"/>
      <c r="D824" s="157" t="s">
        <v>136</v>
      </c>
      <c r="E824" s="24"/>
      <c r="F824" s="158" t="s">
        <v>795</v>
      </c>
      <c r="G824" s="24"/>
      <c r="H824" s="24"/>
      <c r="J824" s="24"/>
      <c r="K824" s="24"/>
      <c r="L824" s="43"/>
      <c r="M824" s="56"/>
      <c r="N824" s="24"/>
      <c r="O824" s="24"/>
      <c r="P824" s="24"/>
      <c r="Q824" s="24"/>
      <c r="R824" s="24"/>
      <c r="S824" s="24"/>
      <c r="T824" s="57"/>
      <c r="AT824" s="6" t="s">
        <v>136</v>
      </c>
      <c r="AU824" s="6" t="s">
        <v>84</v>
      </c>
    </row>
    <row r="825" spans="2:47" s="6" customFormat="1" ht="30.75" customHeight="1">
      <c r="B825" s="23"/>
      <c r="C825" s="24"/>
      <c r="D825" s="159" t="s">
        <v>138</v>
      </c>
      <c r="E825" s="24"/>
      <c r="F825" s="160" t="s">
        <v>796</v>
      </c>
      <c r="G825" s="24"/>
      <c r="H825" s="24"/>
      <c r="J825" s="24"/>
      <c r="K825" s="24"/>
      <c r="L825" s="43"/>
      <c r="M825" s="56"/>
      <c r="N825" s="24"/>
      <c r="O825" s="24"/>
      <c r="P825" s="24"/>
      <c r="Q825" s="24"/>
      <c r="R825" s="24"/>
      <c r="S825" s="24"/>
      <c r="T825" s="57"/>
      <c r="AT825" s="6" t="s">
        <v>138</v>
      </c>
      <c r="AU825" s="6" t="s">
        <v>84</v>
      </c>
    </row>
    <row r="826" spans="2:51" s="6" customFormat="1" ht="15.75" customHeight="1">
      <c r="B826" s="161"/>
      <c r="C826" s="162"/>
      <c r="D826" s="159" t="s">
        <v>140</v>
      </c>
      <c r="E826" s="162"/>
      <c r="F826" s="163" t="s">
        <v>797</v>
      </c>
      <c r="G826" s="162"/>
      <c r="H826" s="162"/>
      <c r="J826" s="162"/>
      <c r="K826" s="162"/>
      <c r="L826" s="164"/>
      <c r="M826" s="165"/>
      <c r="N826" s="162"/>
      <c r="O826" s="162"/>
      <c r="P826" s="162"/>
      <c r="Q826" s="162"/>
      <c r="R826" s="162"/>
      <c r="S826" s="162"/>
      <c r="T826" s="166"/>
      <c r="AT826" s="167" t="s">
        <v>140</v>
      </c>
      <c r="AU826" s="167" t="s">
        <v>84</v>
      </c>
      <c r="AV826" s="167" t="s">
        <v>22</v>
      </c>
      <c r="AW826" s="167" t="s">
        <v>104</v>
      </c>
      <c r="AX826" s="167" t="s">
        <v>74</v>
      </c>
      <c r="AY826" s="167" t="s">
        <v>128</v>
      </c>
    </row>
    <row r="827" spans="2:51" s="6" customFormat="1" ht="15.75" customHeight="1">
      <c r="B827" s="161"/>
      <c r="C827" s="162"/>
      <c r="D827" s="159" t="s">
        <v>140</v>
      </c>
      <c r="E827" s="162"/>
      <c r="F827" s="163" t="s">
        <v>774</v>
      </c>
      <c r="G827" s="162"/>
      <c r="H827" s="162"/>
      <c r="J827" s="162"/>
      <c r="K827" s="162"/>
      <c r="L827" s="164"/>
      <c r="M827" s="165"/>
      <c r="N827" s="162"/>
      <c r="O827" s="162"/>
      <c r="P827" s="162"/>
      <c r="Q827" s="162"/>
      <c r="R827" s="162"/>
      <c r="S827" s="162"/>
      <c r="T827" s="166"/>
      <c r="AT827" s="167" t="s">
        <v>140</v>
      </c>
      <c r="AU827" s="167" t="s">
        <v>84</v>
      </c>
      <c r="AV827" s="167" t="s">
        <v>22</v>
      </c>
      <c r="AW827" s="167" t="s">
        <v>104</v>
      </c>
      <c r="AX827" s="167" t="s">
        <v>74</v>
      </c>
      <c r="AY827" s="167" t="s">
        <v>128</v>
      </c>
    </row>
    <row r="828" spans="2:51" s="6" customFormat="1" ht="15.75" customHeight="1">
      <c r="B828" s="168"/>
      <c r="C828" s="169"/>
      <c r="D828" s="159" t="s">
        <v>140</v>
      </c>
      <c r="E828" s="169"/>
      <c r="F828" s="170" t="s">
        <v>798</v>
      </c>
      <c r="G828" s="169"/>
      <c r="H828" s="171">
        <v>6276.4</v>
      </c>
      <c r="J828" s="169"/>
      <c r="K828" s="169"/>
      <c r="L828" s="172"/>
      <c r="M828" s="173"/>
      <c r="N828" s="169"/>
      <c r="O828" s="169"/>
      <c r="P828" s="169"/>
      <c r="Q828" s="169"/>
      <c r="R828" s="169"/>
      <c r="S828" s="169"/>
      <c r="T828" s="174"/>
      <c r="AT828" s="175" t="s">
        <v>140</v>
      </c>
      <c r="AU828" s="175" t="s">
        <v>84</v>
      </c>
      <c r="AV828" s="175" t="s">
        <v>81</v>
      </c>
      <c r="AW828" s="175" t="s">
        <v>104</v>
      </c>
      <c r="AX828" s="175" t="s">
        <v>74</v>
      </c>
      <c r="AY828" s="175" t="s">
        <v>128</v>
      </c>
    </row>
    <row r="829" spans="2:51" s="6" customFormat="1" ht="15.75" customHeight="1">
      <c r="B829" s="184"/>
      <c r="C829" s="185"/>
      <c r="D829" s="159" t="s">
        <v>140</v>
      </c>
      <c r="E829" s="185"/>
      <c r="F829" s="186" t="s">
        <v>162</v>
      </c>
      <c r="G829" s="185"/>
      <c r="H829" s="187">
        <v>6276.4</v>
      </c>
      <c r="J829" s="185"/>
      <c r="K829" s="185"/>
      <c r="L829" s="188"/>
      <c r="M829" s="189"/>
      <c r="N829" s="185"/>
      <c r="O829" s="185"/>
      <c r="P829" s="185"/>
      <c r="Q829" s="185"/>
      <c r="R829" s="185"/>
      <c r="S829" s="185"/>
      <c r="T829" s="190"/>
      <c r="AT829" s="191" t="s">
        <v>140</v>
      </c>
      <c r="AU829" s="191" t="s">
        <v>84</v>
      </c>
      <c r="AV829" s="191" t="s">
        <v>84</v>
      </c>
      <c r="AW829" s="191" t="s">
        <v>104</v>
      </c>
      <c r="AX829" s="191" t="s">
        <v>74</v>
      </c>
      <c r="AY829" s="191" t="s">
        <v>128</v>
      </c>
    </row>
    <row r="830" spans="2:51" s="6" customFormat="1" ht="15.75" customHeight="1">
      <c r="B830" s="176"/>
      <c r="C830" s="177"/>
      <c r="D830" s="159" t="s">
        <v>140</v>
      </c>
      <c r="E830" s="177"/>
      <c r="F830" s="178" t="s">
        <v>143</v>
      </c>
      <c r="G830" s="177"/>
      <c r="H830" s="179">
        <v>6276.4</v>
      </c>
      <c r="J830" s="177"/>
      <c r="K830" s="177"/>
      <c r="L830" s="180"/>
      <c r="M830" s="181"/>
      <c r="N830" s="177"/>
      <c r="O830" s="177"/>
      <c r="P830" s="177"/>
      <c r="Q830" s="177"/>
      <c r="R830" s="177"/>
      <c r="S830" s="177"/>
      <c r="T830" s="182"/>
      <c r="AT830" s="183" t="s">
        <v>140</v>
      </c>
      <c r="AU830" s="183" t="s">
        <v>84</v>
      </c>
      <c r="AV830" s="183" t="s">
        <v>87</v>
      </c>
      <c r="AW830" s="183" t="s">
        <v>104</v>
      </c>
      <c r="AX830" s="183" t="s">
        <v>22</v>
      </c>
      <c r="AY830" s="183" t="s">
        <v>128</v>
      </c>
    </row>
    <row r="831" spans="2:65" s="6" customFormat="1" ht="15.75" customHeight="1">
      <c r="B831" s="23"/>
      <c r="C831" s="145" t="s">
        <v>799</v>
      </c>
      <c r="D831" s="145" t="s">
        <v>130</v>
      </c>
      <c r="E831" s="146" t="s">
        <v>800</v>
      </c>
      <c r="F831" s="147" t="s">
        <v>801</v>
      </c>
      <c r="G831" s="148" t="s">
        <v>153</v>
      </c>
      <c r="H831" s="149">
        <v>188292</v>
      </c>
      <c r="I831" s="150"/>
      <c r="J831" s="151">
        <f>ROUND($I$831*$H$831,2)</f>
        <v>0</v>
      </c>
      <c r="K831" s="147" t="s">
        <v>134</v>
      </c>
      <c r="L831" s="43"/>
      <c r="M831" s="152"/>
      <c r="N831" s="153" t="s">
        <v>45</v>
      </c>
      <c r="O831" s="24"/>
      <c r="P831" s="154">
        <f>$O$831*$H$831</f>
        <v>0</v>
      </c>
      <c r="Q831" s="154">
        <v>0</v>
      </c>
      <c r="R831" s="154">
        <f>$Q$831*$H$831</f>
        <v>0</v>
      </c>
      <c r="S831" s="154">
        <v>0</v>
      </c>
      <c r="T831" s="155">
        <f>$S$831*$H$831</f>
        <v>0</v>
      </c>
      <c r="AR831" s="89" t="s">
        <v>87</v>
      </c>
      <c r="AT831" s="89" t="s">
        <v>130</v>
      </c>
      <c r="AU831" s="89" t="s">
        <v>84</v>
      </c>
      <c r="AY831" s="6" t="s">
        <v>128</v>
      </c>
      <c r="BE831" s="156">
        <f>IF($N$831="základní",$J$831,0)</f>
        <v>0</v>
      </c>
      <c r="BF831" s="156">
        <f>IF($N$831="snížená",$J$831,0)</f>
        <v>0</v>
      </c>
      <c r="BG831" s="156">
        <f>IF($N$831="zákl. přenesená",$J$831,0)</f>
        <v>0</v>
      </c>
      <c r="BH831" s="156">
        <f>IF($N$831="sníž. přenesená",$J$831,0)</f>
        <v>0</v>
      </c>
      <c r="BI831" s="156">
        <f>IF($N$831="nulová",$J$831,0)</f>
        <v>0</v>
      </c>
      <c r="BJ831" s="89" t="s">
        <v>22</v>
      </c>
      <c r="BK831" s="156">
        <f>ROUND($I$831*$H$831,2)</f>
        <v>0</v>
      </c>
      <c r="BL831" s="89" t="s">
        <v>87</v>
      </c>
      <c r="BM831" s="89" t="s">
        <v>802</v>
      </c>
    </row>
    <row r="832" spans="2:47" s="6" customFormat="1" ht="27" customHeight="1">
      <c r="B832" s="23"/>
      <c r="C832" s="24"/>
      <c r="D832" s="157" t="s">
        <v>136</v>
      </c>
      <c r="E832" s="24"/>
      <c r="F832" s="158" t="s">
        <v>803</v>
      </c>
      <c r="G832" s="24"/>
      <c r="H832" s="24"/>
      <c r="J832" s="24"/>
      <c r="K832" s="24"/>
      <c r="L832" s="43"/>
      <c r="M832" s="56"/>
      <c r="N832" s="24"/>
      <c r="O832" s="24"/>
      <c r="P832" s="24"/>
      <c r="Q832" s="24"/>
      <c r="R832" s="24"/>
      <c r="S832" s="24"/>
      <c r="T832" s="57"/>
      <c r="AT832" s="6" t="s">
        <v>136</v>
      </c>
      <c r="AU832" s="6" t="s">
        <v>84</v>
      </c>
    </row>
    <row r="833" spans="2:47" s="6" customFormat="1" ht="30.75" customHeight="1">
      <c r="B833" s="23"/>
      <c r="C833" s="24"/>
      <c r="D833" s="159" t="s">
        <v>138</v>
      </c>
      <c r="E833" s="24"/>
      <c r="F833" s="160" t="s">
        <v>796</v>
      </c>
      <c r="G833" s="24"/>
      <c r="H833" s="24"/>
      <c r="J833" s="24"/>
      <c r="K833" s="24"/>
      <c r="L833" s="43"/>
      <c r="M833" s="56"/>
      <c r="N833" s="24"/>
      <c r="O833" s="24"/>
      <c r="P833" s="24"/>
      <c r="Q833" s="24"/>
      <c r="R833" s="24"/>
      <c r="S833" s="24"/>
      <c r="T833" s="57"/>
      <c r="AT833" s="6" t="s">
        <v>138</v>
      </c>
      <c r="AU833" s="6" t="s">
        <v>84</v>
      </c>
    </row>
    <row r="834" spans="2:51" s="6" customFormat="1" ht="15.75" customHeight="1">
      <c r="B834" s="161"/>
      <c r="C834" s="162"/>
      <c r="D834" s="159" t="s">
        <v>140</v>
      </c>
      <c r="E834" s="162"/>
      <c r="F834" s="163" t="s">
        <v>804</v>
      </c>
      <c r="G834" s="162"/>
      <c r="H834" s="162"/>
      <c r="J834" s="162"/>
      <c r="K834" s="162"/>
      <c r="L834" s="164"/>
      <c r="M834" s="165"/>
      <c r="N834" s="162"/>
      <c r="O834" s="162"/>
      <c r="P834" s="162"/>
      <c r="Q834" s="162"/>
      <c r="R834" s="162"/>
      <c r="S834" s="162"/>
      <c r="T834" s="166"/>
      <c r="AT834" s="167" t="s">
        <v>140</v>
      </c>
      <c r="AU834" s="167" t="s">
        <v>84</v>
      </c>
      <c r="AV834" s="167" t="s">
        <v>22</v>
      </c>
      <c r="AW834" s="167" t="s">
        <v>104</v>
      </c>
      <c r="AX834" s="167" t="s">
        <v>74</v>
      </c>
      <c r="AY834" s="167" t="s">
        <v>128</v>
      </c>
    </row>
    <row r="835" spans="2:51" s="6" customFormat="1" ht="15.75" customHeight="1">
      <c r="B835" s="161"/>
      <c r="C835" s="162"/>
      <c r="D835" s="159" t="s">
        <v>140</v>
      </c>
      <c r="E835" s="162"/>
      <c r="F835" s="163" t="s">
        <v>774</v>
      </c>
      <c r="G835" s="162"/>
      <c r="H835" s="162"/>
      <c r="J835" s="162"/>
      <c r="K835" s="162"/>
      <c r="L835" s="164"/>
      <c r="M835" s="165"/>
      <c r="N835" s="162"/>
      <c r="O835" s="162"/>
      <c r="P835" s="162"/>
      <c r="Q835" s="162"/>
      <c r="R835" s="162"/>
      <c r="S835" s="162"/>
      <c r="T835" s="166"/>
      <c r="AT835" s="167" t="s">
        <v>140</v>
      </c>
      <c r="AU835" s="167" t="s">
        <v>84</v>
      </c>
      <c r="AV835" s="167" t="s">
        <v>22</v>
      </c>
      <c r="AW835" s="167" t="s">
        <v>104</v>
      </c>
      <c r="AX835" s="167" t="s">
        <v>74</v>
      </c>
      <c r="AY835" s="167" t="s">
        <v>128</v>
      </c>
    </row>
    <row r="836" spans="2:51" s="6" customFormat="1" ht="15.75" customHeight="1">
      <c r="B836" s="168"/>
      <c r="C836" s="169"/>
      <c r="D836" s="159" t="s">
        <v>140</v>
      </c>
      <c r="E836" s="169"/>
      <c r="F836" s="170" t="s">
        <v>805</v>
      </c>
      <c r="G836" s="169"/>
      <c r="H836" s="171">
        <v>188292</v>
      </c>
      <c r="J836" s="169"/>
      <c r="K836" s="169"/>
      <c r="L836" s="172"/>
      <c r="M836" s="173"/>
      <c r="N836" s="169"/>
      <c r="O836" s="169"/>
      <c r="P836" s="169"/>
      <c r="Q836" s="169"/>
      <c r="R836" s="169"/>
      <c r="S836" s="169"/>
      <c r="T836" s="174"/>
      <c r="AT836" s="175" t="s">
        <v>140</v>
      </c>
      <c r="AU836" s="175" t="s">
        <v>84</v>
      </c>
      <c r="AV836" s="175" t="s">
        <v>81</v>
      </c>
      <c r="AW836" s="175" t="s">
        <v>104</v>
      </c>
      <c r="AX836" s="175" t="s">
        <v>74</v>
      </c>
      <c r="AY836" s="175" t="s">
        <v>128</v>
      </c>
    </row>
    <row r="837" spans="2:51" s="6" customFormat="1" ht="15.75" customHeight="1">
      <c r="B837" s="184"/>
      <c r="C837" s="185"/>
      <c r="D837" s="159" t="s">
        <v>140</v>
      </c>
      <c r="E837" s="185"/>
      <c r="F837" s="186" t="s">
        <v>162</v>
      </c>
      <c r="G837" s="185"/>
      <c r="H837" s="187">
        <v>188292</v>
      </c>
      <c r="J837" s="185"/>
      <c r="K837" s="185"/>
      <c r="L837" s="188"/>
      <c r="M837" s="189"/>
      <c r="N837" s="185"/>
      <c r="O837" s="185"/>
      <c r="P837" s="185"/>
      <c r="Q837" s="185"/>
      <c r="R837" s="185"/>
      <c r="S837" s="185"/>
      <c r="T837" s="190"/>
      <c r="AT837" s="191" t="s">
        <v>140</v>
      </c>
      <c r="AU837" s="191" t="s">
        <v>84</v>
      </c>
      <c r="AV837" s="191" t="s">
        <v>84</v>
      </c>
      <c r="AW837" s="191" t="s">
        <v>104</v>
      </c>
      <c r="AX837" s="191" t="s">
        <v>74</v>
      </c>
      <c r="AY837" s="191" t="s">
        <v>128</v>
      </c>
    </row>
    <row r="838" spans="2:51" s="6" customFormat="1" ht="15.75" customHeight="1">
      <c r="B838" s="176"/>
      <c r="C838" s="177"/>
      <c r="D838" s="159" t="s">
        <v>140</v>
      </c>
      <c r="E838" s="177"/>
      <c r="F838" s="178" t="s">
        <v>143</v>
      </c>
      <c r="G838" s="177"/>
      <c r="H838" s="179">
        <v>188292</v>
      </c>
      <c r="J838" s="177"/>
      <c r="K838" s="177"/>
      <c r="L838" s="180"/>
      <c r="M838" s="181"/>
      <c r="N838" s="177"/>
      <c r="O838" s="177"/>
      <c r="P838" s="177"/>
      <c r="Q838" s="177"/>
      <c r="R838" s="177"/>
      <c r="S838" s="177"/>
      <c r="T838" s="182"/>
      <c r="AT838" s="183" t="s">
        <v>140</v>
      </c>
      <c r="AU838" s="183" t="s">
        <v>84</v>
      </c>
      <c r="AV838" s="183" t="s">
        <v>87</v>
      </c>
      <c r="AW838" s="183" t="s">
        <v>104</v>
      </c>
      <c r="AX838" s="183" t="s">
        <v>22</v>
      </c>
      <c r="AY838" s="183" t="s">
        <v>128</v>
      </c>
    </row>
    <row r="839" spans="2:65" s="6" customFormat="1" ht="15.75" customHeight="1">
      <c r="B839" s="23"/>
      <c r="C839" s="145" t="s">
        <v>806</v>
      </c>
      <c r="D839" s="145" t="s">
        <v>130</v>
      </c>
      <c r="E839" s="146" t="s">
        <v>807</v>
      </c>
      <c r="F839" s="147" t="s">
        <v>808</v>
      </c>
      <c r="G839" s="148" t="s">
        <v>153</v>
      </c>
      <c r="H839" s="149">
        <v>6276.4</v>
      </c>
      <c r="I839" s="150"/>
      <c r="J839" s="151">
        <f>ROUND($I$839*$H$839,2)</f>
        <v>0</v>
      </c>
      <c r="K839" s="147" t="s">
        <v>134</v>
      </c>
      <c r="L839" s="43"/>
      <c r="M839" s="152"/>
      <c r="N839" s="153" t="s">
        <v>45</v>
      </c>
      <c r="O839" s="24"/>
      <c r="P839" s="154">
        <f>$O$839*$H$839</f>
        <v>0</v>
      </c>
      <c r="Q839" s="154">
        <v>0</v>
      </c>
      <c r="R839" s="154">
        <f>$Q$839*$H$839</f>
        <v>0</v>
      </c>
      <c r="S839" s="154">
        <v>0</v>
      </c>
      <c r="T839" s="155">
        <f>$S$839*$H$839</f>
        <v>0</v>
      </c>
      <c r="AR839" s="89" t="s">
        <v>87</v>
      </c>
      <c r="AT839" s="89" t="s">
        <v>130</v>
      </c>
      <c r="AU839" s="89" t="s">
        <v>84</v>
      </c>
      <c r="AY839" s="6" t="s">
        <v>128</v>
      </c>
      <c r="BE839" s="156">
        <f>IF($N$839="základní",$J$839,0)</f>
        <v>0</v>
      </c>
      <c r="BF839" s="156">
        <f>IF($N$839="snížená",$J$839,0)</f>
        <v>0</v>
      </c>
      <c r="BG839" s="156">
        <f>IF($N$839="zákl. přenesená",$J$839,0)</f>
        <v>0</v>
      </c>
      <c r="BH839" s="156">
        <f>IF($N$839="sníž. přenesená",$J$839,0)</f>
        <v>0</v>
      </c>
      <c r="BI839" s="156">
        <f>IF($N$839="nulová",$J$839,0)</f>
        <v>0</v>
      </c>
      <c r="BJ839" s="89" t="s">
        <v>22</v>
      </c>
      <c r="BK839" s="156">
        <f>ROUND($I$839*$H$839,2)</f>
        <v>0</v>
      </c>
      <c r="BL839" s="89" t="s">
        <v>87</v>
      </c>
      <c r="BM839" s="89" t="s">
        <v>809</v>
      </c>
    </row>
    <row r="840" spans="2:47" s="6" customFormat="1" ht="27" customHeight="1">
      <c r="B840" s="23"/>
      <c r="C840" s="24"/>
      <c r="D840" s="157" t="s">
        <v>136</v>
      </c>
      <c r="E840" s="24"/>
      <c r="F840" s="158" t="s">
        <v>810</v>
      </c>
      <c r="G840" s="24"/>
      <c r="H840" s="24"/>
      <c r="J840" s="24"/>
      <c r="K840" s="24"/>
      <c r="L840" s="43"/>
      <c r="M840" s="56"/>
      <c r="N840" s="24"/>
      <c r="O840" s="24"/>
      <c r="P840" s="24"/>
      <c r="Q840" s="24"/>
      <c r="R840" s="24"/>
      <c r="S840" s="24"/>
      <c r="T840" s="57"/>
      <c r="AT840" s="6" t="s">
        <v>136</v>
      </c>
      <c r="AU840" s="6" t="s">
        <v>84</v>
      </c>
    </row>
    <row r="841" spans="2:47" s="6" customFormat="1" ht="30.75" customHeight="1">
      <c r="B841" s="23"/>
      <c r="C841" s="24"/>
      <c r="D841" s="159" t="s">
        <v>138</v>
      </c>
      <c r="E841" s="24"/>
      <c r="F841" s="160" t="s">
        <v>811</v>
      </c>
      <c r="G841" s="24"/>
      <c r="H841" s="24"/>
      <c r="J841" s="24"/>
      <c r="K841" s="24"/>
      <c r="L841" s="43"/>
      <c r="M841" s="56"/>
      <c r="N841" s="24"/>
      <c r="O841" s="24"/>
      <c r="P841" s="24"/>
      <c r="Q841" s="24"/>
      <c r="R841" s="24"/>
      <c r="S841" s="24"/>
      <c r="T841" s="57"/>
      <c r="AT841" s="6" t="s">
        <v>138</v>
      </c>
      <c r="AU841" s="6" t="s">
        <v>84</v>
      </c>
    </row>
    <row r="842" spans="2:51" s="6" customFormat="1" ht="15.75" customHeight="1">
      <c r="B842" s="161"/>
      <c r="C842" s="162"/>
      <c r="D842" s="159" t="s">
        <v>140</v>
      </c>
      <c r="E842" s="162"/>
      <c r="F842" s="163" t="s">
        <v>812</v>
      </c>
      <c r="G842" s="162"/>
      <c r="H842" s="162"/>
      <c r="J842" s="162"/>
      <c r="K842" s="162"/>
      <c r="L842" s="164"/>
      <c r="M842" s="165"/>
      <c r="N842" s="162"/>
      <c r="O842" s="162"/>
      <c r="P842" s="162"/>
      <c r="Q842" s="162"/>
      <c r="R842" s="162"/>
      <c r="S842" s="162"/>
      <c r="T842" s="166"/>
      <c r="AT842" s="167" t="s">
        <v>140</v>
      </c>
      <c r="AU842" s="167" t="s">
        <v>84</v>
      </c>
      <c r="AV842" s="167" t="s">
        <v>22</v>
      </c>
      <c r="AW842" s="167" t="s">
        <v>104</v>
      </c>
      <c r="AX842" s="167" t="s">
        <v>74</v>
      </c>
      <c r="AY842" s="167" t="s">
        <v>128</v>
      </c>
    </row>
    <row r="843" spans="2:51" s="6" customFormat="1" ht="15.75" customHeight="1">
      <c r="B843" s="161"/>
      <c r="C843" s="162"/>
      <c r="D843" s="159" t="s">
        <v>140</v>
      </c>
      <c r="E843" s="162"/>
      <c r="F843" s="163" t="s">
        <v>774</v>
      </c>
      <c r="G843" s="162"/>
      <c r="H843" s="162"/>
      <c r="J843" s="162"/>
      <c r="K843" s="162"/>
      <c r="L843" s="164"/>
      <c r="M843" s="165"/>
      <c r="N843" s="162"/>
      <c r="O843" s="162"/>
      <c r="P843" s="162"/>
      <c r="Q843" s="162"/>
      <c r="R843" s="162"/>
      <c r="S843" s="162"/>
      <c r="T843" s="166"/>
      <c r="AT843" s="167" t="s">
        <v>140</v>
      </c>
      <c r="AU843" s="167" t="s">
        <v>84</v>
      </c>
      <c r="AV843" s="167" t="s">
        <v>22</v>
      </c>
      <c r="AW843" s="167" t="s">
        <v>104</v>
      </c>
      <c r="AX843" s="167" t="s">
        <v>74</v>
      </c>
      <c r="AY843" s="167" t="s">
        <v>128</v>
      </c>
    </row>
    <row r="844" spans="2:51" s="6" customFormat="1" ht="15.75" customHeight="1">
      <c r="B844" s="168"/>
      <c r="C844" s="169"/>
      <c r="D844" s="159" t="s">
        <v>140</v>
      </c>
      <c r="E844" s="169"/>
      <c r="F844" s="170" t="s">
        <v>798</v>
      </c>
      <c r="G844" s="169"/>
      <c r="H844" s="171">
        <v>6276.4</v>
      </c>
      <c r="J844" s="169"/>
      <c r="K844" s="169"/>
      <c r="L844" s="172"/>
      <c r="M844" s="173"/>
      <c r="N844" s="169"/>
      <c r="O844" s="169"/>
      <c r="P844" s="169"/>
      <c r="Q844" s="169"/>
      <c r="R844" s="169"/>
      <c r="S844" s="169"/>
      <c r="T844" s="174"/>
      <c r="AT844" s="175" t="s">
        <v>140</v>
      </c>
      <c r="AU844" s="175" t="s">
        <v>84</v>
      </c>
      <c r="AV844" s="175" t="s">
        <v>81</v>
      </c>
      <c r="AW844" s="175" t="s">
        <v>104</v>
      </c>
      <c r="AX844" s="175" t="s">
        <v>74</v>
      </c>
      <c r="AY844" s="175" t="s">
        <v>128</v>
      </c>
    </row>
    <row r="845" spans="2:51" s="6" customFormat="1" ht="15.75" customHeight="1">
      <c r="B845" s="184"/>
      <c r="C845" s="185"/>
      <c r="D845" s="159" t="s">
        <v>140</v>
      </c>
      <c r="E845" s="185"/>
      <c r="F845" s="186" t="s">
        <v>162</v>
      </c>
      <c r="G845" s="185"/>
      <c r="H845" s="187">
        <v>6276.4</v>
      </c>
      <c r="J845" s="185"/>
      <c r="K845" s="185"/>
      <c r="L845" s="188"/>
      <c r="M845" s="189"/>
      <c r="N845" s="185"/>
      <c r="O845" s="185"/>
      <c r="P845" s="185"/>
      <c r="Q845" s="185"/>
      <c r="R845" s="185"/>
      <c r="S845" s="185"/>
      <c r="T845" s="190"/>
      <c r="AT845" s="191" t="s">
        <v>140</v>
      </c>
      <c r="AU845" s="191" t="s">
        <v>84</v>
      </c>
      <c r="AV845" s="191" t="s">
        <v>84</v>
      </c>
      <c r="AW845" s="191" t="s">
        <v>104</v>
      </c>
      <c r="AX845" s="191" t="s">
        <v>74</v>
      </c>
      <c r="AY845" s="191" t="s">
        <v>128</v>
      </c>
    </row>
    <row r="846" spans="2:51" s="6" customFormat="1" ht="15.75" customHeight="1">
      <c r="B846" s="176"/>
      <c r="C846" s="177"/>
      <c r="D846" s="159" t="s">
        <v>140</v>
      </c>
      <c r="E846" s="177"/>
      <c r="F846" s="178" t="s">
        <v>143</v>
      </c>
      <c r="G846" s="177"/>
      <c r="H846" s="179">
        <v>6276.4</v>
      </c>
      <c r="J846" s="177"/>
      <c r="K846" s="177"/>
      <c r="L846" s="180"/>
      <c r="M846" s="181"/>
      <c r="N846" s="177"/>
      <c r="O846" s="177"/>
      <c r="P846" s="177"/>
      <c r="Q846" s="177"/>
      <c r="R846" s="177"/>
      <c r="S846" s="177"/>
      <c r="T846" s="182"/>
      <c r="AT846" s="183" t="s">
        <v>140</v>
      </c>
      <c r="AU846" s="183" t="s">
        <v>84</v>
      </c>
      <c r="AV846" s="183" t="s">
        <v>87</v>
      </c>
      <c r="AW846" s="183" t="s">
        <v>104</v>
      </c>
      <c r="AX846" s="183" t="s">
        <v>22</v>
      </c>
      <c r="AY846" s="183" t="s">
        <v>128</v>
      </c>
    </row>
    <row r="847" spans="2:65" s="6" customFormat="1" ht="15.75" customHeight="1">
      <c r="B847" s="23"/>
      <c r="C847" s="145" t="s">
        <v>813</v>
      </c>
      <c r="D847" s="145" t="s">
        <v>130</v>
      </c>
      <c r="E847" s="146" t="s">
        <v>814</v>
      </c>
      <c r="F847" s="147" t="s">
        <v>815</v>
      </c>
      <c r="G847" s="148" t="s">
        <v>133</v>
      </c>
      <c r="H847" s="149">
        <v>1157.58</v>
      </c>
      <c r="I847" s="150"/>
      <c r="J847" s="151">
        <f>ROUND($I$847*$H$847,2)</f>
        <v>0</v>
      </c>
      <c r="K847" s="147" t="s">
        <v>134</v>
      </c>
      <c r="L847" s="43"/>
      <c r="M847" s="152"/>
      <c r="N847" s="153" t="s">
        <v>45</v>
      </c>
      <c r="O847" s="24"/>
      <c r="P847" s="154">
        <f>$O$847*$H$847</f>
        <v>0</v>
      </c>
      <c r="Q847" s="154">
        <v>0</v>
      </c>
      <c r="R847" s="154">
        <f>$Q$847*$H$847</f>
        <v>0</v>
      </c>
      <c r="S847" s="154">
        <v>0</v>
      </c>
      <c r="T847" s="155">
        <f>$S$847*$H$847</f>
        <v>0</v>
      </c>
      <c r="AR847" s="89" t="s">
        <v>87</v>
      </c>
      <c r="AT847" s="89" t="s">
        <v>130</v>
      </c>
      <c r="AU847" s="89" t="s">
        <v>84</v>
      </c>
      <c r="AY847" s="6" t="s">
        <v>128</v>
      </c>
      <c r="BE847" s="156">
        <f>IF($N$847="základní",$J$847,0)</f>
        <v>0</v>
      </c>
      <c r="BF847" s="156">
        <f>IF($N$847="snížená",$J$847,0)</f>
        <v>0</v>
      </c>
      <c r="BG847" s="156">
        <f>IF($N$847="zákl. přenesená",$J$847,0)</f>
        <v>0</v>
      </c>
      <c r="BH847" s="156">
        <f>IF($N$847="sníž. přenesená",$J$847,0)</f>
        <v>0</v>
      </c>
      <c r="BI847" s="156">
        <f>IF($N$847="nulová",$J$847,0)</f>
        <v>0</v>
      </c>
      <c r="BJ847" s="89" t="s">
        <v>22</v>
      </c>
      <c r="BK847" s="156">
        <f>ROUND($I$847*$H$847,2)</f>
        <v>0</v>
      </c>
      <c r="BL847" s="89" t="s">
        <v>87</v>
      </c>
      <c r="BM847" s="89" t="s">
        <v>816</v>
      </c>
    </row>
    <row r="848" spans="2:47" s="6" customFormat="1" ht="16.5" customHeight="1">
      <c r="B848" s="23"/>
      <c r="C848" s="24"/>
      <c r="D848" s="157" t="s">
        <v>136</v>
      </c>
      <c r="E848" s="24"/>
      <c r="F848" s="158" t="s">
        <v>817</v>
      </c>
      <c r="G848" s="24"/>
      <c r="H848" s="24"/>
      <c r="J848" s="24"/>
      <c r="K848" s="24"/>
      <c r="L848" s="43"/>
      <c r="M848" s="56"/>
      <c r="N848" s="24"/>
      <c r="O848" s="24"/>
      <c r="P848" s="24"/>
      <c r="Q848" s="24"/>
      <c r="R848" s="24"/>
      <c r="S848" s="24"/>
      <c r="T848" s="57"/>
      <c r="AT848" s="6" t="s">
        <v>136</v>
      </c>
      <c r="AU848" s="6" t="s">
        <v>84</v>
      </c>
    </row>
    <row r="849" spans="2:47" s="6" customFormat="1" ht="44.25" customHeight="1">
      <c r="B849" s="23"/>
      <c r="C849" s="24"/>
      <c r="D849" s="159" t="s">
        <v>138</v>
      </c>
      <c r="E849" s="24"/>
      <c r="F849" s="160" t="s">
        <v>818</v>
      </c>
      <c r="G849" s="24"/>
      <c r="H849" s="24"/>
      <c r="J849" s="24"/>
      <c r="K849" s="24"/>
      <c r="L849" s="43"/>
      <c r="M849" s="56"/>
      <c r="N849" s="24"/>
      <c r="O849" s="24"/>
      <c r="P849" s="24"/>
      <c r="Q849" s="24"/>
      <c r="R849" s="24"/>
      <c r="S849" s="24"/>
      <c r="T849" s="57"/>
      <c r="AT849" s="6" t="s">
        <v>138</v>
      </c>
      <c r="AU849" s="6" t="s">
        <v>84</v>
      </c>
    </row>
    <row r="850" spans="2:51" s="6" customFormat="1" ht="15.75" customHeight="1">
      <c r="B850" s="161"/>
      <c r="C850" s="162"/>
      <c r="D850" s="159" t="s">
        <v>140</v>
      </c>
      <c r="E850" s="162"/>
      <c r="F850" s="163" t="s">
        <v>819</v>
      </c>
      <c r="G850" s="162"/>
      <c r="H850" s="162"/>
      <c r="J850" s="162"/>
      <c r="K850" s="162"/>
      <c r="L850" s="164"/>
      <c r="M850" s="165"/>
      <c r="N850" s="162"/>
      <c r="O850" s="162"/>
      <c r="P850" s="162"/>
      <c r="Q850" s="162"/>
      <c r="R850" s="162"/>
      <c r="S850" s="162"/>
      <c r="T850" s="166"/>
      <c r="AT850" s="167" t="s">
        <v>140</v>
      </c>
      <c r="AU850" s="167" t="s">
        <v>84</v>
      </c>
      <c r="AV850" s="167" t="s">
        <v>22</v>
      </c>
      <c r="AW850" s="167" t="s">
        <v>104</v>
      </c>
      <c r="AX850" s="167" t="s">
        <v>74</v>
      </c>
      <c r="AY850" s="167" t="s">
        <v>128</v>
      </c>
    </row>
    <row r="851" spans="2:51" s="6" customFormat="1" ht="15.75" customHeight="1">
      <c r="B851" s="161"/>
      <c r="C851" s="162"/>
      <c r="D851" s="159" t="s">
        <v>140</v>
      </c>
      <c r="E851" s="162"/>
      <c r="F851" s="163" t="s">
        <v>774</v>
      </c>
      <c r="G851" s="162"/>
      <c r="H851" s="162"/>
      <c r="J851" s="162"/>
      <c r="K851" s="162"/>
      <c r="L851" s="164"/>
      <c r="M851" s="165"/>
      <c r="N851" s="162"/>
      <c r="O851" s="162"/>
      <c r="P851" s="162"/>
      <c r="Q851" s="162"/>
      <c r="R851" s="162"/>
      <c r="S851" s="162"/>
      <c r="T851" s="166"/>
      <c r="AT851" s="167" t="s">
        <v>140</v>
      </c>
      <c r="AU851" s="167" t="s">
        <v>84</v>
      </c>
      <c r="AV851" s="167" t="s">
        <v>22</v>
      </c>
      <c r="AW851" s="167" t="s">
        <v>104</v>
      </c>
      <c r="AX851" s="167" t="s">
        <v>74</v>
      </c>
      <c r="AY851" s="167" t="s">
        <v>128</v>
      </c>
    </row>
    <row r="852" spans="2:51" s="6" customFormat="1" ht="15.75" customHeight="1">
      <c r="B852" s="168"/>
      <c r="C852" s="169"/>
      <c r="D852" s="159" t="s">
        <v>140</v>
      </c>
      <c r="E852" s="169"/>
      <c r="F852" s="170" t="s">
        <v>820</v>
      </c>
      <c r="G852" s="169"/>
      <c r="H852" s="171">
        <v>1157.58</v>
      </c>
      <c r="J852" s="169"/>
      <c r="K852" s="169"/>
      <c r="L852" s="172"/>
      <c r="M852" s="173"/>
      <c r="N852" s="169"/>
      <c r="O852" s="169"/>
      <c r="P852" s="169"/>
      <c r="Q852" s="169"/>
      <c r="R852" s="169"/>
      <c r="S852" s="169"/>
      <c r="T852" s="174"/>
      <c r="AT852" s="175" t="s">
        <v>140</v>
      </c>
      <c r="AU852" s="175" t="s">
        <v>84</v>
      </c>
      <c r="AV852" s="175" t="s">
        <v>81</v>
      </c>
      <c r="AW852" s="175" t="s">
        <v>104</v>
      </c>
      <c r="AX852" s="175" t="s">
        <v>74</v>
      </c>
      <c r="AY852" s="175" t="s">
        <v>128</v>
      </c>
    </row>
    <row r="853" spans="2:51" s="6" customFormat="1" ht="15.75" customHeight="1">
      <c r="B853" s="184"/>
      <c r="C853" s="185"/>
      <c r="D853" s="159" t="s">
        <v>140</v>
      </c>
      <c r="E853" s="185"/>
      <c r="F853" s="186" t="s">
        <v>162</v>
      </c>
      <c r="G853" s="185"/>
      <c r="H853" s="187">
        <v>1157.58</v>
      </c>
      <c r="J853" s="185"/>
      <c r="K853" s="185"/>
      <c r="L853" s="188"/>
      <c r="M853" s="189"/>
      <c r="N853" s="185"/>
      <c r="O853" s="185"/>
      <c r="P853" s="185"/>
      <c r="Q853" s="185"/>
      <c r="R853" s="185"/>
      <c r="S853" s="185"/>
      <c r="T853" s="190"/>
      <c r="AT853" s="191" t="s">
        <v>140</v>
      </c>
      <c r="AU853" s="191" t="s">
        <v>84</v>
      </c>
      <c r="AV853" s="191" t="s">
        <v>84</v>
      </c>
      <c r="AW853" s="191" t="s">
        <v>104</v>
      </c>
      <c r="AX853" s="191" t="s">
        <v>74</v>
      </c>
      <c r="AY853" s="191" t="s">
        <v>128</v>
      </c>
    </row>
    <row r="854" spans="2:51" s="6" customFormat="1" ht="15.75" customHeight="1">
      <c r="B854" s="176"/>
      <c r="C854" s="177"/>
      <c r="D854" s="159" t="s">
        <v>140</v>
      </c>
      <c r="E854" s="177"/>
      <c r="F854" s="178" t="s">
        <v>143</v>
      </c>
      <c r="G854" s="177"/>
      <c r="H854" s="179">
        <v>1157.58</v>
      </c>
      <c r="J854" s="177"/>
      <c r="K854" s="177"/>
      <c r="L854" s="180"/>
      <c r="M854" s="181"/>
      <c r="N854" s="177"/>
      <c r="O854" s="177"/>
      <c r="P854" s="177"/>
      <c r="Q854" s="177"/>
      <c r="R854" s="177"/>
      <c r="S854" s="177"/>
      <c r="T854" s="182"/>
      <c r="AT854" s="183" t="s">
        <v>140</v>
      </c>
      <c r="AU854" s="183" t="s">
        <v>84</v>
      </c>
      <c r="AV854" s="183" t="s">
        <v>87</v>
      </c>
      <c r="AW854" s="183" t="s">
        <v>104</v>
      </c>
      <c r="AX854" s="183" t="s">
        <v>22</v>
      </c>
      <c r="AY854" s="183" t="s">
        <v>128</v>
      </c>
    </row>
    <row r="855" spans="2:65" s="6" customFormat="1" ht="15.75" customHeight="1">
      <c r="B855" s="23"/>
      <c r="C855" s="145" t="s">
        <v>821</v>
      </c>
      <c r="D855" s="145" t="s">
        <v>130</v>
      </c>
      <c r="E855" s="146" t="s">
        <v>822</v>
      </c>
      <c r="F855" s="147" t="s">
        <v>823</v>
      </c>
      <c r="G855" s="148" t="s">
        <v>133</v>
      </c>
      <c r="H855" s="149">
        <v>34727.4</v>
      </c>
      <c r="I855" s="150"/>
      <c r="J855" s="151">
        <f>ROUND($I$855*$H$855,2)</f>
        <v>0</v>
      </c>
      <c r="K855" s="147" t="s">
        <v>134</v>
      </c>
      <c r="L855" s="43"/>
      <c r="M855" s="152"/>
      <c r="N855" s="153" t="s">
        <v>45</v>
      </c>
      <c r="O855" s="24"/>
      <c r="P855" s="154">
        <f>$O$855*$H$855</f>
        <v>0</v>
      </c>
      <c r="Q855" s="154">
        <v>0</v>
      </c>
      <c r="R855" s="154">
        <f>$Q$855*$H$855</f>
        <v>0</v>
      </c>
      <c r="S855" s="154">
        <v>0</v>
      </c>
      <c r="T855" s="155">
        <f>$S$855*$H$855</f>
        <v>0</v>
      </c>
      <c r="AR855" s="89" t="s">
        <v>87</v>
      </c>
      <c r="AT855" s="89" t="s">
        <v>130</v>
      </c>
      <c r="AU855" s="89" t="s">
        <v>84</v>
      </c>
      <c r="AY855" s="6" t="s">
        <v>128</v>
      </c>
      <c r="BE855" s="156">
        <f>IF($N$855="základní",$J$855,0)</f>
        <v>0</v>
      </c>
      <c r="BF855" s="156">
        <f>IF($N$855="snížená",$J$855,0)</f>
        <v>0</v>
      </c>
      <c r="BG855" s="156">
        <f>IF($N$855="zákl. přenesená",$J$855,0)</f>
        <v>0</v>
      </c>
      <c r="BH855" s="156">
        <f>IF($N$855="sníž. přenesená",$J$855,0)</f>
        <v>0</v>
      </c>
      <c r="BI855" s="156">
        <f>IF($N$855="nulová",$J$855,0)</f>
        <v>0</v>
      </c>
      <c r="BJ855" s="89" t="s">
        <v>22</v>
      </c>
      <c r="BK855" s="156">
        <f>ROUND($I$855*$H$855,2)</f>
        <v>0</v>
      </c>
      <c r="BL855" s="89" t="s">
        <v>87</v>
      </c>
      <c r="BM855" s="89" t="s">
        <v>824</v>
      </c>
    </row>
    <row r="856" spans="2:47" s="6" customFormat="1" ht="16.5" customHeight="1">
      <c r="B856" s="23"/>
      <c r="C856" s="24"/>
      <c r="D856" s="157" t="s">
        <v>136</v>
      </c>
      <c r="E856" s="24"/>
      <c r="F856" s="158" t="s">
        <v>825</v>
      </c>
      <c r="G856" s="24"/>
      <c r="H856" s="24"/>
      <c r="J856" s="24"/>
      <c r="K856" s="24"/>
      <c r="L856" s="43"/>
      <c r="M856" s="56"/>
      <c r="N856" s="24"/>
      <c r="O856" s="24"/>
      <c r="P856" s="24"/>
      <c r="Q856" s="24"/>
      <c r="R856" s="24"/>
      <c r="S856" s="24"/>
      <c r="T856" s="57"/>
      <c r="AT856" s="6" t="s">
        <v>136</v>
      </c>
      <c r="AU856" s="6" t="s">
        <v>84</v>
      </c>
    </row>
    <row r="857" spans="2:47" s="6" customFormat="1" ht="44.25" customHeight="1">
      <c r="B857" s="23"/>
      <c r="C857" s="24"/>
      <c r="D857" s="159" t="s">
        <v>138</v>
      </c>
      <c r="E857" s="24"/>
      <c r="F857" s="160" t="s">
        <v>818</v>
      </c>
      <c r="G857" s="24"/>
      <c r="H857" s="24"/>
      <c r="J857" s="24"/>
      <c r="K857" s="24"/>
      <c r="L857" s="43"/>
      <c r="M857" s="56"/>
      <c r="N857" s="24"/>
      <c r="O857" s="24"/>
      <c r="P857" s="24"/>
      <c r="Q857" s="24"/>
      <c r="R857" s="24"/>
      <c r="S857" s="24"/>
      <c r="T857" s="57"/>
      <c r="AT857" s="6" t="s">
        <v>138</v>
      </c>
      <c r="AU857" s="6" t="s">
        <v>84</v>
      </c>
    </row>
    <row r="858" spans="2:51" s="6" customFormat="1" ht="15.75" customHeight="1">
      <c r="B858" s="161"/>
      <c r="C858" s="162"/>
      <c r="D858" s="159" t="s">
        <v>140</v>
      </c>
      <c r="E858" s="162"/>
      <c r="F858" s="163" t="s">
        <v>826</v>
      </c>
      <c r="G858" s="162"/>
      <c r="H858" s="162"/>
      <c r="J858" s="162"/>
      <c r="K858" s="162"/>
      <c r="L858" s="164"/>
      <c r="M858" s="165"/>
      <c r="N858" s="162"/>
      <c r="O858" s="162"/>
      <c r="P858" s="162"/>
      <c r="Q858" s="162"/>
      <c r="R858" s="162"/>
      <c r="S858" s="162"/>
      <c r="T858" s="166"/>
      <c r="AT858" s="167" t="s">
        <v>140</v>
      </c>
      <c r="AU858" s="167" t="s">
        <v>84</v>
      </c>
      <c r="AV858" s="167" t="s">
        <v>22</v>
      </c>
      <c r="AW858" s="167" t="s">
        <v>104</v>
      </c>
      <c r="AX858" s="167" t="s">
        <v>74</v>
      </c>
      <c r="AY858" s="167" t="s">
        <v>128</v>
      </c>
    </row>
    <row r="859" spans="2:51" s="6" customFormat="1" ht="15.75" customHeight="1">
      <c r="B859" s="161"/>
      <c r="C859" s="162"/>
      <c r="D859" s="159" t="s">
        <v>140</v>
      </c>
      <c r="E859" s="162"/>
      <c r="F859" s="163" t="s">
        <v>783</v>
      </c>
      <c r="G859" s="162"/>
      <c r="H859" s="162"/>
      <c r="J859" s="162"/>
      <c r="K859" s="162"/>
      <c r="L859" s="164"/>
      <c r="M859" s="165"/>
      <c r="N859" s="162"/>
      <c r="O859" s="162"/>
      <c r="P859" s="162"/>
      <c r="Q859" s="162"/>
      <c r="R859" s="162"/>
      <c r="S859" s="162"/>
      <c r="T859" s="166"/>
      <c r="AT859" s="167" t="s">
        <v>140</v>
      </c>
      <c r="AU859" s="167" t="s">
        <v>84</v>
      </c>
      <c r="AV859" s="167" t="s">
        <v>22</v>
      </c>
      <c r="AW859" s="167" t="s">
        <v>104</v>
      </c>
      <c r="AX859" s="167" t="s">
        <v>74</v>
      </c>
      <c r="AY859" s="167" t="s">
        <v>128</v>
      </c>
    </row>
    <row r="860" spans="2:51" s="6" customFormat="1" ht="15.75" customHeight="1">
      <c r="B860" s="168"/>
      <c r="C860" s="169"/>
      <c r="D860" s="159" t="s">
        <v>140</v>
      </c>
      <c r="E860" s="169"/>
      <c r="F860" s="170" t="s">
        <v>784</v>
      </c>
      <c r="G860" s="169"/>
      <c r="H860" s="171">
        <v>34727.4</v>
      </c>
      <c r="J860" s="169"/>
      <c r="K860" s="169"/>
      <c r="L860" s="172"/>
      <c r="M860" s="173"/>
      <c r="N860" s="169"/>
      <c r="O860" s="169"/>
      <c r="P860" s="169"/>
      <c r="Q860" s="169"/>
      <c r="R860" s="169"/>
      <c r="S860" s="169"/>
      <c r="T860" s="174"/>
      <c r="AT860" s="175" t="s">
        <v>140</v>
      </c>
      <c r="AU860" s="175" t="s">
        <v>84</v>
      </c>
      <c r="AV860" s="175" t="s">
        <v>81</v>
      </c>
      <c r="AW860" s="175" t="s">
        <v>104</v>
      </c>
      <c r="AX860" s="175" t="s">
        <v>74</v>
      </c>
      <c r="AY860" s="175" t="s">
        <v>128</v>
      </c>
    </row>
    <row r="861" spans="2:51" s="6" customFormat="1" ht="15.75" customHeight="1">
      <c r="B861" s="184"/>
      <c r="C861" s="185"/>
      <c r="D861" s="159" t="s">
        <v>140</v>
      </c>
      <c r="E861" s="185"/>
      <c r="F861" s="186" t="s">
        <v>162</v>
      </c>
      <c r="G861" s="185"/>
      <c r="H861" s="187">
        <v>34727.4</v>
      </c>
      <c r="J861" s="185"/>
      <c r="K861" s="185"/>
      <c r="L861" s="188"/>
      <c r="M861" s="189"/>
      <c r="N861" s="185"/>
      <c r="O861" s="185"/>
      <c r="P861" s="185"/>
      <c r="Q861" s="185"/>
      <c r="R861" s="185"/>
      <c r="S861" s="185"/>
      <c r="T861" s="190"/>
      <c r="AT861" s="191" t="s">
        <v>140</v>
      </c>
      <c r="AU861" s="191" t="s">
        <v>84</v>
      </c>
      <c r="AV861" s="191" t="s">
        <v>84</v>
      </c>
      <c r="AW861" s="191" t="s">
        <v>104</v>
      </c>
      <c r="AX861" s="191" t="s">
        <v>74</v>
      </c>
      <c r="AY861" s="191" t="s">
        <v>128</v>
      </c>
    </row>
    <row r="862" spans="2:51" s="6" customFormat="1" ht="15.75" customHeight="1">
      <c r="B862" s="176"/>
      <c r="C862" s="177"/>
      <c r="D862" s="159" t="s">
        <v>140</v>
      </c>
      <c r="E862" s="177"/>
      <c r="F862" s="178" t="s">
        <v>143</v>
      </c>
      <c r="G862" s="177"/>
      <c r="H862" s="179">
        <v>34727.4</v>
      </c>
      <c r="J862" s="177"/>
      <c r="K862" s="177"/>
      <c r="L862" s="180"/>
      <c r="M862" s="181"/>
      <c r="N862" s="177"/>
      <c r="O862" s="177"/>
      <c r="P862" s="177"/>
      <c r="Q862" s="177"/>
      <c r="R862" s="177"/>
      <c r="S862" s="177"/>
      <c r="T862" s="182"/>
      <c r="AT862" s="183" t="s">
        <v>140</v>
      </c>
      <c r="AU862" s="183" t="s">
        <v>84</v>
      </c>
      <c r="AV862" s="183" t="s">
        <v>87</v>
      </c>
      <c r="AW862" s="183" t="s">
        <v>104</v>
      </c>
      <c r="AX862" s="183" t="s">
        <v>22</v>
      </c>
      <c r="AY862" s="183" t="s">
        <v>128</v>
      </c>
    </row>
    <row r="863" spans="2:65" s="6" customFormat="1" ht="15.75" customHeight="1">
      <c r="B863" s="23"/>
      <c r="C863" s="145" t="s">
        <v>827</v>
      </c>
      <c r="D863" s="145" t="s">
        <v>130</v>
      </c>
      <c r="E863" s="146" t="s">
        <v>828</v>
      </c>
      <c r="F863" s="147" t="s">
        <v>829</v>
      </c>
      <c r="G863" s="148" t="s">
        <v>133</v>
      </c>
      <c r="H863" s="149">
        <v>1157.58</v>
      </c>
      <c r="I863" s="150"/>
      <c r="J863" s="151">
        <f>ROUND($I$863*$H$863,2)</f>
        <v>0</v>
      </c>
      <c r="K863" s="147" t="s">
        <v>134</v>
      </c>
      <c r="L863" s="43"/>
      <c r="M863" s="152"/>
      <c r="N863" s="153" t="s">
        <v>45</v>
      </c>
      <c r="O863" s="24"/>
      <c r="P863" s="154">
        <f>$O$863*$H$863</f>
        <v>0</v>
      </c>
      <c r="Q863" s="154">
        <v>0</v>
      </c>
      <c r="R863" s="154">
        <f>$Q$863*$H$863</f>
        <v>0</v>
      </c>
      <c r="S863" s="154">
        <v>0</v>
      </c>
      <c r="T863" s="155">
        <f>$S$863*$H$863</f>
        <v>0</v>
      </c>
      <c r="AR863" s="89" t="s">
        <v>87</v>
      </c>
      <c r="AT863" s="89" t="s">
        <v>130</v>
      </c>
      <c r="AU863" s="89" t="s">
        <v>84</v>
      </c>
      <c r="AY863" s="6" t="s">
        <v>128</v>
      </c>
      <c r="BE863" s="156">
        <f>IF($N$863="základní",$J$863,0)</f>
        <v>0</v>
      </c>
      <c r="BF863" s="156">
        <f>IF($N$863="snížená",$J$863,0)</f>
        <v>0</v>
      </c>
      <c r="BG863" s="156">
        <f>IF($N$863="zákl. přenesená",$J$863,0)</f>
        <v>0</v>
      </c>
      <c r="BH863" s="156">
        <f>IF($N$863="sníž. přenesená",$J$863,0)</f>
        <v>0</v>
      </c>
      <c r="BI863" s="156">
        <f>IF($N$863="nulová",$J$863,0)</f>
        <v>0</v>
      </c>
      <c r="BJ863" s="89" t="s">
        <v>22</v>
      </c>
      <c r="BK863" s="156">
        <f>ROUND($I$863*$H$863,2)</f>
        <v>0</v>
      </c>
      <c r="BL863" s="89" t="s">
        <v>87</v>
      </c>
      <c r="BM863" s="89" t="s">
        <v>830</v>
      </c>
    </row>
    <row r="864" spans="2:47" s="6" customFormat="1" ht="16.5" customHeight="1">
      <c r="B864" s="23"/>
      <c r="C864" s="24"/>
      <c r="D864" s="157" t="s">
        <v>136</v>
      </c>
      <c r="E864" s="24"/>
      <c r="F864" s="158" t="s">
        <v>831</v>
      </c>
      <c r="G864" s="24"/>
      <c r="H864" s="24"/>
      <c r="J864" s="24"/>
      <c r="K864" s="24"/>
      <c r="L864" s="43"/>
      <c r="M864" s="56"/>
      <c r="N864" s="24"/>
      <c r="O864" s="24"/>
      <c r="P864" s="24"/>
      <c r="Q864" s="24"/>
      <c r="R864" s="24"/>
      <c r="S864" s="24"/>
      <c r="T864" s="57"/>
      <c r="AT864" s="6" t="s">
        <v>136</v>
      </c>
      <c r="AU864" s="6" t="s">
        <v>84</v>
      </c>
    </row>
    <row r="865" spans="2:63" s="132" customFormat="1" ht="23.25" customHeight="1">
      <c r="B865" s="133"/>
      <c r="C865" s="134"/>
      <c r="D865" s="134" t="s">
        <v>73</v>
      </c>
      <c r="E865" s="143" t="s">
        <v>832</v>
      </c>
      <c r="F865" s="143" t="s">
        <v>833</v>
      </c>
      <c r="G865" s="134"/>
      <c r="H865" s="134"/>
      <c r="J865" s="144">
        <f>$BK$865</f>
        <v>0</v>
      </c>
      <c r="K865" s="134"/>
      <c r="L865" s="137"/>
      <c r="M865" s="138"/>
      <c r="N865" s="134"/>
      <c r="O865" s="134"/>
      <c r="P865" s="139">
        <f>SUM($P$866:$P$873)</f>
        <v>0</v>
      </c>
      <c r="Q865" s="134"/>
      <c r="R865" s="139">
        <f>SUM($R$866:$R$873)</f>
        <v>0.0408</v>
      </c>
      <c r="S865" s="134"/>
      <c r="T865" s="140">
        <f>SUM($T$866:$T$873)</f>
        <v>0</v>
      </c>
      <c r="AR865" s="141" t="s">
        <v>22</v>
      </c>
      <c r="AT865" s="141" t="s">
        <v>73</v>
      </c>
      <c r="AU865" s="141" t="s">
        <v>81</v>
      </c>
      <c r="AY865" s="141" t="s">
        <v>128</v>
      </c>
      <c r="BK865" s="142">
        <f>SUM($BK$866:$BK$873)</f>
        <v>0</v>
      </c>
    </row>
    <row r="866" spans="2:65" s="6" customFormat="1" ht="15.75" customHeight="1">
      <c r="B866" s="23"/>
      <c r="C866" s="145" t="s">
        <v>834</v>
      </c>
      <c r="D866" s="145" t="s">
        <v>130</v>
      </c>
      <c r="E866" s="146" t="s">
        <v>835</v>
      </c>
      <c r="F866" s="147" t="s">
        <v>836</v>
      </c>
      <c r="G866" s="148" t="s">
        <v>133</v>
      </c>
      <c r="H866" s="149">
        <v>1020</v>
      </c>
      <c r="I866" s="150"/>
      <c r="J866" s="151">
        <f>ROUND($I$866*$H$866,2)</f>
        <v>0</v>
      </c>
      <c r="K866" s="147" t="s">
        <v>134</v>
      </c>
      <c r="L866" s="43"/>
      <c r="M866" s="152"/>
      <c r="N866" s="153" t="s">
        <v>45</v>
      </c>
      <c r="O866" s="24"/>
      <c r="P866" s="154">
        <f>$O$866*$H$866</f>
        <v>0</v>
      </c>
      <c r="Q866" s="154">
        <v>4E-05</v>
      </c>
      <c r="R866" s="154">
        <f>$Q$866*$H$866</f>
        <v>0.0408</v>
      </c>
      <c r="S866" s="154">
        <v>0</v>
      </c>
      <c r="T866" s="155">
        <f>$S$866*$H$866</f>
        <v>0</v>
      </c>
      <c r="AR866" s="89" t="s">
        <v>87</v>
      </c>
      <c r="AT866" s="89" t="s">
        <v>130</v>
      </c>
      <c r="AU866" s="89" t="s">
        <v>84</v>
      </c>
      <c r="AY866" s="6" t="s">
        <v>128</v>
      </c>
      <c r="BE866" s="156">
        <f>IF($N$866="základní",$J$866,0)</f>
        <v>0</v>
      </c>
      <c r="BF866" s="156">
        <f>IF($N$866="snížená",$J$866,0)</f>
        <v>0</v>
      </c>
      <c r="BG866" s="156">
        <f>IF($N$866="zákl. přenesená",$J$866,0)</f>
        <v>0</v>
      </c>
      <c r="BH866" s="156">
        <f>IF($N$866="sníž. přenesená",$J$866,0)</f>
        <v>0</v>
      </c>
      <c r="BI866" s="156">
        <f>IF($N$866="nulová",$J$866,0)</f>
        <v>0</v>
      </c>
      <c r="BJ866" s="89" t="s">
        <v>22</v>
      </c>
      <c r="BK866" s="156">
        <f>ROUND($I$866*$H$866,2)</f>
        <v>0</v>
      </c>
      <c r="BL866" s="89" t="s">
        <v>87</v>
      </c>
      <c r="BM866" s="89" t="s">
        <v>837</v>
      </c>
    </row>
    <row r="867" spans="2:47" s="6" customFormat="1" ht="50.25" customHeight="1">
      <c r="B867" s="23"/>
      <c r="C867" s="24"/>
      <c r="D867" s="157" t="s">
        <v>136</v>
      </c>
      <c r="E867" s="24"/>
      <c r="F867" s="158" t="s">
        <v>838</v>
      </c>
      <c r="G867" s="24"/>
      <c r="H867" s="24"/>
      <c r="J867" s="24"/>
      <c r="K867" s="24"/>
      <c r="L867" s="43"/>
      <c r="M867" s="56"/>
      <c r="N867" s="24"/>
      <c r="O867" s="24"/>
      <c r="P867" s="24"/>
      <c r="Q867" s="24"/>
      <c r="R867" s="24"/>
      <c r="S867" s="24"/>
      <c r="T867" s="57"/>
      <c r="AT867" s="6" t="s">
        <v>136</v>
      </c>
      <c r="AU867" s="6" t="s">
        <v>84</v>
      </c>
    </row>
    <row r="868" spans="2:47" s="6" customFormat="1" ht="84.75" customHeight="1">
      <c r="B868" s="23"/>
      <c r="C868" s="24"/>
      <c r="D868" s="159" t="s">
        <v>138</v>
      </c>
      <c r="E868" s="24"/>
      <c r="F868" s="160" t="s">
        <v>839</v>
      </c>
      <c r="G868" s="24"/>
      <c r="H868" s="24"/>
      <c r="J868" s="24"/>
      <c r="K868" s="24"/>
      <c r="L868" s="43"/>
      <c r="M868" s="56"/>
      <c r="N868" s="24"/>
      <c r="O868" s="24"/>
      <c r="P868" s="24"/>
      <c r="Q868" s="24"/>
      <c r="R868" s="24"/>
      <c r="S868" s="24"/>
      <c r="T868" s="57"/>
      <c r="AT868" s="6" t="s">
        <v>138</v>
      </c>
      <c r="AU868" s="6" t="s">
        <v>84</v>
      </c>
    </row>
    <row r="869" spans="2:51" s="6" customFormat="1" ht="15.75" customHeight="1">
      <c r="B869" s="161"/>
      <c r="C869" s="162"/>
      <c r="D869" s="159" t="s">
        <v>140</v>
      </c>
      <c r="E869" s="162"/>
      <c r="F869" s="163" t="s">
        <v>840</v>
      </c>
      <c r="G869" s="162"/>
      <c r="H869" s="162"/>
      <c r="J869" s="162"/>
      <c r="K869" s="162"/>
      <c r="L869" s="164"/>
      <c r="M869" s="165"/>
      <c r="N869" s="162"/>
      <c r="O869" s="162"/>
      <c r="P869" s="162"/>
      <c r="Q869" s="162"/>
      <c r="R869" s="162"/>
      <c r="S869" s="162"/>
      <c r="T869" s="166"/>
      <c r="AT869" s="167" t="s">
        <v>140</v>
      </c>
      <c r="AU869" s="167" t="s">
        <v>84</v>
      </c>
      <c r="AV869" s="167" t="s">
        <v>22</v>
      </c>
      <c r="AW869" s="167" t="s">
        <v>104</v>
      </c>
      <c r="AX869" s="167" t="s">
        <v>74</v>
      </c>
      <c r="AY869" s="167" t="s">
        <v>128</v>
      </c>
    </row>
    <row r="870" spans="2:51" s="6" customFormat="1" ht="15.75" customHeight="1">
      <c r="B870" s="161"/>
      <c r="C870" s="162"/>
      <c r="D870" s="159" t="s">
        <v>140</v>
      </c>
      <c r="E870" s="162"/>
      <c r="F870" s="163" t="s">
        <v>774</v>
      </c>
      <c r="G870" s="162"/>
      <c r="H870" s="162"/>
      <c r="J870" s="162"/>
      <c r="K870" s="162"/>
      <c r="L870" s="164"/>
      <c r="M870" s="165"/>
      <c r="N870" s="162"/>
      <c r="O870" s="162"/>
      <c r="P870" s="162"/>
      <c r="Q870" s="162"/>
      <c r="R870" s="162"/>
      <c r="S870" s="162"/>
      <c r="T870" s="166"/>
      <c r="AT870" s="167" t="s">
        <v>140</v>
      </c>
      <c r="AU870" s="167" t="s">
        <v>84</v>
      </c>
      <c r="AV870" s="167" t="s">
        <v>22</v>
      </c>
      <c r="AW870" s="167" t="s">
        <v>104</v>
      </c>
      <c r="AX870" s="167" t="s">
        <v>74</v>
      </c>
      <c r="AY870" s="167" t="s">
        <v>128</v>
      </c>
    </row>
    <row r="871" spans="2:51" s="6" customFormat="1" ht="15.75" customHeight="1">
      <c r="B871" s="168"/>
      <c r="C871" s="169"/>
      <c r="D871" s="159" t="s">
        <v>140</v>
      </c>
      <c r="E871" s="169"/>
      <c r="F871" s="170" t="s">
        <v>841</v>
      </c>
      <c r="G871" s="169"/>
      <c r="H871" s="171">
        <v>1020</v>
      </c>
      <c r="J871" s="169"/>
      <c r="K871" s="169"/>
      <c r="L871" s="172"/>
      <c r="M871" s="173"/>
      <c r="N871" s="169"/>
      <c r="O871" s="169"/>
      <c r="P871" s="169"/>
      <c r="Q871" s="169"/>
      <c r="R871" s="169"/>
      <c r="S871" s="169"/>
      <c r="T871" s="174"/>
      <c r="AT871" s="175" t="s">
        <v>140</v>
      </c>
      <c r="AU871" s="175" t="s">
        <v>84</v>
      </c>
      <c r="AV871" s="175" t="s">
        <v>81</v>
      </c>
      <c r="AW871" s="175" t="s">
        <v>104</v>
      </c>
      <c r="AX871" s="175" t="s">
        <v>74</v>
      </c>
      <c r="AY871" s="175" t="s">
        <v>128</v>
      </c>
    </row>
    <row r="872" spans="2:51" s="6" customFormat="1" ht="15.75" customHeight="1">
      <c r="B872" s="184"/>
      <c r="C872" s="185"/>
      <c r="D872" s="159" t="s">
        <v>140</v>
      </c>
      <c r="E872" s="185"/>
      <c r="F872" s="186" t="s">
        <v>162</v>
      </c>
      <c r="G872" s="185"/>
      <c r="H872" s="187">
        <v>1020</v>
      </c>
      <c r="J872" s="185"/>
      <c r="K872" s="185"/>
      <c r="L872" s="188"/>
      <c r="M872" s="189"/>
      <c r="N872" s="185"/>
      <c r="O872" s="185"/>
      <c r="P872" s="185"/>
      <c r="Q872" s="185"/>
      <c r="R872" s="185"/>
      <c r="S872" s="185"/>
      <c r="T872" s="190"/>
      <c r="AT872" s="191" t="s">
        <v>140</v>
      </c>
      <c r="AU872" s="191" t="s">
        <v>84</v>
      </c>
      <c r="AV872" s="191" t="s">
        <v>84</v>
      </c>
      <c r="AW872" s="191" t="s">
        <v>104</v>
      </c>
      <c r="AX872" s="191" t="s">
        <v>74</v>
      </c>
      <c r="AY872" s="191" t="s">
        <v>128</v>
      </c>
    </row>
    <row r="873" spans="2:51" s="6" customFormat="1" ht="15.75" customHeight="1">
      <c r="B873" s="176"/>
      <c r="C873" s="177"/>
      <c r="D873" s="159" t="s">
        <v>140</v>
      </c>
      <c r="E873" s="177"/>
      <c r="F873" s="178" t="s">
        <v>143</v>
      </c>
      <c r="G873" s="177"/>
      <c r="H873" s="179">
        <v>1020</v>
      </c>
      <c r="J873" s="177"/>
      <c r="K873" s="177"/>
      <c r="L873" s="180"/>
      <c r="M873" s="181"/>
      <c r="N873" s="177"/>
      <c r="O873" s="177"/>
      <c r="P873" s="177"/>
      <c r="Q873" s="177"/>
      <c r="R873" s="177"/>
      <c r="S873" s="177"/>
      <c r="T873" s="182"/>
      <c r="AT873" s="183" t="s">
        <v>140</v>
      </c>
      <c r="AU873" s="183" t="s">
        <v>84</v>
      </c>
      <c r="AV873" s="183" t="s">
        <v>87</v>
      </c>
      <c r="AW873" s="183" t="s">
        <v>104</v>
      </c>
      <c r="AX873" s="183" t="s">
        <v>22</v>
      </c>
      <c r="AY873" s="183" t="s">
        <v>128</v>
      </c>
    </row>
    <row r="874" spans="2:63" s="132" customFormat="1" ht="30.75" customHeight="1">
      <c r="B874" s="133"/>
      <c r="C874" s="134"/>
      <c r="D874" s="134" t="s">
        <v>73</v>
      </c>
      <c r="E874" s="143" t="s">
        <v>842</v>
      </c>
      <c r="F874" s="143" t="s">
        <v>843</v>
      </c>
      <c r="G874" s="134"/>
      <c r="H874" s="134"/>
      <c r="J874" s="144">
        <f>$BK$874</f>
        <v>0</v>
      </c>
      <c r="K874" s="134"/>
      <c r="L874" s="137"/>
      <c r="M874" s="138"/>
      <c r="N874" s="134"/>
      <c r="O874" s="134"/>
      <c r="P874" s="139">
        <f>SUM($P$875:$P$877)</f>
        <v>0</v>
      </c>
      <c r="Q874" s="134"/>
      <c r="R874" s="139">
        <f>SUM($R$875:$R$877)</f>
        <v>0</v>
      </c>
      <c r="S874" s="134"/>
      <c r="T874" s="140">
        <f>SUM($T$875:$T$877)</f>
        <v>0</v>
      </c>
      <c r="AR874" s="141" t="s">
        <v>22</v>
      </c>
      <c r="AT874" s="141" t="s">
        <v>73</v>
      </c>
      <c r="AU874" s="141" t="s">
        <v>22</v>
      </c>
      <c r="AY874" s="141" t="s">
        <v>128</v>
      </c>
      <c r="BK874" s="142">
        <f>SUM($BK$875:$BK$877)</f>
        <v>0</v>
      </c>
    </row>
    <row r="875" spans="2:65" s="6" customFormat="1" ht="15.75" customHeight="1">
      <c r="B875" s="23"/>
      <c r="C875" s="145" t="s">
        <v>844</v>
      </c>
      <c r="D875" s="145" t="s">
        <v>130</v>
      </c>
      <c r="E875" s="146" t="s">
        <v>845</v>
      </c>
      <c r="F875" s="147" t="s">
        <v>846</v>
      </c>
      <c r="G875" s="148" t="s">
        <v>186</v>
      </c>
      <c r="H875" s="149">
        <v>3422.805</v>
      </c>
      <c r="I875" s="150"/>
      <c r="J875" s="151">
        <f>ROUND($I$875*$H$875,2)</f>
        <v>0</v>
      </c>
      <c r="K875" s="147" t="s">
        <v>134</v>
      </c>
      <c r="L875" s="43"/>
      <c r="M875" s="152"/>
      <c r="N875" s="153" t="s">
        <v>45</v>
      </c>
      <c r="O875" s="24"/>
      <c r="P875" s="154">
        <f>$O$875*$H$875</f>
        <v>0</v>
      </c>
      <c r="Q875" s="154">
        <v>0</v>
      </c>
      <c r="R875" s="154">
        <f>$Q$875*$H$875</f>
        <v>0</v>
      </c>
      <c r="S875" s="154">
        <v>0</v>
      </c>
      <c r="T875" s="155">
        <f>$S$875*$H$875</f>
        <v>0</v>
      </c>
      <c r="AR875" s="89" t="s">
        <v>87</v>
      </c>
      <c r="AT875" s="89" t="s">
        <v>130</v>
      </c>
      <c r="AU875" s="89" t="s">
        <v>81</v>
      </c>
      <c r="AY875" s="6" t="s">
        <v>128</v>
      </c>
      <c r="BE875" s="156">
        <f>IF($N$875="základní",$J$875,0)</f>
        <v>0</v>
      </c>
      <c r="BF875" s="156">
        <f>IF($N$875="snížená",$J$875,0)</f>
        <v>0</v>
      </c>
      <c r="BG875" s="156">
        <f>IF($N$875="zákl. přenesená",$J$875,0)</f>
        <v>0</v>
      </c>
      <c r="BH875" s="156">
        <f>IF($N$875="sníž. přenesená",$J$875,0)</f>
        <v>0</v>
      </c>
      <c r="BI875" s="156">
        <f>IF($N$875="nulová",$J$875,0)</f>
        <v>0</v>
      </c>
      <c r="BJ875" s="89" t="s">
        <v>22</v>
      </c>
      <c r="BK875" s="156">
        <f>ROUND($I$875*$H$875,2)</f>
        <v>0</v>
      </c>
      <c r="BL875" s="89" t="s">
        <v>87</v>
      </c>
      <c r="BM875" s="89" t="s">
        <v>847</v>
      </c>
    </row>
    <row r="876" spans="2:47" s="6" customFormat="1" ht="38.25" customHeight="1">
      <c r="B876" s="23"/>
      <c r="C876" s="24"/>
      <c r="D876" s="157" t="s">
        <v>136</v>
      </c>
      <c r="E876" s="24"/>
      <c r="F876" s="158" t="s">
        <v>848</v>
      </c>
      <c r="G876" s="24"/>
      <c r="H876" s="24"/>
      <c r="J876" s="24"/>
      <c r="K876" s="24"/>
      <c r="L876" s="43"/>
      <c r="M876" s="56"/>
      <c r="N876" s="24"/>
      <c r="O876" s="24"/>
      <c r="P876" s="24"/>
      <c r="Q876" s="24"/>
      <c r="R876" s="24"/>
      <c r="S876" s="24"/>
      <c r="T876" s="57"/>
      <c r="AT876" s="6" t="s">
        <v>136</v>
      </c>
      <c r="AU876" s="6" t="s">
        <v>81</v>
      </c>
    </row>
    <row r="877" spans="2:47" s="6" customFormat="1" ht="44.25" customHeight="1">
      <c r="B877" s="23"/>
      <c r="C877" s="24"/>
      <c r="D877" s="159" t="s">
        <v>138</v>
      </c>
      <c r="E877" s="24"/>
      <c r="F877" s="160" t="s">
        <v>849</v>
      </c>
      <c r="G877" s="24"/>
      <c r="H877" s="24"/>
      <c r="J877" s="24"/>
      <c r="K877" s="24"/>
      <c r="L877" s="43"/>
      <c r="M877" s="56"/>
      <c r="N877" s="24"/>
      <c r="O877" s="24"/>
      <c r="P877" s="24"/>
      <c r="Q877" s="24"/>
      <c r="R877" s="24"/>
      <c r="S877" s="24"/>
      <c r="T877" s="57"/>
      <c r="AT877" s="6" t="s">
        <v>138</v>
      </c>
      <c r="AU877" s="6" t="s">
        <v>81</v>
      </c>
    </row>
    <row r="878" spans="2:63" s="132" customFormat="1" ht="37.5" customHeight="1">
      <c r="B878" s="133"/>
      <c r="C878" s="134"/>
      <c r="D878" s="134" t="s">
        <v>73</v>
      </c>
      <c r="E878" s="135" t="s">
        <v>229</v>
      </c>
      <c r="F878" s="135" t="s">
        <v>230</v>
      </c>
      <c r="G878" s="134"/>
      <c r="H878" s="134"/>
      <c r="J878" s="136">
        <f>$BK$878</f>
        <v>0</v>
      </c>
      <c r="K878" s="134"/>
      <c r="L878" s="137"/>
      <c r="M878" s="138"/>
      <c r="N878" s="134"/>
      <c r="O878" s="134"/>
      <c r="P878" s="139">
        <f>$P$879+$P$1026+$P$1101+$P$1119+$P$1169</f>
        <v>0</v>
      </c>
      <c r="Q878" s="134"/>
      <c r="R878" s="139">
        <f>$R$879+$R$1026+$R$1101+$R$1119+$R$1169</f>
        <v>27.235534080000004</v>
      </c>
      <c r="S878" s="134"/>
      <c r="T878" s="140">
        <f>$T$879+$T$1026+$T$1101+$T$1119+$T$1169</f>
        <v>0</v>
      </c>
      <c r="AR878" s="141" t="s">
        <v>81</v>
      </c>
      <c r="AT878" s="141" t="s">
        <v>73</v>
      </c>
      <c r="AU878" s="141" t="s">
        <v>74</v>
      </c>
      <c r="AY878" s="141" t="s">
        <v>128</v>
      </c>
      <c r="BK878" s="142">
        <f>$BK$879+$BK$1026+$BK$1101+$BK$1119+$BK$1169</f>
        <v>0</v>
      </c>
    </row>
    <row r="879" spans="2:63" s="132" customFormat="1" ht="21" customHeight="1">
      <c r="B879" s="133"/>
      <c r="C879" s="134"/>
      <c r="D879" s="134" t="s">
        <v>73</v>
      </c>
      <c r="E879" s="143" t="s">
        <v>850</v>
      </c>
      <c r="F879" s="143" t="s">
        <v>851</v>
      </c>
      <c r="G879" s="134"/>
      <c r="H879" s="134"/>
      <c r="J879" s="144">
        <f>$BK$879</f>
        <v>0</v>
      </c>
      <c r="K879" s="134"/>
      <c r="L879" s="137"/>
      <c r="M879" s="138"/>
      <c r="N879" s="134"/>
      <c r="O879" s="134"/>
      <c r="P879" s="139">
        <f>SUM($P$880:$P$1025)</f>
        <v>0</v>
      </c>
      <c r="Q879" s="134"/>
      <c r="R879" s="139">
        <f>SUM($R$880:$R$1025)</f>
        <v>15.23408528</v>
      </c>
      <c r="S879" s="134"/>
      <c r="T879" s="140">
        <f>SUM($T$880:$T$1025)</f>
        <v>0</v>
      </c>
      <c r="AR879" s="141" t="s">
        <v>81</v>
      </c>
      <c r="AT879" s="141" t="s">
        <v>73</v>
      </c>
      <c r="AU879" s="141" t="s">
        <v>22</v>
      </c>
      <c r="AY879" s="141" t="s">
        <v>128</v>
      </c>
      <c r="BK879" s="142">
        <f>SUM($BK$880:$BK$1025)</f>
        <v>0</v>
      </c>
    </row>
    <row r="880" spans="2:65" s="6" customFormat="1" ht="15.75" customHeight="1">
      <c r="B880" s="23"/>
      <c r="C880" s="145" t="s">
        <v>852</v>
      </c>
      <c r="D880" s="145" t="s">
        <v>130</v>
      </c>
      <c r="E880" s="146" t="s">
        <v>853</v>
      </c>
      <c r="F880" s="147" t="s">
        <v>854</v>
      </c>
      <c r="G880" s="148" t="s">
        <v>133</v>
      </c>
      <c r="H880" s="149">
        <v>326.48</v>
      </c>
      <c r="I880" s="150"/>
      <c r="J880" s="151">
        <f>ROUND($I$880*$H$880,2)</f>
        <v>0</v>
      </c>
      <c r="K880" s="147" t="s">
        <v>134</v>
      </c>
      <c r="L880" s="43"/>
      <c r="M880" s="152"/>
      <c r="N880" s="153" t="s">
        <v>45</v>
      </c>
      <c r="O880" s="24"/>
      <c r="P880" s="154">
        <f>$O$880*$H$880</f>
        <v>0</v>
      </c>
      <c r="Q880" s="154">
        <v>0</v>
      </c>
      <c r="R880" s="154">
        <f>$Q$880*$H$880</f>
        <v>0</v>
      </c>
      <c r="S880" s="154">
        <v>0</v>
      </c>
      <c r="T880" s="155">
        <f>$S$880*$H$880</f>
        <v>0</v>
      </c>
      <c r="AR880" s="89" t="s">
        <v>236</v>
      </c>
      <c r="AT880" s="89" t="s">
        <v>130</v>
      </c>
      <c r="AU880" s="89" t="s">
        <v>81</v>
      </c>
      <c r="AY880" s="6" t="s">
        <v>128</v>
      </c>
      <c r="BE880" s="156">
        <f>IF($N$880="základní",$J$880,0)</f>
        <v>0</v>
      </c>
      <c r="BF880" s="156">
        <f>IF($N$880="snížená",$J$880,0)</f>
        <v>0</v>
      </c>
      <c r="BG880" s="156">
        <f>IF($N$880="zákl. přenesená",$J$880,0)</f>
        <v>0</v>
      </c>
      <c r="BH880" s="156">
        <f>IF($N$880="sníž. přenesená",$J$880,0)</f>
        <v>0</v>
      </c>
      <c r="BI880" s="156">
        <f>IF($N$880="nulová",$J$880,0)</f>
        <v>0</v>
      </c>
      <c r="BJ880" s="89" t="s">
        <v>22</v>
      </c>
      <c r="BK880" s="156">
        <f>ROUND($I$880*$H$880,2)</f>
        <v>0</v>
      </c>
      <c r="BL880" s="89" t="s">
        <v>236</v>
      </c>
      <c r="BM880" s="89" t="s">
        <v>855</v>
      </c>
    </row>
    <row r="881" spans="2:47" s="6" customFormat="1" ht="16.5" customHeight="1">
      <c r="B881" s="23"/>
      <c r="C881" s="24"/>
      <c r="D881" s="157" t="s">
        <v>136</v>
      </c>
      <c r="E881" s="24"/>
      <c r="F881" s="158" t="s">
        <v>856</v>
      </c>
      <c r="G881" s="24"/>
      <c r="H881" s="24"/>
      <c r="J881" s="24"/>
      <c r="K881" s="24"/>
      <c r="L881" s="43"/>
      <c r="M881" s="56"/>
      <c r="N881" s="24"/>
      <c r="O881" s="24"/>
      <c r="P881" s="24"/>
      <c r="Q881" s="24"/>
      <c r="R881" s="24"/>
      <c r="S881" s="24"/>
      <c r="T881" s="57"/>
      <c r="AT881" s="6" t="s">
        <v>136</v>
      </c>
      <c r="AU881" s="6" t="s">
        <v>81</v>
      </c>
    </row>
    <row r="882" spans="2:47" s="6" customFormat="1" ht="111.75" customHeight="1">
      <c r="B882" s="23"/>
      <c r="C882" s="24"/>
      <c r="D882" s="159" t="s">
        <v>138</v>
      </c>
      <c r="E882" s="24"/>
      <c r="F882" s="160" t="s">
        <v>857</v>
      </c>
      <c r="G882" s="24"/>
      <c r="H882" s="24"/>
      <c r="J882" s="24"/>
      <c r="K882" s="24"/>
      <c r="L882" s="43"/>
      <c r="M882" s="56"/>
      <c r="N882" s="24"/>
      <c r="O882" s="24"/>
      <c r="P882" s="24"/>
      <c r="Q882" s="24"/>
      <c r="R882" s="24"/>
      <c r="S882" s="24"/>
      <c r="T882" s="57"/>
      <c r="AT882" s="6" t="s">
        <v>138</v>
      </c>
      <c r="AU882" s="6" t="s">
        <v>81</v>
      </c>
    </row>
    <row r="883" spans="2:51" s="6" customFormat="1" ht="15.75" customHeight="1">
      <c r="B883" s="161"/>
      <c r="C883" s="162"/>
      <c r="D883" s="159" t="s">
        <v>140</v>
      </c>
      <c r="E883" s="162"/>
      <c r="F883" s="163" t="s">
        <v>858</v>
      </c>
      <c r="G883" s="162"/>
      <c r="H883" s="162"/>
      <c r="J883" s="162"/>
      <c r="K883" s="162"/>
      <c r="L883" s="164"/>
      <c r="M883" s="165"/>
      <c r="N883" s="162"/>
      <c r="O883" s="162"/>
      <c r="P883" s="162"/>
      <c r="Q883" s="162"/>
      <c r="R883" s="162"/>
      <c r="S883" s="162"/>
      <c r="T883" s="166"/>
      <c r="AT883" s="167" t="s">
        <v>140</v>
      </c>
      <c r="AU883" s="167" t="s">
        <v>81</v>
      </c>
      <c r="AV883" s="167" t="s">
        <v>22</v>
      </c>
      <c r="AW883" s="167" t="s">
        <v>104</v>
      </c>
      <c r="AX883" s="167" t="s">
        <v>74</v>
      </c>
      <c r="AY883" s="167" t="s">
        <v>128</v>
      </c>
    </row>
    <row r="884" spans="2:51" s="6" customFormat="1" ht="15.75" customHeight="1">
      <c r="B884" s="161"/>
      <c r="C884" s="162"/>
      <c r="D884" s="159" t="s">
        <v>140</v>
      </c>
      <c r="E884" s="162"/>
      <c r="F884" s="163" t="s">
        <v>859</v>
      </c>
      <c r="G884" s="162"/>
      <c r="H884" s="162"/>
      <c r="J884" s="162"/>
      <c r="K884" s="162"/>
      <c r="L884" s="164"/>
      <c r="M884" s="165"/>
      <c r="N884" s="162"/>
      <c r="O884" s="162"/>
      <c r="P884" s="162"/>
      <c r="Q884" s="162"/>
      <c r="R884" s="162"/>
      <c r="S884" s="162"/>
      <c r="T884" s="166"/>
      <c r="AT884" s="167" t="s">
        <v>140</v>
      </c>
      <c r="AU884" s="167" t="s">
        <v>81</v>
      </c>
      <c r="AV884" s="167" t="s">
        <v>22</v>
      </c>
      <c r="AW884" s="167" t="s">
        <v>104</v>
      </c>
      <c r="AX884" s="167" t="s">
        <v>74</v>
      </c>
      <c r="AY884" s="167" t="s">
        <v>128</v>
      </c>
    </row>
    <row r="885" spans="2:51" s="6" customFormat="1" ht="15.75" customHeight="1">
      <c r="B885" s="168"/>
      <c r="C885" s="169"/>
      <c r="D885" s="159" t="s">
        <v>140</v>
      </c>
      <c r="E885" s="169"/>
      <c r="F885" s="170" t="s">
        <v>860</v>
      </c>
      <c r="G885" s="169"/>
      <c r="H885" s="171">
        <v>326.48</v>
      </c>
      <c r="J885" s="169"/>
      <c r="K885" s="169"/>
      <c r="L885" s="172"/>
      <c r="M885" s="173"/>
      <c r="N885" s="169"/>
      <c r="O885" s="169"/>
      <c r="P885" s="169"/>
      <c r="Q885" s="169"/>
      <c r="R885" s="169"/>
      <c r="S885" s="169"/>
      <c r="T885" s="174"/>
      <c r="AT885" s="175" t="s">
        <v>140</v>
      </c>
      <c r="AU885" s="175" t="s">
        <v>81</v>
      </c>
      <c r="AV885" s="175" t="s">
        <v>81</v>
      </c>
      <c r="AW885" s="175" t="s">
        <v>104</v>
      </c>
      <c r="AX885" s="175" t="s">
        <v>74</v>
      </c>
      <c r="AY885" s="175" t="s">
        <v>128</v>
      </c>
    </row>
    <row r="886" spans="2:51" s="6" customFormat="1" ht="15.75" customHeight="1">
      <c r="B886" s="184"/>
      <c r="C886" s="185"/>
      <c r="D886" s="159" t="s">
        <v>140</v>
      </c>
      <c r="E886" s="185"/>
      <c r="F886" s="186" t="s">
        <v>162</v>
      </c>
      <c r="G886" s="185"/>
      <c r="H886" s="187">
        <v>326.48</v>
      </c>
      <c r="J886" s="185"/>
      <c r="K886" s="185"/>
      <c r="L886" s="188"/>
      <c r="M886" s="189"/>
      <c r="N886" s="185"/>
      <c r="O886" s="185"/>
      <c r="P886" s="185"/>
      <c r="Q886" s="185"/>
      <c r="R886" s="185"/>
      <c r="S886" s="185"/>
      <c r="T886" s="190"/>
      <c r="AT886" s="191" t="s">
        <v>140</v>
      </c>
      <c r="AU886" s="191" t="s">
        <v>81</v>
      </c>
      <c r="AV886" s="191" t="s">
        <v>84</v>
      </c>
      <c r="AW886" s="191" t="s">
        <v>104</v>
      </c>
      <c r="AX886" s="191" t="s">
        <v>74</v>
      </c>
      <c r="AY886" s="191" t="s">
        <v>128</v>
      </c>
    </row>
    <row r="887" spans="2:51" s="6" customFormat="1" ht="15.75" customHeight="1">
      <c r="B887" s="176"/>
      <c r="C887" s="177"/>
      <c r="D887" s="159" t="s">
        <v>140</v>
      </c>
      <c r="E887" s="177"/>
      <c r="F887" s="178" t="s">
        <v>143</v>
      </c>
      <c r="G887" s="177"/>
      <c r="H887" s="179">
        <v>326.48</v>
      </c>
      <c r="J887" s="177"/>
      <c r="K887" s="177"/>
      <c r="L887" s="180"/>
      <c r="M887" s="181"/>
      <c r="N887" s="177"/>
      <c r="O887" s="177"/>
      <c r="P887" s="177"/>
      <c r="Q887" s="177"/>
      <c r="R887" s="177"/>
      <c r="S887" s="177"/>
      <c r="T887" s="182"/>
      <c r="AT887" s="183" t="s">
        <v>140</v>
      </c>
      <c r="AU887" s="183" t="s">
        <v>81</v>
      </c>
      <c r="AV887" s="183" t="s">
        <v>87</v>
      </c>
      <c r="AW887" s="183" t="s">
        <v>104</v>
      </c>
      <c r="AX887" s="183" t="s">
        <v>22</v>
      </c>
      <c r="AY887" s="183" t="s">
        <v>128</v>
      </c>
    </row>
    <row r="888" spans="2:65" s="6" customFormat="1" ht="15.75" customHeight="1">
      <c r="B888" s="23"/>
      <c r="C888" s="145" t="s">
        <v>861</v>
      </c>
      <c r="D888" s="145" t="s">
        <v>130</v>
      </c>
      <c r="E888" s="146" t="s">
        <v>862</v>
      </c>
      <c r="F888" s="147" t="s">
        <v>863</v>
      </c>
      <c r="G888" s="148" t="s">
        <v>153</v>
      </c>
      <c r="H888" s="149">
        <v>22.828</v>
      </c>
      <c r="I888" s="150"/>
      <c r="J888" s="151">
        <f>ROUND($I$888*$H$888,2)</f>
        <v>0</v>
      </c>
      <c r="K888" s="147" t="s">
        <v>134</v>
      </c>
      <c r="L888" s="43"/>
      <c r="M888" s="152"/>
      <c r="N888" s="153" t="s">
        <v>45</v>
      </c>
      <c r="O888" s="24"/>
      <c r="P888" s="154">
        <f>$O$888*$H$888</f>
        <v>0</v>
      </c>
      <c r="Q888" s="154">
        <v>0.00189</v>
      </c>
      <c r="R888" s="154">
        <f>$Q$888*$H$888</f>
        <v>0.043144919999999996</v>
      </c>
      <c r="S888" s="154">
        <v>0</v>
      </c>
      <c r="T888" s="155">
        <f>$S$888*$H$888</f>
        <v>0</v>
      </c>
      <c r="AR888" s="89" t="s">
        <v>236</v>
      </c>
      <c r="AT888" s="89" t="s">
        <v>130</v>
      </c>
      <c r="AU888" s="89" t="s">
        <v>81</v>
      </c>
      <c r="AY888" s="6" t="s">
        <v>128</v>
      </c>
      <c r="BE888" s="156">
        <f>IF($N$888="základní",$J$888,0)</f>
        <v>0</v>
      </c>
      <c r="BF888" s="156">
        <f>IF($N$888="snížená",$J$888,0)</f>
        <v>0</v>
      </c>
      <c r="BG888" s="156">
        <f>IF($N$888="zákl. přenesená",$J$888,0)</f>
        <v>0</v>
      </c>
      <c r="BH888" s="156">
        <f>IF($N$888="sníž. přenesená",$J$888,0)</f>
        <v>0</v>
      </c>
      <c r="BI888" s="156">
        <f>IF($N$888="nulová",$J$888,0)</f>
        <v>0</v>
      </c>
      <c r="BJ888" s="89" t="s">
        <v>22</v>
      </c>
      <c r="BK888" s="156">
        <f>ROUND($I$888*$H$888,2)</f>
        <v>0</v>
      </c>
      <c r="BL888" s="89" t="s">
        <v>236</v>
      </c>
      <c r="BM888" s="89" t="s">
        <v>864</v>
      </c>
    </row>
    <row r="889" spans="2:47" s="6" customFormat="1" ht="27" customHeight="1">
      <c r="B889" s="23"/>
      <c r="C889" s="24"/>
      <c r="D889" s="157" t="s">
        <v>136</v>
      </c>
      <c r="E889" s="24"/>
      <c r="F889" s="158" t="s">
        <v>865</v>
      </c>
      <c r="G889" s="24"/>
      <c r="H889" s="24"/>
      <c r="J889" s="24"/>
      <c r="K889" s="24"/>
      <c r="L889" s="43"/>
      <c r="M889" s="56"/>
      <c r="N889" s="24"/>
      <c r="O889" s="24"/>
      <c r="P889" s="24"/>
      <c r="Q889" s="24"/>
      <c r="R889" s="24"/>
      <c r="S889" s="24"/>
      <c r="T889" s="57"/>
      <c r="AT889" s="6" t="s">
        <v>136</v>
      </c>
      <c r="AU889" s="6" t="s">
        <v>81</v>
      </c>
    </row>
    <row r="890" spans="2:47" s="6" customFormat="1" ht="111.75" customHeight="1">
      <c r="B890" s="23"/>
      <c r="C890" s="24"/>
      <c r="D890" s="159" t="s">
        <v>138</v>
      </c>
      <c r="E890" s="24"/>
      <c r="F890" s="160" t="s">
        <v>857</v>
      </c>
      <c r="G890" s="24"/>
      <c r="H890" s="24"/>
      <c r="J890" s="24"/>
      <c r="K890" s="24"/>
      <c r="L890" s="43"/>
      <c r="M890" s="56"/>
      <c r="N890" s="24"/>
      <c r="O890" s="24"/>
      <c r="P890" s="24"/>
      <c r="Q890" s="24"/>
      <c r="R890" s="24"/>
      <c r="S890" s="24"/>
      <c r="T890" s="57"/>
      <c r="AT890" s="6" t="s">
        <v>138</v>
      </c>
      <c r="AU890" s="6" t="s">
        <v>81</v>
      </c>
    </row>
    <row r="891" spans="2:51" s="6" customFormat="1" ht="15.75" customHeight="1">
      <c r="B891" s="161"/>
      <c r="C891" s="162"/>
      <c r="D891" s="159" t="s">
        <v>140</v>
      </c>
      <c r="E891" s="162"/>
      <c r="F891" s="163" t="s">
        <v>866</v>
      </c>
      <c r="G891" s="162"/>
      <c r="H891" s="162"/>
      <c r="J891" s="162"/>
      <c r="K891" s="162"/>
      <c r="L891" s="164"/>
      <c r="M891" s="165"/>
      <c r="N891" s="162"/>
      <c r="O891" s="162"/>
      <c r="P891" s="162"/>
      <c r="Q891" s="162"/>
      <c r="R891" s="162"/>
      <c r="S891" s="162"/>
      <c r="T891" s="166"/>
      <c r="AT891" s="167" t="s">
        <v>140</v>
      </c>
      <c r="AU891" s="167" t="s">
        <v>81</v>
      </c>
      <c r="AV891" s="167" t="s">
        <v>22</v>
      </c>
      <c r="AW891" s="167" t="s">
        <v>104</v>
      </c>
      <c r="AX891" s="167" t="s">
        <v>74</v>
      </c>
      <c r="AY891" s="167" t="s">
        <v>128</v>
      </c>
    </row>
    <row r="892" spans="2:51" s="6" customFormat="1" ht="15.75" customHeight="1">
      <c r="B892" s="161"/>
      <c r="C892" s="162"/>
      <c r="D892" s="159" t="s">
        <v>140</v>
      </c>
      <c r="E892" s="162"/>
      <c r="F892" s="163" t="s">
        <v>867</v>
      </c>
      <c r="G892" s="162"/>
      <c r="H892" s="162"/>
      <c r="J892" s="162"/>
      <c r="K892" s="162"/>
      <c r="L892" s="164"/>
      <c r="M892" s="165"/>
      <c r="N892" s="162"/>
      <c r="O892" s="162"/>
      <c r="P892" s="162"/>
      <c r="Q892" s="162"/>
      <c r="R892" s="162"/>
      <c r="S892" s="162"/>
      <c r="T892" s="166"/>
      <c r="AT892" s="167" t="s">
        <v>140</v>
      </c>
      <c r="AU892" s="167" t="s">
        <v>81</v>
      </c>
      <c r="AV892" s="167" t="s">
        <v>22</v>
      </c>
      <c r="AW892" s="167" t="s">
        <v>104</v>
      </c>
      <c r="AX892" s="167" t="s">
        <v>74</v>
      </c>
      <c r="AY892" s="167" t="s">
        <v>128</v>
      </c>
    </row>
    <row r="893" spans="2:51" s="6" customFormat="1" ht="15.75" customHeight="1">
      <c r="B893" s="168"/>
      <c r="C893" s="169"/>
      <c r="D893" s="159" t="s">
        <v>140</v>
      </c>
      <c r="E893" s="169"/>
      <c r="F893" s="170" t="s">
        <v>868</v>
      </c>
      <c r="G893" s="169"/>
      <c r="H893" s="171">
        <v>17.351</v>
      </c>
      <c r="J893" s="169"/>
      <c r="K893" s="169"/>
      <c r="L893" s="172"/>
      <c r="M893" s="173"/>
      <c r="N893" s="169"/>
      <c r="O893" s="169"/>
      <c r="P893" s="169"/>
      <c r="Q893" s="169"/>
      <c r="R893" s="169"/>
      <c r="S893" s="169"/>
      <c r="T893" s="174"/>
      <c r="AT893" s="175" t="s">
        <v>140</v>
      </c>
      <c r="AU893" s="175" t="s">
        <v>81</v>
      </c>
      <c r="AV893" s="175" t="s">
        <v>81</v>
      </c>
      <c r="AW893" s="175" t="s">
        <v>104</v>
      </c>
      <c r="AX893" s="175" t="s">
        <v>74</v>
      </c>
      <c r="AY893" s="175" t="s">
        <v>128</v>
      </c>
    </row>
    <row r="894" spans="2:51" s="6" customFormat="1" ht="15.75" customHeight="1">
      <c r="B894" s="161"/>
      <c r="C894" s="162"/>
      <c r="D894" s="159" t="s">
        <v>140</v>
      </c>
      <c r="E894" s="162"/>
      <c r="F894" s="163" t="s">
        <v>869</v>
      </c>
      <c r="G894" s="162"/>
      <c r="H894" s="162"/>
      <c r="J894" s="162"/>
      <c r="K894" s="162"/>
      <c r="L894" s="164"/>
      <c r="M894" s="165"/>
      <c r="N894" s="162"/>
      <c r="O894" s="162"/>
      <c r="P894" s="162"/>
      <c r="Q894" s="162"/>
      <c r="R894" s="162"/>
      <c r="S894" s="162"/>
      <c r="T894" s="166"/>
      <c r="AT894" s="167" t="s">
        <v>140</v>
      </c>
      <c r="AU894" s="167" t="s">
        <v>81</v>
      </c>
      <c r="AV894" s="167" t="s">
        <v>22</v>
      </c>
      <c r="AW894" s="167" t="s">
        <v>104</v>
      </c>
      <c r="AX894" s="167" t="s">
        <v>74</v>
      </c>
      <c r="AY894" s="167" t="s">
        <v>128</v>
      </c>
    </row>
    <row r="895" spans="2:51" s="6" customFormat="1" ht="15.75" customHeight="1">
      <c r="B895" s="168"/>
      <c r="C895" s="169"/>
      <c r="D895" s="159" t="s">
        <v>140</v>
      </c>
      <c r="E895" s="169"/>
      <c r="F895" s="170" t="s">
        <v>870</v>
      </c>
      <c r="G895" s="169"/>
      <c r="H895" s="171">
        <v>0.386</v>
      </c>
      <c r="J895" s="169"/>
      <c r="K895" s="169"/>
      <c r="L895" s="172"/>
      <c r="M895" s="173"/>
      <c r="N895" s="169"/>
      <c r="O895" s="169"/>
      <c r="P895" s="169"/>
      <c r="Q895" s="169"/>
      <c r="R895" s="169"/>
      <c r="S895" s="169"/>
      <c r="T895" s="174"/>
      <c r="AT895" s="175" t="s">
        <v>140</v>
      </c>
      <c r="AU895" s="175" t="s">
        <v>81</v>
      </c>
      <c r="AV895" s="175" t="s">
        <v>81</v>
      </c>
      <c r="AW895" s="175" t="s">
        <v>104</v>
      </c>
      <c r="AX895" s="175" t="s">
        <v>74</v>
      </c>
      <c r="AY895" s="175" t="s">
        <v>128</v>
      </c>
    </row>
    <row r="896" spans="2:51" s="6" customFormat="1" ht="15.75" customHeight="1">
      <c r="B896" s="161"/>
      <c r="C896" s="162"/>
      <c r="D896" s="159" t="s">
        <v>140</v>
      </c>
      <c r="E896" s="162"/>
      <c r="F896" s="163" t="s">
        <v>871</v>
      </c>
      <c r="G896" s="162"/>
      <c r="H896" s="162"/>
      <c r="J896" s="162"/>
      <c r="K896" s="162"/>
      <c r="L896" s="164"/>
      <c r="M896" s="165"/>
      <c r="N896" s="162"/>
      <c r="O896" s="162"/>
      <c r="P896" s="162"/>
      <c r="Q896" s="162"/>
      <c r="R896" s="162"/>
      <c r="S896" s="162"/>
      <c r="T896" s="166"/>
      <c r="AT896" s="167" t="s">
        <v>140</v>
      </c>
      <c r="AU896" s="167" t="s">
        <v>81</v>
      </c>
      <c r="AV896" s="167" t="s">
        <v>22</v>
      </c>
      <c r="AW896" s="167" t="s">
        <v>104</v>
      </c>
      <c r="AX896" s="167" t="s">
        <v>74</v>
      </c>
      <c r="AY896" s="167" t="s">
        <v>128</v>
      </c>
    </row>
    <row r="897" spans="2:51" s="6" customFormat="1" ht="15.75" customHeight="1">
      <c r="B897" s="168"/>
      <c r="C897" s="169"/>
      <c r="D897" s="159" t="s">
        <v>140</v>
      </c>
      <c r="E897" s="169"/>
      <c r="F897" s="170" t="s">
        <v>872</v>
      </c>
      <c r="G897" s="169"/>
      <c r="H897" s="171">
        <v>0.048</v>
      </c>
      <c r="J897" s="169"/>
      <c r="K897" s="169"/>
      <c r="L897" s="172"/>
      <c r="M897" s="173"/>
      <c r="N897" s="169"/>
      <c r="O897" s="169"/>
      <c r="P897" s="169"/>
      <c r="Q897" s="169"/>
      <c r="R897" s="169"/>
      <c r="S897" s="169"/>
      <c r="T897" s="174"/>
      <c r="AT897" s="175" t="s">
        <v>140</v>
      </c>
      <c r="AU897" s="175" t="s">
        <v>81</v>
      </c>
      <c r="AV897" s="175" t="s">
        <v>81</v>
      </c>
      <c r="AW897" s="175" t="s">
        <v>104</v>
      </c>
      <c r="AX897" s="175" t="s">
        <v>74</v>
      </c>
      <c r="AY897" s="175" t="s">
        <v>128</v>
      </c>
    </row>
    <row r="898" spans="2:51" s="6" customFormat="1" ht="15.75" customHeight="1">
      <c r="B898" s="161"/>
      <c r="C898" s="162"/>
      <c r="D898" s="159" t="s">
        <v>140</v>
      </c>
      <c r="E898" s="162"/>
      <c r="F898" s="163" t="s">
        <v>873</v>
      </c>
      <c r="G898" s="162"/>
      <c r="H898" s="162"/>
      <c r="J898" s="162"/>
      <c r="K898" s="162"/>
      <c r="L898" s="164"/>
      <c r="M898" s="165"/>
      <c r="N898" s="162"/>
      <c r="O898" s="162"/>
      <c r="P898" s="162"/>
      <c r="Q898" s="162"/>
      <c r="R898" s="162"/>
      <c r="S898" s="162"/>
      <c r="T898" s="166"/>
      <c r="AT898" s="167" t="s">
        <v>140</v>
      </c>
      <c r="AU898" s="167" t="s">
        <v>81</v>
      </c>
      <c r="AV898" s="167" t="s">
        <v>22</v>
      </c>
      <c r="AW898" s="167" t="s">
        <v>104</v>
      </c>
      <c r="AX898" s="167" t="s">
        <v>74</v>
      </c>
      <c r="AY898" s="167" t="s">
        <v>128</v>
      </c>
    </row>
    <row r="899" spans="2:51" s="6" customFormat="1" ht="15.75" customHeight="1">
      <c r="B899" s="168"/>
      <c r="C899" s="169"/>
      <c r="D899" s="159" t="s">
        <v>140</v>
      </c>
      <c r="E899" s="169"/>
      <c r="F899" s="170" t="s">
        <v>874</v>
      </c>
      <c r="G899" s="169"/>
      <c r="H899" s="171">
        <v>1.632</v>
      </c>
      <c r="J899" s="169"/>
      <c r="K899" s="169"/>
      <c r="L899" s="172"/>
      <c r="M899" s="173"/>
      <c r="N899" s="169"/>
      <c r="O899" s="169"/>
      <c r="P899" s="169"/>
      <c r="Q899" s="169"/>
      <c r="R899" s="169"/>
      <c r="S899" s="169"/>
      <c r="T899" s="174"/>
      <c r="AT899" s="175" t="s">
        <v>140</v>
      </c>
      <c r="AU899" s="175" t="s">
        <v>81</v>
      </c>
      <c r="AV899" s="175" t="s">
        <v>81</v>
      </c>
      <c r="AW899" s="175" t="s">
        <v>104</v>
      </c>
      <c r="AX899" s="175" t="s">
        <v>74</v>
      </c>
      <c r="AY899" s="175" t="s">
        <v>128</v>
      </c>
    </row>
    <row r="900" spans="2:51" s="6" customFormat="1" ht="15.75" customHeight="1">
      <c r="B900" s="161"/>
      <c r="C900" s="162"/>
      <c r="D900" s="159" t="s">
        <v>140</v>
      </c>
      <c r="E900" s="162"/>
      <c r="F900" s="163" t="s">
        <v>875</v>
      </c>
      <c r="G900" s="162"/>
      <c r="H900" s="162"/>
      <c r="J900" s="162"/>
      <c r="K900" s="162"/>
      <c r="L900" s="164"/>
      <c r="M900" s="165"/>
      <c r="N900" s="162"/>
      <c r="O900" s="162"/>
      <c r="P900" s="162"/>
      <c r="Q900" s="162"/>
      <c r="R900" s="162"/>
      <c r="S900" s="162"/>
      <c r="T900" s="166"/>
      <c r="AT900" s="167" t="s">
        <v>140</v>
      </c>
      <c r="AU900" s="167" t="s">
        <v>81</v>
      </c>
      <c r="AV900" s="167" t="s">
        <v>22</v>
      </c>
      <c r="AW900" s="167" t="s">
        <v>104</v>
      </c>
      <c r="AX900" s="167" t="s">
        <v>74</v>
      </c>
      <c r="AY900" s="167" t="s">
        <v>128</v>
      </c>
    </row>
    <row r="901" spans="2:51" s="6" customFormat="1" ht="15.75" customHeight="1">
      <c r="B901" s="168"/>
      <c r="C901" s="169"/>
      <c r="D901" s="159" t="s">
        <v>140</v>
      </c>
      <c r="E901" s="169"/>
      <c r="F901" s="170" t="s">
        <v>876</v>
      </c>
      <c r="G901" s="169"/>
      <c r="H901" s="171">
        <v>2.464</v>
      </c>
      <c r="J901" s="169"/>
      <c r="K901" s="169"/>
      <c r="L901" s="172"/>
      <c r="M901" s="173"/>
      <c r="N901" s="169"/>
      <c r="O901" s="169"/>
      <c r="P901" s="169"/>
      <c r="Q901" s="169"/>
      <c r="R901" s="169"/>
      <c r="S901" s="169"/>
      <c r="T901" s="174"/>
      <c r="AT901" s="175" t="s">
        <v>140</v>
      </c>
      <c r="AU901" s="175" t="s">
        <v>81</v>
      </c>
      <c r="AV901" s="175" t="s">
        <v>81</v>
      </c>
      <c r="AW901" s="175" t="s">
        <v>104</v>
      </c>
      <c r="AX901" s="175" t="s">
        <v>74</v>
      </c>
      <c r="AY901" s="175" t="s">
        <v>128</v>
      </c>
    </row>
    <row r="902" spans="2:51" s="6" customFormat="1" ht="15.75" customHeight="1">
      <c r="B902" s="161"/>
      <c r="C902" s="162"/>
      <c r="D902" s="159" t="s">
        <v>140</v>
      </c>
      <c r="E902" s="162"/>
      <c r="F902" s="163" t="s">
        <v>877</v>
      </c>
      <c r="G902" s="162"/>
      <c r="H902" s="162"/>
      <c r="J902" s="162"/>
      <c r="K902" s="162"/>
      <c r="L902" s="164"/>
      <c r="M902" s="165"/>
      <c r="N902" s="162"/>
      <c r="O902" s="162"/>
      <c r="P902" s="162"/>
      <c r="Q902" s="162"/>
      <c r="R902" s="162"/>
      <c r="S902" s="162"/>
      <c r="T902" s="166"/>
      <c r="AT902" s="167" t="s">
        <v>140</v>
      </c>
      <c r="AU902" s="167" t="s">
        <v>81</v>
      </c>
      <c r="AV902" s="167" t="s">
        <v>22</v>
      </c>
      <c r="AW902" s="167" t="s">
        <v>104</v>
      </c>
      <c r="AX902" s="167" t="s">
        <v>74</v>
      </c>
      <c r="AY902" s="167" t="s">
        <v>128</v>
      </c>
    </row>
    <row r="903" spans="2:51" s="6" customFormat="1" ht="15.75" customHeight="1">
      <c r="B903" s="168"/>
      <c r="C903" s="169"/>
      <c r="D903" s="159" t="s">
        <v>140</v>
      </c>
      <c r="E903" s="169"/>
      <c r="F903" s="170" t="s">
        <v>878</v>
      </c>
      <c r="G903" s="169"/>
      <c r="H903" s="171">
        <v>0.947</v>
      </c>
      <c r="J903" s="169"/>
      <c r="K903" s="169"/>
      <c r="L903" s="172"/>
      <c r="M903" s="173"/>
      <c r="N903" s="169"/>
      <c r="O903" s="169"/>
      <c r="P903" s="169"/>
      <c r="Q903" s="169"/>
      <c r="R903" s="169"/>
      <c r="S903" s="169"/>
      <c r="T903" s="174"/>
      <c r="AT903" s="175" t="s">
        <v>140</v>
      </c>
      <c r="AU903" s="175" t="s">
        <v>81</v>
      </c>
      <c r="AV903" s="175" t="s">
        <v>81</v>
      </c>
      <c r="AW903" s="175" t="s">
        <v>104</v>
      </c>
      <c r="AX903" s="175" t="s">
        <v>74</v>
      </c>
      <c r="AY903" s="175" t="s">
        <v>128</v>
      </c>
    </row>
    <row r="904" spans="2:51" s="6" customFormat="1" ht="15.75" customHeight="1">
      <c r="B904" s="184"/>
      <c r="C904" s="185"/>
      <c r="D904" s="159" t="s">
        <v>140</v>
      </c>
      <c r="E904" s="185"/>
      <c r="F904" s="186" t="s">
        <v>162</v>
      </c>
      <c r="G904" s="185"/>
      <c r="H904" s="187">
        <v>22.828</v>
      </c>
      <c r="J904" s="185"/>
      <c r="K904" s="185"/>
      <c r="L904" s="188"/>
      <c r="M904" s="189"/>
      <c r="N904" s="185"/>
      <c r="O904" s="185"/>
      <c r="P904" s="185"/>
      <c r="Q904" s="185"/>
      <c r="R904" s="185"/>
      <c r="S904" s="185"/>
      <c r="T904" s="190"/>
      <c r="AT904" s="191" t="s">
        <v>140</v>
      </c>
      <c r="AU904" s="191" t="s">
        <v>81</v>
      </c>
      <c r="AV904" s="191" t="s">
        <v>84</v>
      </c>
      <c r="AW904" s="191" t="s">
        <v>104</v>
      </c>
      <c r="AX904" s="191" t="s">
        <v>74</v>
      </c>
      <c r="AY904" s="191" t="s">
        <v>128</v>
      </c>
    </row>
    <row r="905" spans="2:51" s="6" customFormat="1" ht="15.75" customHeight="1">
      <c r="B905" s="176"/>
      <c r="C905" s="177"/>
      <c r="D905" s="159" t="s">
        <v>140</v>
      </c>
      <c r="E905" s="177"/>
      <c r="F905" s="178" t="s">
        <v>143</v>
      </c>
      <c r="G905" s="177"/>
      <c r="H905" s="179">
        <v>22.828</v>
      </c>
      <c r="J905" s="177"/>
      <c r="K905" s="177"/>
      <c r="L905" s="180"/>
      <c r="M905" s="181"/>
      <c r="N905" s="177"/>
      <c r="O905" s="177"/>
      <c r="P905" s="177"/>
      <c r="Q905" s="177"/>
      <c r="R905" s="177"/>
      <c r="S905" s="177"/>
      <c r="T905" s="182"/>
      <c r="AT905" s="183" t="s">
        <v>140</v>
      </c>
      <c r="AU905" s="183" t="s">
        <v>81</v>
      </c>
      <c r="AV905" s="183" t="s">
        <v>87</v>
      </c>
      <c r="AW905" s="183" t="s">
        <v>104</v>
      </c>
      <c r="AX905" s="183" t="s">
        <v>22</v>
      </c>
      <c r="AY905" s="183" t="s">
        <v>128</v>
      </c>
    </row>
    <row r="906" spans="2:65" s="6" customFormat="1" ht="15.75" customHeight="1">
      <c r="B906" s="23"/>
      <c r="C906" s="145" t="s">
        <v>879</v>
      </c>
      <c r="D906" s="145" t="s">
        <v>130</v>
      </c>
      <c r="E906" s="146" t="s">
        <v>880</v>
      </c>
      <c r="F906" s="147" t="s">
        <v>881</v>
      </c>
      <c r="G906" s="148" t="s">
        <v>242</v>
      </c>
      <c r="H906" s="149">
        <v>307.16</v>
      </c>
      <c r="I906" s="150"/>
      <c r="J906" s="151">
        <f>ROUND($I$906*$H$906,2)</f>
        <v>0</v>
      </c>
      <c r="K906" s="147" t="s">
        <v>134</v>
      </c>
      <c r="L906" s="43"/>
      <c r="M906" s="152"/>
      <c r="N906" s="153" t="s">
        <v>45</v>
      </c>
      <c r="O906" s="24"/>
      <c r="P906" s="154">
        <f>$O$906*$H$906</f>
        <v>0</v>
      </c>
      <c r="Q906" s="154">
        <v>0</v>
      </c>
      <c r="R906" s="154">
        <f>$Q$906*$H$906</f>
        <v>0</v>
      </c>
      <c r="S906" s="154">
        <v>0</v>
      </c>
      <c r="T906" s="155">
        <f>$S$906*$H$906</f>
        <v>0</v>
      </c>
      <c r="AR906" s="89" t="s">
        <v>236</v>
      </c>
      <c r="AT906" s="89" t="s">
        <v>130</v>
      </c>
      <c r="AU906" s="89" t="s">
        <v>81</v>
      </c>
      <c r="AY906" s="6" t="s">
        <v>128</v>
      </c>
      <c r="BE906" s="156">
        <f>IF($N$906="základní",$J$906,0)</f>
        <v>0</v>
      </c>
      <c r="BF906" s="156">
        <f>IF($N$906="snížená",$J$906,0)</f>
        <v>0</v>
      </c>
      <c r="BG906" s="156">
        <f>IF($N$906="zákl. přenesená",$J$906,0)</f>
        <v>0</v>
      </c>
      <c r="BH906" s="156">
        <f>IF($N$906="sníž. přenesená",$J$906,0)</f>
        <v>0</v>
      </c>
      <c r="BI906" s="156">
        <f>IF($N$906="nulová",$J$906,0)</f>
        <v>0</v>
      </c>
      <c r="BJ906" s="89" t="s">
        <v>22</v>
      </c>
      <c r="BK906" s="156">
        <f>ROUND($I$906*$H$906,2)</f>
        <v>0</v>
      </c>
      <c r="BL906" s="89" t="s">
        <v>236</v>
      </c>
      <c r="BM906" s="89" t="s">
        <v>882</v>
      </c>
    </row>
    <row r="907" spans="2:47" s="6" customFormat="1" ht="27" customHeight="1">
      <c r="B907" s="23"/>
      <c r="C907" s="24"/>
      <c r="D907" s="157" t="s">
        <v>136</v>
      </c>
      <c r="E907" s="24"/>
      <c r="F907" s="158" t="s">
        <v>883</v>
      </c>
      <c r="G907" s="24"/>
      <c r="H907" s="24"/>
      <c r="J907" s="24"/>
      <c r="K907" s="24"/>
      <c r="L907" s="43"/>
      <c r="M907" s="56"/>
      <c r="N907" s="24"/>
      <c r="O907" s="24"/>
      <c r="P907" s="24"/>
      <c r="Q907" s="24"/>
      <c r="R907" s="24"/>
      <c r="S907" s="24"/>
      <c r="T907" s="57"/>
      <c r="AT907" s="6" t="s">
        <v>136</v>
      </c>
      <c r="AU907" s="6" t="s">
        <v>81</v>
      </c>
    </row>
    <row r="908" spans="2:51" s="6" customFormat="1" ht="15.75" customHeight="1">
      <c r="B908" s="161"/>
      <c r="C908" s="162"/>
      <c r="D908" s="159" t="s">
        <v>140</v>
      </c>
      <c r="E908" s="162"/>
      <c r="F908" s="163" t="s">
        <v>884</v>
      </c>
      <c r="G908" s="162"/>
      <c r="H908" s="162"/>
      <c r="J908" s="162"/>
      <c r="K908" s="162"/>
      <c r="L908" s="164"/>
      <c r="M908" s="165"/>
      <c r="N908" s="162"/>
      <c r="O908" s="162"/>
      <c r="P908" s="162"/>
      <c r="Q908" s="162"/>
      <c r="R908" s="162"/>
      <c r="S908" s="162"/>
      <c r="T908" s="166"/>
      <c r="AT908" s="167" t="s">
        <v>140</v>
      </c>
      <c r="AU908" s="167" t="s">
        <v>81</v>
      </c>
      <c r="AV908" s="167" t="s">
        <v>22</v>
      </c>
      <c r="AW908" s="167" t="s">
        <v>104</v>
      </c>
      <c r="AX908" s="167" t="s">
        <v>74</v>
      </c>
      <c r="AY908" s="167" t="s">
        <v>128</v>
      </c>
    </row>
    <row r="909" spans="2:51" s="6" customFormat="1" ht="15.75" customHeight="1">
      <c r="B909" s="161"/>
      <c r="C909" s="162"/>
      <c r="D909" s="159" t="s">
        <v>140</v>
      </c>
      <c r="E909" s="162"/>
      <c r="F909" s="163" t="s">
        <v>885</v>
      </c>
      <c r="G909" s="162"/>
      <c r="H909" s="162"/>
      <c r="J909" s="162"/>
      <c r="K909" s="162"/>
      <c r="L909" s="164"/>
      <c r="M909" s="165"/>
      <c r="N909" s="162"/>
      <c r="O909" s="162"/>
      <c r="P909" s="162"/>
      <c r="Q909" s="162"/>
      <c r="R909" s="162"/>
      <c r="S909" s="162"/>
      <c r="T909" s="166"/>
      <c r="AT909" s="167" t="s">
        <v>140</v>
      </c>
      <c r="AU909" s="167" t="s">
        <v>81</v>
      </c>
      <c r="AV909" s="167" t="s">
        <v>22</v>
      </c>
      <c r="AW909" s="167" t="s">
        <v>104</v>
      </c>
      <c r="AX909" s="167" t="s">
        <v>74</v>
      </c>
      <c r="AY909" s="167" t="s">
        <v>128</v>
      </c>
    </row>
    <row r="910" spans="2:51" s="6" customFormat="1" ht="15.75" customHeight="1">
      <c r="B910" s="161"/>
      <c r="C910" s="162"/>
      <c r="D910" s="159" t="s">
        <v>140</v>
      </c>
      <c r="E910" s="162"/>
      <c r="F910" s="163" t="s">
        <v>869</v>
      </c>
      <c r="G910" s="162"/>
      <c r="H910" s="162"/>
      <c r="J910" s="162"/>
      <c r="K910" s="162"/>
      <c r="L910" s="164"/>
      <c r="M910" s="165"/>
      <c r="N910" s="162"/>
      <c r="O910" s="162"/>
      <c r="P910" s="162"/>
      <c r="Q910" s="162"/>
      <c r="R910" s="162"/>
      <c r="S910" s="162"/>
      <c r="T910" s="166"/>
      <c r="AT910" s="167" t="s">
        <v>140</v>
      </c>
      <c r="AU910" s="167" t="s">
        <v>81</v>
      </c>
      <c r="AV910" s="167" t="s">
        <v>22</v>
      </c>
      <c r="AW910" s="167" t="s">
        <v>104</v>
      </c>
      <c r="AX910" s="167" t="s">
        <v>74</v>
      </c>
      <c r="AY910" s="167" t="s">
        <v>128</v>
      </c>
    </row>
    <row r="911" spans="2:51" s="6" customFormat="1" ht="15.75" customHeight="1">
      <c r="B911" s="168"/>
      <c r="C911" s="169"/>
      <c r="D911" s="159" t="s">
        <v>140</v>
      </c>
      <c r="E911" s="169"/>
      <c r="F911" s="170" t="s">
        <v>886</v>
      </c>
      <c r="G911" s="169"/>
      <c r="H911" s="171">
        <v>17.56</v>
      </c>
      <c r="J911" s="169"/>
      <c r="K911" s="169"/>
      <c r="L911" s="172"/>
      <c r="M911" s="173"/>
      <c r="N911" s="169"/>
      <c r="O911" s="169"/>
      <c r="P911" s="169"/>
      <c r="Q911" s="169"/>
      <c r="R911" s="169"/>
      <c r="S911" s="169"/>
      <c r="T911" s="174"/>
      <c r="AT911" s="175" t="s">
        <v>140</v>
      </c>
      <c r="AU911" s="175" t="s">
        <v>81</v>
      </c>
      <c r="AV911" s="175" t="s">
        <v>81</v>
      </c>
      <c r="AW911" s="175" t="s">
        <v>104</v>
      </c>
      <c r="AX911" s="175" t="s">
        <v>74</v>
      </c>
      <c r="AY911" s="175" t="s">
        <v>128</v>
      </c>
    </row>
    <row r="912" spans="2:51" s="6" customFormat="1" ht="15.75" customHeight="1">
      <c r="B912" s="161"/>
      <c r="C912" s="162"/>
      <c r="D912" s="159" t="s">
        <v>140</v>
      </c>
      <c r="E912" s="162"/>
      <c r="F912" s="163" t="s">
        <v>871</v>
      </c>
      <c r="G912" s="162"/>
      <c r="H912" s="162"/>
      <c r="J912" s="162"/>
      <c r="K912" s="162"/>
      <c r="L912" s="164"/>
      <c r="M912" s="165"/>
      <c r="N912" s="162"/>
      <c r="O912" s="162"/>
      <c r="P912" s="162"/>
      <c r="Q912" s="162"/>
      <c r="R912" s="162"/>
      <c r="S912" s="162"/>
      <c r="T912" s="166"/>
      <c r="AT912" s="167" t="s">
        <v>140</v>
      </c>
      <c r="AU912" s="167" t="s">
        <v>81</v>
      </c>
      <c r="AV912" s="167" t="s">
        <v>22</v>
      </c>
      <c r="AW912" s="167" t="s">
        <v>104</v>
      </c>
      <c r="AX912" s="167" t="s">
        <v>74</v>
      </c>
      <c r="AY912" s="167" t="s">
        <v>128</v>
      </c>
    </row>
    <row r="913" spans="2:51" s="6" customFormat="1" ht="15.75" customHeight="1">
      <c r="B913" s="168"/>
      <c r="C913" s="169"/>
      <c r="D913" s="159" t="s">
        <v>140</v>
      </c>
      <c r="E913" s="169"/>
      <c r="F913" s="170" t="s">
        <v>887</v>
      </c>
      <c r="G913" s="169"/>
      <c r="H913" s="171">
        <v>2.2</v>
      </c>
      <c r="J913" s="169"/>
      <c r="K913" s="169"/>
      <c r="L913" s="172"/>
      <c r="M913" s="173"/>
      <c r="N913" s="169"/>
      <c r="O913" s="169"/>
      <c r="P913" s="169"/>
      <c r="Q913" s="169"/>
      <c r="R913" s="169"/>
      <c r="S913" s="169"/>
      <c r="T913" s="174"/>
      <c r="AT913" s="175" t="s">
        <v>140</v>
      </c>
      <c r="AU913" s="175" t="s">
        <v>81</v>
      </c>
      <c r="AV913" s="175" t="s">
        <v>81</v>
      </c>
      <c r="AW913" s="175" t="s">
        <v>104</v>
      </c>
      <c r="AX913" s="175" t="s">
        <v>74</v>
      </c>
      <c r="AY913" s="175" t="s">
        <v>128</v>
      </c>
    </row>
    <row r="914" spans="2:51" s="6" customFormat="1" ht="15.75" customHeight="1">
      <c r="B914" s="161"/>
      <c r="C914" s="162"/>
      <c r="D914" s="159" t="s">
        <v>140</v>
      </c>
      <c r="E914" s="162"/>
      <c r="F914" s="163" t="s">
        <v>873</v>
      </c>
      <c r="G914" s="162"/>
      <c r="H914" s="162"/>
      <c r="J914" s="162"/>
      <c r="K914" s="162"/>
      <c r="L914" s="164"/>
      <c r="M914" s="165"/>
      <c r="N914" s="162"/>
      <c r="O914" s="162"/>
      <c r="P914" s="162"/>
      <c r="Q914" s="162"/>
      <c r="R914" s="162"/>
      <c r="S914" s="162"/>
      <c r="T914" s="166"/>
      <c r="AT914" s="167" t="s">
        <v>140</v>
      </c>
      <c r="AU914" s="167" t="s">
        <v>81</v>
      </c>
      <c r="AV914" s="167" t="s">
        <v>22</v>
      </c>
      <c r="AW914" s="167" t="s">
        <v>104</v>
      </c>
      <c r="AX914" s="167" t="s">
        <v>74</v>
      </c>
      <c r="AY914" s="167" t="s">
        <v>128</v>
      </c>
    </row>
    <row r="915" spans="2:51" s="6" customFormat="1" ht="15.75" customHeight="1">
      <c r="B915" s="168"/>
      <c r="C915" s="169"/>
      <c r="D915" s="159" t="s">
        <v>140</v>
      </c>
      <c r="E915" s="169"/>
      <c r="F915" s="170" t="s">
        <v>888</v>
      </c>
      <c r="G915" s="169"/>
      <c r="H915" s="171">
        <v>74.2</v>
      </c>
      <c r="J915" s="169"/>
      <c r="K915" s="169"/>
      <c r="L915" s="172"/>
      <c r="M915" s="173"/>
      <c r="N915" s="169"/>
      <c r="O915" s="169"/>
      <c r="P915" s="169"/>
      <c r="Q915" s="169"/>
      <c r="R915" s="169"/>
      <c r="S915" s="169"/>
      <c r="T915" s="174"/>
      <c r="AT915" s="175" t="s">
        <v>140</v>
      </c>
      <c r="AU915" s="175" t="s">
        <v>81</v>
      </c>
      <c r="AV915" s="175" t="s">
        <v>81</v>
      </c>
      <c r="AW915" s="175" t="s">
        <v>104</v>
      </c>
      <c r="AX915" s="175" t="s">
        <v>74</v>
      </c>
      <c r="AY915" s="175" t="s">
        <v>128</v>
      </c>
    </row>
    <row r="916" spans="2:51" s="6" customFormat="1" ht="15.75" customHeight="1">
      <c r="B916" s="161"/>
      <c r="C916" s="162"/>
      <c r="D916" s="159" t="s">
        <v>140</v>
      </c>
      <c r="E916" s="162"/>
      <c r="F916" s="163" t="s">
        <v>875</v>
      </c>
      <c r="G916" s="162"/>
      <c r="H916" s="162"/>
      <c r="J916" s="162"/>
      <c r="K916" s="162"/>
      <c r="L916" s="164"/>
      <c r="M916" s="165"/>
      <c r="N916" s="162"/>
      <c r="O916" s="162"/>
      <c r="P916" s="162"/>
      <c r="Q916" s="162"/>
      <c r="R916" s="162"/>
      <c r="S916" s="162"/>
      <c r="T916" s="166"/>
      <c r="AT916" s="167" t="s">
        <v>140</v>
      </c>
      <c r="AU916" s="167" t="s">
        <v>81</v>
      </c>
      <c r="AV916" s="167" t="s">
        <v>22</v>
      </c>
      <c r="AW916" s="167" t="s">
        <v>104</v>
      </c>
      <c r="AX916" s="167" t="s">
        <v>74</v>
      </c>
      <c r="AY916" s="167" t="s">
        <v>128</v>
      </c>
    </row>
    <row r="917" spans="2:51" s="6" customFormat="1" ht="15.75" customHeight="1">
      <c r="B917" s="168"/>
      <c r="C917" s="169"/>
      <c r="D917" s="159" t="s">
        <v>140</v>
      </c>
      <c r="E917" s="169"/>
      <c r="F917" s="170" t="s">
        <v>889</v>
      </c>
      <c r="G917" s="169"/>
      <c r="H917" s="171">
        <v>154</v>
      </c>
      <c r="J917" s="169"/>
      <c r="K917" s="169"/>
      <c r="L917" s="172"/>
      <c r="M917" s="173"/>
      <c r="N917" s="169"/>
      <c r="O917" s="169"/>
      <c r="P917" s="169"/>
      <c r="Q917" s="169"/>
      <c r="R917" s="169"/>
      <c r="S917" s="169"/>
      <c r="T917" s="174"/>
      <c r="AT917" s="175" t="s">
        <v>140</v>
      </c>
      <c r="AU917" s="175" t="s">
        <v>81</v>
      </c>
      <c r="AV917" s="175" t="s">
        <v>81</v>
      </c>
      <c r="AW917" s="175" t="s">
        <v>104</v>
      </c>
      <c r="AX917" s="175" t="s">
        <v>74</v>
      </c>
      <c r="AY917" s="175" t="s">
        <v>128</v>
      </c>
    </row>
    <row r="918" spans="2:51" s="6" customFormat="1" ht="15.75" customHeight="1">
      <c r="B918" s="161"/>
      <c r="C918" s="162"/>
      <c r="D918" s="159" t="s">
        <v>140</v>
      </c>
      <c r="E918" s="162"/>
      <c r="F918" s="163" t="s">
        <v>877</v>
      </c>
      <c r="G918" s="162"/>
      <c r="H918" s="162"/>
      <c r="J918" s="162"/>
      <c r="K918" s="162"/>
      <c r="L918" s="164"/>
      <c r="M918" s="165"/>
      <c r="N918" s="162"/>
      <c r="O918" s="162"/>
      <c r="P918" s="162"/>
      <c r="Q918" s="162"/>
      <c r="R918" s="162"/>
      <c r="S918" s="162"/>
      <c r="T918" s="166"/>
      <c r="AT918" s="167" t="s">
        <v>140</v>
      </c>
      <c r="AU918" s="167" t="s">
        <v>81</v>
      </c>
      <c r="AV918" s="167" t="s">
        <v>22</v>
      </c>
      <c r="AW918" s="167" t="s">
        <v>104</v>
      </c>
      <c r="AX918" s="167" t="s">
        <v>74</v>
      </c>
      <c r="AY918" s="167" t="s">
        <v>128</v>
      </c>
    </row>
    <row r="919" spans="2:51" s="6" customFormat="1" ht="15.75" customHeight="1">
      <c r="B919" s="168"/>
      <c r="C919" s="169"/>
      <c r="D919" s="159" t="s">
        <v>140</v>
      </c>
      <c r="E919" s="169"/>
      <c r="F919" s="170" t="s">
        <v>890</v>
      </c>
      <c r="G919" s="169"/>
      <c r="H919" s="171">
        <v>59.2</v>
      </c>
      <c r="J919" s="169"/>
      <c r="K919" s="169"/>
      <c r="L919" s="172"/>
      <c r="M919" s="173"/>
      <c r="N919" s="169"/>
      <c r="O919" s="169"/>
      <c r="P919" s="169"/>
      <c r="Q919" s="169"/>
      <c r="R919" s="169"/>
      <c r="S919" s="169"/>
      <c r="T919" s="174"/>
      <c r="AT919" s="175" t="s">
        <v>140</v>
      </c>
      <c r="AU919" s="175" t="s">
        <v>81</v>
      </c>
      <c r="AV919" s="175" t="s">
        <v>81</v>
      </c>
      <c r="AW919" s="175" t="s">
        <v>104</v>
      </c>
      <c r="AX919" s="175" t="s">
        <v>74</v>
      </c>
      <c r="AY919" s="175" t="s">
        <v>128</v>
      </c>
    </row>
    <row r="920" spans="2:51" s="6" customFormat="1" ht="15.75" customHeight="1">
      <c r="B920" s="184"/>
      <c r="C920" s="185"/>
      <c r="D920" s="159" t="s">
        <v>140</v>
      </c>
      <c r="E920" s="185"/>
      <c r="F920" s="186" t="s">
        <v>162</v>
      </c>
      <c r="G920" s="185"/>
      <c r="H920" s="187">
        <v>307.16</v>
      </c>
      <c r="J920" s="185"/>
      <c r="K920" s="185"/>
      <c r="L920" s="188"/>
      <c r="M920" s="189"/>
      <c r="N920" s="185"/>
      <c r="O920" s="185"/>
      <c r="P920" s="185"/>
      <c r="Q920" s="185"/>
      <c r="R920" s="185"/>
      <c r="S920" s="185"/>
      <c r="T920" s="190"/>
      <c r="AT920" s="191" t="s">
        <v>140</v>
      </c>
      <c r="AU920" s="191" t="s">
        <v>81</v>
      </c>
      <c r="AV920" s="191" t="s">
        <v>84</v>
      </c>
      <c r="AW920" s="191" t="s">
        <v>104</v>
      </c>
      <c r="AX920" s="191" t="s">
        <v>74</v>
      </c>
      <c r="AY920" s="191" t="s">
        <v>128</v>
      </c>
    </row>
    <row r="921" spans="2:51" s="6" customFormat="1" ht="15.75" customHeight="1">
      <c r="B921" s="176"/>
      <c r="C921" s="177"/>
      <c r="D921" s="159" t="s">
        <v>140</v>
      </c>
      <c r="E921" s="177"/>
      <c r="F921" s="178" t="s">
        <v>143</v>
      </c>
      <c r="G921" s="177"/>
      <c r="H921" s="179">
        <v>307.16</v>
      </c>
      <c r="J921" s="177"/>
      <c r="K921" s="177"/>
      <c r="L921" s="180"/>
      <c r="M921" s="181"/>
      <c r="N921" s="177"/>
      <c r="O921" s="177"/>
      <c r="P921" s="177"/>
      <c r="Q921" s="177"/>
      <c r="R921" s="177"/>
      <c r="S921" s="177"/>
      <c r="T921" s="182"/>
      <c r="AT921" s="183" t="s">
        <v>140</v>
      </c>
      <c r="AU921" s="183" t="s">
        <v>81</v>
      </c>
      <c r="AV921" s="183" t="s">
        <v>87</v>
      </c>
      <c r="AW921" s="183" t="s">
        <v>104</v>
      </c>
      <c r="AX921" s="183" t="s">
        <v>22</v>
      </c>
      <c r="AY921" s="183" t="s">
        <v>128</v>
      </c>
    </row>
    <row r="922" spans="2:65" s="6" customFormat="1" ht="15.75" customHeight="1">
      <c r="B922" s="23"/>
      <c r="C922" s="195" t="s">
        <v>891</v>
      </c>
      <c r="D922" s="195" t="s">
        <v>355</v>
      </c>
      <c r="E922" s="196" t="s">
        <v>892</v>
      </c>
      <c r="F922" s="197" t="s">
        <v>893</v>
      </c>
      <c r="G922" s="198" t="s">
        <v>153</v>
      </c>
      <c r="H922" s="199">
        <v>6.026</v>
      </c>
      <c r="I922" s="200"/>
      <c r="J922" s="201">
        <f>ROUND($I$922*$H$922,2)</f>
        <v>0</v>
      </c>
      <c r="K922" s="197" t="s">
        <v>134</v>
      </c>
      <c r="L922" s="202"/>
      <c r="M922" s="203"/>
      <c r="N922" s="204" t="s">
        <v>45</v>
      </c>
      <c r="O922" s="24"/>
      <c r="P922" s="154">
        <f>$O$922*$H$922</f>
        <v>0</v>
      </c>
      <c r="Q922" s="154">
        <v>0.55</v>
      </c>
      <c r="R922" s="154">
        <f>$Q$922*$H$922</f>
        <v>3.3143000000000002</v>
      </c>
      <c r="S922" s="154">
        <v>0</v>
      </c>
      <c r="T922" s="155">
        <f>$S$922*$H$922</f>
        <v>0</v>
      </c>
      <c r="AR922" s="89" t="s">
        <v>572</v>
      </c>
      <c r="AT922" s="89" t="s">
        <v>355</v>
      </c>
      <c r="AU922" s="89" t="s">
        <v>81</v>
      </c>
      <c r="AY922" s="6" t="s">
        <v>128</v>
      </c>
      <c r="BE922" s="156">
        <f>IF($N$922="základní",$J$922,0)</f>
        <v>0</v>
      </c>
      <c r="BF922" s="156">
        <f>IF($N$922="snížená",$J$922,0)</f>
        <v>0</v>
      </c>
      <c r="BG922" s="156">
        <f>IF($N$922="zákl. přenesená",$J$922,0)</f>
        <v>0</v>
      </c>
      <c r="BH922" s="156">
        <f>IF($N$922="sníž. přenesená",$J$922,0)</f>
        <v>0</v>
      </c>
      <c r="BI922" s="156">
        <f>IF($N$922="nulová",$J$922,0)</f>
        <v>0</v>
      </c>
      <c r="BJ922" s="89" t="s">
        <v>22</v>
      </c>
      <c r="BK922" s="156">
        <f>ROUND($I$922*$H$922,2)</f>
        <v>0</v>
      </c>
      <c r="BL922" s="89" t="s">
        <v>236</v>
      </c>
      <c r="BM922" s="89" t="s">
        <v>894</v>
      </c>
    </row>
    <row r="923" spans="2:47" s="6" customFormat="1" ht="27" customHeight="1">
      <c r="B923" s="23"/>
      <c r="C923" s="24"/>
      <c r="D923" s="157" t="s">
        <v>136</v>
      </c>
      <c r="E923" s="24"/>
      <c r="F923" s="158" t="s">
        <v>895</v>
      </c>
      <c r="G923" s="24"/>
      <c r="H923" s="24"/>
      <c r="J923" s="24"/>
      <c r="K923" s="24"/>
      <c r="L923" s="43"/>
      <c r="M923" s="56"/>
      <c r="N923" s="24"/>
      <c r="O923" s="24"/>
      <c r="P923" s="24"/>
      <c r="Q923" s="24"/>
      <c r="R923" s="24"/>
      <c r="S923" s="24"/>
      <c r="T923" s="57"/>
      <c r="AT923" s="6" t="s">
        <v>136</v>
      </c>
      <c r="AU923" s="6" t="s">
        <v>81</v>
      </c>
    </row>
    <row r="924" spans="2:51" s="6" customFormat="1" ht="15.75" customHeight="1">
      <c r="B924" s="161"/>
      <c r="C924" s="162"/>
      <c r="D924" s="159" t="s">
        <v>140</v>
      </c>
      <c r="E924" s="162"/>
      <c r="F924" s="163" t="s">
        <v>896</v>
      </c>
      <c r="G924" s="162"/>
      <c r="H924" s="162"/>
      <c r="J924" s="162"/>
      <c r="K924" s="162"/>
      <c r="L924" s="164"/>
      <c r="M924" s="165"/>
      <c r="N924" s="162"/>
      <c r="O924" s="162"/>
      <c r="P924" s="162"/>
      <c r="Q924" s="162"/>
      <c r="R924" s="162"/>
      <c r="S924" s="162"/>
      <c r="T924" s="166"/>
      <c r="AT924" s="167" t="s">
        <v>140</v>
      </c>
      <c r="AU924" s="167" t="s">
        <v>81</v>
      </c>
      <c r="AV924" s="167" t="s">
        <v>22</v>
      </c>
      <c r="AW924" s="167" t="s">
        <v>104</v>
      </c>
      <c r="AX924" s="167" t="s">
        <v>74</v>
      </c>
      <c r="AY924" s="167" t="s">
        <v>128</v>
      </c>
    </row>
    <row r="925" spans="2:51" s="6" customFormat="1" ht="15.75" customHeight="1">
      <c r="B925" s="161"/>
      <c r="C925" s="162"/>
      <c r="D925" s="159" t="s">
        <v>140</v>
      </c>
      <c r="E925" s="162"/>
      <c r="F925" s="163" t="s">
        <v>885</v>
      </c>
      <c r="G925" s="162"/>
      <c r="H925" s="162"/>
      <c r="J925" s="162"/>
      <c r="K925" s="162"/>
      <c r="L925" s="164"/>
      <c r="M925" s="165"/>
      <c r="N925" s="162"/>
      <c r="O925" s="162"/>
      <c r="P925" s="162"/>
      <c r="Q925" s="162"/>
      <c r="R925" s="162"/>
      <c r="S925" s="162"/>
      <c r="T925" s="166"/>
      <c r="AT925" s="167" t="s">
        <v>140</v>
      </c>
      <c r="AU925" s="167" t="s">
        <v>81</v>
      </c>
      <c r="AV925" s="167" t="s">
        <v>22</v>
      </c>
      <c r="AW925" s="167" t="s">
        <v>104</v>
      </c>
      <c r="AX925" s="167" t="s">
        <v>74</v>
      </c>
      <c r="AY925" s="167" t="s">
        <v>128</v>
      </c>
    </row>
    <row r="926" spans="2:51" s="6" customFormat="1" ht="15.75" customHeight="1">
      <c r="B926" s="161"/>
      <c r="C926" s="162"/>
      <c r="D926" s="159" t="s">
        <v>140</v>
      </c>
      <c r="E926" s="162"/>
      <c r="F926" s="163" t="s">
        <v>869</v>
      </c>
      <c r="G926" s="162"/>
      <c r="H926" s="162"/>
      <c r="J926" s="162"/>
      <c r="K926" s="162"/>
      <c r="L926" s="164"/>
      <c r="M926" s="165"/>
      <c r="N926" s="162"/>
      <c r="O926" s="162"/>
      <c r="P926" s="162"/>
      <c r="Q926" s="162"/>
      <c r="R926" s="162"/>
      <c r="S926" s="162"/>
      <c r="T926" s="166"/>
      <c r="AT926" s="167" t="s">
        <v>140</v>
      </c>
      <c r="AU926" s="167" t="s">
        <v>81</v>
      </c>
      <c r="AV926" s="167" t="s">
        <v>22</v>
      </c>
      <c r="AW926" s="167" t="s">
        <v>104</v>
      </c>
      <c r="AX926" s="167" t="s">
        <v>74</v>
      </c>
      <c r="AY926" s="167" t="s">
        <v>128</v>
      </c>
    </row>
    <row r="927" spans="2:51" s="6" customFormat="1" ht="15.75" customHeight="1">
      <c r="B927" s="168"/>
      <c r="C927" s="169"/>
      <c r="D927" s="159" t="s">
        <v>140</v>
      </c>
      <c r="E927" s="169"/>
      <c r="F927" s="170" t="s">
        <v>897</v>
      </c>
      <c r="G927" s="169"/>
      <c r="H927" s="171">
        <v>0.425</v>
      </c>
      <c r="J927" s="169"/>
      <c r="K927" s="169"/>
      <c r="L927" s="172"/>
      <c r="M927" s="173"/>
      <c r="N927" s="169"/>
      <c r="O927" s="169"/>
      <c r="P927" s="169"/>
      <c r="Q927" s="169"/>
      <c r="R927" s="169"/>
      <c r="S927" s="169"/>
      <c r="T927" s="174"/>
      <c r="AT927" s="175" t="s">
        <v>140</v>
      </c>
      <c r="AU927" s="175" t="s">
        <v>81</v>
      </c>
      <c r="AV927" s="175" t="s">
        <v>81</v>
      </c>
      <c r="AW927" s="175" t="s">
        <v>104</v>
      </c>
      <c r="AX927" s="175" t="s">
        <v>74</v>
      </c>
      <c r="AY927" s="175" t="s">
        <v>128</v>
      </c>
    </row>
    <row r="928" spans="2:51" s="6" customFormat="1" ht="15.75" customHeight="1">
      <c r="B928" s="161"/>
      <c r="C928" s="162"/>
      <c r="D928" s="159" t="s">
        <v>140</v>
      </c>
      <c r="E928" s="162"/>
      <c r="F928" s="163" t="s">
        <v>871</v>
      </c>
      <c r="G928" s="162"/>
      <c r="H928" s="162"/>
      <c r="J928" s="162"/>
      <c r="K928" s="162"/>
      <c r="L928" s="164"/>
      <c r="M928" s="165"/>
      <c r="N928" s="162"/>
      <c r="O928" s="162"/>
      <c r="P928" s="162"/>
      <c r="Q928" s="162"/>
      <c r="R928" s="162"/>
      <c r="S928" s="162"/>
      <c r="T928" s="166"/>
      <c r="AT928" s="167" t="s">
        <v>140</v>
      </c>
      <c r="AU928" s="167" t="s">
        <v>81</v>
      </c>
      <c r="AV928" s="167" t="s">
        <v>22</v>
      </c>
      <c r="AW928" s="167" t="s">
        <v>104</v>
      </c>
      <c r="AX928" s="167" t="s">
        <v>74</v>
      </c>
      <c r="AY928" s="167" t="s">
        <v>128</v>
      </c>
    </row>
    <row r="929" spans="2:51" s="6" customFormat="1" ht="15.75" customHeight="1">
      <c r="B929" s="168"/>
      <c r="C929" s="169"/>
      <c r="D929" s="159" t="s">
        <v>140</v>
      </c>
      <c r="E929" s="169"/>
      <c r="F929" s="170" t="s">
        <v>898</v>
      </c>
      <c r="G929" s="169"/>
      <c r="H929" s="171">
        <v>0.053</v>
      </c>
      <c r="J929" s="169"/>
      <c r="K929" s="169"/>
      <c r="L929" s="172"/>
      <c r="M929" s="173"/>
      <c r="N929" s="169"/>
      <c r="O929" s="169"/>
      <c r="P929" s="169"/>
      <c r="Q929" s="169"/>
      <c r="R929" s="169"/>
      <c r="S929" s="169"/>
      <c r="T929" s="174"/>
      <c r="AT929" s="175" t="s">
        <v>140</v>
      </c>
      <c r="AU929" s="175" t="s">
        <v>81</v>
      </c>
      <c r="AV929" s="175" t="s">
        <v>81</v>
      </c>
      <c r="AW929" s="175" t="s">
        <v>104</v>
      </c>
      <c r="AX929" s="175" t="s">
        <v>74</v>
      </c>
      <c r="AY929" s="175" t="s">
        <v>128</v>
      </c>
    </row>
    <row r="930" spans="2:51" s="6" customFormat="1" ht="15.75" customHeight="1">
      <c r="B930" s="161"/>
      <c r="C930" s="162"/>
      <c r="D930" s="159" t="s">
        <v>140</v>
      </c>
      <c r="E930" s="162"/>
      <c r="F930" s="163" t="s">
        <v>873</v>
      </c>
      <c r="G930" s="162"/>
      <c r="H930" s="162"/>
      <c r="J930" s="162"/>
      <c r="K930" s="162"/>
      <c r="L930" s="164"/>
      <c r="M930" s="165"/>
      <c r="N930" s="162"/>
      <c r="O930" s="162"/>
      <c r="P930" s="162"/>
      <c r="Q930" s="162"/>
      <c r="R930" s="162"/>
      <c r="S930" s="162"/>
      <c r="T930" s="166"/>
      <c r="AT930" s="167" t="s">
        <v>140</v>
      </c>
      <c r="AU930" s="167" t="s">
        <v>81</v>
      </c>
      <c r="AV930" s="167" t="s">
        <v>22</v>
      </c>
      <c r="AW930" s="167" t="s">
        <v>104</v>
      </c>
      <c r="AX930" s="167" t="s">
        <v>74</v>
      </c>
      <c r="AY930" s="167" t="s">
        <v>128</v>
      </c>
    </row>
    <row r="931" spans="2:51" s="6" customFormat="1" ht="15.75" customHeight="1">
      <c r="B931" s="168"/>
      <c r="C931" s="169"/>
      <c r="D931" s="159" t="s">
        <v>140</v>
      </c>
      <c r="E931" s="169"/>
      <c r="F931" s="170" t="s">
        <v>899</v>
      </c>
      <c r="G931" s="169"/>
      <c r="H931" s="171">
        <v>1.796</v>
      </c>
      <c r="J931" s="169"/>
      <c r="K931" s="169"/>
      <c r="L931" s="172"/>
      <c r="M931" s="173"/>
      <c r="N931" s="169"/>
      <c r="O931" s="169"/>
      <c r="P931" s="169"/>
      <c r="Q931" s="169"/>
      <c r="R931" s="169"/>
      <c r="S931" s="169"/>
      <c r="T931" s="174"/>
      <c r="AT931" s="175" t="s">
        <v>140</v>
      </c>
      <c r="AU931" s="175" t="s">
        <v>81</v>
      </c>
      <c r="AV931" s="175" t="s">
        <v>81</v>
      </c>
      <c r="AW931" s="175" t="s">
        <v>104</v>
      </c>
      <c r="AX931" s="175" t="s">
        <v>74</v>
      </c>
      <c r="AY931" s="175" t="s">
        <v>128</v>
      </c>
    </row>
    <row r="932" spans="2:51" s="6" customFormat="1" ht="15.75" customHeight="1">
      <c r="B932" s="161"/>
      <c r="C932" s="162"/>
      <c r="D932" s="159" t="s">
        <v>140</v>
      </c>
      <c r="E932" s="162"/>
      <c r="F932" s="163" t="s">
        <v>875</v>
      </c>
      <c r="G932" s="162"/>
      <c r="H932" s="162"/>
      <c r="J932" s="162"/>
      <c r="K932" s="162"/>
      <c r="L932" s="164"/>
      <c r="M932" s="165"/>
      <c r="N932" s="162"/>
      <c r="O932" s="162"/>
      <c r="P932" s="162"/>
      <c r="Q932" s="162"/>
      <c r="R932" s="162"/>
      <c r="S932" s="162"/>
      <c r="T932" s="166"/>
      <c r="AT932" s="167" t="s">
        <v>140</v>
      </c>
      <c r="AU932" s="167" t="s">
        <v>81</v>
      </c>
      <c r="AV932" s="167" t="s">
        <v>22</v>
      </c>
      <c r="AW932" s="167" t="s">
        <v>104</v>
      </c>
      <c r="AX932" s="167" t="s">
        <v>74</v>
      </c>
      <c r="AY932" s="167" t="s">
        <v>128</v>
      </c>
    </row>
    <row r="933" spans="2:51" s="6" customFormat="1" ht="15.75" customHeight="1">
      <c r="B933" s="168"/>
      <c r="C933" s="169"/>
      <c r="D933" s="159" t="s">
        <v>140</v>
      </c>
      <c r="E933" s="169"/>
      <c r="F933" s="170" t="s">
        <v>900</v>
      </c>
      <c r="G933" s="169"/>
      <c r="H933" s="171">
        <v>2.71</v>
      </c>
      <c r="J933" s="169"/>
      <c r="K933" s="169"/>
      <c r="L933" s="172"/>
      <c r="M933" s="173"/>
      <c r="N933" s="169"/>
      <c r="O933" s="169"/>
      <c r="P933" s="169"/>
      <c r="Q933" s="169"/>
      <c r="R933" s="169"/>
      <c r="S933" s="169"/>
      <c r="T933" s="174"/>
      <c r="AT933" s="175" t="s">
        <v>140</v>
      </c>
      <c r="AU933" s="175" t="s">
        <v>81</v>
      </c>
      <c r="AV933" s="175" t="s">
        <v>81</v>
      </c>
      <c r="AW933" s="175" t="s">
        <v>104</v>
      </c>
      <c r="AX933" s="175" t="s">
        <v>74</v>
      </c>
      <c r="AY933" s="175" t="s">
        <v>128</v>
      </c>
    </row>
    <row r="934" spans="2:51" s="6" customFormat="1" ht="15.75" customHeight="1">
      <c r="B934" s="161"/>
      <c r="C934" s="162"/>
      <c r="D934" s="159" t="s">
        <v>140</v>
      </c>
      <c r="E934" s="162"/>
      <c r="F934" s="163" t="s">
        <v>877</v>
      </c>
      <c r="G934" s="162"/>
      <c r="H934" s="162"/>
      <c r="J934" s="162"/>
      <c r="K934" s="162"/>
      <c r="L934" s="164"/>
      <c r="M934" s="165"/>
      <c r="N934" s="162"/>
      <c r="O934" s="162"/>
      <c r="P934" s="162"/>
      <c r="Q934" s="162"/>
      <c r="R934" s="162"/>
      <c r="S934" s="162"/>
      <c r="T934" s="166"/>
      <c r="AT934" s="167" t="s">
        <v>140</v>
      </c>
      <c r="AU934" s="167" t="s">
        <v>81</v>
      </c>
      <c r="AV934" s="167" t="s">
        <v>22</v>
      </c>
      <c r="AW934" s="167" t="s">
        <v>104</v>
      </c>
      <c r="AX934" s="167" t="s">
        <v>74</v>
      </c>
      <c r="AY934" s="167" t="s">
        <v>128</v>
      </c>
    </row>
    <row r="935" spans="2:51" s="6" customFormat="1" ht="15.75" customHeight="1">
      <c r="B935" s="168"/>
      <c r="C935" s="169"/>
      <c r="D935" s="159" t="s">
        <v>140</v>
      </c>
      <c r="E935" s="169"/>
      <c r="F935" s="170" t="s">
        <v>901</v>
      </c>
      <c r="G935" s="169"/>
      <c r="H935" s="171">
        <v>1.042</v>
      </c>
      <c r="J935" s="169"/>
      <c r="K935" s="169"/>
      <c r="L935" s="172"/>
      <c r="M935" s="173"/>
      <c r="N935" s="169"/>
      <c r="O935" s="169"/>
      <c r="P935" s="169"/>
      <c r="Q935" s="169"/>
      <c r="R935" s="169"/>
      <c r="S935" s="169"/>
      <c r="T935" s="174"/>
      <c r="AT935" s="175" t="s">
        <v>140</v>
      </c>
      <c r="AU935" s="175" t="s">
        <v>81</v>
      </c>
      <c r="AV935" s="175" t="s">
        <v>81</v>
      </c>
      <c r="AW935" s="175" t="s">
        <v>104</v>
      </c>
      <c r="AX935" s="175" t="s">
        <v>74</v>
      </c>
      <c r="AY935" s="175" t="s">
        <v>128</v>
      </c>
    </row>
    <row r="936" spans="2:51" s="6" customFormat="1" ht="15.75" customHeight="1">
      <c r="B936" s="184"/>
      <c r="C936" s="185"/>
      <c r="D936" s="159" t="s">
        <v>140</v>
      </c>
      <c r="E936" s="185"/>
      <c r="F936" s="186" t="s">
        <v>162</v>
      </c>
      <c r="G936" s="185"/>
      <c r="H936" s="187">
        <v>6.026</v>
      </c>
      <c r="J936" s="185"/>
      <c r="K936" s="185"/>
      <c r="L936" s="188"/>
      <c r="M936" s="189"/>
      <c r="N936" s="185"/>
      <c r="O936" s="185"/>
      <c r="P936" s="185"/>
      <c r="Q936" s="185"/>
      <c r="R936" s="185"/>
      <c r="S936" s="185"/>
      <c r="T936" s="190"/>
      <c r="AT936" s="191" t="s">
        <v>140</v>
      </c>
      <c r="AU936" s="191" t="s">
        <v>81</v>
      </c>
      <c r="AV936" s="191" t="s">
        <v>84</v>
      </c>
      <c r="AW936" s="191" t="s">
        <v>104</v>
      </c>
      <c r="AX936" s="191" t="s">
        <v>74</v>
      </c>
      <c r="AY936" s="191" t="s">
        <v>128</v>
      </c>
    </row>
    <row r="937" spans="2:51" s="6" customFormat="1" ht="15.75" customHeight="1">
      <c r="B937" s="176"/>
      <c r="C937" s="177"/>
      <c r="D937" s="159" t="s">
        <v>140</v>
      </c>
      <c r="E937" s="177"/>
      <c r="F937" s="178" t="s">
        <v>143</v>
      </c>
      <c r="G937" s="177"/>
      <c r="H937" s="179">
        <v>6.026</v>
      </c>
      <c r="J937" s="177"/>
      <c r="K937" s="177"/>
      <c r="L937" s="180"/>
      <c r="M937" s="181"/>
      <c r="N937" s="177"/>
      <c r="O937" s="177"/>
      <c r="P937" s="177"/>
      <c r="Q937" s="177"/>
      <c r="R937" s="177"/>
      <c r="S937" s="177"/>
      <c r="T937" s="182"/>
      <c r="AT937" s="183" t="s">
        <v>140</v>
      </c>
      <c r="AU937" s="183" t="s">
        <v>81</v>
      </c>
      <c r="AV937" s="183" t="s">
        <v>87</v>
      </c>
      <c r="AW937" s="183" t="s">
        <v>104</v>
      </c>
      <c r="AX937" s="183" t="s">
        <v>22</v>
      </c>
      <c r="AY937" s="183" t="s">
        <v>128</v>
      </c>
    </row>
    <row r="938" spans="2:65" s="6" customFormat="1" ht="15.75" customHeight="1">
      <c r="B938" s="23"/>
      <c r="C938" s="145" t="s">
        <v>902</v>
      </c>
      <c r="D938" s="145" t="s">
        <v>130</v>
      </c>
      <c r="E938" s="146" t="s">
        <v>903</v>
      </c>
      <c r="F938" s="147" t="s">
        <v>904</v>
      </c>
      <c r="G938" s="148" t="s">
        <v>242</v>
      </c>
      <c r="H938" s="149">
        <v>175</v>
      </c>
      <c r="I938" s="150"/>
      <c r="J938" s="151">
        <f>ROUND($I$938*$H$938,2)</f>
        <v>0</v>
      </c>
      <c r="K938" s="147" t="s">
        <v>134</v>
      </c>
      <c r="L938" s="43"/>
      <c r="M938" s="152"/>
      <c r="N938" s="153" t="s">
        <v>45</v>
      </c>
      <c r="O938" s="24"/>
      <c r="P938" s="154">
        <f>$O$938*$H$938</f>
        <v>0</v>
      </c>
      <c r="Q938" s="154">
        <v>0.00483</v>
      </c>
      <c r="R938" s="154">
        <f>$Q$938*$H$938</f>
        <v>0.8452500000000001</v>
      </c>
      <c r="S938" s="154">
        <v>0</v>
      </c>
      <c r="T938" s="155">
        <f>$S$938*$H$938</f>
        <v>0</v>
      </c>
      <c r="AR938" s="89" t="s">
        <v>236</v>
      </c>
      <c r="AT938" s="89" t="s">
        <v>130</v>
      </c>
      <c r="AU938" s="89" t="s">
        <v>81</v>
      </c>
      <c r="AY938" s="6" t="s">
        <v>128</v>
      </c>
      <c r="BE938" s="156">
        <f>IF($N$938="základní",$J$938,0)</f>
        <v>0</v>
      </c>
      <c r="BF938" s="156">
        <f>IF($N$938="snížená",$J$938,0)</f>
        <v>0</v>
      </c>
      <c r="BG938" s="156">
        <f>IF($N$938="zákl. přenesená",$J$938,0)</f>
        <v>0</v>
      </c>
      <c r="BH938" s="156">
        <f>IF($N$938="sníž. přenesená",$J$938,0)</f>
        <v>0</v>
      </c>
      <c r="BI938" s="156">
        <f>IF($N$938="nulová",$J$938,0)</f>
        <v>0</v>
      </c>
      <c r="BJ938" s="89" t="s">
        <v>22</v>
      </c>
      <c r="BK938" s="156">
        <f>ROUND($I$938*$H$938,2)</f>
        <v>0</v>
      </c>
      <c r="BL938" s="89" t="s">
        <v>236</v>
      </c>
      <c r="BM938" s="89" t="s">
        <v>905</v>
      </c>
    </row>
    <row r="939" spans="2:47" s="6" customFormat="1" ht="27" customHeight="1">
      <c r="B939" s="23"/>
      <c r="C939" s="24"/>
      <c r="D939" s="157" t="s">
        <v>136</v>
      </c>
      <c r="E939" s="24"/>
      <c r="F939" s="158" t="s">
        <v>906</v>
      </c>
      <c r="G939" s="24"/>
      <c r="H939" s="24"/>
      <c r="J939" s="24"/>
      <c r="K939" s="24"/>
      <c r="L939" s="43"/>
      <c r="M939" s="56"/>
      <c r="N939" s="24"/>
      <c r="O939" s="24"/>
      <c r="P939" s="24"/>
      <c r="Q939" s="24"/>
      <c r="R939" s="24"/>
      <c r="S939" s="24"/>
      <c r="T939" s="57"/>
      <c r="AT939" s="6" t="s">
        <v>136</v>
      </c>
      <c r="AU939" s="6" t="s">
        <v>81</v>
      </c>
    </row>
    <row r="940" spans="2:47" s="6" customFormat="1" ht="44.25" customHeight="1">
      <c r="B940" s="23"/>
      <c r="C940" s="24"/>
      <c r="D940" s="159" t="s">
        <v>138</v>
      </c>
      <c r="E940" s="24"/>
      <c r="F940" s="160" t="s">
        <v>907</v>
      </c>
      <c r="G940" s="24"/>
      <c r="H940" s="24"/>
      <c r="J940" s="24"/>
      <c r="K940" s="24"/>
      <c r="L940" s="43"/>
      <c r="M940" s="56"/>
      <c r="N940" s="24"/>
      <c r="O940" s="24"/>
      <c r="P940" s="24"/>
      <c r="Q940" s="24"/>
      <c r="R940" s="24"/>
      <c r="S940" s="24"/>
      <c r="T940" s="57"/>
      <c r="AT940" s="6" t="s">
        <v>138</v>
      </c>
      <c r="AU940" s="6" t="s">
        <v>81</v>
      </c>
    </row>
    <row r="941" spans="2:51" s="6" customFormat="1" ht="15.75" customHeight="1">
      <c r="B941" s="161"/>
      <c r="C941" s="162"/>
      <c r="D941" s="159" t="s">
        <v>140</v>
      </c>
      <c r="E941" s="162"/>
      <c r="F941" s="163" t="s">
        <v>908</v>
      </c>
      <c r="G941" s="162"/>
      <c r="H941" s="162"/>
      <c r="J941" s="162"/>
      <c r="K941" s="162"/>
      <c r="L941" s="164"/>
      <c r="M941" s="165"/>
      <c r="N941" s="162"/>
      <c r="O941" s="162"/>
      <c r="P941" s="162"/>
      <c r="Q941" s="162"/>
      <c r="R941" s="162"/>
      <c r="S941" s="162"/>
      <c r="T941" s="166"/>
      <c r="AT941" s="167" t="s">
        <v>140</v>
      </c>
      <c r="AU941" s="167" t="s">
        <v>81</v>
      </c>
      <c r="AV941" s="167" t="s">
        <v>22</v>
      </c>
      <c r="AW941" s="167" t="s">
        <v>104</v>
      </c>
      <c r="AX941" s="167" t="s">
        <v>74</v>
      </c>
      <c r="AY941" s="167" t="s">
        <v>128</v>
      </c>
    </row>
    <row r="942" spans="2:51" s="6" customFormat="1" ht="15.75" customHeight="1">
      <c r="B942" s="161"/>
      <c r="C942" s="162"/>
      <c r="D942" s="159" t="s">
        <v>140</v>
      </c>
      <c r="E942" s="162"/>
      <c r="F942" s="163" t="s">
        <v>867</v>
      </c>
      <c r="G942" s="162"/>
      <c r="H942" s="162"/>
      <c r="J942" s="162"/>
      <c r="K942" s="162"/>
      <c r="L942" s="164"/>
      <c r="M942" s="165"/>
      <c r="N942" s="162"/>
      <c r="O942" s="162"/>
      <c r="P942" s="162"/>
      <c r="Q942" s="162"/>
      <c r="R942" s="162"/>
      <c r="S942" s="162"/>
      <c r="T942" s="166"/>
      <c r="AT942" s="167" t="s">
        <v>140</v>
      </c>
      <c r="AU942" s="167" t="s">
        <v>81</v>
      </c>
      <c r="AV942" s="167" t="s">
        <v>22</v>
      </c>
      <c r="AW942" s="167" t="s">
        <v>104</v>
      </c>
      <c r="AX942" s="167" t="s">
        <v>74</v>
      </c>
      <c r="AY942" s="167" t="s">
        <v>128</v>
      </c>
    </row>
    <row r="943" spans="2:51" s="6" customFormat="1" ht="15.75" customHeight="1">
      <c r="B943" s="168"/>
      <c r="C943" s="169"/>
      <c r="D943" s="159" t="s">
        <v>140</v>
      </c>
      <c r="E943" s="169"/>
      <c r="F943" s="170" t="s">
        <v>909</v>
      </c>
      <c r="G943" s="169"/>
      <c r="H943" s="171">
        <v>175</v>
      </c>
      <c r="J943" s="169"/>
      <c r="K943" s="169"/>
      <c r="L943" s="172"/>
      <c r="M943" s="173"/>
      <c r="N943" s="169"/>
      <c r="O943" s="169"/>
      <c r="P943" s="169"/>
      <c r="Q943" s="169"/>
      <c r="R943" s="169"/>
      <c r="S943" s="169"/>
      <c r="T943" s="174"/>
      <c r="AT943" s="175" t="s">
        <v>140</v>
      </c>
      <c r="AU943" s="175" t="s">
        <v>81</v>
      </c>
      <c r="AV943" s="175" t="s">
        <v>81</v>
      </c>
      <c r="AW943" s="175" t="s">
        <v>104</v>
      </c>
      <c r="AX943" s="175" t="s">
        <v>74</v>
      </c>
      <c r="AY943" s="175" t="s">
        <v>128</v>
      </c>
    </row>
    <row r="944" spans="2:51" s="6" customFormat="1" ht="15.75" customHeight="1">
      <c r="B944" s="184"/>
      <c r="C944" s="185"/>
      <c r="D944" s="159" t="s">
        <v>140</v>
      </c>
      <c r="E944" s="185"/>
      <c r="F944" s="186" t="s">
        <v>162</v>
      </c>
      <c r="G944" s="185"/>
      <c r="H944" s="187">
        <v>175</v>
      </c>
      <c r="J944" s="185"/>
      <c r="K944" s="185"/>
      <c r="L944" s="188"/>
      <c r="M944" s="189"/>
      <c r="N944" s="185"/>
      <c r="O944" s="185"/>
      <c r="P944" s="185"/>
      <c r="Q944" s="185"/>
      <c r="R944" s="185"/>
      <c r="S944" s="185"/>
      <c r="T944" s="190"/>
      <c r="AT944" s="191" t="s">
        <v>140</v>
      </c>
      <c r="AU944" s="191" t="s">
        <v>81</v>
      </c>
      <c r="AV944" s="191" t="s">
        <v>84</v>
      </c>
      <c r="AW944" s="191" t="s">
        <v>104</v>
      </c>
      <c r="AX944" s="191" t="s">
        <v>74</v>
      </c>
      <c r="AY944" s="191" t="s">
        <v>128</v>
      </c>
    </row>
    <row r="945" spans="2:51" s="6" customFormat="1" ht="15.75" customHeight="1">
      <c r="B945" s="176"/>
      <c r="C945" s="177"/>
      <c r="D945" s="159" t="s">
        <v>140</v>
      </c>
      <c r="E945" s="177"/>
      <c r="F945" s="178" t="s">
        <v>143</v>
      </c>
      <c r="G945" s="177"/>
      <c r="H945" s="179">
        <v>175</v>
      </c>
      <c r="J945" s="177"/>
      <c r="K945" s="177"/>
      <c r="L945" s="180"/>
      <c r="M945" s="181"/>
      <c r="N945" s="177"/>
      <c r="O945" s="177"/>
      <c r="P945" s="177"/>
      <c r="Q945" s="177"/>
      <c r="R945" s="177"/>
      <c r="S945" s="177"/>
      <c r="T945" s="182"/>
      <c r="AT945" s="183" t="s">
        <v>140</v>
      </c>
      <c r="AU945" s="183" t="s">
        <v>81</v>
      </c>
      <c r="AV945" s="183" t="s">
        <v>87</v>
      </c>
      <c r="AW945" s="183" t="s">
        <v>104</v>
      </c>
      <c r="AX945" s="183" t="s">
        <v>22</v>
      </c>
      <c r="AY945" s="183" t="s">
        <v>128</v>
      </c>
    </row>
    <row r="946" spans="2:65" s="6" customFormat="1" ht="15.75" customHeight="1">
      <c r="B946" s="23"/>
      <c r="C946" s="145" t="s">
        <v>910</v>
      </c>
      <c r="D946" s="145" t="s">
        <v>130</v>
      </c>
      <c r="E946" s="146" t="s">
        <v>911</v>
      </c>
      <c r="F946" s="147" t="s">
        <v>912</v>
      </c>
      <c r="G946" s="148" t="s">
        <v>242</v>
      </c>
      <c r="H946" s="149">
        <v>963.96</v>
      </c>
      <c r="I946" s="150"/>
      <c r="J946" s="151">
        <f>ROUND($I$946*$H$946,2)</f>
        <v>0</v>
      </c>
      <c r="K946" s="147" t="s">
        <v>134</v>
      </c>
      <c r="L946" s="43"/>
      <c r="M946" s="152"/>
      <c r="N946" s="153" t="s">
        <v>45</v>
      </c>
      <c r="O946" s="24"/>
      <c r="P946" s="154">
        <f>$O$946*$H$946</f>
        <v>0</v>
      </c>
      <c r="Q946" s="154">
        <v>0</v>
      </c>
      <c r="R946" s="154">
        <f>$Q$946*$H$946</f>
        <v>0</v>
      </c>
      <c r="S946" s="154">
        <v>0</v>
      </c>
      <c r="T946" s="155">
        <f>$S$946*$H$946</f>
        <v>0</v>
      </c>
      <c r="AR946" s="89" t="s">
        <v>236</v>
      </c>
      <c r="AT946" s="89" t="s">
        <v>130</v>
      </c>
      <c r="AU946" s="89" t="s">
        <v>81</v>
      </c>
      <c r="AY946" s="6" t="s">
        <v>128</v>
      </c>
      <c r="BE946" s="156">
        <f>IF($N$946="základní",$J$946,0)</f>
        <v>0</v>
      </c>
      <c r="BF946" s="156">
        <f>IF($N$946="snížená",$J$946,0)</f>
        <v>0</v>
      </c>
      <c r="BG946" s="156">
        <f>IF($N$946="zákl. přenesená",$J$946,0)</f>
        <v>0</v>
      </c>
      <c r="BH946" s="156">
        <f>IF($N$946="sníž. přenesená",$J$946,0)</f>
        <v>0</v>
      </c>
      <c r="BI946" s="156">
        <f>IF($N$946="nulová",$J$946,0)</f>
        <v>0</v>
      </c>
      <c r="BJ946" s="89" t="s">
        <v>22</v>
      </c>
      <c r="BK946" s="156">
        <f>ROUND($I$946*$H$946,2)</f>
        <v>0</v>
      </c>
      <c r="BL946" s="89" t="s">
        <v>236</v>
      </c>
      <c r="BM946" s="89" t="s">
        <v>913</v>
      </c>
    </row>
    <row r="947" spans="2:47" s="6" customFormat="1" ht="27" customHeight="1">
      <c r="B947" s="23"/>
      <c r="C947" s="24"/>
      <c r="D947" s="157" t="s">
        <v>136</v>
      </c>
      <c r="E947" s="24"/>
      <c r="F947" s="158" t="s">
        <v>914</v>
      </c>
      <c r="G947" s="24"/>
      <c r="H947" s="24"/>
      <c r="J947" s="24"/>
      <c r="K947" s="24"/>
      <c r="L947" s="43"/>
      <c r="M947" s="56"/>
      <c r="N947" s="24"/>
      <c r="O947" s="24"/>
      <c r="P947" s="24"/>
      <c r="Q947" s="24"/>
      <c r="R947" s="24"/>
      <c r="S947" s="24"/>
      <c r="T947" s="57"/>
      <c r="AT947" s="6" t="s">
        <v>136</v>
      </c>
      <c r="AU947" s="6" t="s">
        <v>81</v>
      </c>
    </row>
    <row r="948" spans="2:47" s="6" customFormat="1" ht="57.75" customHeight="1">
      <c r="B948" s="23"/>
      <c r="C948" s="24"/>
      <c r="D948" s="159" t="s">
        <v>138</v>
      </c>
      <c r="E948" s="24"/>
      <c r="F948" s="160" t="s">
        <v>915</v>
      </c>
      <c r="G948" s="24"/>
      <c r="H948" s="24"/>
      <c r="J948" s="24"/>
      <c r="K948" s="24"/>
      <c r="L948" s="43"/>
      <c r="M948" s="56"/>
      <c r="N948" s="24"/>
      <c r="O948" s="24"/>
      <c r="P948" s="24"/>
      <c r="Q948" s="24"/>
      <c r="R948" s="24"/>
      <c r="S948" s="24"/>
      <c r="T948" s="57"/>
      <c r="AT948" s="6" t="s">
        <v>138</v>
      </c>
      <c r="AU948" s="6" t="s">
        <v>81</v>
      </c>
    </row>
    <row r="949" spans="2:51" s="6" customFormat="1" ht="15.75" customHeight="1">
      <c r="B949" s="161"/>
      <c r="C949" s="162"/>
      <c r="D949" s="159" t="s">
        <v>140</v>
      </c>
      <c r="E949" s="162"/>
      <c r="F949" s="163" t="s">
        <v>916</v>
      </c>
      <c r="G949" s="162"/>
      <c r="H949" s="162"/>
      <c r="J949" s="162"/>
      <c r="K949" s="162"/>
      <c r="L949" s="164"/>
      <c r="M949" s="165"/>
      <c r="N949" s="162"/>
      <c r="O949" s="162"/>
      <c r="P949" s="162"/>
      <c r="Q949" s="162"/>
      <c r="R949" s="162"/>
      <c r="S949" s="162"/>
      <c r="T949" s="166"/>
      <c r="AT949" s="167" t="s">
        <v>140</v>
      </c>
      <c r="AU949" s="167" t="s">
        <v>81</v>
      </c>
      <c r="AV949" s="167" t="s">
        <v>22</v>
      </c>
      <c r="AW949" s="167" t="s">
        <v>104</v>
      </c>
      <c r="AX949" s="167" t="s">
        <v>74</v>
      </c>
      <c r="AY949" s="167" t="s">
        <v>128</v>
      </c>
    </row>
    <row r="950" spans="2:51" s="6" customFormat="1" ht="15.75" customHeight="1">
      <c r="B950" s="161"/>
      <c r="C950" s="162"/>
      <c r="D950" s="159" t="s">
        <v>140</v>
      </c>
      <c r="E950" s="162"/>
      <c r="F950" s="163" t="s">
        <v>867</v>
      </c>
      <c r="G950" s="162"/>
      <c r="H950" s="162"/>
      <c r="J950" s="162"/>
      <c r="K950" s="162"/>
      <c r="L950" s="164"/>
      <c r="M950" s="165"/>
      <c r="N950" s="162"/>
      <c r="O950" s="162"/>
      <c r="P950" s="162"/>
      <c r="Q950" s="162"/>
      <c r="R950" s="162"/>
      <c r="S950" s="162"/>
      <c r="T950" s="166"/>
      <c r="AT950" s="167" t="s">
        <v>140</v>
      </c>
      <c r="AU950" s="167" t="s">
        <v>81</v>
      </c>
      <c r="AV950" s="167" t="s">
        <v>22</v>
      </c>
      <c r="AW950" s="167" t="s">
        <v>104</v>
      </c>
      <c r="AX950" s="167" t="s">
        <v>74</v>
      </c>
      <c r="AY950" s="167" t="s">
        <v>128</v>
      </c>
    </row>
    <row r="951" spans="2:51" s="6" customFormat="1" ht="15.75" customHeight="1">
      <c r="B951" s="168"/>
      <c r="C951" s="169"/>
      <c r="D951" s="159" t="s">
        <v>140</v>
      </c>
      <c r="E951" s="169"/>
      <c r="F951" s="170" t="s">
        <v>917</v>
      </c>
      <c r="G951" s="169"/>
      <c r="H951" s="171">
        <v>569.94</v>
      </c>
      <c r="J951" s="169"/>
      <c r="K951" s="169"/>
      <c r="L951" s="172"/>
      <c r="M951" s="173"/>
      <c r="N951" s="169"/>
      <c r="O951" s="169"/>
      <c r="P951" s="169"/>
      <c r="Q951" s="169"/>
      <c r="R951" s="169"/>
      <c r="S951" s="169"/>
      <c r="T951" s="174"/>
      <c r="AT951" s="175" t="s">
        <v>140</v>
      </c>
      <c r="AU951" s="175" t="s">
        <v>81</v>
      </c>
      <c r="AV951" s="175" t="s">
        <v>81</v>
      </c>
      <c r="AW951" s="175" t="s">
        <v>104</v>
      </c>
      <c r="AX951" s="175" t="s">
        <v>74</v>
      </c>
      <c r="AY951" s="175" t="s">
        <v>128</v>
      </c>
    </row>
    <row r="952" spans="2:51" s="6" customFormat="1" ht="15.75" customHeight="1">
      <c r="B952" s="168"/>
      <c r="C952" s="169"/>
      <c r="D952" s="159" t="s">
        <v>140</v>
      </c>
      <c r="E952" s="169"/>
      <c r="F952" s="170" t="s">
        <v>918</v>
      </c>
      <c r="G952" s="169"/>
      <c r="H952" s="171">
        <v>275.94</v>
      </c>
      <c r="J952" s="169"/>
      <c r="K952" s="169"/>
      <c r="L952" s="172"/>
      <c r="M952" s="173"/>
      <c r="N952" s="169"/>
      <c r="O952" s="169"/>
      <c r="P952" s="169"/>
      <c r="Q952" s="169"/>
      <c r="R952" s="169"/>
      <c r="S952" s="169"/>
      <c r="T952" s="174"/>
      <c r="AT952" s="175" t="s">
        <v>140</v>
      </c>
      <c r="AU952" s="175" t="s">
        <v>81</v>
      </c>
      <c r="AV952" s="175" t="s">
        <v>81</v>
      </c>
      <c r="AW952" s="175" t="s">
        <v>104</v>
      </c>
      <c r="AX952" s="175" t="s">
        <v>74</v>
      </c>
      <c r="AY952" s="175" t="s">
        <v>128</v>
      </c>
    </row>
    <row r="953" spans="2:51" s="6" customFormat="1" ht="15.75" customHeight="1">
      <c r="B953" s="168"/>
      <c r="C953" s="169"/>
      <c r="D953" s="159" t="s">
        <v>140</v>
      </c>
      <c r="E953" s="169"/>
      <c r="F953" s="170" t="s">
        <v>919</v>
      </c>
      <c r="G953" s="169"/>
      <c r="H953" s="171">
        <v>118.08</v>
      </c>
      <c r="J953" s="169"/>
      <c r="K953" s="169"/>
      <c r="L953" s="172"/>
      <c r="M953" s="173"/>
      <c r="N953" s="169"/>
      <c r="O953" s="169"/>
      <c r="P953" s="169"/>
      <c r="Q953" s="169"/>
      <c r="R953" s="169"/>
      <c r="S953" s="169"/>
      <c r="T953" s="174"/>
      <c r="AT953" s="175" t="s">
        <v>140</v>
      </c>
      <c r="AU953" s="175" t="s">
        <v>81</v>
      </c>
      <c r="AV953" s="175" t="s">
        <v>81</v>
      </c>
      <c r="AW953" s="175" t="s">
        <v>104</v>
      </c>
      <c r="AX953" s="175" t="s">
        <v>74</v>
      </c>
      <c r="AY953" s="175" t="s">
        <v>128</v>
      </c>
    </row>
    <row r="954" spans="2:51" s="6" customFormat="1" ht="15.75" customHeight="1">
      <c r="B954" s="184"/>
      <c r="C954" s="185"/>
      <c r="D954" s="159" t="s">
        <v>140</v>
      </c>
      <c r="E954" s="185"/>
      <c r="F954" s="186" t="s">
        <v>162</v>
      </c>
      <c r="G954" s="185"/>
      <c r="H954" s="187">
        <v>963.96</v>
      </c>
      <c r="J954" s="185"/>
      <c r="K954" s="185"/>
      <c r="L954" s="188"/>
      <c r="M954" s="189"/>
      <c r="N954" s="185"/>
      <c r="O954" s="185"/>
      <c r="P954" s="185"/>
      <c r="Q954" s="185"/>
      <c r="R954" s="185"/>
      <c r="S954" s="185"/>
      <c r="T954" s="190"/>
      <c r="AT954" s="191" t="s">
        <v>140</v>
      </c>
      <c r="AU954" s="191" t="s">
        <v>81</v>
      </c>
      <c r="AV954" s="191" t="s">
        <v>84</v>
      </c>
      <c r="AW954" s="191" t="s">
        <v>104</v>
      </c>
      <c r="AX954" s="191" t="s">
        <v>74</v>
      </c>
      <c r="AY954" s="191" t="s">
        <v>128</v>
      </c>
    </row>
    <row r="955" spans="2:51" s="6" customFormat="1" ht="15.75" customHeight="1">
      <c r="B955" s="176"/>
      <c r="C955" s="177"/>
      <c r="D955" s="159" t="s">
        <v>140</v>
      </c>
      <c r="E955" s="177"/>
      <c r="F955" s="178" t="s">
        <v>143</v>
      </c>
      <c r="G955" s="177"/>
      <c r="H955" s="179">
        <v>963.96</v>
      </c>
      <c r="J955" s="177"/>
      <c r="K955" s="177"/>
      <c r="L955" s="180"/>
      <c r="M955" s="181"/>
      <c r="N955" s="177"/>
      <c r="O955" s="177"/>
      <c r="P955" s="177"/>
      <c r="Q955" s="177"/>
      <c r="R955" s="177"/>
      <c r="S955" s="177"/>
      <c r="T955" s="182"/>
      <c r="AT955" s="183" t="s">
        <v>140</v>
      </c>
      <c r="AU955" s="183" t="s">
        <v>81</v>
      </c>
      <c r="AV955" s="183" t="s">
        <v>87</v>
      </c>
      <c r="AW955" s="183" t="s">
        <v>104</v>
      </c>
      <c r="AX955" s="183" t="s">
        <v>22</v>
      </c>
      <c r="AY955" s="183" t="s">
        <v>128</v>
      </c>
    </row>
    <row r="956" spans="2:65" s="6" customFormat="1" ht="15.75" customHeight="1">
      <c r="B956" s="23"/>
      <c r="C956" s="195" t="s">
        <v>920</v>
      </c>
      <c r="D956" s="195" t="s">
        <v>355</v>
      </c>
      <c r="E956" s="196" t="s">
        <v>892</v>
      </c>
      <c r="F956" s="197" t="s">
        <v>893</v>
      </c>
      <c r="G956" s="198" t="s">
        <v>153</v>
      </c>
      <c r="H956" s="199">
        <v>19.086</v>
      </c>
      <c r="I956" s="200"/>
      <c r="J956" s="201">
        <f>ROUND($I$956*$H$956,2)</f>
        <v>0</v>
      </c>
      <c r="K956" s="197" t="s">
        <v>134</v>
      </c>
      <c r="L956" s="202"/>
      <c r="M956" s="203"/>
      <c r="N956" s="204" t="s">
        <v>45</v>
      </c>
      <c r="O956" s="24"/>
      <c r="P956" s="154">
        <f>$O$956*$H$956</f>
        <v>0</v>
      </c>
      <c r="Q956" s="154">
        <v>0.55</v>
      </c>
      <c r="R956" s="154">
        <f>$Q$956*$H$956</f>
        <v>10.4973</v>
      </c>
      <c r="S956" s="154">
        <v>0</v>
      </c>
      <c r="T956" s="155">
        <f>$S$956*$H$956</f>
        <v>0</v>
      </c>
      <c r="AR956" s="89" t="s">
        <v>572</v>
      </c>
      <c r="AT956" s="89" t="s">
        <v>355</v>
      </c>
      <c r="AU956" s="89" t="s">
        <v>81</v>
      </c>
      <c r="AY956" s="6" t="s">
        <v>128</v>
      </c>
      <c r="BE956" s="156">
        <f>IF($N$956="základní",$J$956,0)</f>
        <v>0</v>
      </c>
      <c r="BF956" s="156">
        <f>IF($N$956="snížená",$J$956,0)</f>
        <v>0</v>
      </c>
      <c r="BG956" s="156">
        <f>IF($N$956="zákl. přenesená",$J$956,0)</f>
        <v>0</v>
      </c>
      <c r="BH956" s="156">
        <f>IF($N$956="sníž. přenesená",$J$956,0)</f>
        <v>0</v>
      </c>
      <c r="BI956" s="156">
        <f>IF($N$956="nulová",$J$956,0)</f>
        <v>0</v>
      </c>
      <c r="BJ956" s="89" t="s">
        <v>22</v>
      </c>
      <c r="BK956" s="156">
        <f>ROUND($I$956*$H$956,2)</f>
        <v>0</v>
      </c>
      <c r="BL956" s="89" t="s">
        <v>236</v>
      </c>
      <c r="BM956" s="89" t="s">
        <v>921</v>
      </c>
    </row>
    <row r="957" spans="2:47" s="6" customFormat="1" ht="27" customHeight="1">
      <c r="B957" s="23"/>
      <c r="C957" s="24"/>
      <c r="D957" s="157" t="s">
        <v>136</v>
      </c>
      <c r="E957" s="24"/>
      <c r="F957" s="158" t="s">
        <v>895</v>
      </c>
      <c r="G957" s="24"/>
      <c r="H957" s="24"/>
      <c r="J957" s="24"/>
      <c r="K957" s="24"/>
      <c r="L957" s="43"/>
      <c r="M957" s="56"/>
      <c r="N957" s="24"/>
      <c r="O957" s="24"/>
      <c r="P957" s="24"/>
      <c r="Q957" s="24"/>
      <c r="R957" s="24"/>
      <c r="S957" s="24"/>
      <c r="T957" s="57"/>
      <c r="AT957" s="6" t="s">
        <v>136</v>
      </c>
      <c r="AU957" s="6" t="s">
        <v>81</v>
      </c>
    </row>
    <row r="958" spans="2:51" s="6" customFormat="1" ht="15.75" customHeight="1">
      <c r="B958" s="161"/>
      <c r="C958" s="162"/>
      <c r="D958" s="159" t="s">
        <v>140</v>
      </c>
      <c r="E958" s="162"/>
      <c r="F958" s="163" t="s">
        <v>896</v>
      </c>
      <c r="G958" s="162"/>
      <c r="H958" s="162"/>
      <c r="J958" s="162"/>
      <c r="K958" s="162"/>
      <c r="L958" s="164"/>
      <c r="M958" s="165"/>
      <c r="N958" s="162"/>
      <c r="O958" s="162"/>
      <c r="P958" s="162"/>
      <c r="Q958" s="162"/>
      <c r="R958" s="162"/>
      <c r="S958" s="162"/>
      <c r="T958" s="166"/>
      <c r="AT958" s="167" t="s">
        <v>140</v>
      </c>
      <c r="AU958" s="167" t="s">
        <v>81</v>
      </c>
      <c r="AV958" s="167" t="s">
        <v>22</v>
      </c>
      <c r="AW958" s="167" t="s">
        <v>104</v>
      </c>
      <c r="AX958" s="167" t="s">
        <v>74</v>
      </c>
      <c r="AY958" s="167" t="s">
        <v>128</v>
      </c>
    </row>
    <row r="959" spans="2:51" s="6" customFormat="1" ht="15.75" customHeight="1">
      <c r="B959" s="168"/>
      <c r="C959" s="169"/>
      <c r="D959" s="159" t="s">
        <v>140</v>
      </c>
      <c r="E959" s="169"/>
      <c r="F959" s="170" t="s">
        <v>922</v>
      </c>
      <c r="G959" s="169"/>
      <c r="H959" s="171">
        <v>19.086</v>
      </c>
      <c r="J959" s="169"/>
      <c r="K959" s="169"/>
      <c r="L959" s="172"/>
      <c r="M959" s="173"/>
      <c r="N959" s="169"/>
      <c r="O959" s="169"/>
      <c r="P959" s="169"/>
      <c r="Q959" s="169"/>
      <c r="R959" s="169"/>
      <c r="S959" s="169"/>
      <c r="T959" s="174"/>
      <c r="AT959" s="175" t="s">
        <v>140</v>
      </c>
      <c r="AU959" s="175" t="s">
        <v>81</v>
      </c>
      <c r="AV959" s="175" t="s">
        <v>81</v>
      </c>
      <c r="AW959" s="175" t="s">
        <v>104</v>
      </c>
      <c r="AX959" s="175" t="s">
        <v>74</v>
      </c>
      <c r="AY959" s="175" t="s">
        <v>128</v>
      </c>
    </row>
    <row r="960" spans="2:51" s="6" customFormat="1" ht="15.75" customHeight="1">
      <c r="B960" s="184"/>
      <c r="C960" s="185"/>
      <c r="D960" s="159" t="s">
        <v>140</v>
      </c>
      <c r="E960" s="185"/>
      <c r="F960" s="186" t="s">
        <v>162</v>
      </c>
      <c r="G960" s="185"/>
      <c r="H960" s="187">
        <v>19.086</v>
      </c>
      <c r="J960" s="185"/>
      <c r="K960" s="185"/>
      <c r="L960" s="188"/>
      <c r="M960" s="189"/>
      <c r="N960" s="185"/>
      <c r="O960" s="185"/>
      <c r="P960" s="185"/>
      <c r="Q960" s="185"/>
      <c r="R960" s="185"/>
      <c r="S960" s="185"/>
      <c r="T960" s="190"/>
      <c r="AT960" s="191" t="s">
        <v>140</v>
      </c>
      <c r="AU960" s="191" t="s">
        <v>81</v>
      </c>
      <c r="AV960" s="191" t="s">
        <v>84</v>
      </c>
      <c r="AW960" s="191" t="s">
        <v>104</v>
      </c>
      <c r="AX960" s="191" t="s">
        <v>74</v>
      </c>
      <c r="AY960" s="191" t="s">
        <v>128</v>
      </c>
    </row>
    <row r="961" spans="2:51" s="6" customFormat="1" ht="15.75" customHeight="1">
      <c r="B961" s="176"/>
      <c r="C961" s="177"/>
      <c r="D961" s="159" t="s">
        <v>140</v>
      </c>
      <c r="E961" s="177"/>
      <c r="F961" s="178" t="s">
        <v>143</v>
      </c>
      <c r="G961" s="177"/>
      <c r="H961" s="179">
        <v>19.086</v>
      </c>
      <c r="J961" s="177"/>
      <c r="K961" s="177"/>
      <c r="L961" s="180"/>
      <c r="M961" s="181"/>
      <c r="N961" s="177"/>
      <c r="O961" s="177"/>
      <c r="P961" s="177"/>
      <c r="Q961" s="177"/>
      <c r="R961" s="177"/>
      <c r="S961" s="177"/>
      <c r="T961" s="182"/>
      <c r="AT961" s="183" t="s">
        <v>140</v>
      </c>
      <c r="AU961" s="183" t="s">
        <v>81</v>
      </c>
      <c r="AV961" s="183" t="s">
        <v>87</v>
      </c>
      <c r="AW961" s="183" t="s">
        <v>104</v>
      </c>
      <c r="AX961" s="183" t="s">
        <v>22</v>
      </c>
      <c r="AY961" s="183" t="s">
        <v>128</v>
      </c>
    </row>
    <row r="962" spans="2:65" s="6" customFormat="1" ht="15.75" customHeight="1">
      <c r="B962" s="23"/>
      <c r="C962" s="145" t="s">
        <v>923</v>
      </c>
      <c r="D962" s="145" t="s">
        <v>130</v>
      </c>
      <c r="E962" s="146" t="s">
        <v>924</v>
      </c>
      <c r="F962" s="147" t="s">
        <v>925</v>
      </c>
      <c r="G962" s="148" t="s">
        <v>153</v>
      </c>
      <c r="H962" s="149">
        <v>22.828</v>
      </c>
      <c r="I962" s="150"/>
      <c r="J962" s="151">
        <f>ROUND($I$962*$H$962,2)</f>
        <v>0</v>
      </c>
      <c r="K962" s="147" t="s">
        <v>134</v>
      </c>
      <c r="L962" s="43"/>
      <c r="M962" s="152"/>
      <c r="N962" s="153" t="s">
        <v>45</v>
      </c>
      <c r="O962" s="24"/>
      <c r="P962" s="154">
        <f>$O$962*$H$962</f>
        <v>0</v>
      </c>
      <c r="Q962" s="154">
        <v>0.02337</v>
      </c>
      <c r="R962" s="154">
        <f>$Q$962*$H$962</f>
        <v>0.5334903599999999</v>
      </c>
      <c r="S962" s="154">
        <v>0</v>
      </c>
      <c r="T962" s="155">
        <f>$S$962*$H$962</f>
        <v>0</v>
      </c>
      <c r="AR962" s="89" t="s">
        <v>236</v>
      </c>
      <c r="AT962" s="89" t="s">
        <v>130</v>
      </c>
      <c r="AU962" s="89" t="s">
        <v>81</v>
      </c>
      <c r="AY962" s="6" t="s">
        <v>128</v>
      </c>
      <c r="BE962" s="156">
        <f>IF($N$962="základní",$J$962,0)</f>
        <v>0</v>
      </c>
      <c r="BF962" s="156">
        <f>IF($N$962="snížená",$J$962,0)</f>
        <v>0</v>
      </c>
      <c r="BG962" s="156">
        <f>IF($N$962="zákl. přenesená",$J$962,0)</f>
        <v>0</v>
      </c>
      <c r="BH962" s="156">
        <f>IF($N$962="sníž. přenesená",$J$962,0)</f>
        <v>0</v>
      </c>
      <c r="BI962" s="156">
        <f>IF($N$962="nulová",$J$962,0)</f>
        <v>0</v>
      </c>
      <c r="BJ962" s="89" t="s">
        <v>22</v>
      </c>
      <c r="BK962" s="156">
        <f>ROUND($I$962*$H$962,2)</f>
        <v>0</v>
      </c>
      <c r="BL962" s="89" t="s">
        <v>236</v>
      </c>
      <c r="BM962" s="89" t="s">
        <v>926</v>
      </c>
    </row>
    <row r="963" spans="2:47" s="6" customFormat="1" ht="16.5" customHeight="1">
      <c r="B963" s="23"/>
      <c r="C963" s="24"/>
      <c r="D963" s="157" t="s">
        <v>136</v>
      </c>
      <c r="E963" s="24"/>
      <c r="F963" s="158" t="s">
        <v>927</v>
      </c>
      <c r="G963" s="24"/>
      <c r="H963" s="24"/>
      <c r="J963" s="24"/>
      <c r="K963" s="24"/>
      <c r="L963" s="43"/>
      <c r="M963" s="56"/>
      <c r="N963" s="24"/>
      <c r="O963" s="24"/>
      <c r="P963" s="24"/>
      <c r="Q963" s="24"/>
      <c r="R963" s="24"/>
      <c r="S963" s="24"/>
      <c r="T963" s="57"/>
      <c r="AT963" s="6" t="s">
        <v>136</v>
      </c>
      <c r="AU963" s="6" t="s">
        <v>81</v>
      </c>
    </row>
    <row r="964" spans="2:47" s="6" customFormat="1" ht="71.25" customHeight="1">
      <c r="B964" s="23"/>
      <c r="C964" s="24"/>
      <c r="D964" s="159" t="s">
        <v>138</v>
      </c>
      <c r="E964" s="24"/>
      <c r="F964" s="160" t="s">
        <v>928</v>
      </c>
      <c r="G964" s="24"/>
      <c r="H964" s="24"/>
      <c r="J964" s="24"/>
      <c r="K964" s="24"/>
      <c r="L964" s="43"/>
      <c r="M964" s="56"/>
      <c r="N964" s="24"/>
      <c r="O964" s="24"/>
      <c r="P964" s="24"/>
      <c r="Q964" s="24"/>
      <c r="R964" s="24"/>
      <c r="S964" s="24"/>
      <c r="T964" s="57"/>
      <c r="AT964" s="6" t="s">
        <v>138</v>
      </c>
      <c r="AU964" s="6" t="s">
        <v>81</v>
      </c>
    </row>
    <row r="965" spans="2:51" s="6" customFormat="1" ht="15.75" customHeight="1">
      <c r="B965" s="161"/>
      <c r="C965" s="162"/>
      <c r="D965" s="159" t="s">
        <v>140</v>
      </c>
      <c r="E965" s="162"/>
      <c r="F965" s="163" t="s">
        <v>929</v>
      </c>
      <c r="G965" s="162"/>
      <c r="H965" s="162"/>
      <c r="J965" s="162"/>
      <c r="K965" s="162"/>
      <c r="L965" s="164"/>
      <c r="M965" s="165"/>
      <c r="N965" s="162"/>
      <c r="O965" s="162"/>
      <c r="P965" s="162"/>
      <c r="Q965" s="162"/>
      <c r="R965" s="162"/>
      <c r="S965" s="162"/>
      <c r="T965" s="166"/>
      <c r="AT965" s="167" t="s">
        <v>140</v>
      </c>
      <c r="AU965" s="167" t="s">
        <v>81</v>
      </c>
      <c r="AV965" s="167" t="s">
        <v>22</v>
      </c>
      <c r="AW965" s="167" t="s">
        <v>104</v>
      </c>
      <c r="AX965" s="167" t="s">
        <v>74</v>
      </c>
      <c r="AY965" s="167" t="s">
        <v>128</v>
      </c>
    </row>
    <row r="966" spans="2:51" s="6" customFormat="1" ht="15.75" customHeight="1">
      <c r="B966" s="161"/>
      <c r="C966" s="162"/>
      <c r="D966" s="159" t="s">
        <v>140</v>
      </c>
      <c r="E966" s="162"/>
      <c r="F966" s="163" t="s">
        <v>867</v>
      </c>
      <c r="G966" s="162"/>
      <c r="H966" s="162"/>
      <c r="J966" s="162"/>
      <c r="K966" s="162"/>
      <c r="L966" s="164"/>
      <c r="M966" s="165"/>
      <c r="N966" s="162"/>
      <c r="O966" s="162"/>
      <c r="P966" s="162"/>
      <c r="Q966" s="162"/>
      <c r="R966" s="162"/>
      <c r="S966" s="162"/>
      <c r="T966" s="166"/>
      <c r="AT966" s="167" t="s">
        <v>140</v>
      </c>
      <c r="AU966" s="167" t="s">
        <v>81</v>
      </c>
      <c r="AV966" s="167" t="s">
        <v>22</v>
      </c>
      <c r="AW966" s="167" t="s">
        <v>104</v>
      </c>
      <c r="AX966" s="167" t="s">
        <v>74</v>
      </c>
      <c r="AY966" s="167" t="s">
        <v>128</v>
      </c>
    </row>
    <row r="967" spans="2:51" s="6" customFormat="1" ht="15.75" customHeight="1">
      <c r="B967" s="168"/>
      <c r="C967" s="169"/>
      <c r="D967" s="159" t="s">
        <v>140</v>
      </c>
      <c r="E967" s="169"/>
      <c r="F967" s="170" t="s">
        <v>868</v>
      </c>
      <c r="G967" s="169"/>
      <c r="H967" s="171">
        <v>17.351</v>
      </c>
      <c r="J967" s="169"/>
      <c r="K967" s="169"/>
      <c r="L967" s="172"/>
      <c r="M967" s="173"/>
      <c r="N967" s="169"/>
      <c r="O967" s="169"/>
      <c r="P967" s="169"/>
      <c r="Q967" s="169"/>
      <c r="R967" s="169"/>
      <c r="S967" s="169"/>
      <c r="T967" s="174"/>
      <c r="AT967" s="175" t="s">
        <v>140</v>
      </c>
      <c r="AU967" s="175" t="s">
        <v>81</v>
      </c>
      <c r="AV967" s="175" t="s">
        <v>81</v>
      </c>
      <c r="AW967" s="175" t="s">
        <v>104</v>
      </c>
      <c r="AX967" s="175" t="s">
        <v>74</v>
      </c>
      <c r="AY967" s="175" t="s">
        <v>128</v>
      </c>
    </row>
    <row r="968" spans="2:51" s="6" customFormat="1" ht="15.75" customHeight="1">
      <c r="B968" s="161"/>
      <c r="C968" s="162"/>
      <c r="D968" s="159" t="s">
        <v>140</v>
      </c>
      <c r="E968" s="162"/>
      <c r="F968" s="163" t="s">
        <v>869</v>
      </c>
      <c r="G968" s="162"/>
      <c r="H968" s="162"/>
      <c r="J968" s="162"/>
      <c r="K968" s="162"/>
      <c r="L968" s="164"/>
      <c r="M968" s="165"/>
      <c r="N968" s="162"/>
      <c r="O968" s="162"/>
      <c r="P968" s="162"/>
      <c r="Q968" s="162"/>
      <c r="R968" s="162"/>
      <c r="S968" s="162"/>
      <c r="T968" s="166"/>
      <c r="AT968" s="167" t="s">
        <v>140</v>
      </c>
      <c r="AU968" s="167" t="s">
        <v>81</v>
      </c>
      <c r="AV968" s="167" t="s">
        <v>22</v>
      </c>
      <c r="AW968" s="167" t="s">
        <v>104</v>
      </c>
      <c r="AX968" s="167" t="s">
        <v>74</v>
      </c>
      <c r="AY968" s="167" t="s">
        <v>128</v>
      </c>
    </row>
    <row r="969" spans="2:51" s="6" customFormat="1" ht="15.75" customHeight="1">
      <c r="B969" s="168"/>
      <c r="C969" s="169"/>
      <c r="D969" s="159" t="s">
        <v>140</v>
      </c>
      <c r="E969" s="169"/>
      <c r="F969" s="170" t="s">
        <v>870</v>
      </c>
      <c r="G969" s="169"/>
      <c r="H969" s="171">
        <v>0.386</v>
      </c>
      <c r="J969" s="169"/>
      <c r="K969" s="169"/>
      <c r="L969" s="172"/>
      <c r="M969" s="173"/>
      <c r="N969" s="169"/>
      <c r="O969" s="169"/>
      <c r="P969" s="169"/>
      <c r="Q969" s="169"/>
      <c r="R969" s="169"/>
      <c r="S969" s="169"/>
      <c r="T969" s="174"/>
      <c r="AT969" s="175" t="s">
        <v>140</v>
      </c>
      <c r="AU969" s="175" t="s">
        <v>81</v>
      </c>
      <c r="AV969" s="175" t="s">
        <v>81</v>
      </c>
      <c r="AW969" s="175" t="s">
        <v>104</v>
      </c>
      <c r="AX969" s="175" t="s">
        <v>74</v>
      </c>
      <c r="AY969" s="175" t="s">
        <v>128</v>
      </c>
    </row>
    <row r="970" spans="2:51" s="6" customFormat="1" ht="15.75" customHeight="1">
      <c r="B970" s="161"/>
      <c r="C970" s="162"/>
      <c r="D970" s="159" t="s">
        <v>140</v>
      </c>
      <c r="E970" s="162"/>
      <c r="F970" s="163" t="s">
        <v>871</v>
      </c>
      <c r="G970" s="162"/>
      <c r="H970" s="162"/>
      <c r="J970" s="162"/>
      <c r="K970" s="162"/>
      <c r="L970" s="164"/>
      <c r="M970" s="165"/>
      <c r="N970" s="162"/>
      <c r="O970" s="162"/>
      <c r="P970" s="162"/>
      <c r="Q970" s="162"/>
      <c r="R970" s="162"/>
      <c r="S970" s="162"/>
      <c r="T970" s="166"/>
      <c r="AT970" s="167" t="s">
        <v>140</v>
      </c>
      <c r="AU970" s="167" t="s">
        <v>81</v>
      </c>
      <c r="AV970" s="167" t="s">
        <v>22</v>
      </c>
      <c r="AW970" s="167" t="s">
        <v>104</v>
      </c>
      <c r="AX970" s="167" t="s">
        <v>74</v>
      </c>
      <c r="AY970" s="167" t="s">
        <v>128</v>
      </c>
    </row>
    <row r="971" spans="2:51" s="6" customFormat="1" ht="15.75" customHeight="1">
      <c r="B971" s="168"/>
      <c r="C971" s="169"/>
      <c r="D971" s="159" t="s">
        <v>140</v>
      </c>
      <c r="E971" s="169"/>
      <c r="F971" s="170" t="s">
        <v>872</v>
      </c>
      <c r="G971" s="169"/>
      <c r="H971" s="171">
        <v>0.048</v>
      </c>
      <c r="J971" s="169"/>
      <c r="K971" s="169"/>
      <c r="L971" s="172"/>
      <c r="M971" s="173"/>
      <c r="N971" s="169"/>
      <c r="O971" s="169"/>
      <c r="P971" s="169"/>
      <c r="Q971" s="169"/>
      <c r="R971" s="169"/>
      <c r="S971" s="169"/>
      <c r="T971" s="174"/>
      <c r="AT971" s="175" t="s">
        <v>140</v>
      </c>
      <c r="AU971" s="175" t="s">
        <v>81</v>
      </c>
      <c r="AV971" s="175" t="s">
        <v>81</v>
      </c>
      <c r="AW971" s="175" t="s">
        <v>104</v>
      </c>
      <c r="AX971" s="175" t="s">
        <v>74</v>
      </c>
      <c r="AY971" s="175" t="s">
        <v>128</v>
      </c>
    </row>
    <row r="972" spans="2:51" s="6" customFormat="1" ht="15.75" customHeight="1">
      <c r="B972" s="161"/>
      <c r="C972" s="162"/>
      <c r="D972" s="159" t="s">
        <v>140</v>
      </c>
      <c r="E972" s="162"/>
      <c r="F972" s="163" t="s">
        <v>873</v>
      </c>
      <c r="G972" s="162"/>
      <c r="H972" s="162"/>
      <c r="J972" s="162"/>
      <c r="K972" s="162"/>
      <c r="L972" s="164"/>
      <c r="M972" s="165"/>
      <c r="N972" s="162"/>
      <c r="O972" s="162"/>
      <c r="P972" s="162"/>
      <c r="Q972" s="162"/>
      <c r="R972" s="162"/>
      <c r="S972" s="162"/>
      <c r="T972" s="166"/>
      <c r="AT972" s="167" t="s">
        <v>140</v>
      </c>
      <c r="AU972" s="167" t="s">
        <v>81</v>
      </c>
      <c r="AV972" s="167" t="s">
        <v>22</v>
      </c>
      <c r="AW972" s="167" t="s">
        <v>104</v>
      </c>
      <c r="AX972" s="167" t="s">
        <v>74</v>
      </c>
      <c r="AY972" s="167" t="s">
        <v>128</v>
      </c>
    </row>
    <row r="973" spans="2:51" s="6" customFormat="1" ht="15.75" customHeight="1">
      <c r="B973" s="168"/>
      <c r="C973" s="169"/>
      <c r="D973" s="159" t="s">
        <v>140</v>
      </c>
      <c r="E973" s="169"/>
      <c r="F973" s="170" t="s">
        <v>874</v>
      </c>
      <c r="G973" s="169"/>
      <c r="H973" s="171">
        <v>1.632</v>
      </c>
      <c r="J973" s="169"/>
      <c r="K973" s="169"/>
      <c r="L973" s="172"/>
      <c r="M973" s="173"/>
      <c r="N973" s="169"/>
      <c r="O973" s="169"/>
      <c r="P973" s="169"/>
      <c r="Q973" s="169"/>
      <c r="R973" s="169"/>
      <c r="S973" s="169"/>
      <c r="T973" s="174"/>
      <c r="AT973" s="175" t="s">
        <v>140</v>
      </c>
      <c r="AU973" s="175" t="s">
        <v>81</v>
      </c>
      <c r="AV973" s="175" t="s">
        <v>81</v>
      </c>
      <c r="AW973" s="175" t="s">
        <v>104</v>
      </c>
      <c r="AX973" s="175" t="s">
        <v>74</v>
      </c>
      <c r="AY973" s="175" t="s">
        <v>128</v>
      </c>
    </row>
    <row r="974" spans="2:51" s="6" customFormat="1" ht="15.75" customHeight="1">
      <c r="B974" s="161"/>
      <c r="C974" s="162"/>
      <c r="D974" s="159" t="s">
        <v>140</v>
      </c>
      <c r="E974" s="162"/>
      <c r="F974" s="163" t="s">
        <v>875</v>
      </c>
      <c r="G974" s="162"/>
      <c r="H974" s="162"/>
      <c r="J974" s="162"/>
      <c r="K974" s="162"/>
      <c r="L974" s="164"/>
      <c r="M974" s="165"/>
      <c r="N974" s="162"/>
      <c r="O974" s="162"/>
      <c r="P974" s="162"/>
      <c r="Q974" s="162"/>
      <c r="R974" s="162"/>
      <c r="S974" s="162"/>
      <c r="T974" s="166"/>
      <c r="AT974" s="167" t="s">
        <v>140</v>
      </c>
      <c r="AU974" s="167" t="s">
        <v>81</v>
      </c>
      <c r="AV974" s="167" t="s">
        <v>22</v>
      </c>
      <c r="AW974" s="167" t="s">
        <v>104</v>
      </c>
      <c r="AX974" s="167" t="s">
        <v>74</v>
      </c>
      <c r="AY974" s="167" t="s">
        <v>128</v>
      </c>
    </row>
    <row r="975" spans="2:51" s="6" customFormat="1" ht="15.75" customHeight="1">
      <c r="B975" s="168"/>
      <c r="C975" s="169"/>
      <c r="D975" s="159" t="s">
        <v>140</v>
      </c>
      <c r="E975" s="169"/>
      <c r="F975" s="170" t="s">
        <v>876</v>
      </c>
      <c r="G975" s="169"/>
      <c r="H975" s="171">
        <v>2.464</v>
      </c>
      <c r="J975" s="169"/>
      <c r="K975" s="169"/>
      <c r="L975" s="172"/>
      <c r="M975" s="173"/>
      <c r="N975" s="169"/>
      <c r="O975" s="169"/>
      <c r="P975" s="169"/>
      <c r="Q975" s="169"/>
      <c r="R975" s="169"/>
      <c r="S975" s="169"/>
      <c r="T975" s="174"/>
      <c r="AT975" s="175" t="s">
        <v>140</v>
      </c>
      <c r="AU975" s="175" t="s">
        <v>81</v>
      </c>
      <c r="AV975" s="175" t="s">
        <v>81</v>
      </c>
      <c r="AW975" s="175" t="s">
        <v>104</v>
      </c>
      <c r="AX975" s="175" t="s">
        <v>74</v>
      </c>
      <c r="AY975" s="175" t="s">
        <v>128</v>
      </c>
    </row>
    <row r="976" spans="2:51" s="6" customFormat="1" ht="15.75" customHeight="1">
      <c r="B976" s="161"/>
      <c r="C976" s="162"/>
      <c r="D976" s="159" t="s">
        <v>140</v>
      </c>
      <c r="E976" s="162"/>
      <c r="F976" s="163" t="s">
        <v>877</v>
      </c>
      <c r="G976" s="162"/>
      <c r="H976" s="162"/>
      <c r="J976" s="162"/>
      <c r="K976" s="162"/>
      <c r="L976" s="164"/>
      <c r="M976" s="165"/>
      <c r="N976" s="162"/>
      <c r="O976" s="162"/>
      <c r="P976" s="162"/>
      <c r="Q976" s="162"/>
      <c r="R976" s="162"/>
      <c r="S976" s="162"/>
      <c r="T976" s="166"/>
      <c r="AT976" s="167" t="s">
        <v>140</v>
      </c>
      <c r="AU976" s="167" t="s">
        <v>81</v>
      </c>
      <c r="AV976" s="167" t="s">
        <v>22</v>
      </c>
      <c r="AW976" s="167" t="s">
        <v>104</v>
      </c>
      <c r="AX976" s="167" t="s">
        <v>74</v>
      </c>
      <c r="AY976" s="167" t="s">
        <v>128</v>
      </c>
    </row>
    <row r="977" spans="2:51" s="6" customFormat="1" ht="15.75" customHeight="1">
      <c r="B977" s="168"/>
      <c r="C977" s="169"/>
      <c r="D977" s="159" t="s">
        <v>140</v>
      </c>
      <c r="E977" s="169"/>
      <c r="F977" s="170" t="s">
        <v>878</v>
      </c>
      <c r="G977" s="169"/>
      <c r="H977" s="171">
        <v>0.947</v>
      </c>
      <c r="J977" s="169"/>
      <c r="K977" s="169"/>
      <c r="L977" s="172"/>
      <c r="M977" s="173"/>
      <c r="N977" s="169"/>
      <c r="O977" s="169"/>
      <c r="P977" s="169"/>
      <c r="Q977" s="169"/>
      <c r="R977" s="169"/>
      <c r="S977" s="169"/>
      <c r="T977" s="174"/>
      <c r="AT977" s="175" t="s">
        <v>140</v>
      </c>
      <c r="AU977" s="175" t="s">
        <v>81</v>
      </c>
      <c r="AV977" s="175" t="s">
        <v>81</v>
      </c>
      <c r="AW977" s="175" t="s">
        <v>104</v>
      </c>
      <c r="AX977" s="175" t="s">
        <v>74</v>
      </c>
      <c r="AY977" s="175" t="s">
        <v>128</v>
      </c>
    </row>
    <row r="978" spans="2:51" s="6" customFormat="1" ht="15.75" customHeight="1">
      <c r="B978" s="184"/>
      <c r="C978" s="185"/>
      <c r="D978" s="159" t="s">
        <v>140</v>
      </c>
      <c r="E978" s="185"/>
      <c r="F978" s="186" t="s">
        <v>162</v>
      </c>
      <c r="G978" s="185"/>
      <c r="H978" s="187">
        <v>22.828</v>
      </c>
      <c r="J978" s="185"/>
      <c r="K978" s="185"/>
      <c r="L978" s="188"/>
      <c r="M978" s="189"/>
      <c r="N978" s="185"/>
      <c r="O978" s="185"/>
      <c r="P978" s="185"/>
      <c r="Q978" s="185"/>
      <c r="R978" s="185"/>
      <c r="S978" s="185"/>
      <c r="T978" s="190"/>
      <c r="AT978" s="191" t="s">
        <v>140</v>
      </c>
      <c r="AU978" s="191" t="s">
        <v>81</v>
      </c>
      <c r="AV978" s="191" t="s">
        <v>84</v>
      </c>
      <c r="AW978" s="191" t="s">
        <v>104</v>
      </c>
      <c r="AX978" s="191" t="s">
        <v>74</v>
      </c>
      <c r="AY978" s="191" t="s">
        <v>128</v>
      </c>
    </row>
    <row r="979" spans="2:51" s="6" customFormat="1" ht="15.75" customHeight="1">
      <c r="B979" s="176"/>
      <c r="C979" s="177"/>
      <c r="D979" s="159" t="s">
        <v>140</v>
      </c>
      <c r="E979" s="177"/>
      <c r="F979" s="178" t="s">
        <v>143</v>
      </c>
      <c r="G979" s="177"/>
      <c r="H979" s="179">
        <v>22.828</v>
      </c>
      <c r="J979" s="177"/>
      <c r="K979" s="177"/>
      <c r="L979" s="180"/>
      <c r="M979" s="181"/>
      <c r="N979" s="177"/>
      <c r="O979" s="177"/>
      <c r="P979" s="177"/>
      <c r="Q979" s="177"/>
      <c r="R979" s="177"/>
      <c r="S979" s="177"/>
      <c r="T979" s="182"/>
      <c r="AT979" s="183" t="s">
        <v>140</v>
      </c>
      <c r="AU979" s="183" t="s">
        <v>81</v>
      </c>
      <c r="AV979" s="183" t="s">
        <v>87</v>
      </c>
      <c r="AW979" s="183" t="s">
        <v>104</v>
      </c>
      <c r="AX979" s="183" t="s">
        <v>22</v>
      </c>
      <c r="AY979" s="183" t="s">
        <v>128</v>
      </c>
    </row>
    <row r="980" spans="2:65" s="6" customFormat="1" ht="27" customHeight="1">
      <c r="B980" s="23"/>
      <c r="C980" s="145" t="s">
        <v>930</v>
      </c>
      <c r="D980" s="145" t="s">
        <v>130</v>
      </c>
      <c r="E980" s="146" t="s">
        <v>931</v>
      </c>
      <c r="F980" s="147" t="s">
        <v>932</v>
      </c>
      <c r="G980" s="148" t="s">
        <v>591</v>
      </c>
      <c r="H980" s="149">
        <v>15</v>
      </c>
      <c r="I980" s="150"/>
      <c r="J980" s="151">
        <f>ROUND($I$980*$H$980,2)</f>
        <v>0</v>
      </c>
      <c r="K980" s="147"/>
      <c r="L980" s="43"/>
      <c r="M980" s="152"/>
      <c r="N980" s="153" t="s">
        <v>45</v>
      </c>
      <c r="O980" s="24"/>
      <c r="P980" s="154">
        <f>$O$980*$H$980</f>
        <v>0</v>
      </c>
      <c r="Q980" s="154">
        <v>4E-05</v>
      </c>
      <c r="R980" s="154">
        <f>$Q$980*$H$980</f>
        <v>0.0006000000000000001</v>
      </c>
      <c r="S980" s="154">
        <v>0</v>
      </c>
      <c r="T980" s="155">
        <f>$S$980*$H$980</f>
        <v>0</v>
      </c>
      <c r="AR980" s="89" t="s">
        <v>236</v>
      </c>
      <c r="AT980" s="89" t="s">
        <v>130</v>
      </c>
      <c r="AU980" s="89" t="s">
        <v>81</v>
      </c>
      <c r="AY980" s="6" t="s">
        <v>128</v>
      </c>
      <c r="BE980" s="156">
        <f>IF($N$980="základní",$J$980,0)</f>
        <v>0</v>
      </c>
      <c r="BF980" s="156">
        <f>IF($N$980="snížená",$J$980,0)</f>
        <v>0</v>
      </c>
      <c r="BG980" s="156">
        <f>IF($N$980="zákl. přenesená",$J$980,0)</f>
        <v>0</v>
      </c>
      <c r="BH980" s="156">
        <f>IF($N$980="sníž. přenesená",$J$980,0)</f>
        <v>0</v>
      </c>
      <c r="BI980" s="156">
        <f>IF($N$980="nulová",$J$980,0)</f>
        <v>0</v>
      </c>
      <c r="BJ980" s="89" t="s">
        <v>22</v>
      </c>
      <c r="BK980" s="156">
        <f>ROUND($I$980*$H$980,2)</f>
        <v>0</v>
      </c>
      <c r="BL980" s="89" t="s">
        <v>236</v>
      </c>
      <c r="BM980" s="89" t="s">
        <v>933</v>
      </c>
    </row>
    <row r="981" spans="2:47" s="6" customFormat="1" ht="50.25" customHeight="1">
      <c r="B981" s="23"/>
      <c r="C981" s="24"/>
      <c r="D981" s="157" t="s">
        <v>136</v>
      </c>
      <c r="E981" s="24"/>
      <c r="F981" s="158" t="s">
        <v>838</v>
      </c>
      <c r="G981" s="24"/>
      <c r="H981" s="24"/>
      <c r="J981" s="24"/>
      <c r="K981" s="24"/>
      <c r="L981" s="43"/>
      <c r="M981" s="56"/>
      <c r="N981" s="24"/>
      <c r="O981" s="24"/>
      <c r="P981" s="24"/>
      <c r="Q981" s="24"/>
      <c r="R981" s="24"/>
      <c r="S981" s="24"/>
      <c r="T981" s="57"/>
      <c r="AT981" s="6" t="s">
        <v>136</v>
      </c>
      <c r="AU981" s="6" t="s">
        <v>81</v>
      </c>
    </row>
    <row r="982" spans="2:47" s="6" customFormat="1" ht="84.75" customHeight="1">
      <c r="B982" s="23"/>
      <c r="C982" s="24"/>
      <c r="D982" s="159" t="s">
        <v>138</v>
      </c>
      <c r="E982" s="24"/>
      <c r="F982" s="160" t="s">
        <v>839</v>
      </c>
      <c r="G982" s="24"/>
      <c r="H982" s="24"/>
      <c r="J982" s="24"/>
      <c r="K982" s="24"/>
      <c r="L982" s="43"/>
      <c r="M982" s="56"/>
      <c r="N982" s="24"/>
      <c r="O982" s="24"/>
      <c r="P982" s="24"/>
      <c r="Q982" s="24"/>
      <c r="R982" s="24"/>
      <c r="S982" s="24"/>
      <c r="T982" s="57"/>
      <c r="AT982" s="6" t="s">
        <v>138</v>
      </c>
      <c r="AU982" s="6" t="s">
        <v>81</v>
      </c>
    </row>
    <row r="983" spans="2:51" s="6" customFormat="1" ht="15.75" customHeight="1">
      <c r="B983" s="161"/>
      <c r="C983" s="162"/>
      <c r="D983" s="159" t="s">
        <v>140</v>
      </c>
      <c r="E983" s="162"/>
      <c r="F983" s="163" t="s">
        <v>934</v>
      </c>
      <c r="G983" s="162"/>
      <c r="H983" s="162"/>
      <c r="J983" s="162"/>
      <c r="K983" s="162"/>
      <c r="L983" s="164"/>
      <c r="M983" s="165"/>
      <c r="N983" s="162"/>
      <c r="O983" s="162"/>
      <c r="P983" s="162"/>
      <c r="Q983" s="162"/>
      <c r="R983" s="162"/>
      <c r="S983" s="162"/>
      <c r="T983" s="166"/>
      <c r="AT983" s="167" t="s">
        <v>140</v>
      </c>
      <c r="AU983" s="167" t="s">
        <v>81</v>
      </c>
      <c r="AV983" s="167" t="s">
        <v>22</v>
      </c>
      <c r="AW983" s="167" t="s">
        <v>104</v>
      </c>
      <c r="AX983" s="167" t="s">
        <v>74</v>
      </c>
      <c r="AY983" s="167" t="s">
        <v>128</v>
      </c>
    </row>
    <row r="984" spans="2:51" s="6" customFormat="1" ht="15.75" customHeight="1">
      <c r="B984" s="161"/>
      <c r="C984" s="162"/>
      <c r="D984" s="159" t="s">
        <v>140</v>
      </c>
      <c r="E984" s="162"/>
      <c r="F984" s="163" t="s">
        <v>935</v>
      </c>
      <c r="G984" s="162"/>
      <c r="H984" s="162"/>
      <c r="J984" s="162"/>
      <c r="K984" s="162"/>
      <c r="L984" s="164"/>
      <c r="M984" s="165"/>
      <c r="N984" s="162"/>
      <c r="O984" s="162"/>
      <c r="P984" s="162"/>
      <c r="Q984" s="162"/>
      <c r="R984" s="162"/>
      <c r="S984" s="162"/>
      <c r="T984" s="166"/>
      <c r="AT984" s="167" t="s">
        <v>140</v>
      </c>
      <c r="AU984" s="167" t="s">
        <v>81</v>
      </c>
      <c r="AV984" s="167" t="s">
        <v>22</v>
      </c>
      <c r="AW984" s="167" t="s">
        <v>104</v>
      </c>
      <c r="AX984" s="167" t="s">
        <v>74</v>
      </c>
      <c r="AY984" s="167" t="s">
        <v>128</v>
      </c>
    </row>
    <row r="985" spans="2:51" s="6" customFormat="1" ht="15.75" customHeight="1">
      <c r="B985" s="161"/>
      <c r="C985" s="162"/>
      <c r="D985" s="159" t="s">
        <v>140</v>
      </c>
      <c r="E985" s="162"/>
      <c r="F985" s="163" t="s">
        <v>936</v>
      </c>
      <c r="G985" s="162"/>
      <c r="H985" s="162"/>
      <c r="J985" s="162"/>
      <c r="K985" s="162"/>
      <c r="L985" s="164"/>
      <c r="M985" s="165"/>
      <c r="N985" s="162"/>
      <c r="O985" s="162"/>
      <c r="P985" s="162"/>
      <c r="Q985" s="162"/>
      <c r="R985" s="162"/>
      <c r="S985" s="162"/>
      <c r="T985" s="166"/>
      <c r="AT985" s="167" t="s">
        <v>140</v>
      </c>
      <c r="AU985" s="167" t="s">
        <v>81</v>
      </c>
      <c r="AV985" s="167" t="s">
        <v>22</v>
      </c>
      <c r="AW985" s="167" t="s">
        <v>104</v>
      </c>
      <c r="AX985" s="167" t="s">
        <v>74</v>
      </c>
      <c r="AY985" s="167" t="s">
        <v>128</v>
      </c>
    </row>
    <row r="986" spans="2:51" s="6" customFormat="1" ht="15.75" customHeight="1">
      <c r="B986" s="161"/>
      <c r="C986" s="162"/>
      <c r="D986" s="159" t="s">
        <v>140</v>
      </c>
      <c r="E986" s="162"/>
      <c r="F986" s="163" t="s">
        <v>937</v>
      </c>
      <c r="G986" s="162"/>
      <c r="H986" s="162"/>
      <c r="J986" s="162"/>
      <c r="K986" s="162"/>
      <c r="L986" s="164"/>
      <c r="M986" s="165"/>
      <c r="N986" s="162"/>
      <c r="O986" s="162"/>
      <c r="P986" s="162"/>
      <c r="Q986" s="162"/>
      <c r="R986" s="162"/>
      <c r="S986" s="162"/>
      <c r="T986" s="166"/>
      <c r="AT986" s="167" t="s">
        <v>140</v>
      </c>
      <c r="AU986" s="167" t="s">
        <v>81</v>
      </c>
      <c r="AV986" s="167" t="s">
        <v>22</v>
      </c>
      <c r="AW986" s="167" t="s">
        <v>104</v>
      </c>
      <c r="AX986" s="167" t="s">
        <v>74</v>
      </c>
      <c r="AY986" s="167" t="s">
        <v>128</v>
      </c>
    </row>
    <row r="987" spans="2:51" s="6" customFormat="1" ht="15.75" customHeight="1">
      <c r="B987" s="168"/>
      <c r="C987" s="169"/>
      <c r="D987" s="159" t="s">
        <v>140</v>
      </c>
      <c r="E987" s="169"/>
      <c r="F987" s="170" t="s">
        <v>8</v>
      </c>
      <c r="G987" s="169"/>
      <c r="H987" s="171">
        <v>15</v>
      </c>
      <c r="J987" s="169"/>
      <c r="K987" s="169"/>
      <c r="L987" s="172"/>
      <c r="M987" s="173"/>
      <c r="N987" s="169"/>
      <c r="O987" s="169"/>
      <c r="P987" s="169"/>
      <c r="Q987" s="169"/>
      <c r="R987" s="169"/>
      <c r="S987" s="169"/>
      <c r="T987" s="174"/>
      <c r="AT987" s="175" t="s">
        <v>140</v>
      </c>
      <c r="AU987" s="175" t="s">
        <v>81</v>
      </c>
      <c r="AV987" s="175" t="s">
        <v>81</v>
      </c>
      <c r="AW987" s="175" t="s">
        <v>104</v>
      </c>
      <c r="AX987" s="175" t="s">
        <v>74</v>
      </c>
      <c r="AY987" s="175" t="s">
        <v>128</v>
      </c>
    </row>
    <row r="988" spans="2:51" s="6" customFormat="1" ht="15.75" customHeight="1">
      <c r="B988" s="184"/>
      <c r="C988" s="185"/>
      <c r="D988" s="159" t="s">
        <v>140</v>
      </c>
      <c r="E988" s="185"/>
      <c r="F988" s="186" t="s">
        <v>162</v>
      </c>
      <c r="G988" s="185"/>
      <c r="H988" s="187">
        <v>15</v>
      </c>
      <c r="J988" s="185"/>
      <c r="K988" s="185"/>
      <c r="L988" s="188"/>
      <c r="M988" s="189"/>
      <c r="N988" s="185"/>
      <c r="O988" s="185"/>
      <c r="P988" s="185"/>
      <c r="Q988" s="185"/>
      <c r="R988" s="185"/>
      <c r="S988" s="185"/>
      <c r="T988" s="190"/>
      <c r="AT988" s="191" t="s">
        <v>140</v>
      </c>
      <c r="AU988" s="191" t="s">
        <v>81</v>
      </c>
      <c r="AV988" s="191" t="s">
        <v>84</v>
      </c>
      <c r="AW988" s="191" t="s">
        <v>104</v>
      </c>
      <c r="AX988" s="191" t="s">
        <v>74</v>
      </c>
      <c r="AY988" s="191" t="s">
        <v>128</v>
      </c>
    </row>
    <row r="989" spans="2:51" s="6" customFormat="1" ht="15.75" customHeight="1">
      <c r="B989" s="176"/>
      <c r="C989" s="177"/>
      <c r="D989" s="159" t="s">
        <v>140</v>
      </c>
      <c r="E989" s="177"/>
      <c r="F989" s="178" t="s">
        <v>143</v>
      </c>
      <c r="G989" s="177"/>
      <c r="H989" s="179">
        <v>15</v>
      </c>
      <c r="J989" s="177"/>
      <c r="K989" s="177"/>
      <c r="L989" s="180"/>
      <c r="M989" s="181"/>
      <c r="N989" s="177"/>
      <c r="O989" s="177"/>
      <c r="P989" s="177"/>
      <c r="Q989" s="177"/>
      <c r="R989" s="177"/>
      <c r="S989" s="177"/>
      <c r="T989" s="182"/>
      <c r="AT989" s="183" t="s">
        <v>140</v>
      </c>
      <c r="AU989" s="183" t="s">
        <v>81</v>
      </c>
      <c r="AV989" s="183" t="s">
        <v>87</v>
      </c>
      <c r="AW989" s="183" t="s">
        <v>104</v>
      </c>
      <c r="AX989" s="183" t="s">
        <v>22</v>
      </c>
      <c r="AY989" s="183" t="s">
        <v>128</v>
      </c>
    </row>
    <row r="990" spans="2:65" s="6" customFormat="1" ht="15.75" customHeight="1">
      <c r="B990" s="23"/>
      <c r="C990" s="145" t="s">
        <v>938</v>
      </c>
      <c r="D990" s="145" t="s">
        <v>130</v>
      </c>
      <c r="E990" s="146" t="s">
        <v>939</v>
      </c>
      <c r="F990" s="147" t="s">
        <v>940</v>
      </c>
      <c r="G990" s="148" t="s">
        <v>242</v>
      </c>
      <c r="H990" s="149">
        <v>30.8</v>
      </c>
      <c r="I990" s="150"/>
      <c r="J990" s="151">
        <f>ROUND($I$990*$H$990,2)</f>
        <v>0</v>
      </c>
      <c r="K990" s="147"/>
      <c r="L990" s="43"/>
      <c r="M990" s="152"/>
      <c r="N990" s="153" t="s">
        <v>45</v>
      </c>
      <c r="O990" s="24"/>
      <c r="P990" s="154">
        <f>$O$990*$H$990</f>
        <v>0</v>
      </c>
      <c r="Q990" s="154">
        <v>0</v>
      </c>
      <c r="R990" s="154">
        <f>$Q$990*$H$990</f>
        <v>0</v>
      </c>
      <c r="S990" s="154">
        <v>0</v>
      </c>
      <c r="T990" s="155">
        <f>$S$990*$H$990</f>
        <v>0</v>
      </c>
      <c r="AR990" s="89" t="s">
        <v>236</v>
      </c>
      <c r="AT990" s="89" t="s">
        <v>130</v>
      </c>
      <c r="AU990" s="89" t="s">
        <v>81</v>
      </c>
      <c r="AY990" s="6" t="s">
        <v>128</v>
      </c>
      <c r="BE990" s="156">
        <f>IF($N$990="základní",$J$990,0)</f>
        <v>0</v>
      </c>
      <c r="BF990" s="156">
        <f>IF($N$990="snížená",$J$990,0)</f>
        <v>0</v>
      </c>
      <c r="BG990" s="156">
        <f>IF($N$990="zákl. přenesená",$J$990,0)</f>
        <v>0</v>
      </c>
      <c r="BH990" s="156">
        <f>IF($N$990="sníž. přenesená",$J$990,0)</f>
        <v>0</v>
      </c>
      <c r="BI990" s="156">
        <f>IF($N$990="nulová",$J$990,0)</f>
        <v>0</v>
      </c>
      <c r="BJ990" s="89" t="s">
        <v>22</v>
      </c>
      <c r="BK990" s="156">
        <f>ROUND($I$990*$H$990,2)</f>
        <v>0</v>
      </c>
      <c r="BL990" s="89" t="s">
        <v>236</v>
      </c>
      <c r="BM990" s="89" t="s">
        <v>941</v>
      </c>
    </row>
    <row r="991" spans="2:51" s="6" customFormat="1" ht="15.75" customHeight="1">
      <c r="B991" s="161"/>
      <c r="C991" s="162"/>
      <c r="D991" s="157" t="s">
        <v>140</v>
      </c>
      <c r="E991" s="163"/>
      <c r="F991" s="163" t="s">
        <v>942</v>
      </c>
      <c r="G991" s="162"/>
      <c r="H991" s="162"/>
      <c r="J991" s="162"/>
      <c r="K991" s="162"/>
      <c r="L991" s="164"/>
      <c r="M991" s="165"/>
      <c r="N991" s="162"/>
      <c r="O991" s="162"/>
      <c r="P991" s="162"/>
      <c r="Q991" s="162"/>
      <c r="R991" s="162"/>
      <c r="S991" s="162"/>
      <c r="T991" s="166"/>
      <c r="AT991" s="167" t="s">
        <v>140</v>
      </c>
      <c r="AU991" s="167" t="s">
        <v>81</v>
      </c>
      <c r="AV991" s="167" t="s">
        <v>22</v>
      </c>
      <c r="AW991" s="167" t="s">
        <v>104</v>
      </c>
      <c r="AX991" s="167" t="s">
        <v>74</v>
      </c>
      <c r="AY991" s="167" t="s">
        <v>128</v>
      </c>
    </row>
    <row r="992" spans="2:51" s="6" customFormat="1" ht="15.75" customHeight="1">
      <c r="B992" s="161"/>
      <c r="C992" s="162"/>
      <c r="D992" s="159" t="s">
        <v>140</v>
      </c>
      <c r="E992" s="162"/>
      <c r="F992" s="163" t="s">
        <v>943</v>
      </c>
      <c r="G992" s="162"/>
      <c r="H992" s="162"/>
      <c r="J992" s="162"/>
      <c r="K992" s="162"/>
      <c r="L992" s="164"/>
      <c r="M992" s="165"/>
      <c r="N992" s="162"/>
      <c r="O992" s="162"/>
      <c r="P992" s="162"/>
      <c r="Q992" s="162"/>
      <c r="R992" s="162"/>
      <c r="S992" s="162"/>
      <c r="T992" s="166"/>
      <c r="AT992" s="167" t="s">
        <v>140</v>
      </c>
      <c r="AU992" s="167" t="s">
        <v>81</v>
      </c>
      <c r="AV992" s="167" t="s">
        <v>22</v>
      </c>
      <c r="AW992" s="167" t="s">
        <v>104</v>
      </c>
      <c r="AX992" s="167" t="s">
        <v>74</v>
      </c>
      <c r="AY992" s="167" t="s">
        <v>128</v>
      </c>
    </row>
    <row r="993" spans="2:51" s="6" customFormat="1" ht="15.75" customHeight="1">
      <c r="B993" s="161"/>
      <c r="C993" s="162"/>
      <c r="D993" s="159" t="s">
        <v>140</v>
      </c>
      <c r="E993" s="162"/>
      <c r="F993" s="163" t="s">
        <v>937</v>
      </c>
      <c r="G993" s="162"/>
      <c r="H993" s="162"/>
      <c r="J993" s="162"/>
      <c r="K993" s="162"/>
      <c r="L993" s="164"/>
      <c r="M993" s="165"/>
      <c r="N993" s="162"/>
      <c r="O993" s="162"/>
      <c r="P993" s="162"/>
      <c r="Q993" s="162"/>
      <c r="R993" s="162"/>
      <c r="S993" s="162"/>
      <c r="T993" s="166"/>
      <c r="AT993" s="167" t="s">
        <v>140</v>
      </c>
      <c r="AU993" s="167" t="s">
        <v>81</v>
      </c>
      <c r="AV993" s="167" t="s">
        <v>22</v>
      </c>
      <c r="AW993" s="167" t="s">
        <v>104</v>
      </c>
      <c r="AX993" s="167" t="s">
        <v>74</v>
      </c>
      <c r="AY993" s="167" t="s">
        <v>128</v>
      </c>
    </row>
    <row r="994" spans="2:51" s="6" customFormat="1" ht="15.75" customHeight="1">
      <c r="B994" s="168"/>
      <c r="C994" s="169"/>
      <c r="D994" s="159" t="s">
        <v>140</v>
      </c>
      <c r="E994" s="169"/>
      <c r="F994" s="170" t="s">
        <v>944</v>
      </c>
      <c r="G994" s="169"/>
      <c r="H994" s="171">
        <v>30.8</v>
      </c>
      <c r="J994" s="169"/>
      <c r="K994" s="169"/>
      <c r="L994" s="172"/>
      <c r="M994" s="173"/>
      <c r="N994" s="169"/>
      <c r="O994" s="169"/>
      <c r="P994" s="169"/>
      <c r="Q994" s="169"/>
      <c r="R994" s="169"/>
      <c r="S994" s="169"/>
      <c r="T994" s="174"/>
      <c r="AT994" s="175" t="s">
        <v>140</v>
      </c>
      <c r="AU994" s="175" t="s">
        <v>81</v>
      </c>
      <c r="AV994" s="175" t="s">
        <v>81</v>
      </c>
      <c r="AW994" s="175" t="s">
        <v>104</v>
      </c>
      <c r="AX994" s="175" t="s">
        <v>74</v>
      </c>
      <c r="AY994" s="175" t="s">
        <v>128</v>
      </c>
    </row>
    <row r="995" spans="2:51" s="6" customFormat="1" ht="15.75" customHeight="1">
      <c r="B995" s="184"/>
      <c r="C995" s="185"/>
      <c r="D995" s="159" t="s">
        <v>140</v>
      </c>
      <c r="E995" s="185"/>
      <c r="F995" s="186" t="s">
        <v>162</v>
      </c>
      <c r="G995" s="185"/>
      <c r="H995" s="187">
        <v>30.8</v>
      </c>
      <c r="J995" s="185"/>
      <c r="K995" s="185"/>
      <c r="L995" s="188"/>
      <c r="M995" s="189"/>
      <c r="N995" s="185"/>
      <c r="O995" s="185"/>
      <c r="P995" s="185"/>
      <c r="Q995" s="185"/>
      <c r="R995" s="185"/>
      <c r="S995" s="185"/>
      <c r="T995" s="190"/>
      <c r="AT995" s="191" t="s">
        <v>140</v>
      </c>
      <c r="AU995" s="191" t="s">
        <v>81</v>
      </c>
      <c r="AV995" s="191" t="s">
        <v>84</v>
      </c>
      <c r="AW995" s="191" t="s">
        <v>104</v>
      </c>
      <c r="AX995" s="191" t="s">
        <v>74</v>
      </c>
      <c r="AY995" s="191" t="s">
        <v>128</v>
      </c>
    </row>
    <row r="996" spans="2:51" s="6" customFormat="1" ht="15.75" customHeight="1">
      <c r="B996" s="176"/>
      <c r="C996" s="177"/>
      <c r="D996" s="159" t="s">
        <v>140</v>
      </c>
      <c r="E996" s="177"/>
      <c r="F996" s="178" t="s">
        <v>143</v>
      </c>
      <c r="G996" s="177"/>
      <c r="H996" s="179">
        <v>30.8</v>
      </c>
      <c r="J996" s="177"/>
      <c r="K996" s="177"/>
      <c r="L996" s="180"/>
      <c r="M996" s="181"/>
      <c r="N996" s="177"/>
      <c r="O996" s="177"/>
      <c r="P996" s="177"/>
      <c r="Q996" s="177"/>
      <c r="R996" s="177"/>
      <c r="S996" s="177"/>
      <c r="T996" s="182"/>
      <c r="AT996" s="183" t="s">
        <v>140</v>
      </c>
      <c r="AU996" s="183" t="s">
        <v>81</v>
      </c>
      <c r="AV996" s="183" t="s">
        <v>87</v>
      </c>
      <c r="AW996" s="183" t="s">
        <v>104</v>
      </c>
      <c r="AX996" s="183" t="s">
        <v>22</v>
      </c>
      <c r="AY996" s="183" t="s">
        <v>128</v>
      </c>
    </row>
    <row r="997" spans="2:65" s="6" customFormat="1" ht="15.75" customHeight="1">
      <c r="B997" s="23"/>
      <c r="C997" s="145" t="s">
        <v>945</v>
      </c>
      <c r="D997" s="145" t="s">
        <v>130</v>
      </c>
      <c r="E997" s="146" t="s">
        <v>946</v>
      </c>
      <c r="F997" s="147" t="s">
        <v>947</v>
      </c>
      <c r="G997" s="148" t="s">
        <v>591</v>
      </c>
      <c r="H997" s="149">
        <v>1</v>
      </c>
      <c r="I997" s="150"/>
      <c r="J997" s="151">
        <f>ROUND($I$997*$H$997,2)</f>
        <v>0</v>
      </c>
      <c r="K997" s="147"/>
      <c r="L997" s="43"/>
      <c r="M997" s="152"/>
      <c r="N997" s="153" t="s">
        <v>45</v>
      </c>
      <c r="O997" s="24"/>
      <c r="P997" s="154">
        <f>$O$997*$H$997</f>
        <v>0</v>
      </c>
      <c r="Q997" s="154">
        <v>0</v>
      </c>
      <c r="R997" s="154">
        <f>$Q$997*$H$997</f>
        <v>0</v>
      </c>
      <c r="S997" s="154">
        <v>0</v>
      </c>
      <c r="T997" s="155">
        <f>$S$997*$H$997</f>
        <v>0</v>
      </c>
      <c r="AR997" s="89" t="s">
        <v>236</v>
      </c>
      <c r="AT997" s="89" t="s">
        <v>130</v>
      </c>
      <c r="AU997" s="89" t="s">
        <v>81</v>
      </c>
      <c r="AY997" s="6" t="s">
        <v>128</v>
      </c>
      <c r="BE997" s="156">
        <f>IF($N$997="základní",$J$997,0)</f>
        <v>0</v>
      </c>
      <c r="BF997" s="156">
        <f>IF($N$997="snížená",$J$997,0)</f>
        <v>0</v>
      </c>
      <c r="BG997" s="156">
        <f>IF($N$997="zákl. přenesená",$J$997,0)</f>
        <v>0</v>
      </c>
      <c r="BH997" s="156">
        <f>IF($N$997="sníž. přenesená",$J$997,0)</f>
        <v>0</v>
      </c>
      <c r="BI997" s="156">
        <f>IF($N$997="nulová",$J$997,0)</f>
        <v>0</v>
      </c>
      <c r="BJ997" s="89" t="s">
        <v>22</v>
      </c>
      <c r="BK997" s="156">
        <f>ROUND($I$997*$H$997,2)</f>
        <v>0</v>
      </c>
      <c r="BL997" s="89" t="s">
        <v>236</v>
      </c>
      <c r="BM997" s="89" t="s">
        <v>948</v>
      </c>
    </row>
    <row r="998" spans="2:51" s="6" customFormat="1" ht="15.75" customHeight="1">
      <c r="B998" s="161"/>
      <c r="C998" s="162"/>
      <c r="D998" s="157" t="s">
        <v>140</v>
      </c>
      <c r="E998" s="163"/>
      <c r="F998" s="163" t="s">
        <v>949</v>
      </c>
      <c r="G998" s="162"/>
      <c r="H998" s="162"/>
      <c r="J998" s="162"/>
      <c r="K998" s="162"/>
      <c r="L998" s="164"/>
      <c r="M998" s="165"/>
      <c r="N998" s="162"/>
      <c r="O998" s="162"/>
      <c r="P998" s="162"/>
      <c r="Q998" s="162"/>
      <c r="R998" s="162"/>
      <c r="S998" s="162"/>
      <c r="T998" s="166"/>
      <c r="AT998" s="167" t="s">
        <v>140</v>
      </c>
      <c r="AU998" s="167" t="s">
        <v>81</v>
      </c>
      <c r="AV998" s="167" t="s">
        <v>22</v>
      </c>
      <c r="AW998" s="167" t="s">
        <v>104</v>
      </c>
      <c r="AX998" s="167" t="s">
        <v>74</v>
      </c>
      <c r="AY998" s="167" t="s">
        <v>128</v>
      </c>
    </row>
    <row r="999" spans="2:51" s="6" customFormat="1" ht="15.75" customHeight="1">
      <c r="B999" s="161"/>
      <c r="C999" s="162"/>
      <c r="D999" s="159" t="s">
        <v>140</v>
      </c>
      <c r="E999" s="162"/>
      <c r="F999" s="163" t="s">
        <v>950</v>
      </c>
      <c r="G999" s="162"/>
      <c r="H999" s="162"/>
      <c r="J999" s="162"/>
      <c r="K999" s="162"/>
      <c r="L999" s="164"/>
      <c r="M999" s="165"/>
      <c r="N999" s="162"/>
      <c r="O999" s="162"/>
      <c r="P999" s="162"/>
      <c r="Q999" s="162"/>
      <c r="R999" s="162"/>
      <c r="S999" s="162"/>
      <c r="T999" s="166"/>
      <c r="AT999" s="167" t="s">
        <v>140</v>
      </c>
      <c r="AU999" s="167" t="s">
        <v>81</v>
      </c>
      <c r="AV999" s="167" t="s">
        <v>22</v>
      </c>
      <c r="AW999" s="167" t="s">
        <v>104</v>
      </c>
      <c r="AX999" s="167" t="s">
        <v>74</v>
      </c>
      <c r="AY999" s="167" t="s">
        <v>128</v>
      </c>
    </row>
    <row r="1000" spans="2:51" s="6" customFormat="1" ht="15.75" customHeight="1">
      <c r="B1000" s="161"/>
      <c r="C1000" s="162"/>
      <c r="D1000" s="159" t="s">
        <v>140</v>
      </c>
      <c r="E1000" s="162"/>
      <c r="F1000" s="163" t="s">
        <v>937</v>
      </c>
      <c r="G1000" s="162"/>
      <c r="H1000" s="162"/>
      <c r="J1000" s="162"/>
      <c r="K1000" s="162"/>
      <c r="L1000" s="164"/>
      <c r="M1000" s="165"/>
      <c r="N1000" s="162"/>
      <c r="O1000" s="162"/>
      <c r="P1000" s="162"/>
      <c r="Q1000" s="162"/>
      <c r="R1000" s="162"/>
      <c r="S1000" s="162"/>
      <c r="T1000" s="166"/>
      <c r="AT1000" s="167" t="s">
        <v>140</v>
      </c>
      <c r="AU1000" s="167" t="s">
        <v>81</v>
      </c>
      <c r="AV1000" s="167" t="s">
        <v>22</v>
      </c>
      <c r="AW1000" s="167" t="s">
        <v>104</v>
      </c>
      <c r="AX1000" s="167" t="s">
        <v>74</v>
      </c>
      <c r="AY1000" s="167" t="s">
        <v>128</v>
      </c>
    </row>
    <row r="1001" spans="2:51" s="6" customFormat="1" ht="15.75" customHeight="1">
      <c r="B1001" s="168"/>
      <c r="C1001" s="169"/>
      <c r="D1001" s="159" t="s">
        <v>140</v>
      </c>
      <c r="E1001" s="169"/>
      <c r="F1001" s="170" t="s">
        <v>22</v>
      </c>
      <c r="G1001" s="169"/>
      <c r="H1001" s="171">
        <v>1</v>
      </c>
      <c r="J1001" s="169"/>
      <c r="K1001" s="169"/>
      <c r="L1001" s="172"/>
      <c r="M1001" s="173"/>
      <c r="N1001" s="169"/>
      <c r="O1001" s="169"/>
      <c r="P1001" s="169"/>
      <c r="Q1001" s="169"/>
      <c r="R1001" s="169"/>
      <c r="S1001" s="169"/>
      <c r="T1001" s="174"/>
      <c r="AT1001" s="175" t="s">
        <v>140</v>
      </c>
      <c r="AU1001" s="175" t="s">
        <v>81</v>
      </c>
      <c r="AV1001" s="175" t="s">
        <v>81</v>
      </c>
      <c r="AW1001" s="175" t="s">
        <v>104</v>
      </c>
      <c r="AX1001" s="175" t="s">
        <v>74</v>
      </c>
      <c r="AY1001" s="175" t="s">
        <v>128</v>
      </c>
    </row>
    <row r="1002" spans="2:51" s="6" customFormat="1" ht="15.75" customHeight="1">
      <c r="B1002" s="184"/>
      <c r="C1002" s="185"/>
      <c r="D1002" s="159" t="s">
        <v>140</v>
      </c>
      <c r="E1002" s="185"/>
      <c r="F1002" s="186" t="s">
        <v>162</v>
      </c>
      <c r="G1002" s="185"/>
      <c r="H1002" s="187">
        <v>1</v>
      </c>
      <c r="J1002" s="185"/>
      <c r="K1002" s="185"/>
      <c r="L1002" s="188"/>
      <c r="M1002" s="189"/>
      <c r="N1002" s="185"/>
      <c r="O1002" s="185"/>
      <c r="P1002" s="185"/>
      <c r="Q1002" s="185"/>
      <c r="R1002" s="185"/>
      <c r="S1002" s="185"/>
      <c r="T1002" s="190"/>
      <c r="AT1002" s="191" t="s">
        <v>140</v>
      </c>
      <c r="AU1002" s="191" t="s">
        <v>81</v>
      </c>
      <c r="AV1002" s="191" t="s">
        <v>84</v>
      </c>
      <c r="AW1002" s="191" t="s">
        <v>104</v>
      </c>
      <c r="AX1002" s="191" t="s">
        <v>74</v>
      </c>
      <c r="AY1002" s="191" t="s">
        <v>128</v>
      </c>
    </row>
    <row r="1003" spans="2:51" s="6" customFormat="1" ht="15.75" customHeight="1">
      <c r="B1003" s="176"/>
      <c r="C1003" s="177"/>
      <c r="D1003" s="159" t="s">
        <v>140</v>
      </c>
      <c r="E1003" s="177"/>
      <c r="F1003" s="178" t="s">
        <v>143</v>
      </c>
      <c r="G1003" s="177"/>
      <c r="H1003" s="179">
        <v>1</v>
      </c>
      <c r="J1003" s="177"/>
      <c r="K1003" s="177"/>
      <c r="L1003" s="180"/>
      <c r="M1003" s="181"/>
      <c r="N1003" s="177"/>
      <c r="O1003" s="177"/>
      <c r="P1003" s="177"/>
      <c r="Q1003" s="177"/>
      <c r="R1003" s="177"/>
      <c r="S1003" s="177"/>
      <c r="T1003" s="182"/>
      <c r="AT1003" s="183" t="s">
        <v>140</v>
      </c>
      <c r="AU1003" s="183" t="s">
        <v>81</v>
      </c>
      <c r="AV1003" s="183" t="s">
        <v>87</v>
      </c>
      <c r="AW1003" s="183" t="s">
        <v>104</v>
      </c>
      <c r="AX1003" s="183" t="s">
        <v>22</v>
      </c>
      <c r="AY1003" s="183" t="s">
        <v>128</v>
      </c>
    </row>
    <row r="1004" spans="2:65" s="6" customFormat="1" ht="15.75" customHeight="1">
      <c r="B1004" s="23"/>
      <c r="C1004" s="145" t="s">
        <v>951</v>
      </c>
      <c r="D1004" s="145" t="s">
        <v>130</v>
      </c>
      <c r="E1004" s="146" t="s">
        <v>952</v>
      </c>
      <c r="F1004" s="147" t="s">
        <v>953</v>
      </c>
      <c r="G1004" s="148" t="s">
        <v>591</v>
      </c>
      <c r="H1004" s="149">
        <v>1</v>
      </c>
      <c r="I1004" s="150"/>
      <c r="J1004" s="151">
        <f>ROUND($I$1004*$H$1004,2)</f>
        <v>0</v>
      </c>
      <c r="K1004" s="147"/>
      <c r="L1004" s="43"/>
      <c r="M1004" s="152"/>
      <c r="N1004" s="153" t="s">
        <v>45</v>
      </c>
      <c r="O1004" s="24"/>
      <c r="P1004" s="154">
        <f>$O$1004*$H$1004</f>
        <v>0</v>
      </c>
      <c r="Q1004" s="154">
        <v>0</v>
      </c>
      <c r="R1004" s="154">
        <f>$Q$1004*$H$1004</f>
        <v>0</v>
      </c>
      <c r="S1004" s="154">
        <v>0</v>
      </c>
      <c r="T1004" s="155">
        <f>$S$1004*$H$1004</f>
        <v>0</v>
      </c>
      <c r="AR1004" s="89" t="s">
        <v>236</v>
      </c>
      <c r="AT1004" s="89" t="s">
        <v>130</v>
      </c>
      <c r="AU1004" s="89" t="s">
        <v>81</v>
      </c>
      <c r="AY1004" s="6" t="s">
        <v>128</v>
      </c>
      <c r="BE1004" s="156">
        <f>IF($N$1004="základní",$J$1004,0)</f>
        <v>0</v>
      </c>
      <c r="BF1004" s="156">
        <f>IF($N$1004="snížená",$J$1004,0)</f>
        <v>0</v>
      </c>
      <c r="BG1004" s="156">
        <f>IF($N$1004="zákl. přenesená",$J$1004,0)</f>
        <v>0</v>
      </c>
      <c r="BH1004" s="156">
        <f>IF($N$1004="sníž. přenesená",$J$1004,0)</f>
        <v>0</v>
      </c>
      <c r="BI1004" s="156">
        <f>IF($N$1004="nulová",$J$1004,0)</f>
        <v>0</v>
      </c>
      <c r="BJ1004" s="89" t="s">
        <v>22</v>
      </c>
      <c r="BK1004" s="156">
        <f>ROUND($I$1004*$H$1004,2)</f>
        <v>0</v>
      </c>
      <c r="BL1004" s="89" t="s">
        <v>236</v>
      </c>
      <c r="BM1004" s="89" t="s">
        <v>954</v>
      </c>
    </row>
    <row r="1005" spans="2:51" s="6" customFormat="1" ht="15.75" customHeight="1">
      <c r="B1005" s="161"/>
      <c r="C1005" s="162"/>
      <c r="D1005" s="157" t="s">
        <v>140</v>
      </c>
      <c r="E1005" s="163"/>
      <c r="F1005" s="163" t="s">
        <v>953</v>
      </c>
      <c r="G1005" s="162"/>
      <c r="H1005" s="162"/>
      <c r="J1005" s="162"/>
      <c r="K1005" s="162"/>
      <c r="L1005" s="164"/>
      <c r="M1005" s="165"/>
      <c r="N1005" s="162"/>
      <c r="O1005" s="162"/>
      <c r="P1005" s="162"/>
      <c r="Q1005" s="162"/>
      <c r="R1005" s="162"/>
      <c r="S1005" s="162"/>
      <c r="T1005" s="166"/>
      <c r="AT1005" s="167" t="s">
        <v>140</v>
      </c>
      <c r="AU1005" s="167" t="s">
        <v>81</v>
      </c>
      <c r="AV1005" s="167" t="s">
        <v>22</v>
      </c>
      <c r="AW1005" s="167" t="s">
        <v>104</v>
      </c>
      <c r="AX1005" s="167" t="s">
        <v>74</v>
      </c>
      <c r="AY1005" s="167" t="s">
        <v>128</v>
      </c>
    </row>
    <row r="1006" spans="2:51" s="6" customFormat="1" ht="15.75" customHeight="1">
      <c r="B1006" s="161"/>
      <c r="C1006" s="162"/>
      <c r="D1006" s="159" t="s">
        <v>140</v>
      </c>
      <c r="E1006" s="162"/>
      <c r="F1006" s="163" t="s">
        <v>937</v>
      </c>
      <c r="G1006" s="162"/>
      <c r="H1006" s="162"/>
      <c r="J1006" s="162"/>
      <c r="K1006" s="162"/>
      <c r="L1006" s="164"/>
      <c r="M1006" s="165"/>
      <c r="N1006" s="162"/>
      <c r="O1006" s="162"/>
      <c r="P1006" s="162"/>
      <c r="Q1006" s="162"/>
      <c r="R1006" s="162"/>
      <c r="S1006" s="162"/>
      <c r="T1006" s="166"/>
      <c r="AT1006" s="167" t="s">
        <v>140</v>
      </c>
      <c r="AU1006" s="167" t="s">
        <v>81</v>
      </c>
      <c r="AV1006" s="167" t="s">
        <v>22</v>
      </c>
      <c r="AW1006" s="167" t="s">
        <v>104</v>
      </c>
      <c r="AX1006" s="167" t="s">
        <v>74</v>
      </c>
      <c r="AY1006" s="167" t="s">
        <v>128</v>
      </c>
    </row>
    <row r="1007" spans="2:51" s="6" customFormat="1" ht="15.75" customHeight="1">
      <c r="B1007" s="168"/>
      <c r="C1007" s="169"/>
      <c r="D1007" s="159" t="s">
        <v>140</v>
      </c>
      <c r="E1007" s="169"/>
      <c r="F1007" s="170" t="s">
        <v>22</v>
      </c>
      <c r="G1007" s="169"/>
      <c r="H1007" s="171">
        <v>1</v>
      </c>
      <c r="J1007" s="169"/>
      <c r="K1007" s="169"/>
      <c r="L1007" s="172"/>
      <c r="M1007" s="173"/>
      <c r="N1007" s="169"/>
      <c r="O1007" s="169"/>
      <c r="P1007" s="169"/>
      <c r="Q1007" s="169"/>
      <c r="R1007" s="169"/>
      <c r="S1007" s="169"/>
      <c r="T1007" s="174"/>
      <c r="AT1007" s="175" t="s">
        <v>140</v>
      </c>
      <c r="AU1007" s="175" t="s">
        <v>81</v>
      </c>
      <c r="AV1007" s="175" t="s">
        <v>81</v>
      </c>
      <c r="AW1007" s="175" t="s">
        <v>104</v>
      </c>
      <c r="AX1007" s="175" t="s">
        <v>74</v>
      </c>
      <c r="AY1007" s="175" t="s">
        <v>128</v>
      </c>
    </row>
    <row r="1008" spans="2:51" s="6" customFormat="1" ht="15.75" customHeight="1">
      <c r="B1008" s="184"/>
      <c r="C1008" s="185"/>
      <c r="D1008" s="159" t="s">
        <v>140</v>
      </c>
      <c r="E1008" s="185"/>
      <c r="F1008" s="186" t="s">
        <v>162</v>
      </c>
      <c r="G1008" s="185"/>
      <c r="H1008" s="187">
        <v>1</v>
      </c>
      <c r="J1008" s="185"/>
      <c r="K1008" s="185"/>
      <c r="L1008" s="188"/>
      <c r="M1008" s="189"/>
      <c r="N1008" s="185"/>
      <c r="O1008" s="185"/>
      <c r="P1008" s="185"/>
      <c r="Q1008" s="185"/>
      <c r="R1008" s="185"/>
      <c r="S1008" s="185"/>
      <c r="T1008" s="190"/>
      <c r="AT1008" s="191" t="s">
        <v>140</v>
      </c>
      <c r="AU1008" s="191" t="s">
        <v>81</v>
      </c>
      <c r="AV1008" s="191" t="s">
        <v>84</v>
      </c>
      <c r="AW1008" s="191" t="s">
        <v>104</v>
      </c>
      <c r="AX1008" s="191" t="s">
        <v>74</v>
      </c>
      <c r="AY1008" s="191" t="s">
        <v>128</v>
      </c>
    </row>
    <row r="1009" spans="2:51" s="6" customFormat="1" ht="15.75" customHeight="1">
      <c r="B1009" s="176"/>
      <c r="C1009" s="177"/>
      <c r="D1009" s="159" t="s">
        <v>140</v>
      </c>
      <c r="E1009" s="177"/>
      <c r="F1009" s="178" t="s">
        <v>143</v>
      </c>
      <c r="G1009" s="177"/>
      <c r="H1009" s="179">
        <v>1</v>
      </c>
      <c r="J1009" s="177"/>
      <c r="K1009" s="177"/>
      <c r="L1009" s="180"/>
      <c r="M1009" s="181"/>
      <c r="N1009" s="177"/>
      <c r="O1009" s="177"/>
      <c r="P1009" s="177"/>
      <c r="Q1009" s="177"/>
      <c r="R1009" s="177"/>
      <c r="S1009" s="177"/>
      <c r="T1009" s="182"/>
      <c r="AT1009" s="183" t="s">
        <v>140</v>
      </c>
      <c r="AU1009" s="183" t="s">
        <v>81</v>
      </c>
      <c r="AV1009" s="183" t="s">
        <v>87</v>
      </c>
      <c r="AW1009" s="183" t="s">
        <v>104</v>
      </c>
      <c r="AX1009" s="183" t="s">
        <v>22</v>
      </c>
      <c r="AY1009" s="183" t="s">
        <v>128</v>
      </c>
    </row>
    <row r="1010" spans="2:65" s="6" customFormat="1" ht="15.75" customHeight="1">
      <c r="B1010" s="23"/>
      <c r="C1010" s="145" t="s">
        <v>955</v>
      </c>
      <c r="D1010" s="145" t="s">
        <v>130</v>
      </c>
      <c r="E1010" s="146" t="s">
        <v>956</v>
      </c>
      <c r="F1010" s="147" t="s">
        <v>957</v>
      </c>
      <c r="G1010" s="148" t="s">
        <v>591</v>
      </c>
      <c r="H1010" s="149">
        <v>1</v>
      </c>
      <c r="I1010" s="150"/>
      <c r="J1010" s="151">
        <f>ROUND($I$1010*$H$1010,2)</f>
        <v>0</v>
      </c>
      <c r="K1010" s="147"/>
      <c r="L1010" s="43"/>
      <c r="M1010" s="152"/>
      <c r="N1010" s="153" t="s">
        <v>45</v>
      </c>
      <c r="O1010" s="24"/>
      <c r="P1010" s="154">
        <f>$O$1010*$H$1010</f>
        <v>0</v>
      </c>
      <c r="Q1010" s="154">
        <v>0</v>
      </c>
      <c r="R1010" s="154">
        <f>$Q$1010*$H$1010</f>
        <v>0</v>
      </c>
      <c r="S1010" s="154">
        <v>0</v>
      </c>
      <c r="T1010" s="155">
        <f>$S$1010*$H$1010</f>
        <v>0</v>
      </c>
      <c r="AR1010" s="89" t="s">
        <v>236</v>
      </c>
      <c r="AT1010" s="89" t="s">
        <v>130</v>
      </c>
      <c r="AU1010" s="89" t="s">
        <v>81</v>
      </c>
      <c r="AY1010" s="6" t="s">
        <v>128</v>
      </c>
      <c r="BE1010" s="156">
        <f>IF($N$1010="základní",$J$1010,0)</f>
        <v>0</v>
      </c>
      <c r="BF1010" s="156">
        <f>IF($N$1010="snížená",$J$1010,0)</f>
        <v>0</v>
      </c>
      <c r="BG1010" s="156">
        <f>IF($N$1010="zákl. přenesená",$J$1010,0)</f>
        <v>0</v>
      </c>
      <c r="BH1010" s="156">
        <f>IF($N$1010="sníž. přenesená",$J$1010,0)</f>
        <v>0</v>
      </c>
      <c r="BI1010" s="156">
        <f>IF($N$1010="nulová",$J$1010,0)</f>
        <v>0</v>
      </c>
      <c r="BJ1010" s="89" t="s">
        <v>22</v>
      </c>
      <c r="BK1010" s="156">
        <f>ROUND($I$1010*$H$1010,2)</f>
        <v>0</v>
      </c>
      <c r="BL1010" s="89" t="s">
        <v>236</v>
      </c>
      <c r="BM1010" s="89" t="s">
        <v>958</v>
      </c>
    </row>
    <row r="1011" spans="2:51" s="6" customFormat="1" ht="15.75" customHeight="1">
      <c r="B1011" s="161"/>
      <c r="C1011" s="162"/>
      <c r="D1011" s="157" t="s">
        <v>140</v>
      </c>
      <c r="E1011" s="163"/>
      <c r="F1011" s="163" t="s">
        <v>959</v>
      </c>
      <c r="G1011" s="162"/>
      <c r="H1011" s="162"/>
      <c r="J1011" s="162"/>
      <c r="K1011" s="162"/>
      <c r="L1011" s="164"/>
      <c r="M1011" s="165"/>
      <c r="N1011" s="162"/>
      <c r="O1011" s="162"/>
      <c r="P1011" s="162"/>
      <c r="Q1011" s="162"/>
      <c r="R1011" s="162"/>
      <c r="S1011" s="162"/>
      <c r="T1011" s="166"/>
      <c r="AT1011" s="167" t="s">
        <v>140</v>
      </c>
      <c r="AU1011" s="167" t="s">
        <v>81</v>
      </c>
      <c r="AV1011" s="167" t="s">
        <v>22</v>
      </c>
      <c r="AW1011" s="167" t="s">
        <v>104</v>
      </c>
      <c r="AX1011" s="167" t="s">
        <v>74</v>
      </c>
      <c r="AY1011" s="167" t="s">
        <v>128</v>
      </c>
    </row>
    <row r="1012" spans="2:51" s="6" customFormat="1" ht="15.75" customHeight="1">
      <c r="B1012" s="161"/>
      <c r="C1012" s="162"/>
      <c r="D1012" s="159" t="s">
        <v>140</v>
      </c>
      <c r="E1012" s="162"/>
      <c r="F1012" s="163" t="s">
        <v>960</v>
      </c>
      <c r="G1012" s="162"/>
      <c r="H1012" s="162"/>
      <c r="J1012" s="162"/>
      <c r="K1012" s="162"/>
      <c r="L1012" s="164"/>
      <c r="M1012" s="165"/>
      <c r="N1012" s="162"/>
      <c r="O1012" s="162"/>
      <c r="P1012" s="162"/>
      <c r="Q1012" s="162"/>
      <c r="R1012" s="162"/>
      <c r="S1012" s="162"/>
      <c r="T1012" s="166"/>
      <c r="AT1012" s="167" t="s">
        <v>140</v>
      </c>
      <c r="AU1012" s="167" t="s">
        <v>81</v>
      </c>
      <c r="AV1012" s="167" t="s">
        <v>22</v>
      </c>
      <c r="AW1012" s="167" t="s">
        <v>104</v>
      </c>
      <c r="AX1012" s="167" t="s">
        <v>74</v>
      </c>
      <c r="AY1012" s="167" t="s">
        <v>128</v>
      </c>
    </row>
    <row r="1013" spans="2:51" s="6" customFormat="1" ht="15.75" customHeight="1">
      <c r="B1013" s="161"/>
      <c r="C1013" s="162"/>
      <c r="D1013" s="159" t="s">
        <v>140</v>
      </c>
      <c r="E1013" s="162"/>
      <c r="F1013" s="163" t="s">
        <v>937</v>
      </c>
      <c r="G1013" s="162"/>
      <c r="H1013" s="162"/>
      <c r="J1013" s="162"/>
      <c r="K1013" s="162"/>
      <c r="L1013" s="164"/>
      <c r="M1013" s="165"/>
      <c r="N1013" s="162"/>
      <c r="O1013" s="162"/>
      <c r="P1013" s="162"/>
      <c r="Q1013" s="162"/>
      <c r="R1013" s="162"/>
      <c r="S1013" s="162"/>
      <c r="T1013" s="166"/>
      <c r="AT1013" s="167" t="s">
        <v>140</v>
      </c>
      <c r="AU1013" s="167" t="s">
        <v>81</v>
      </c>
      <c r="AV1013" s="167" t="s">
        <v>22</v>
      </c>
      <c r="AW1013" s="167" t="s">
        <v>104</v>
      </c>
      <c r="AX1013" s="167" t="s">
        <v>74</v>
      </c>
      <c r="AY1013" s="167" t="s">
        <v>128</v>
      </c>
    </row>
    <row r="1014" spans="2:51" s="6" customFormat="1" ht="15.75" customHeight="1">
      <c r="B1014" s="168"/>
      <c r="C1014" s="169"/>
      <c r="D1014" s="159" t="s">
        <v>140</v>
      </c>
      <c r="E1014" s="169"/>
      <c r="F1014" s="170" t="s">
        <v>22</v>
      </c>
      <c r="G1014" s="169"/>
      <c r="H1014" s="171">
        <v>1</v>
      </c>
      <c r="J1014" s="169"/>
      <c r="K1014" s="169"/>
      <c r="L1014" s="172"/>
      <c r="M1014" s="173"/>
      <c r="N1014" s="169"/>
      <c r="O1014" s="169"/>
      <c r="P1014" s="169"/>
      <c r="Q1014" s="169"/>
      <c r="R1014" s="169"/>
      <c r="S1014" s="169"/>
      <c r="T1014" s="174"/>
      <c r="AT1014" s="175" t="s">
        <v>140</v>
      </c>
      <c r="AU1014" s="175" t="s">
        <v>81</v>
      </c>
      <c r="AV1014" s="175" t="s">
        <v>81</v>
      </c>
      <c r="AW1014" s="175" t="s">
        <v>104</v>
      </c>
      <c r="AX1014" s="175" t="s">
        <v>74</v>
      </c>
      <c r="AY1014" s="175" t="s">
        <v>128</v>
      </c>
    </row>
    <row r="1015" spans="2:51" s="6" customFormat="1" ht="15.75" customHeight="1">
      <c r="B1015" s="184"/>
      <c r="C1015" s="185"/>
      <c r="D1015" s="159" t="s">
        <v>140</v>
      </c>
      <c r="E1015" s="185"/>
      <c r="F1015" s="186" t="s">
        <v>162</v>
      </c>
      <c r="G1015" s="185"/>
      <c r="H1015" s="187">
        <v>1</v>
      </c>
      <c r="J1015" s="185"/>
      <c r="K1015" s="185"/>
      <c r="L1015" s="188"/>
      <c r="M1015" s="189"/>
      <c r="N1015" s="185"/>
      <c r="O1015" s="185"/>
      <c r="P1015" s="185"/>
      <c r="Q1015" s="185"/>
      <c r="R1015" s="185"/>
      <c r="S1015" s="185"/>
      <c r="T1015" s="190"/>
      <c r="AT1015" s="191" t="s">
        <v>140</v>
      </c>
      <c r="AU1015" s="191" t="s">
        <v>81</v>
      </c>
      <c r="AV1015" s="191" t="s">
        <v>84</v>
      </c>
      <c r="AW1015" s="191" t="s">
        <v>104</v>
      </c>
      <c r="AX1015" s="191" t="s">
        <v>74</v>
      </c>
      <c r="AY1015" s="191" t="s">
        <v>128</v>
      </c>
    </row>
    <row r="1016" spans="2:51" s="6" customFormat="1" ht="15.75" customHeight="1">
      <c r="B1016" s="176"/>
      <c r="C1016" s="177"/>
      <c r="D1016" s="159" t="s">
        <v>140</v>
      </c>
      <c r="E1016" s="177"/>
      <c r="F1016" s="178" t="s">
        <v>143</v>
      </c>
      <c r="G1016" s="177"/>
      <c r="H1016" s="179">
        <v>1</v>
      </c>
      <c r="J1016" s="177"/>
      <c r="K1016" s="177"/>
      <c r="L1016" s="180"/>
      <c r="M1016" s="181"/>
      <c r="N1016" s="177"/>
      <c r="O1016" s="177"/>
      <c r="P1016" s="177"/>
      <c r="Q1016" s="177"/>
      <c r="R1016" s="177"/>
      <c r="S1016" s="177"/>
      <c r="T1016" s="182"/>
      <c r="AT1016" s="183" t="s">
        <v>140</v>
      </c>
      <c r="AU1016" s="183" t="s">
        <v>81</v>
      </c>
      <c r="AV1016" s="183" t="s">
        <v>87</v>
      </c>
      <c r="AW1016" s="183" t="s">
        <v>104</v>
      </c>
      <c r="AX1016" s="183" t="s">
        <v>22</v>
      </c>
      <c r="AY1016" s="183" t="s">
        <v>128</v>
      </c>
    </row>
    <row r="1017" spans="2:65" s="6" customFormat="1" ht="15.75" customHeight="1">
      <c r="B1017" s="23"/>
      <c r="C1017" s="145" t="s">
        <v>961</v>
      </c>
      <c r="D1017" s="145" t="s">
        <v>130</v>
      </c>
      <c r="E1017" s="146" t="s">
        <v>962</v>
      </c>
      <c r="F1017" s="147" t="s">
        <v>963</v>
      </c>
      <c r="G1017" s="148" t="s">
        <v>591</v>
      </c>
      <c r="H1017" s="149">
        <v>1</v>
      </c>
      <c r="I1017" s="150"/>
      <c r="J1017" s="151">
        <f>ROUND($I$1017*$H$1017,2)</f>
        <v>0</v>
      </c>
      <c r="K1017" s="147"/>
      <c r="L1017" s="43"/>
      <c r="M1017" s="152"/>
      <c r="N1017" s="153" t="s">
        <v>45</v>
      </c>
      <c r="O1017" s="24"/>
      <c r="P1017" s="154">
        <f>$O$1017*$H$1017</f>
        <v>0</v>
      </c>
      <c r="Q1017" s="154">
        <v>0</v>
      </c>
      <c r="R1017" s="154">
        <f>$Q$1017*$H$1017</f>
        <v>0</v>
      </c>
      <c r="S1017" s="154">
        <v>0</v>
      </c>
      <c r="T1017" s="155">
        <f>$S$1017*$H$1017</f>
        <v>0</v>
      </c>
      <c r="AR1017" s="89" t="s">
        <v>236</v>
      </c>
      <c r="AT1017" s="89" t="s">
        <v>130</v>
      </c>
      <c r="AU1017" s="89" t="s">
        <v>81</v>
      </c>
      <c r="AY1017" s="6" t="s">
        <v>128</v>
      </c>
      <c r="BE1017" s="156">
        <f>IF($N$1017="základní",$J$1017,0)</f>
        <v>0</v>
      </c>
      <c r="BF1017" s="156">
        <f>IF($N$1017="snížená",$J$1017,0)</f>
        <v>0</v>
      </c>
      <c r="BG1017" s="156">
        <f>IF($N$1017="zákl. přenesená",$J$1017,0)</f>
        <v>0</v>
      </c>
      <c r="BH1017" s="156">
        <f>IF($N$1017="sníž. přenesená",$J$1017,0)</f>
        <v>0</v>
      </c>
      <c r="BI1017" s="156">
        <f>IF($N$1017="nulová",$J$1017,0)</f>
        <v>0</v>
      </c>
      <c r="BJ1017" s="89" t="s">
        <v>22</v>
      </c>
      <c r="BK1017" s="156">
        <f>ROUND($I$1017*$H$1017,2)</f>
        <v>0</v>
      </c>
      <c r="BL1017" s="89" t="s">
        <v>236</v>
      </c>
      <c r="BM1017" s="89" t="s">
        <v>964</v>
      </c>
    </row>
    <row r="1018" spans="2:51" s="6" customFormat="1" ht="15.75" customHeight="1">
      <c r="B1018" s="161"/>
      <c r="C1018" s="162"/>
      <c r="D1018" s="157" t="s">
        <v>140</v>
      </c>
      <c r="E1018" s="163"/>
      <c r="F1018" s="163" t="s">
        <v>963</v>
      </c>
      <c r="G1018" s="162"/>
      <c r="H1018" s="162"/>
      <c r="J1018" s="162"/>
      <c r="K1018" s="162"/>
      <c r="L1018" s="164"/>
      <c r="M1018" s="165"/>
      <c r="N1018" s="162"/>
      <c r="O1018" s="162"/>
      <c r="P1018" s="162"/>
      <c r="Q1018" s="162"/>
      <c r="R1018" s="162"/>
      <c r="S1018" s="162"/>
      <c r="T1018" s="166"/>
      <c r="AT1018" s="167" t="s">
        <v>140</v>
      </c>
      <c r="AU1018" s="167" t="s">
        <v>81</v>
      </c>
      <c r="AV1018" s="167" t="s">
        <v>22</v>
      </c>
      <c r="AW1018" s="167" t="s">
        <v>104</v>
      </c>
      <c r="AX1018" s="167" t="s">
        <v>74</v>
      </c>
      <c r="AY1018" s="167" t="s">
        <v>128</v>
      </c>
    </row>
    <row r="1019" spans="2:51" s="6" customFormat="1" ht="15.75" customHeight="1">
      <c r="B1019" s="161"/>
      <c r="C1019" s="162"/>
      <c r="D1019" s="159" t="s">
        <v>140</v>
      </c>
      <c r="E1019" s="162"/>
      <c r="F1019" s="163" t="s">
        <v>937</v>
      </c>
      <c r="G1019" s="162"/>
      <c r="H1019" s="162"/>
      <c r="J1019" s="162"/>
      <c r="K1019" s="162"/>
      <c r="L1019" s="164"/>
      <c r="M1019" s="165"/>
      <c r="N1019" s="162"/>
      <c r="O1019" s="162"/>
      <c r="P1019" s="162"/>
      <c r="Q1019" s="162"/>
      <c r="R1019" s="162"/>
      <c r="S1019" s="162"/>
      <c r="T1019" s="166"/>
      <c r="AT1019" s="167" t="s">
        <v>140</v>
      </c>
      <c r="AU1019" s="167" t="s">
        <v>81</v>
      </c>
      <c r="AV1019" s="167" t="s">
        <v>22</v>
      </c>
      <c r="AW1019" s="167" t="s">
        <v>104</v>
      </c>
      <c r="AX1019" s="167" t="s">
        <v>74</v>
      </c>
      <c r="AY1019" s="167" t="s">
        <v>128</v>
      </c>
    </row>
    <row r="1020" spans="2:51" s="6" customFormat="1" ht="15.75" customHeight="1">
      <c r="B1020" s="168"/>
      <c r="C1020" s="169"/>
      <c r="D1020" s="159" t="s">
        <v>140</v>
      </c>
      <c r="E1020" s="169"/>
      <c r="F1020" s="170" t="s">
        <v>22</v>
      </c>
      <c r="G1020" s="169"/>
      <c r="H1020" s="171">
        <v>1</v>
      </c>
      <c r="J1020" s="169"/>
      <c r="K1020" s="169"/>
      <c r="L1020" s="172"/>
      <c r="M1020" s="173"/>
      <c r="N1020" s="169"/>
      <c r="O1020" s="169"/>
      <c r="P1020" s="169"/>
      <c r="Q1020" s="169"/>
      <c r="R1020" s="169"/>
      <c r="S1020" s="169"/>
      <c r="T1020" s="174"/>
      <c r="AT1020" s="175" t="s">
        <v>140</v>
      </c>
      <c r="AU1020" s="175" t="s">
        <v>81</v>
      </c>
      <c r="AV1020" s="175" t="s">
        <v>81</v>
      </c>
      <c r="AW1020" s="175" t="s">
        <v>104</v>
      </c>
      <c r="AX1020" s="175" t="s">
        <v>74</v>
      </c>
      <c r="AY1020" s="175" t="s">
        <v>128</v>
      </c>
    </row>
    <row r="1021" spans="2:51" s="6" customFormat="1" ht="15.75" customHeight="1">
      <c r="B1021" s="184"/>
      <c r="C1021" s="185"/>
      <c r="D1021" s="159" t="s">
        <v>140</v>
      </c>
      <c r="E1021" s="185"/>
      <c r="F1021" s="186" t="s">
        <v>162</v>
      </c>
      <c r="G1021" s="185"/>
      <c r="H1021" s="187">
        <v>1</v>
      </c>
      <c r="J1021" s="185"/>
      <c r="K1021" s="185"/>
      <c r="L1021" s="188"/>
      <c r="M1021" s="189"/>
      <c r="N1021" s="185"/>
      <c r="O1021" s="185"/>
      <c r="P1021" s="185"/>
      <c r="Q1021" s="185"/>
      <c r="R1021" s="185"/>
      <c r="S1021" s="185"/>
      <c r="T1021" s="190"/>
      <c r="AT1021" s="191" t="s">
        <v>140</v>
      </c>
      <c r="AU1021" s="191" t="s">
        <v>81</v>
      </c>
      <c r="AV1021" s="191" t="s">
        <v>84</v>
      </c>
      <c r="AW1021" s="191" t="s">
        <v>104</v>
      </c>
      <c r="AX1021" s="191" t="s">
        <v>74</v>
      </c>
      <c r="AY1021" s="191" t="s">
        <v>128</v>
      </c>
    </row>
    <row r="1022" spans="2:51" s="6" customFormat="1" ht="15.75" customHeight="1">
      <c r="B1022" s="176"/>
      <c r="C1022" s="177"/>
      <c r="D1022" s="159" t="s">
        <v>140</v>
      </c>
      <c r="E1022" s="177"/>
      <c r="F1022" s="178" t="s">
        <v>143</v>
      </c>
      <c r="G1022" s="177"/>
      <c r="H1022" s="179">
        <v>1</v>
      </c>
      <c r="J1022" s="177"/>
      <c r="K1022" s="177"/>
      <c r="L1022" s="180"/>
      <c r="M1022" s="181"/>
      <c r="N1022" s="177"/>
      <c r="O1022" s="177"/>
      <c r="P1022" s="177"/>
      <c r="Q1022" s="177"/>
      <c r="R1022" s="177"/>
      <c r="S1022" s="177"/>
      <c r="T1022" s="182"/>
      <c r="AT1022" s="183" t="s">
        <v>140</v>
      </c>
      <c r="AU1022" s="183" t="s">
        <v>81</v>
      </c>
      <c r="AV1022" s="183" t="s">
        <v>87</v>
      </c>
      <c r="AW1022" s="183" t="s">
        <v>104</v>
      </c>
      <c r="AX1022" s="183" t="s">
        <v>22</v>
      </c>
      <c r="AY1022" s="183" t="s">
        <v>128</v>
      </c>
    </row>
    <row r="1023" spans="2:65" s="6" customFormat="1" ht="15.75" customHeight="1">
      <c r="B1023" s="23"/>
      <c r="C1023" s="145" t="s">
        <v>965</v>
      </c>
      <c r="D1023" s="145" t="s">
        <v>130</v>
      </c>
      <c r="E1023" s="146" t="s">
        <v>966</v>
      </c>
      <c r="F1023" s="147" t="s">
        <v>967</v>
      </c>
      <c r="G1023" s="148" t="s">
        <v>186</v>
      </c>
      <c r="H1023" s="149">
        <v>15.233</v>
      </c>
      <c r="I1023" s="150"/>
      <c r="J1023" s="151">
        <f>ROUND($I$1023*$H$1023,2)</f>
        <v>0</v>
      </c>
      <c r="K1023" s="147" t="s">
        <v>134</v>
      </c>
      <c r="L1023" s="43"/>
      <c r="M1023" s="152"/>
      <c r="N1023" s="153" t="s">
        <v>45</v>
      </c>
      <c r="O1023" s="24"/>
      <c r="P1023" s="154">
        <f>$O$1023*$H$1023</f>
        <v>0</v>
      </c>
      <c r="Q1023" s="154">
        <v>0</v>
      </c>
      <c r="R1023" s="154">
        <f>$Q$1023*$H$1023</f>
        <v>0</v>
      </c>
      <c r="S1023" s="154">
        <v>0</v>
      </c>
      <c r="T1023" s="155">
        <f>$S$1023*$H$1023</f>
        <v>0</v>
      </c>
      <c r="AR1023" s="89" t="s">
        <v>236</v>
      </c>
      <c r="AT1023" s="89" t="s">
        <v>130</v>
      </c>
      <c r="AU1023" s="89" t="s">
        <v>81</v>
      </c>
      <c r="AY1023" s="6" t="s">
        <v>128</v>
      </c>
      <c r="BE1023" s="156">
        <f>IF($N$1023="základní",$J$1023,0)</f>
        <v>0</v>
      </c>
      <c r="BF1023" s="156">
        <f>IF($N$1023="snížená",$J$1023,0)</f>
        <v>0</v>
      </c>
      <c r="BG1023" s="156">
        <f>IF($N$1023="zákl. přenesená",$J$1023,0)</f>
        <v>0</v>
      </c>
      <c r="BH1023" s="156">
        <f>IF($N$1023="sníž. přenesená",$J$1023,0)</f>
        <v>0</v>
      </c>
      <c r="BI1023" s="156">
        <f>IF($N$1023="nulová",$J$1023,0)</f>
        <v>0</v>
      </c>
      <c r="BJ1023" s="89" t="s">
        <v>22</v>
      </c>
      <c r="BK1023" s="156">
        <f>ROUND($I$1023*$H$1023,2)</f>
        <v>0</v>
      </c>
      <c r="BL1023" s="89" t="s">
        <v>236</v>
      </c>
      <c r="BM1023" s="89" t="s">
        <v>968</v>
      </c>
    </row>
    <row r="1024" spans="2:47" s="6" customFormat="1" ht="27" customHeight="1">
      <c r="B1024" s="23"/>
      <c r="C1024" s="24"/>
      <c r="D1024" s="157" t="s">
        <v>136</v>
      </c>
      <c r="E1024" s="24"/>
      <c r="F1024" s="158" t="s">
        <v>969</v>
      </c>
      <c r="G1024" s="24"/>
      <c r="H1024" s="24"/>
      <c r="J1024" s="24"/>
      <c r="K1024" s="24"/>
      <c r="L1024" s="43"/>
      <c r="M1024" s="56"/>
      <c r="N1024" s="24"/>
      <c r="O1024" s="24"/>
      <c r="P1024" s="24"/>
      <c r="Q1024" s="24"/>
      <c r="R1024" s="24"/>
      <c r="S1024" s="24"/>
      <c r="T1024" s="57"/>
      <c r="AT1024" s="6" t="s">
        <v>136</v>
      </c>
      <c r="AU1024" s="6" t="s">
        <v>81</v>
      </c>
    </row>
    <row r="1025" spans="2:47" s="6" customFormat="1" ht="98.25" customHeight="1">
      <c r="B1025" s="23"/>
      <c r="C1025" s="24"/>
      <c r="D1025" s="159" t="s">
        <v>138</v>
      </c>
      <c r="E1025" s="24"/>
      <c r="F1025" s="160" t="s">
        <v>970</v>
      </c>
      <c r="G1025" s="24"/>
      <c r="H1025" s="24"/>
      <c r="J1025" s="24"/>
      <c r="K1025" s="24"/>
      <c r="L1025" s="43"/>
      <c r="M1025" s="56"/>
      <c r="N1025" s="24"/>
      <c r="O1025" s="24"/>
      <c r="P1025" s="24"/>
      <c r="Q1025" s="24"/>
      <c r="R1025" s="24"/>
      <c r="S1025" s="24"/>
      <c r="T1025" s="57"/>
      <c r="AT1025" s="6" t="s">
        <v>138</v>
      </c>
      <c r="AU1025" s="6" t="s">
        <v>81</v>
      </c>
    </row>
    <row r="1026" spans="2:63" s="132" customFormat="1" ht="30.75" customHeight="1">
      <c r="B1026" s="133"/>
      <c r="C1026" s="134"/>
      <c r="D1026" s="134" t="s">
        <v>73</v>
      </c>
      <c r="E1026" s="143" t="s">
        <v>971</v>
      </c>
      <c r="F1026" s="143" t="s">
        <v>972</v>
      </c>
      <c r="G1026" s="134"/>
      <c r="H1026" s="134"/>
      <c r="J1026" s="144">
        <f>$BK$1026</f>
        <v>0</v>
      </c>
      <c r="K1026" s="134"/>
      <c r="L1026" s="137"/>
      <c r="M1026" s="138"/>
      <c r="N1026" s="134"/>
      <c r="O1026" s="134"/>
      <c r="P1026" s="139">
        <f>SUM($P$1027:$P$1100)</f>
        <v>0</v>
      </c>
      <c r="Q1026" s="134"/>
      <c r="R1026" s="139">
        <f>SUM($R$1027:$R$1100)</f>
        <v>1.5513430000000001</v>
      </c>
      <c r="S1026" s="134"/>
      <c r="T1026" s="140">
        <f>SUM($T$1027:$T$1100)</f>
        <v>0</v>
      </c>
      <c r="AR1026" s="141" t="s">
        <v>81</v>
      </c>
      <c r="AT1026" s="141" t="s">
        <v>73</v>
      </c>
      <c r="AU1026" s="141" t="s">
        <v>22</v>
      </c>
      <c r="AY1026" s="141" t="s">
        <v>128</v>
      </c>
      <c r="BK1026" s="142">
        <f>SUM($BK$1027:$BK$1100)</f>
        <v>0</v>
      </c>
    </row>
    <row r="1027" spans="2:65" s="6" customFormat="1" ht="15.75" customHeight="1">
      <c r="B1027" s="23"/>
      <c r="C1027" s="145" t="s">
        <v>973</v>
      </c>
      <c r="D1027" s="145" t="s">
        <v>130</v>
      </c>
      <c r="E1027" s="146" t="s">
        <v>974</v>
      </c>
      <c r="F1027" s="147" t="s">
        <v>975</v>
      </c>
      <c r="G1027" s="148" t="s">
        <v>242</v>
      </c>
      <c r="H1027" s="149">
        <v>68.7</v>
      </c>
      <c r="I1027" s="150"/>
      <c r="J1027" s="151">
        <f>ROUND($I$1027*$H$1027,2)</f>
        <v>0</v>
      </c>
      <c r="K1027" s="147" t="s">
        <v>134</v>
      </c>
      <c r="L1027" s="43"/>
      <c r="M1027" s="152"/>
      <c r="N1027" s="153" t="s">
        <v>45</v>
      </c>
      <c r="O1027" s="24"/>
      <c r="P1027" s="154">
        <f>$O$1027*$H$1027</f>
        <v>0</v>
      </c>
      <c r="Q1027" s="154">
        <v>0.00525</v>
      </c>
      <c r="R1027" s="154">
        <f>$Q$1027*$H$1027</f>
        <v>0.360675</v>
      </c>
      <c r="S1027" s="154">
        <v>0</v>
      </c>
      <c r="T1027" s="155">
        <f>$S$1027*$H$1027</f>
        <v>0</v>
      </c>
      <c r="AR1027" s="89" t="s">
        <v>236</v>
      </c>
      <c r="AT1027" s="89" t="s">
        <v>130</v>
      </c>
      <c r="AU1027" s="89" t="s">
        <v>81</v>
      </c>
      <c r="AY1027" s="6" t="s">
        <v>128</v>
      </c>
      <c r="BE1027" s="156">
        <f>IF($N$1027="základní",$J$1027,0)</f>
        <v>0</v>
      </c>
      <c r="BF1027" s="156">
        <f>IF($N$1027="snížená",$J$1027,0)</f>
        <v>0</v>
      </c>
      <c r="BG1027" s="156">
        <f>IF($N$1027="zákl. přenesená",$J$1027,0)</f>
        <v>0</v>
      </c>
      <c r="BH1027" s="156">
        <f>IF($N$1027="sníž. přenesená",$J$1027,0)</f>
        <v>0</v>
      </c>
      <c r="BI1027" s="156">
        <f>IF($N$1027="nulová",$J$1027,0)</f>
        <v>0</v>
      </c>
      <c r="BJ1027" s="89" t="s">
        <v>22</v>
      </c>
      <c r="BK1027" s="156">
        <f>ROUND($I$1027*$H$1027,2)</f>
        <v>0</v>
      </c>
      <c r="BL1027" s="89" t="s">
        <v>236</v>
      </c>
      <c r="BM1027" s="89" t="s">
        <v>976</v>
      </c>
    </row>
    <row r="1028" spans="2:47" s="6" customFormat="1" ht="27" customHeight="1">
      <c r="B1028" s="23"/>
      <c r="C1028" s="24"/>
      <c r="D1028" s="157" t="s">
        <v>136</v>
      </c>
      <c r="E1028" s="24"/>
      <c r="F1028" s="158" t="s">
        <v>977</v>
      </c>
      <c r="G1028" s="24"/>
      <c r="H1028" s="24"/>
      <c r="J1028" s="24"/>
      <c r="K1028" s="24"/>
      <c r="L1028" s="43"/>
      <c r="M1028" s="56"/>
      <c r="N1028" s="24"/>
      <c r="O1028" s="24"/>
      <c r="P1028" s="24"/>
      <c r="Q1028" s="24"/>
      <c r="R1028" s="24"/>
      <c r="S1028" s="24"/>
      <c r="T1028" s="57"/>
      <c r="AT1028" s="6" t="s">
        <v>136</v>
      </c>
      <c r="AU1028" s="6" t="s">
        <v>81</v>
      </c>
    </row>
    <row r="1029" spans="2:47" s="6" customFormat="1" ht="44.25" customHeight="1">
      <c r="B1029" s="23"/>
      <c r="C1029" s="24"/>
      <c r="D1029" s="159" t="s">
        <v>138</v>
      </c>
      <c r="E1029" s="24"/>
      <c r="F1029" s="160" t="s">
        <v>978</v>
      </c>
      <c r="G1029" s="24"/>
      <c r="H1029" s="24"/>
      <c r="J1029" s="24"/>
      <c r="K1029" s="24"/>
      <c r="L1029" s="43"/>
      <c r="M1029" s="56"/>
      <c r="N1029" s="24"/>
      <c r="O1029" s="24"/>
      <c r="P1029" s="24"/>
      <c r="Q1029" s="24"/>
      <c r="R1029" s="24"/>
      <c r="S1029" s="24"/>
      <c r="T1029" s="57"/>
      <c r="AT1029" s="6" t="s">
        <v>138</v>
      </c>
      <c r="AU1029" s="6" t="s">
        <v>81</v>
      </c>
    </row>
    <row r="1030" spans="2:51" s="6" customFormat="1" ht="15.75" customHeight="1">
      <c r="B1030" s="161"/>
      <c r="C1030" s="162"/>
      <c r="D1030" s="159" t="s">
        <v>140</v>
      </c>
      <c r="E1030" s="162"/>
      <c r="F1030" s="163" t="s">
        <v>979</v>
      </c>
      <c r="G1030" s="162"/>
      <c r="H1030" s="162"/>
      <c r="J1030" s="162"/>
      <c r="K1030" s="162"/>
      <c r="L1030" s="164"/>
      <c r="M1030" s="165"/>
      <c r="N1030" s="162"/>
      <c r="O1030" s="162"/>
      <c r="P1030" s="162"/>
      <c r="Q1030" s="162"/>
      <c r="R1030" s="162"/>
      <c r="S1030" s="162"/>
      <c r="T1030" s="166"/>
      <c r="AT1030" s="167" t="s">
        <v>140</v>
      </c>
      <c r="AU1030" s="167" t="s">
        <v>81</v>
      </c>
      <c r="AV1030" s="167" t="s">
        <v>22</v>
      </c>
      <c r="AW1030" s="167" t="s">
        <v>104</v>
      </c>
      <c r="AX1030" s="167" t="s">
        <v>74</v>
      </c>
      <c r="AY1030" s="167" t="s">
        <v>128</v>
      </c>
    </row>
    <row r="1031" spans="2:51" s="6" customFormat="1" ht="15.75" customHeight="1">
      <c r="B1031" s="161"/>
      <c r="C1031" s="162"/>
      <c r="D1031" s="159" t="s">
        <v>140</v>
      </c>
      <c r="E1031" s="162"/>
      <c r="F1031" s="163" t="s">
        <v>980</v>
      </c>
      <c r="G1031" s="162"/>
      <c r="H1031" s="162"/>
      <c r="J1031" s="162"/>
      <c r="K1031" s="162"/>
      <c r="L1031" s="164"/>
      <c r="M1031" s="165"/>
      <c r="N1031" s="162"/>
      <c r="O1031" s="162"/>
      <c r="P1031" s="162"/>
      <c r="Q1031" s="162"/>
      <c r="R1031" s="162"/>
      <c r="S1031" s="162"/>
      <c r="T1031" s="166"/>
      <c r="AT1031" s="167" t="s">
        <v>140</v>
      </c>
      <c r="AU1031" s="167" t="s">
        <v>81</v>
      </c>
      <c r="AV1031" s="167" t="s">
        <v>22</v>
      </c>
      <c r="AW1031" s="167" t="s">
        <v>104</v>
      </c>
      <c r="AX1031" s="167" t="s">
        <v>74</v>
      </c>
      <c r="AY1031" s="167" t="s">
        <v>128</v>
      </c>
    </row>
    <row r="1032" spans="2:51" s="6" customFormat="1" ht="15.75" customHeight="1">
      <c r="B1032" s="161"/>
      <c r="C1032" s="162"/>
      <c r="D1032" s="159" t="s">
        <v>140</v>
      </c>
      <c r="E1032" s="162"/>
      <c r="F1032" s="163" t="s">
        <v>981</v>
      </c>
      <c r="G1032" s="162"/>
      <c r="H1032" s="162"/>
      <c r="J1032" s="162"/>
      <c r="K1032" s="162"/>
      <c r="L1032" s="164"/>
      <c r="M1032" s="165"/>
      <c r="N1032" s="162"/>
      <c r="O1032" s="162"/>
      <c r="P1032" s="162"/>
      <c r="Q1032" s="162"/>
      <c r="R1032" s="162"/>
      <c r="S1032" s="162"/>
      <c r="T1032" s="166"/>
      <c r="AT1032" s="167" t="s">
        <v>140</v>
      </c>
      <c r="AU1032" s="167" t="s">
        <v>81</v>
      </c>
      <c r="AV1032" s="167" t="s">
        <v>22</v>
      </c>
      <c r="AW1032" s="167" t="s">
        <v>104</v>
      </c>
      <c r="AX1032" s="167" t="s">
        <v>74</v>
      </c>
      <c r="AY1032" s="167" t="s">
        <v>128</v>
      </c>
    </row>
    <row r="1033" spans="2:51" s="6" customFormat="1" ht="15.75" customHeight="1">
      <c r="B1033" s="168"/>
      <c r="C1033" s="169"/>
      <c r="D1033" s="159" t="s">
        <v>140</v>
      </c>
      <c r="E1033" s="169"/>
      <c r="F1033" s="170" t="s">
        <v>418</v>
      </c>
      <c r="G1033" s="169"/>
      <c r="H1033" s="171">
        <v>20</v>
      </c>
      <c r="J1033" s="169"/>
      <c r="K1033" s="169"/>
      <c r="L1033" s="172"/>
      <c r="M1033" s="173"/>
      <c r="N1033" s="169"/>
      <c r="O1033" s="169"/>
      <c r="P1033" s="169"/>
      <c r="Q1033" s="169"/>
      <c r="R1033" s="169"/>
      <c r="S1033" s="169"/>
      <c r="T1033" s="174"/>
      <c r="AT1033" s="175" t="s">
        <v>140</v>
      </c>
      <c r="AU1033" s="175" t="s">
        <v>81</v>
      </c>
      <c r="AV1033" s="175" t="s">
        <v>81</v>
      </c>
      <c r="AW1033" s="175" t="s">
        <v>104</v>
      </c>
      <c r="AX1033" s="175" t="s">
        <v>74</v>
      </c>
      <c r="AY1033" s="175" t="s">
        <v>128</v>
      </c>
    </row>
    <row r="1034" spans="2:51" s="6" customFormat="1" ht="15.75" customHeight="1">
      <c r="B1034" s="161"/>
      <c r="C1034" s="162"/>
      <c r="D1034" s="159" t="s">
        <v>140</v>
      </c>
      <c r="E1034" s="162"/>
      <c r="F1034" s="163" t="s">
        <v>982</v>
      </c>
      <c r="G1034" s="162"/>
      <c r="H1034" s="162"/>
      <c r="J1034" s="162"/>
      <c r="K1034" s="162"/>
      <c r="L1034" s="164"/>
      <c r="M1034" s="165"/>
      <c r="N1034" s="162"/>
      <c r="O1034" s="162"/>
      <c r="P1034" s="162"/>
      <c r="Q1034" s="162"/>
      <c r="R1034" s="162"/>
      <c r="S1034" s="162"/>
      <c r="T1034" s="166"/>
      <c r="AT1034" s="167" t="s">
        <v>140</v>
      </c>
      <c r="AU1034" s="167" t="s">
        <v>81</v>
      </c>
      <c r="AV1034" s="167" t="s">
        <v>22</v>
      </c>
      <c r="AW1034" s="167" t="s">
        <v>104</v>
      </c>
      <c r="AX1034" s="167" t="s">
        <v>74</v>
      </c>
      <c r="AY1034" s="167" t="s">
        <v>128</v>
      </c>
    </row>
    <row r="1035" spans="2:51" s="6" customFormat="1" ht="15.75" customHeight="1">
      <c r="B1035" s="168"/>
      <c r="C1035" s="169"/>
      <c r="D1035" s="159" t="s">
        <v>140</v>
      </c>
      <c r="E1035" s="169"/>
      <c r="F1035" s="170" t="s">
        <v>983</v>
      </c>
      <c r="G1035" s="169"/>
      <c r="H1035" s="171">
        <v>7.7</v>
      </c>
      <c r="J1035" s="169"/>
      <c r="K1035" s="169"/>
      <c r="L1035" s="172"/>
      <c r="M1035" s="173"/>
      <c r="N1035" s="169"/>
      <c r="O1035" s="169"/>
      <c r="P1035" s="169"/>
      <c r="Q1035" s="169"/>
      <c r="R1035" s="169"/>
      <c r="S1035" s="169"/>
      <c r="T1035" s="174"/>
      <c r="AT1035" s="175" t="s">
        <v>140</v>
      </c>
      <c r="AU1035" s="175" t="s">
        <v>81</v>
      </c>
      <c r="AV1035" s="175" t="s">
        <v>81</v>
      </c>
      <c r="AW1035" s="175" t="s">
        <v>104</v>
      </c>
      <c r="AX1035" s="175" t="s">
        <v>74</v>
      </c>
      <c r="AY1035" s="175" t="s">
        <v>128</v>
      </c>
    </row>
    <row r="1036" spans="2:51" s="6" customFormat="1" ht="15.75" customHeight="1">
      <c r="B1036" s="161"/>
      <c r="C1036" s="162"/>
      <c r="D1036" s="159" t="s">
        <v>140</v>
      </c>
      <c r="E1036" s="162"/>
      <c r="F1036" s="163" t="s">
        <v>984</v>
      </c>
      <c r="G1036" s="162"/>
      <c r="H1036" s="162"/>
      <c r="J1036" s="162"/>
      <c r="K1036" s="162"/>
      <c r="L1036" s="164"/>
      <c r="M1036" s="165"/>
      <c r="N1036" s="162"/>
      <c r="O1036" s="162"/>
      <c r="P1036" s="162"/>
      <c r="Q1036" s="162"/>
      <c r="R1036" s="162"/>
      <c r="S1036" s="162"/>
      <c r="T1036" s="166"/>
      <c r="AT1036" s="167" t="s">
        <v>140</v>
      </c>
      <c r="AU1036" s="167" t="s">
        <v>81</v>
      </c>
      <c r="AV1036" s="167" t="s">
        <v>22</v>
      </c>
      <c r="AW1036" s="167" t="s">
        <v>104</v>
      </c>
      <c r="AX1036" s="167" t="s">
        <v>74</v>
      </c>
      <c r="AY1036" s="167" t="s">
        <v>128</v>
      </c>
    </row>
    <row r="1037" spans="2:51" s="6" customFormat="1" ht="15.75" customHeight="1">
      <c r="B1037" s="168"/>
      <c r="C1037" s="169"/>
      <c r="D1037" s="159" t="s">
        <v>140</v>
      </c>
      <c r="E1037" s="169"/>
      <c r="F1037" s="170" t="s">
        <v>627</v>
      </c>
      <c r="G1037" s="169"/>
      <c r="H1037" s="171">
        <v>41</v>
      </c>
      <c r="J1037" s="169"/>
      <c r="K1037" s="169"/>
      <c r="L1037" s="172"/>
      <c r="M1037" s="173"/>
      <c r="N1037" s="169"/>
      <c r="O1037" s="169"/>
      <c r="P1037" s="169"/>
      <c r="Q1037" s="169"/>
      <c r="R1037" s="169"/>
      <c r="S1037" s="169"/>
      <c r="T1037" s="174"/>
      <c r="AT1037" s="175" t="s">
        <v>140</v>
      </c>
      <c r="AU1037" s="175" t="s">
        <v>81</v>
      </c>
      <c r="AV1037" s="175" t="s">
        <v>81</v>
      </c>
      <c r="AW1037" s="175" t="s">
        <v>104</v>
      </c>
      <c r="AX1037" s="175" t="s">
        <v>74</v>
      </c>
      <c r="AY1037" s="175" t="s">
        <v>128</v>
      </c>
    </row>
    <row r="1038" spans="2:51" s="6" customFormat="1" ht="15.75" customHeight="1">
      <c r="B1038" s="184"/>
      <c r="C1038" s="185"/>
      <c r="D1038" s="159" t="s">
        <v>140</v>
      </c>
      <c r="E1038" s="185"/>
      <c r="F1038" s="186" t="s">
        <v>162</v>
      </c>
      <c r="G1038" s="185"/>
      <c r="H1038" s="187">
        <v>68.7</v>
      </c>
      <c r="J1038" s="185"/>
      <c r="K1038" s="185"/>
      <c r="L1038" s="188"/>
      <c r="M1038" s="189"/>
      <c r="N1038" s="185"/>
      <c r="O1038" s="185"/>
      <c r="P1038" s="185"/>
      <c r="Q1038" s="185"/>
      <c r="R1038" s="185"/>
      <c r="S1038" s="185"/>
      <c r="T1038" s="190"/>
      <c r="AT1038" s="191" t="s">
        <v>140</v>
      </c>
      <c r="AU1038" s="191" t="s">
        <v>81</v>
      </c>
      <c r="AV1038" s="191" t="s">
        <v>84</v>
      </c>
      <c r="AW1038" s="191" t="s">
        <v>104</v>
      </c>
      <c r="AX1038" s="191" t="s">
        <v>74</v>
      </c>
      <c r="AY1038" s="191" t="s">
        <v>128</v>
      </c>
    </row>
    <row r="1039" spans="2:51" s="6" customFormat="1" ht="15.75" customHeight="1">
      <c r="B1039" s="176"/>
      <c r="C1039" s="177"/>
      <c r="D1039" s="159" t="s">
        <v>140</v>
      </c>
      <c r="E1039" s="177"/>
      <c r="F1039" s="178" t="s">
        <v>143</v>
      </c>
      <c r="G1039" s="177"/>
      <c r="H1039" s="179">
        <v>68.7</v>
      </c>
      <c r="J1039" s="177"/>
      <c r="K1039" s="177"/>
      <c r="L1039" s="180"/>
      <c r="M1039" s="181"/>
      <c r="N1039" s="177"/>
      <c r="O1039" s="177"/>
      <c r="P1039" s="177"/>
      <c r="Q1039" s="177"/>
      <c r="R1039" s="177"/>
      <c r="S1039" s="177"/>
      <c r="T1039" s="182"/>
      <c r="AT1039" s="183" t="s">
        <v>140</v>
      </c>
      <c r="AU1039" s="183" t="s">
        <v>81</v>
      </c>
      <c r="AV1039" s="183" t="s">
        <v>87</v>
      </c>
      <c r="AW1039" s="183" t="s">
        <v>104</v>
      </c>
      <c r="AX1039" s="183" t="s">
        <v>22</v>
      </c>
      <c r="AY1039" s="183" t="s">
        <v>128</v>
      </c>
    </row>
    <row r="1040" spans="2:65" s="6" customFormat="1" ht="15.75" customHeight="1">
      <c r="B1040" s="23"/>
      <c r="C1040" s="145" t="s">
        <v>985</v>
      </c>
      <c r="D1040" s="145" t="s">
        <v>130</v>
      </c>
      <c r="E1040" s="146" t="s">
        <v>986</v>
      </c>
      <c r="F1040" s="147" t="s">
        <v>987</v>
      </c>
      <c r="G1040" s="148" t="s">
        <v>242</v>
      </c>
      <c r="H1040" s="149">
        <v>137.4</v>
      </c>
      <c r="I1040" s="150"/>
      <c r="J1040" s="151">
        <f>ROUND($I$1040*$H$1040,2)</f>
        <v>0</v>
      </c>
      <c r="K1040" s="147" t="s">
        <v>134</v>
      </c>
      <c r="L1040" s="43"/>
      <c r="M1040" s="152"/>
      <c r="N1040" s="153" t="s">
        <v>45</v>
      </c>
      <c r="O1040" s="24"/>
      <c r="P1040" s="154">
        <f>$O$1040*$H$1040</f>
        <v>0</v>
      </c>
      <c r="Q1040" s="154">
        <v>0.00184</v>
      </c>
      <c r="R1040" s="154">
        <f>$Q$1040*$H$1040</f>
        <v>0.25281600000000004</v>
      </c>
      <c r="S1040" s="154">
        <v>0</v>
      </c>
      <c r="T1040" s="155">
        <f>$S$1040*$H$1040</f>
        <v>0</v>
      </c>
      <c r="AR1040" s="89" t="s">
        <v>236</v>
      </c>
      <c r="AT1040" s="89" t="s">
        <v>130</v>
      </c>
      <c r="AU1040" s="89" t="s">
        <v>81</v>
      </c>
      <c r="AY1040" s="6" t="s">
        <v>128</v>
      </c>
      <c r="BE1040" s="156">
        <f>IF($N$1040="základní",$J$1040,0)</f>
        <v>0</v>
      </c>
      <c r="BF1040" s="156">
        <f>IF($N$1040="snížená",$J$1040,0)</f>
        <v>0</v>
      </c>
      <c r="BG1040" s="156">
        <f>IF($N$1040="zákl. přenesená",$J$1040,0)</f>
        <v>0</v>
      </c>
      <c r="BH1040" s="156">
        <f>IF($N$1040="sníž. přenesená",$J$1040,0)</f>
        <v>0</v>
      </c>
      <c r="BI1040" s="156">
        <f>IF($N$1040="nulová",$J$1040,0)</f>
        <v>0</v>
      </c>
      <c r="BJ1040" s="89" t="s">
        <v>22</v>
      </c>
      <c r="BK1040" s="156">
        <f>ROUND($I$1040*$H$1040,2)</f>
        <v>0</v>
      </c>
      <c r="BL1040" s="89" t="s">
        <v>236</v>
      </c>
      <c r="BM1040" s="89" t="s">
        <v>988</v>
      </c>
    </row>
    <row r="1041" spans="2:47" s="6" customFormat="1" ht="27" customHeight="1">
      <c r="B1041" s="23"/>
      <c r="C1041" s="24"/>
      <c r="D1041" s="157" t="s">
        <v>136</v>
      </c>
      <c r="E1041" s="24"/>
      <c r="F1041" s="158" t="s">
        <v>989</v>
      </c>
      <c r="G1041" s="24"/>
      <c r="H1041" s="24"/>
      <c r="J1041" s="24"/>
      <c r="K1041" s="24"/>
      <c r="L1041" s="43"/>
      <c r="M1041" s="56"/>
      <c r="N1041" s="24"/>
      <c r="O1041" s="24"/>
      <c r="P1041" s="24"/>
      <c r="Q1041" s="24"/>
      <c r="R1041" s="24"/>
      <c r="S1041" s="24"/>
      <c r="T1041" s="57"/>
      <c r="AT1041" s="6" t="s">
        <v>136</v>
      </c>
      <c r="AU1041" s="6" t="s">
        <v>81</v>
      </c>
    </row>
    <row r="1042" spans="2:47" s="6" customFormat="1" ht="44.25" customHeight="1">
      <c r="B1042" s="23"/>
      <c r="C1042" s="24"/>
      <c r="D1042" s="159" t="s">
        <v>138</v>
      </c>
      <c r="E1042" s="24"/>
      <c r="F1042" s="160" t="s">
        <v>978</v>
      </c>
      <c r="G1042" s="24"/>
      <c r="H1042" s="24"/>
      <c r="J1042" s="24"/>
      <c r="K1042" s="24"/>
      <c r="L1042" s="43"/>
      <c r="M1042" s="56"/>
      <c r="N1042" s="24"/>
      <c r="O1042" s="24"/>
      <c r="P1042" s="24"/>
      <c r="Q1042" s="24"/>
      <c r="R1042" s="24"/>
      <c r="S1042" s="24"/>
      <c r="T1042" s="57"/>
      <c r="AT1042" s="6" t="s">
        <v>138</v>
      </c>
      <c r="AU1042" s="6" t="s">
        <v>81</v>
      </c>
    </row>
    <row r="1043" spans="2:51" s="6" customFormat="1" ht="15.75" customHeight="1">
      <c r="B1043" s="161"/>
      <c r="C1043" s="162"/>
      <c r="D1043" s="159" t="s">
        <v>140</v>
      </c>
      <c r="E1043" s="162"/>
      <c r="F1043" s="163" t="s">
        <v>990</v>
      </c>
      <c r="G1043" s="162"/>
      <c r="H1043" s="162"/>
      <c r="J1043" s="162"/>
      <c r="K1043" s="162"/>
      <c r="L1043" s="164"/>
      <c r="M1043" s="165"/>
      <c r="N1043" s="162"/>
      <c r="O1043" s="162"/>
      <c r="P1043" s="162"/>
      <c r="Q1043" s="162"/>
      <c r="R1043" s="162"/>
      <c r="S1043" s="162"/>
      <c r="T1043" s="166"/>
      <c r="AT1043" s="167" t="s">
        <v>140</v>
      </c>
      <c r="AU1043" s="167" t="s">
        <v>81</v>
      </c>
      <c r="AV1043" s="167" t="s">
        <v>22</v>
      </c>
      <c r="AW1043" s="167" t="s">
        <v>104</v>
      </c>
      <c r="AX1043" s="167" t="s">
        <v>74</v>
      </c>
      <c r="AY1043" s="167" t="s">
        <v>128</v>
      </c>
    </row>
    <row r="1044" spans="2:51" s="6" customFormat="1" ht="15.75" customHeight="1">
      <c r="B1044" s="161"/>
      <c r="C1044" s="162"/>
      <c r="D1044" s="159" t="s">
        <v>140</v>
      </c>
      <c r="E1044" s="162"/>
      <c r="F1044" s="163" t="s">
        <v>980</v>
      </c>
      <c r="G1044" s="162"/>
      <c r="H1044" s="162"/>
      <c r="J1044" s="162"/>
      <c r="K1044" s="162"/>
      <c r="L1044" s="164"/>
      <c r="M1044" s="165"/>
      <c r="N1044" s="162"/>
      <c r="O1044" s="162"/>
      <c r="P1044" s="162"/>
      <c r="Q1044" s="162"/>
      <c r="R1044" s="162"/>
      <c r="S1044" s="162"/>
      <c r="T1044" s="166"/>
      <c r="AT1044" s="167" t="s">
        <v>140</v>
      </c>
      <c r="AU1044" s="167" t="s">
        <v>81</v>
      </c>
      <c r="AV1044" s="167" t="s">
        <v>22</v>
      </c>
      <c r="AW1044" s="167" t="s">
        <v>104</v>
      </c>
      <c r="AX1044" s="167" t="s">
        <v>74</v>
      </c>
      <c r="AY1044" s="167" t="s">
        <v>128</v>
      </c>
    </row>
    <row r="1045" spans="2:51" s="6" customFormat="1" ht="15.75" customHeight="1">
      <c r="B1045" s="161"/>
      <c r="C1045" s="162"/>
      <c r="D1045" s="159" t="s">
        <v>140</v>
      </c>
      <c r="E1045" s="162"/>
      <c r="F1045" s="163" t="s">
        <v>991</v>
      </c>
      <c r="G1045" s="162"/>
      <c r="H1045" s="162"/>
      <c r="J1045" s="162"/>
      <c r="K1045" s="162"/>
      <c r="L1045" s="164"/>
      <c r="M1045" s="165"/>
      <c r="N1045" s="162"/>
      <c r="O1045" s="162"/>
      <c r="P1045" s="162"/>
      <c r="Q1045" s="162"/>
      <c r="R1045" s="162"/>
      <c r="S1045" s="162"/>
      <c r="T1045" s="166"/>
      <c r="AT1045" s="167" t="s">
        <v>140</v>
      </c>
      <c r="AU1045" s="167" t="s">
        <v>81</v>
      </c>
      <c r="AV1045" s="167" t="s">
        <v>22</v>
      </c>
      <c r="AW1045" s="167" t="s">
        <v>104</v>
      </c>
      <c r="AX1045" s="167" t="s">
        <v>74</v>
      </c>
      <c r="AY1045" s="167" t="s">
        <v>128</v>
      </c>
    </row>
    <row r="1046" spans="2:51" s="6" customFormat="1" ht="15.75" customHeight="1">
      <c r="B1046" s="168"/>
      <c r="C1046" s="169"/>
      <c r="D1046" s="159" t="s">
        <v>140</v>
      </c>
      <c r="E1046" s="169"/>
      <c r="F1046" s="170" t="s">
        <v>992</v>
      </c>
      <c r="G1046" s="169"/>
      <c r="H1046" s="171">
        <v>40</v>
      </c>
      <c r="J1046" s="169"/>
      <c r="K1046" s="169"/>
      <c r="L1046" s="172"/>
      <c r="M1046" s="173"/>
      <c r="N1046" s="169"/>
      <c r="O1046" s="169"/>
      <c r="P1046" s="169"/>
      <c r="Q1046" s="169"/>
      <c r="R1046" s="169"/>
      <c r="S1046" s="169"/>
      <c r="T1046" s="174"/>
      <c r="AT1046" s="175" t="s">
        <v>140</v>
      </c>
      <c r="AU1046" s="175" t="s">
        <v>81</v>
      </c>
      <c r="AV1046" s="175" t="s">
        <v>81</v>
      </c>
      <c r="AW1046" s="175" t="s">
        <v>104</v>
      </c>
      <c r="AX1046" s="175" t="s">
        <v>74</v>
      </c>
      <c r="AY1046" s="175" t="s">
        <v>128</v>
      </c>
    </row>
    <row r="1047" spans="2:51" s="6" customFormat="1" ht="15.75" customHeight="1">
      <c r="B1047" s="161"/>
      <c r="C1047" s="162"/>
      <c r="D1047" s="159" t="s">
        <v>140</v>
      </c>
      <c r="E1047" s="162"/>
      <c r="F1047" s="163" t="s">
        <v>993</v>
      </c>
      <c r="G1047" s="162"/>
      <c r="H1047" s="162"/>
      <c r="J1047" s="162"/>
      <c r="K1047" s="162"/>
      <c r="L1047" s="164"/>
      <c r="M1047" s="165"/>
      <c r="N1047" s="162"/>
      <c r="O1047" s="162"/>
      <c r="P1047" s="162"/>
      <c r="Q1047" s="162"/>
      <c r="R1047" s="162"/>
      <c r="S1047" s="162"/>
      <c r="T1047" s="166"/>
      <c r="AT1047" s="167" t="s">
        <v>140</v>
      </c>
      <c r="AU1047" s="167" t="s">
        <v>81</v>
      </c>
      <c r="AV1047" s="167" t="s">
        <v>22</v>
      </c>
      <c r="AW1047" s="167" t="s">
        <v>104</v>
      </c>
      <c r="AX1047" s="167" t="s">
        <v>74</v>
      </c>
      <c r="AY1047" s="167" t="s">
        <v>128</v>
      </c>
    </row>
    <row r="1048" spans="2:51" s="6" customFormat="1" ht="15.75" customHeight="1">
      <c r="B1048" s="168"/>
      <c r="C1048" s="169"/>
      <c r="D1048" s="159" t="s">
        <v>140</v>
      </c>
      <c r="E1048" s="169"/>
      <c r="F1048" s="170" t="s">
        <v>994</v>
      </c>
      <c r="G1048" s="169"/>
      <c r="H1048" s="171">
        <v>15.4</v>
      </c>
      <c r="J1048" s="169"/>
      <c r="K1048" s="169"/>
      <c r="L1048" s="172"/>
      <c r="M1048" s="173"/>
      <c r="N1048" s="169"/>
      <c r="O1048" s="169"/>
      <c r="P1048" s="169"/>
      <c r="Q1048" s="169"/>
      <c r="R1048" s="169"/>
      <c r="S1048" s="169"/>
      <c r="T1048" s="174"/>
      <c r="AT1048" s="175" t="s">
        <v>140</v>
      </c>
      <c r="AU1048" s="175" t="s">
        <v>81</v>
      </c>
      <c r="AV1048" s="175" t="s">
        <v>81</v>
      </c>
      <c r="AW1048" s="175" t="s">
        <v>104</v>
      </c>
      <c r="AX1048" s="175" t="s">
        <v>74</v>
      </c>
      <c r="AY1048" s="175" t="s">
        <v>128</v>
      </c>
    </row>
    <row r="1049" spans="2:51" s="6" customFormat="1" ht="15.75" customHeight="1">
      <c r="B1049" s="161"/>
      <c r="C1049" s="162"/>
      <c r="D1049" s="159" t="s">
        <v>140</v>
      </c>
      <c r="E1049" s="162"/>
      <c r="F1049" s="163" t="s">
        <v>995</v>
      </c>
      <c r="G1049" s="162"/>
      <c r="H1049" s="162"/>
      <c r="J1049" s="162"/>
      <c r="K1049" s="162"/>
      <c r="L1049" s="164"/>
      <c r="M1049" s="165"/>
      <c r="N1049" s="162"/>
      <c r="O1049" s="162"/>
      <c r="P1049" s="162"/>
      <c r="Q1049" s="162"/>
      <c r="R1049" s="162"/>
      <c r="S1049" s="162"/>
      <c r="T1049" s="166"/>
      <c r="AT1049" s="167" t="s">
        <v>140</v>
      </c>
      <c r="AU1049" s="167" t="s">
        <v>81</v>
      </c>
      <c r="AV1049" s="167" t="s">
        <v>22</v>
      </c>
      <c r="AW1049" s="167" t="s">
        <v>104</v>
      </c>
      <c r="AX1049" s="167" t="s">
        <v>74</v>
      </c>
      <c r="AY1049" s="167" t="s">
        <v>128</v>
      </c>
    </row>
    <row r="1050" spans="2:51" s="6" customFormat="1" ht="15.75" customHeight="1">
      <c r="B1050" s="168"/>
      <c r="C1050" s="169"/>
      <c r="D1050" s="159" t="s">
        <v>140</v>
      </c>
      <c r="E1050" s="169"/>
      <c r="F1050" s="170" t="s">
        <v>996</v>
      </c>
      <c r="G1050" s="169"/>
      <c r="H1050" s="171">
        <v>82</v>
      </c>
      <c r="J1050" s="169"/>
      <c r="K1050" s="169"/>
      <c r="L1050" s="172"/>
      <c r="M1050" s="173"/>
      <c r="N1050" s="169"/>
      <c r="O1050" s="169"/>
      <c r="P1050" s="169"/>
      <c r="Q1050" s="169"/>
      <c r="R1050" s="169"/>
      <c r="S1050" s="169"/>
      <c r="T1050" s="174"/>
      <c r="AT1050" s="175" t="s">
        <v>140</v>
      </c>
      <c r="AU1050" s="175" t="s">
        <v>81</v>
      </c>
      <c r="AV1050" s="175" t="s">
        <v>81</v>
      </c>
      <c r="AW1050" s="175" t="s">
        <v>104</v>
      </c>
      <c r="AX1050" s="175" t="s">
        <v>74</v>
      </c>
      <c r="AY1050" s="175" t="s">
        <v>128</v>
      </c>
    </row>
    <row r="1051" spans="2:51" s="6" customFormat="1" ht="15.75" customHeight="1">
      <c r="B1051" s="184"/>
      <c r="C1051" s="185"/>
      <c r="D1051" s="159" t="s">
        <v>140</v>
      </c>
      <c r="E1051" s="185"/>
      <c r="F1051" s="186" t="s">
        <v>162</v>
      </c>
      <c r="G1051" s="185"/>
      <c r="H1051" s="187">
        <v>137.4</v>
      </c>
      <c r="J1051" s="185"/>
      <c r="K1051" s="185"/>
      <c r="L1051" s="188"/>
      <c r="M1051" s="189"/>
      <c r="N1051" s="185"/>
      <c r="O1051" s="185"/>
      <c r="P1051" s="185"/>
      <c r="Q1051" s="185"/>
      <c r="R1051" s="185"/>
      <c r="S1051" s="185"/>
      <c r="T1051" s="190"/>
      <c r="AT1051" s="191" t="s">
        <v>140</v>
      </c>
      <c r="AU1051" s="191" t="s">
        <v>81</v>
      </c>
      <c r="AV1051" s="191" t="s">
        <v>84</v>
      </c>
      <c r="AW1051" s="191" t="s">
        <v>104</v>
      </c>
      <c r="AX1051" s="191" t="s">
        <v>74</v>
      </c>
      <c r="AY1051" s="191" t="s">
        <v>128</v>
      </c>
    </row>
    <row r="1052" spans="2:51" s="6" customFormat="1" ht="15.75" customHeight="1">
      <c r="B1052" s="176"/>
      <c r="C1052" s="177"/>
      <c r="D1052" s="159" t="s">
        <v>140</v>
      </c>
      <c r="E1052" s="177"/>
      <c r="F1052" s="178" t="s">
        <v>143</v>
      </c>
      <c r="G1052" s="177"/>
      <c r="H1052" s="179">
        <v>137.4</v>
      </c>
      <c r="J1052" s="177"/>
      <c r="K1052" s="177"/>
      <c r="L1052" s="180"/>
      <c r="M1052" s="181"/>
      <c r="N1052" s="177"/>
      <c r="O1052" s="177"/>
      <c r="P1052" s="177"/>
      <c r="Q1052" s="177"/>
      <c r="R1052" s="177"/>
      <c r="S1052" s="177"/>
      <c r="T1052" s="182"/>
      <c r="AT1052" s="183" t="s">
        <v>140</v>
      </c>
      <c r="AU1052" s="183" t="s">
        <v>81</v>
      </c>
      <c r="AV1052" s="183" t="s">
        <v>87</v>
      </c>
      <c r="AW1052" s="183" t="s">
        <v>104</v>
      </c>
      <c r="AX1052" s="183" t="s">
        <v>22</v>
      </c>
      <c r="AY1052" s="183" t="s">
        <v>128</v>
      </c>
    </row>
    <row r="1053" spans="2:65" s="6" customFormat="1" ht="15.75" customHeight="1">
      <c r="B1053" s="23"/>
      <c r="C1053" s="145" t="s">
        <v>997</v>
      </c>
      <c r="D1053" s="145" t="s">
        <v>130</v>
      </c>
      <c r="E1053" s="146" t="s">
        <v>998</v>
      </c>
      <c r="F1053" s="147" t="s">
        <v>999</v>
      </c>
      <c r="G1053" s="148" t="s">
        <v>242</v>
      </c>
      <c r="H1053" s="149">
        <v>137.4</v>
      </c>
      <c r="I1053" s="150"/>
      <c r="J1053" s="151">
        <f>ROUND($I$1053*$H$1053,2)</f>
        <v>0</v>
      </c>
      <c r="K1053" s="147" t="s">
        <v>134</v>
      </c>
      <c r="L1053" s="43"/>
      <c r="M1053" s="152"/>
      <c r="N1053" s="153" t="s">
        <v>45</v>
      </c>
      <c r="O1053" s="24"/>
      <c r="P1053" s="154">
        <f>$O$1053*$H$1053</f>
        <v>0</v>
      </c>
      <c r="Q1053" s="154">
        <v>0.00296</v>
      </c>
      <c r="R1053" s="154">
        <f>$Q$1053*$H$1053</f>
        <v>0.406704</v>
      </c>
      <c r="S1053" s="154">
        <v>0</v>
      </c>
      <c r="T1053" s="155">
        <f>$S$1053*$H$1053</f>
        <v>0</v>
      </c>
      <c r="AR1053" s="89" t="s">
        <v>236</v>
      </c>
      <c r="AT1053" s="89" t="s">
        <v>130</v>
      </c>
      <c r="AU1053" s="89" t="s">
        <v>81</v>
      </c>
      <c r="AY1053" s="6" t="s">
        <v>128</v>
      </c>
      <c r="BE1053" s="156">
        <f>IF($N$1053="základní",$J$1053,0)</f>
        <v>0</v>
      </c>
      <c r="BF1053" s="156">
        <f>IF($N$1053="snížená",$J$1053,0)</f>
        <v>0</v>
      </c>
      <c r="BG1053" s="156">
        <f>IF($N$1053="zákl. přenesená",$J$1053,0)</f>
        <v>0</v>
      </c>
      <c r="BH1053" s="156">
        <f>IF($N$1053="sníž. přenesená",$J$1053,0)</f>
        <v>0</v>
      </c>
      <c r="BI1053" s="156">
        <f>IF($N$1053="nulová",$J$1053,0)</f>
        <v>0</v>
      </c>
      <c r="BJ1053" s="89" t="s">
        <v>22</v>
      </c>
      <c r="BK1053" s="156">
        <f>ROUND($I$1053*$H$1053,2)</f>
        <v>0</v>
      </c>
      <c r="BL1053" s="89" t="s">
        <v>236</v>
      </c>
      <c r="BM1053" s="89" t="s">
        <v>1000</v>
      </c>
    </row>
    <row r="1054" spans="2:47" s="6" customFormat="1" ht="27" customHeight="1">
      <c r="B1054" s="23"/>
      <c r="C1054" s="24"/>
      <c r="D1054" s="157" t="s">
        <v>136</v>
      </c>
      <c r="E1054" s="24"/>
      <c r="F1054" s="158" t="s">
        <v>1001</v>
      </c>
      <c r="G1054" s="24"/>
      <c r="H1054" s="24"/>
      <c r="J1054" s="24"/>
      <c r="K1054" s="24"/>
      <c r="L1054" s="43"/>
      <c r="M1054" s="56"/>
      <c r="N1054" s="24"/>
      <c r="O1054" s="24"/>
      <c r="P1054" s="24"/>
      <c r="Q1054" s="24"/>
      <c r="R1054" s="24"/>
      <c r="S1054" s="24"/>
      <c r="T1054" s="57"/>
      <c r="AT1054" s="6" t="s">
        <v>136</v>
      </c>
      <c r="AU1054" s="6" t="s">
        <v>81</v>
      </c>
    </row>
    <row r="1055" spans="2:47" s="6" customFormat="1" ht="44.25" customHeight="1">
      <c r="B1055" s="23"/>
      <c r="C1055" s="24"/>
      <c r="D1055" s="159" t="s">
        <v>138</v>
      </c>
      <c r="E1055" s="24"/>
      <c r="F1055" s="160" t="s">
        <v>978</v>
      </c>
      <c r="G1055" s="24"/>
      <c r="H1055" s="24"/>
      <c r="J1055" s="24"/>
      <c r="K1055" s="24"/>
      <c r="L1055" s="43"/>
      <c r="M1055" s="56"/>
      <c r="N1055" s="24"/>
      <c r="O1055" s="24"/>
      <c r="P1055" s="24"/>
      <c r="Q1055" s="24"/>
      <c r="R1055" s="24"/>
      <c r="S1055" s="24"/>
      <c r="T1055" s="57"/>
      <c r="AT1055" s="6" t="s">
        <v>138</v>
      </c>
      <c r="AU1055" s="6" t="s">
        <v>81</v>
      </c>
    </row>
    <row r="1056" spans="2:51" s="6" customFormat="1" ht="15.75" customHeight="1">
      <c r="B1056" s="161"/>
      <c r="C1056" s="162"/>
      <c r="D1056" s="159" t="s">
        <v>140</v>
      </c>
      <c r="E1056" s="162"/>
      <c r="F1056" s="163" t="s">
        <v>1002</v>
      </c>
      <c r="G1056" s="162"/>
      <c r="H1056" s="162"/>
      <c r="J1056" s="162"/>
      <c r="K1056" s="162"/>
      <c r="L1056" s="164"/>
      <c r="M1056" s="165"/>
      <c r="N1056" s="162"/>
      <c r="O1056" s="162"/>
      <c r="P1056" s="162"/>
      <c r="Q1056" s="162"/>
      <c r="R1056" s="162"/>
      <c r="S1056" s="162"/>
      <c r="T1056" s="166"/>
      <c r="AT1056" s="167" t="s">
        <v>140</v>
      </c>
      <c r="AU1056" s="167" t="s">
        <v>81</v>
      </c>
      <c r="AV1056" s="167" t="s">
        <v>22</v>
      </c>
      <c r="AW1056" s="167" t="s">
        <v>104</v>
      </c>
      <c r="AX1056" s="167" t="s">
        <v>74</v>
      </c>
      <c r="AY1056" s="167" t="s">
        <v>128</v>
      </c>
    </row>
    <row r="1057" spans="2:51" s="6" customFormat="1" ht="15.75" customHeight="1">
      <c r="B1057" s="161"/>
      <c r="C1057" s="162"/>
      <c r="D1057" s="159" t="s">
        <v>140</v>
      </c>
      <c r="E1057" s="162"/>
      <c r="F1057" s="163" t="s">
        <v>980</v>
      </c>
      <c r="G1057" s="162"/>
      <c r="H1057" s="162"/>
      <c r="J1057" s="162"/>
      <c r="K1057" s="162"/>
      <c r="L1057" s="164"/>
      <c r="M1057" s="165"/>
      <c r="N1057" s="162"/>
      <c r="O1057" s="162"/>
      <c r="P1057" s="162"/>
      <c r="Q1057" s="162"/>
      <c r="R1057" s="162"/>
      <c r="S1057" s="162"/>
      <c r="T1057" s="166"/>
      <c r="AT1057" s="167" t="s">
        <v>140</v>
      </c>
      <c r="AU1057" s="167" t="s">
        <v>81</v>
      </c>
      <c r="AV1057" s="167" t="s">
        <v>22</v>
      </c>
      <c r="AW1057" s="167" t="s">
        <v>104</v>
      </c>
      <c r="AX1057" s="167" t="s">
        <v>74</v>
      </c>
      <c r="AY1057" s="167" t="s">
        <v>128</v>
      </c>
    </row>
    <row r="1058" spans="2:51" s="6" customFormat="1" ht="15.75" customHeight="1">
      <c r="B1058" s="161"/>
      <c r="C1058" s="162"/>
      <c r="D1058" s="159" t="s">
        <v>140</v>
      </c>
      <c r="E1058" s="162"/>
      <c r="F1058" s="163" t="s">
        <v>1003</v>
      </c>
      <c r="G1058" s="162"/>
      <c r="H1058" s="162"/>
      <c r="J1058" s="162"/>
      <c r="K1058" s="162"/>
      <c r="L1058" s="164"/>
      <c r="M1058" s="165"/>
      <c r="N1058" s="162"/>
      <c r="O1058" s="162"/>
      <c r="P1058" s="162"/>
      <c r="Q1058" s="162"/>
      <c r="R1058" s="162"/>
      <c r="S1058" s="162"/>
      <c r="T1058" s="166"/>
      <c r="AT1058" s="167" t="s">
        <v>140</v>
      </c>
      <c r="AU1058" s="167" t="s">
        <v>81</v>
      </c>
      <c r="AV1058" s="167" t="s">
        <v>22</v>
      </c>
      <c r="AW1058" s="167" t="s">
        <v>104</v>
      </c>
      <c r="AX1058" s="167" t="s">
        <v>74</v>
      </c>
      <c r="AY1058" s="167" t="s">
        <v>128</v>
      </c>
    </row>
    <row r="1059" spans="2:51" s="6" customFormat="1" ht="15.75" customHeight="1">
      <c r="B1059" s="168"/>
      <c r="C1059" s="169"/>
      <c r="D1059" s="159" t="s">
        <v>140</v>
      </c>
      <c r="E1059" s="169"/>
      <c r="F1059" s="170" t="s">
        <v>996</v>
      </c>
      <c r="G1059" s="169"/>
      <c r="H1059" s="171">
        <v>82</v>
      </c>
      <c r="J1059" s="169"/>
      <c r="K1059" s="169"/>
      <c r="L1059" s="172"/>
      <c r="M1059" s="173"/>
      <c r="N1059" s="169"/>
      <c r="O1059" s="169"/>
      <c r="P1059" s="169"/>
      <c r="Q1059" s="169"/>
      <c r="R1059" s="169"/>
      <c r="S1059" s="169"/>
      <c r="T1059" s="174"/>
      <c r="AT1059" s="175" t="s">
        <v>140</v>
      </c>
      <c r="AU1059" s="175" t="s">
        <v>81</v>
      </c>
      <c r="AV1059" s="175" t="s">
        <v>81</v>
      </c>
      <c r="AW1059" s="175" t="s">
        <v>104</v>
      </c>
      <c r="AX1059" s="175" t="s">
        <v>74</v>
      </c>
      <c r="AY1059" s="175" t="s">
        <v>128</v>
      </c>
    </row>
    <row r="1060" spans="2:51" s="6" customFormat="1" ht="15.75" customHeight="1">
      <c r="B1060" s="161"/>
      <c r="C1060" s="162"/>
      <c r="D1060" s="159" t="s">
        <v>140</v>
      </c>
      <c r="E1060" s="162"/>
      <c r="F1060" s="163" t="s">
        <v>1004</v>
      </c>
      <c r="G1060" s="162"/>
      <c r="H1060" s="162"/>
      <c r="J1060" s="162"/>
      <c r="K1060" s="162"/>
      <c r="L1060" s="164"/>
      <c r="M1060" s="165"/>
      <c r="N1060" s="162"/>
      <c r="O1060" s="162"/>
      <c r="P1060" s="162"/>
      <c r="Q1060" s="162"/>
      <c r="R1060" s="162"/>
      <c r="S1060" s="162"/>
      <c r="T1060" s="166"/>
      <c r="AT1060" s="167" t="s">
        <v>140</v>
      </c>
      <c r="AU1060" s="167" t="s">
        <v>81</v>
      </c>
      <c r="AV1060" s="167" t="s">
        <v>22</v>
      </c>
      <c r="AW1060" s="167" t="s">
        <v>104</v>
      </c>
      <c r="AX1060" s="167" t="s">
        <v>74</v>
      </c>
      <c r="AY1060" s="167" t="s">
        <v>128</v>
      </c>
    </row>
    <row r="1061" spans="2:51" s="6" customFormat="1" ht="15.75" customHeight="1">
      <c r="B1061" s="168"/>
      <c r="C1061" s="169"/>
      <c r="D1061" s="159" t="s">
        <v>140</v>
      </c>
      <c r="E1061" s="169"/>
      <c r="F1061" s="170" t="s">
        <v>994</v>
      </c>
      <c r="G1061" s="169"/>
      <c r="H1061" s="171">
        <v>15.4</v>
      </c>
      <c r="J1061" s="169"/>
      <c r="K1061" s="169"/>
      <c r="L1061" s="172"/>
      <c r="M1061" s="173"/>
      <c r="N1061" s="169"/>
      <c r="O1061" s="169"/>
      <c r="P1061" s="169"/>
      <c r="Q1061" s="169"/>
      <c r="R1061" s="169"/>
      <c r="S1061" s="169"/>
      <c r="T1061" s="174"/>
      <c r="AT1061" s="175" t="s">
        <v>140</v>
      </c>
      <c r="AU1061" s="175" t="s">
        <v>81</v>
      </c>
      <c r="AV1061" s="175" t="s">
        <v>81</v>
      </c>
      <c r="AW1061" s="175" t="s">
        <v>104</v>
      </c>
      <c r="AX1061" s="175" t="s">
        <v>74</v>
      </c>
      <c r="AY1061" s="175" t="s">
        <v>128</v>
      </c>
    </row>
    <row r="1062" spans="2:51" s="6" customFormat="1" ht="15.75" customHeight="1">
      <c r="B1062" s="161"/>
      <c r="C1062" s="162"/>
      <c r="D1062" s="159" t="s">
        <v>140</v>
      </c>
      <c r="E1062" s="162"/>
      <c r="F1062" s="163" t="s">
        <v>1005</v>
      </c>
      <c r="G1062" s="162"/>
      <c r="H1062" s="162"/>
      <c r="J1062" s="162"/>
      <c r="K1062" s="162"/>
      <c r="L1062" s="164"/>
      <c r="M1062" s="165"/>
      <c r="N1062" s="162"/>
      <c r="O1062" s="162"/>
      <c r="P1062" s="162"/>
      <c r="Q1062" s="162"/>
      <c r="R1062" s="162"/>
      <c r="S1062" s="162"/>
      <c r="T1062" s="166"/>
      <c r="AT1062" s="167" t="s">
        <v>140</v>
      </c>
      <c r="AU1062" s="167" t="s">
        <v>81</v>
      </c>
      <c r="AV1062" s="167" t="s">
        <v>22</v>
      </c>
      <c r="AW1062" s="167" t="s">
        <v>104</v>
      </c>
      <c r="AX1062" s="167" t="s">
        <v>74</v>
      </c>
      <c r="AY1062" s="167" t="s">
        <v>128</v>
      </c>
    </row>
    <row r="1063" spans="2:51" s="6" customFormat="1" ht="15.75" customHeight="1">
      <c r="B1063" s="168"/>
      <c r="C1063" s="169"/>
      <c r="D1063" s="159" t="s">
        <v>140</v>
      </c>
      <c r="E1063" s="169"/>
      <c r="F1063" s="170" t="s">
        <v>992</v>
      </c>
      <c r="G1063" s="169"/>
      <c r="H1063" s="171">
        <v>40</v>
      </c>
      <c r="J1063" s="169"/>
      <c r="K1063" s="169"/>
      <c r="L1063" s="172"/>
      <c r="M1063" s="173"/>
      <c r="N1063" s="169"/>
      <c r="O1063" s="169"/>
      <c r="P1063" s="169"/>
      <c r="Q1063" s="169"/>
      <c r="R1063" s="169"/>
      <c r="S1063" s="169"/>
      <c r="T1063" s="174"/>
      <c r="AT1063" s="175" t="s">
        <v>140</v>
      </c>
      <c r="AU1063" s="175" t="s">
        <v>81</v>
      </c>
      <c r="AV1063" s="175" t="s">
        <v>81</v>
      </c>
      <c r="AW1063" s="175" t="s">
        <v>104</v>
      </c>
      <c r="AX1063" s="175" t="s">
        <v>74</v>
      </c>
      <c r="AY1063" s="175" t="s">
        <v>128</v>
      </c>
    </row>
    <row r="1064" spans="2:51" s="6" customFormat="1" ht="15.75" customHeight="1">
      <c r="B1064" s="184"/>
      <c r="C1064" s="185"/>
      <c r="D1064" s="159" t="s">
        <v>140</v>
      </c>
      <c r="E1064" s="185"/>
      <c r="F1064" s="186" t="s">
        <v>162</v>
      </c>
      <c r="G1064" s="185"/>
      <c r="H1064" s="187">
        <v>137.4</v>
      </c>
      <c r="J1064" s="185"/>
      <c r="K1064" s="185"/>
      <c r="L1064" s="188"/>
      <c r="M1064" s="189"/>
      <c r="N1064" s="185"/>
      <c r="O1064" s="185"/>
      <c r="P1064" s="185"/>
      <c r="Q1064" s="185"/>
      <c r="R1064" s="185"/>
      <c r="S1064" s="185"/>
      <c r="T1064" s="190"/>
      <c r="AT1064" s="191" t="s">
        <v>140</v>
      </c>
      <c r="AU1064" s="191" t="s">
        <v>81</v>
      </c>
      <c r="AV1064" s="191" t="s">
        <v>84</v>
      </c>
      <c r="AW1064" s="191" t="s">
        <v>104</v>
      </c>
      <c r="AX1064" s="191" t="s">
        <v>74</v>
      </c>
      <c r="AY1064" s="191" t="s">
        <v>128</v>
      </c>
    </row>
    <row r="1065" spans="2:51" s="6" customFormat="1" ht="15.75" customHeight="1">
      <c r="B1065" s="176"/>
      <c r="C1065" s="177"/>
      <c r="D1065" s="159" t="s">
        <v>140</v>
      </c>
      <c r="E1065" s="177"/>
      <c r="F1065" s="178" t="s">
        <v>143</v>
      </c>
      <c r="G1065" s="177"/>
      <c r="H1065" s="179">
        <v>137.4</v>
      </c>
      <c r="J1065" s="177"/>
      <c r="K1065" s="177"/>
      <c r="L1065" s="180"/>
      <c r="M1065" s="181"/>
      <c r="N1065" s="177"/>
      <c r="O1065" s="177"/>
      <c r="P1065" s="177"/>
      <c r="Q1065" s="177"/>
      <c r="R1065" s="177"/>
      <c r="S1065" s="177"/>
      <c r="T1065" s="182"/>
      <c r="AT1065" s="183" t="s">
        <v>140</v>
      </c>
      <c r="AU1065" s="183" t="s">
        <v>81</v>
      </c>
      <c r="AV1065" s="183" t="s">
        <v>87</v>
      </c>
      <c r="AW1065" s="183" t="s">
        <v>104</v>
      </c>
      <c r="AX1065" s="183" t="s">
        <v>22</v>
      </c>
      <c r="AY1065" s="183" t="s">
        <v>128</v>
      </c>
    </row>
    <row r="1066" spans="2:65" s="6" customFormat="1" ht="15.75" customHeight="1">
      <c r="B1066" s="23"/>
      <c r="C1066" s="145" t="s">
        <v>1006</v>
      </c>
      <c r="D1066" s="145" t="s">
        <v>130</v>
      </c>
      <c r="E1066" s="146" t="s">
        <v>1007</v>
      </c>
      <c r="F1066" s="147" t="s">
        <v>1008</v>
      </c>
      <c r="G1066" s="148" t="s">
        <v>242</v>
      </c>
      <c r="H1066" s="149">
        <v>30.8</v>
      </c>
      <c r="I1066" s="150"/>
      <c r="J1066" s="151">
        <f>ROUND($I$1066*$H$1066,2)</f>
        <v>0</v>
      </c>
      <c r="K1066" s="147" t="s">
        <v>134</v>
      </c>
      <c r="L1066" s="43"/>
      <c r="M1066" s="152"/>
      <c r="N1066" s="153" t="s">
        <v>45</v>
      </c>
      <c r="O1066" s="24"/>
      <c r="P1066" s="154">
        <f>$O$1066*$H$1066</f>
        <v>0</v>
      </c>
      <c r="Q1066" s="154">
        <v>0.00289</v>
      </c>
      <c r="R1066" s="154">
        <f>$Q$1066*$H$1066</f>
        <v>0.08901200000000001</v>
      </c>
      <c r="S1066" s="154">
        <v>0</v>
      </c>
      <c r="T1066" s="155">
        <f>$S$1066*$H$1066</f>
        <v>0</v>
      </c>
      <c r="AR1066" s="89" t="s">
        <v>236</v>
      </c>
      <c r="AT1066" s="89" t="s">
        <v>130</v>
      </c>
      <c r="AU1066" s="89" t="s">
        <v>81</v>
      </c>
      <c r="AY1066" s="6" t="s">
        <v>128</v>
      </c>
      <c r="BE1066" s="156">
        <f>IF($N$1066="základní",$J$1066,0)</f>
        <v>0</v>
      </c>
      <c r="BF1066" s="156">
        <f>IF($N$1066="snížená",$J$1066,0)</f>
        <v>0</v>
      </c>
      <c r="BG1066" s="156">
        <f>IF($N$1066="zákl. přenesená",$J$1066,0)</f>
        <v>0</v>
      </c>
      <c r="BH1066" s="156">
        <f>IF($N$1066="sníž. přenesená",$J$1066,0)</f>
        <v>0</v>
      </c>
      <c r="BI1066" s="156">
        <f>IF($N$1066="nulová",$J$1066,0)</f>
        <v>0</v>
      </c>
      <c r="BJ1066" s="89" t="s">
        <v>22</v>
      </c>
      <c r="BK1066" s="156">
        <f>ROUND($I$1066*$H$1066,2)</f>
        <v>0</v>
      </c>
      <c r="BL1066" s="89" t="s">
        <v>236</v>
      </c>
      <c r="BM1066" s="89" t="s">
        <v>1009</v>
      </c>
    </row>
    <row r="1067" spans="2:47" s="6" customFormat="1" ht="27" customHeight="1">
      <c r="B1067" s="23"/>
      <c r="C1067" s="24"/>
      <c r="D1067" s="157" t="s">
        <v>136</v>
      </c>
      <c r="E1067" s="24"/>
      <c r="F1067" s="158" t="s">
        <v>1010</v>
      </c>
      <c r="G1067" s="24"/>
      <c r="H1067" s="24"/>
      <c r="J1067" s="24"/>
      <c r="K1067" s="24"/>
      <c r="L1067" s="43"/>
      <c r="M1067" s="56"/>
      <c r="N1067" s="24"/>
      <c r="O1067" s="24"/>
      <c r="P1067" s="24"/>
      <c r="Q1067" s="24"/>
      <c r="R1067" s="24"/>
      <c r="S1067" s="24"/>
      <c r="T1067" s="57"/>
      <c r="AT1067" s="6" t="s">
        <v>136</v>
      </c>
      <c r="AU1067" s="6" t="s">
        <v>81</v>
      </c>
    </row>
    <row r="1068" spans="2:51" s="6" customFormat="1" ht="15.75" customHeight="1">
      <c r="B1068" s="161"/>
      <c r="C1068" s="162"/>
      <c r="D1068" s="159" t="s">
        <v>140</v>
      </c>
      <c r="E1068" s="162"/>
      <c r="F1068" s="163" t="s">
        <v>1011</v>
      </c>
      <c r="G1068" s="162"/>
      <c r="H1068" s="162"/>
      <c r="J1068" s="162"/>
      <c r="K1068" s="162"/>
      <c r="L1068" s="164"/>
      <c r="M1068" s="165"/>
      <c r="N1068" s="162"/>
      <c r="O1068" s="162"/>
      <c r="P1068" s="162"/>
      <c r="Q1068" s="162"/>
      <c r="R1068" s="162"/>
      <c r="S1068" s="162"/>
      <c r="T1068" s="166"/>
      <c r="AT1068" s="167" t="s">
        <v>140</v>
      </c>
      <c r="AU1068" s="167" t="s">
        <v>81</v>
      </c>
      <c r="AV1068" s="167" t="s">
        <v>22</v>
      </c>
      <c r="AW1068" s="167" t="s">
        <v>104</v>
      </c>
      <c r="AX1068" s="167" t="s">
        <v>74</v>
      </c>
      <c r="AY1068" s="167" t="s">
        <v>128</v>
      </c>
    </row>
    <row r="1069" spans="2:51" s="6" customFormat="1" ht="15.75" customHeight="1">
      <c r="B1069" s="161"/>
      <c r="C1069" s="162"/>
      <c r="D1069" s="159" t="s">
        <v>140</v>
      </c>
      <c r="E1069" s="162"/>
      <c r="F1069" s="163" t="s">
        <v>980</v>
      </c>
      <c r="G1069" s="162"/>
      <c r="H1069" s="162"/>
      <c r="J1069" s="162"/>
      <c r="K1069" s="162"/>
      <c r="L1069" s="164"/>
      <c r="M1069" s="165"/>
      <c r="N1069" s="162"/>
      <c r="O1069" s="162"/>
      <c r="P1069" s="162"/>
      <c r="Q1069" s="162"/>
      <c r="R1069" s="162"/>
      <c r="S1069" s="162"/>
      <c r="T1069" s="166"/>
      <c r="AT1069" s="167" t="s">
        <v>140</v>
      </c>
      <c r="AU1069" s="167" t="s">
        <v>81</v>
      </c>
      <c r="AV1069" s="167" t="s">
        <v>22</v>
      </c>
      <c r="AW1069" s="167" t="s">
        <v>104</v>
      </c>
      <c r="AX1069" s="167" t="s">
        <v>74</v>
      </c>
      <c r="AY1069" s="167" t="s">
        <v>128</v>
      </c>
    </row>
    <row r="1070" spans="2:51" s="6" customFormat="1" ht="15.75" customHeight="1">
      <c r="B1070" s="161"/>
      <c r="C1070" s="162"/>
      <c r="D1070" s="159" t="s">
        <v>140</v>
      </c>
      <c r="E1070" s="162"/>
      <c r="F1070" s="163" t="s">
        <v>1012</v>
      </c>
      <c r="G1070" s="162"/>
      <c r="H1070" s="162"/>
      <c r="J1070" s="162"/>
      <c r="K1070" s="162"/>
      <c r="L1070" s="164"/>
      <c r="M1070" s="165"/>
      <c r="N1070" s="162"/>
      <c r="O1070" s="162"/>
      <c r="P1070" s="162"/>
      <c r="Q1070" s="162"/>
      <c r="R1070" s="162"/>
      <c r="S1070" s="162"/>
      <c r="T1070" s="166"/>
      <c r="AT1070" s="167" t="s">
        <v>140</v>
      </c>
      <c r="AU1070" s="167" t="s">
        <v>81</v>
      </c>
      <c r="AV1070" s="167" t="s">
        <v>22</v>
      </c>
      <c r="AW1070" s="167" t="s">
        <v>104</v>
      </c>
      <c r="AX1070" s="167" t="s">
        <v>74</v>
      </c>
      <c r="AY1070" s="167" t="s">
        <v>128</v>
      </c>
    </row>
    <row r="1071" spans="2:51" s="6" customFormat="1" ht="15.75" customHeight="1">
      <c r="B1071" s="168"/>
      <c r="C1071" s="169"/>
      <c r="D1071" s="159" t="s">
        <v>140</v>
      </c>
      <c r="E1071" s="169"/>
      <c r="F1071" s="170" t="s">
        <v>1013</v>
      </c>
      <c r="G1071" s="169"/>
      <c r="H1071" s="171">
        <v>30.8</v>
      </c>
      <c r="J1071" s="169"/>
      <c r="K1071" s="169"/>
      <c r="L1071" s="172"/>
      <c r="M1071" s="173"/>
      <c r="N1071" s="169"/>
      <c r="O1071" s="169"/>
      <c r="P1071" s="169"/>
      <c r="Q1071" s="169"/>
      <c r="R1071" s="169"/>
      <c r="S1071" s="169"/>
      <c r="T1071" s="174"/>
      <c r="AT1071" s="175" t="s">
        <v>140</v>
      </c>
      <c r="AU1071" s="175" t="s">
        <v>81</v>
      </c>
      <c r="AV1071" s="175" t="s">
        <v>81</v>
      </c>
      <c r="AW1071" s="175" t="s">
        <v>104</v>
      </c>
      <c r="AX1071" s="175" t="s">
        <v>74</v>
      </c>
      <c r="AY1071" s="175" t="s">
        <v>128</v>
      </c>
    </row>
    <row r="1072" spans="2:51" s="6" customFormat="1" ht="15.75" customHeight="1">
      <c r="B1072" s="184"/>
      <c r="C1072" s="185"/>
      <c r="D1072" s="159" t="s">
        <v>140</v>
      </c>
      <c r="E1072" s="185"/>
      <c r="F1072" s="186" t="s">
        <v>162</v>
      </c>
      <c r="G1072" s="185"/>
      <c r="H1072" s="187">
        <v>30.8</v>
      </c>
      <c r="J1072" s="185"/>
      <c r="K1072" s="185"/>
      <c r="L1072" s="188"/>
      <c r="M1072" s="189"/>
      <c r="N1072" s="185"/>
      <c r="O1072" s="185"/>
      <c r="P1072" s="185"/>
      <c r="Q1072" s="185"/>
      <c r="R1072" s="185"/>
      <c r="S1072" s="185"/>
      <c r="T1072" s="190"/>
      <c r="AT1072" s="191" t="s">
        <v>140</v>
      </c>
      <c r="AU1072" s="191" t="s">
        <v>81</v>
      </c>
      <c r="AV1072" s="191" t="s">
        <v>84</v>
      </c>
      <c r="AW1072" s="191" t="s">
        <v>104</v>
      </c>
      <c r="AX1072" s="191" t="s">
        <v>74</v>
      </c>
      <c r="AY1072" s="191" t="s">
        <v>128</v>
      </c>
    </row>
    <row r="1073" spans="2:51" s="6" customFormat="1" ht="15.75" customHeight="1">
      <c r="B1073" s="176"/>
      <c r="C1073" s="177"/>
      <c r="D1073" s="159" t="s">
        <v>140</v>
      </c>
      <c r="E1073" s="177"/>
      <c r="F1073" s="178" t="s">
        <v>143</v>
      </c>
      <c r="G1073" s="177"/>
      <c r="H1073" s="179">
        <v>30.8</v>
      </c>
      <c r="J1073" s="177"/>
      <c r="K1073" s="177"/>
      <c r="L1073" s="180"/>
      <c r="M1073" s="181"/>
      <c r="N1073" s="177"/>
      <c r="O1073" s="177"/>
      <c r="P1073" s="177"/>
      <c r="Q1073" s="177"/>
      <c r="R1073" s="177"/>
      <c r="S1073" s="177"/>
      <c r="T1073" s="182"/>
      <c r="AT1073" s="183" t="s">
        <v>140</v>
      </c>
      <c r="AU1073" s="183" t="s">
        <v>81</v>
      </c>
      <c r="AV1073" s="183" t="s">
        <v>87</v>
      </c>
      <c r="AW1073" s="183" t="s">
        <v>104</v>
      </c>
      <c r="AX1073" s="183" t="s">
        <v>22</v>
      </c>
      <c r="AY1073" s="183" t="s">
        <v>128</v>
      </c>
    </row>
    <row r="1074" spans="2:65" s="6" customFormat="1" ht="15.75" customHeight="1">
      <c r="B1074" s="23"/>
      <c r="C1074" s="145" t="s">
        <v>1014</v>
      </c>
      <c r="D1074" s="145" t="s">
        <v>130</v>
      </c>
      <c r="E1074" s="146" t="s">
        <v>1015</v>
      </c>
      <c r="F1074" s="147" t="s">
        <v>1016</v>
      </c>
      <c r="G1074" s="148" t="s">
        <v>242</v>
      </c>
      <c r="H1074" s="149">
        <v>137.4</v>
      </c>
      <c r="I1074" s="150"/>
      <c r="J1074" s="151">
        <f>ROUND($I$1074*$H$1074,2)</f>
        <v>0</v>
      </c>
      <c r="K1074" s="147" t="s">
        <v>134</v>
      </c>
      <c r="L1074" s="43"/>
      <c r="M1074" s="152"/>
      <c r="N1074" s="153" t="s">
        <v>45</v>
      </c>
      <c r="O1074" s="24"/>
      <c r="P1074" s="154">
        <f>$O$1074*$H$1074</f>
        <v>0</v>
      </c>
      <c r="Q1074" s="154">
        <v>0.00174</v>
      </c>
      <c r="R1074" s="154">
        <f>$Q$1074*$H$1074</f>
        <v>0.239076</v>
      </c>
      <c r="S1074" s="154">
        <v>0</v>
      </c>
      <c r="T1074" s="155">
        <f>$S$1074*$H$1074</f>
        <v>0</v>
      </c>
      <c r="AR1074" s="89" t="s">
        <v>236</v>
      </c>
      <c r="AT1074" s="89" t="s">
        <v>130</v>
      </c>
      <c r="AU1074" s="89" t="s">
        <v>81</v>
      </c>
      <c r="AY1074" s="6" t="s">
        <v>128</v>
      </c>
      <c r="BE1074" s="156">
        <f>IF($N$1074="základní",$J$1074,0)</f>
        <v>0</v>
      </c>
      <c r="BF1074" s="156">
        <f>IF($N$1074="snížená",$J$1074,0)</f>
        <v>0</v>
      </c>
      <c r="BG1074" s="156">
        <f>IF($N$1074="zákl. přenesená",$J$1074,0)</f>
        <v>0</v>
      </c>
      <c r="BH1074" s="156">
        <f>IF($N$1074="sníž. přenesená",$J$1074,0)</f>
        <v>0</v>
      </c>
      <c r="BI1074" s="156">
        <f>IF($N$1074="nulová",$J$1074,0)</f>
        <v>0</v>
      </c>
      <c r="BJ1074" s="89" t="s">
        <v>22</v>
      </c>
      <c r="BK1074" s="156">
        <f>ROUND($I$1074*$H$1074,2)</f>
        <v>0</v>
      </c>
      <c r="BL1074" s="89" t="s">
        <v>236</v>
      </c>
      <c r="BM1074" s="89" t="s">
        <v>1017</v>
      </c>
    </row>
    <row r="1075" spans="2:47" s="6" customFormat="1" ht="16.5" customHeight="1">
      <c r="B1075" s="23"/>
      <c r="C1075" s="24"/>
      <c r="D1075" s="157" t="s">
        <v>136</v>
      </c>
      <c r="E1075" s="24"/>
      <c r="F1075" s="158" t="s">
        <v>1018</v>
      </c>
      <c r="G1075" s="24"/>
      <c r="H1075" s="24"/>
      <c r="J1075" s="24"/>
      <c r="K1075" s="24"/>
      <c r="L1075" s="43"/>
      <c r="M1075" s="56"/>
      <c r="N1075" s="24"/>
      <c r="O1075" s="24"/>
      <c r="P1075" s="24"/>
      <c r="Q1075" s="24"/>
      <c r="R1075" s="24"/>
      <c r="S1075" s="24"/>
      <c r="T1075" s="57"/>
      <c r="AT1075" s="6" t="s">
        <v>136</v>
      </c>
      <c r="AU1075" s="6" t="s">
        <v>81</v>
      </c>
    </row>
    <row r="1076" spans="2:51" s="6" customFormat="1" ht="15.75" customHeight="1">
      <c r="B1076" s="161"/>
      <c r="C1076" s="162"/>
      <c r="D1076" s="159" t="s">
        <v>140</v>
      </c>
      <c r="E1076" s="162"/>
      <c r="F1076" s="163" t="s">
        <v>1019</v>
      </c>
      <c r="G1076" s="162"/>
      <c r="H1076" s="162"/>
      <c r="J1076" s="162"/>
      <c r="K1076" s="162"/>
      <c r="L1076" s="164"/>
      <c r="M1076" s="165"/>
      <c r="N1076" s="162"/>
      <c r="O1076" s="162"/>
      <c r="P1076" s="162"/>
      <c r="Q1076" s="162"/>
      <c r="R1076" s="162"/>
      <c r="S1076" s="162"/>
      <c r="T1076" s="166"/>
      <c r="AT1076" s="167" t="s">
        <v>140</v>
      </c>
      <c r="AU1076" s="167" t="s">
        <v>81</v>
      </c>
      <c r="AV1076" s="167" t="s">
        <v>22</v>
      </c>
      <c r="AW1076" s="167" t="s">
        <v>104</v>
      </c>
      <c r="AX1076" s="167" t="s">
        <v>74</v>
      </c>
      <c r="AY1076" s="167" t="s">
        <v>128</v>
      </c>
    </row>
    <row r="1077" spans="2:51" s="6" customFormat="1" ht="15.75" customHeight="1">
      <c r="B1077" s="161"/>
      <c r="C1077" s="162"/>
      <c r="D1077" s="159" t="s">
        <v>140</v>
      </c>
      <c r="E1077" s="162"/>
      <c r="F1077" s="163" t="s">
        <v>980</v>
      </c>
      <c r="G1077" s="162"/>
      <c r="H1077" s="162"/>
      <c r="J1077" s="162"/>
      <c r="K1077" s="162"/>
      <c r="L1077" s="164"/>
      <c r="M1077" s="165"/>
      <c r="N1077" s="162"/>
      <c r="O1077" s="162"/>
      <c r="P1077" s="162"/>
      <c r="Q1077" s="162"/>
      <c r="R1077" s="162"/>
      <c r="S1077" s="162"/>
      <c r="T1077" s="166"/>
      <c r="AT1077" s="167" t="s">
        <v>140</v>
      </c>
      <c r="AU1077" s="167" t="s">
        <v>81</v>
      </c>
      <c r="AV1077" s="167" t="s">
        <v>22</v>
      </c>
      <c r="AW1077" s="167" t="s">
        <v>104</v>
      </c>
      <c r="AX1077" s="167" t="s">
        <v>74</v>
      </c>
      <c r="AY1077" s="167" t="s">
        <v>128</v>
      </c>
    </row>
    <row r="1078" spans="2:51" s="6" customFormat="1" ht="15.75" customHeight="1">
      <c r="B1078" s="161"/>
      <c r="C1078" s="162"/>
      <c r="D1078" s="159" t="s">
        <v>140</v>
      </c>
      <c r="E1078" s="162"/>
      <c r="F1078" s="163" t="s">
        <v>1020</v>
      </c>
      <c r="G1078" s="162"/>
      <c r="H1078" s="162"/>
      <c r="J1078" s="162"/>
      <c r="K1078" s="162"/>
      <c r="L1078" s="164"/>
      <c r="M1078" s="165"/>
      <c r="N1078" s="162"/>
      <c r="O1078" s="162"/>
      <c r="P1078" s="162"/>
      <c r="Q1078" s="162"/>
      <c r="R1078" s="162"/>
      <c r="S1078" s="162"/>
      <c r="T1078" s="166"/>
      <c r="AT1078" s="167" t="s">
        <v>140</v>
      </c>
      <c r="AU1078" s="167" t="s">
        <v>81</v>
      </c>
      <c r="AV1078" s="167" t="s">
        <v>22</v>
      </c>
      <c r="AW1078" s="167" t="s">
        <v>104</v>
      </c>
      <c r="AX1078" s="167" t="s">
        <v>74</v>
      </c>
      <c r="AY1078" s="167" t="s">
        <v>128</v>
      </c>
    </row>
    <row r="1079" spans="2:51" s="6" customFormat="1" ht="15.75" customHeight="1">
      <c r="B1079" s="168"/>
      <c r="C1079" s="169"/>
      <c r="D1079" s="159" t="s">
        <v>140</v>
      </c>
      <c r="E1079" s="169"/>
      <c r="F1079" s="170" t="s">
        <v>992</v>
      </c>
      <c r="G1079" s="169"/>
      <c r="H1079" s="171">
        <v>40</v>
      </c>
      <c r="J1079" s="169"/>
      <c r="K1079" s="169"/>
      <c r="L1079" s="172"/>
      <c r="M1079" s="173"/>
      <c r="N1079" s="169"/>
      <c r="O1079" s="169"/>
      <c r="P1079" s="169"/>
      <c r="Q1079" s="169"/>
      <c r="R1079" s="169"/>
      <c r="S1079" s="169"/>
      <c r="T1079" s="174"/>
      <c r="AT1079" s="175" t="s">
        <v>140</v>
      </c>
      <c r="AU1079" s="175" t="s">
        <v>81</v>
      </c>
      <c r="AV1079" s="175" t="s">
        <v>81</v>
      </c>
      <c r="AW1079" s="175" t="s">
        <v>104</v>
      </c>
      <c r="AX1079" s="175" t="s">
        <v>74</v>
      </c>
      <c r="AY1079" s="175" t="s">
        <v>128</v>
      </c>
    </row>
    <row r="1080" spans="2:51" s="6" customFormat="1" ht="15.75" customHeight="1">
      <c r="B1080" s="161"/>
      <c r="C1080" s="162"/>
      <c r="D1080" s="159" t="s">
        <v>140</v>
      </c>
      <c r="E1080" s="162"/>
      <c r="F1080" s="163" t="s">
        <v>1021</v>
      </c>
      <c r="G1080" s="162"/>
      <c r="H1080" s="162"/>
      <c r="J1080" s="162"/>
      <c r="K1080" s="162"/>
      <c r="L1080" s="164"/>
      <c r="M1080" s="165"/>
      <c r="N1080" s="162"/>
      <c r="O1080" s="162"/>
      <c r="P1080" s="162"/>
      <c r="Q1080" s="162"/>
      <c r="R1080" s="162"/>
      <c r="S1080" s="162"/>
      <c r="T1080" s="166"/>
      <c r="AT1080" s="167" t="s">
        <v>140</v>
      </c>
      <c r="AU1080" s="167" t="s">
        <v>81</v>
      </c>
      <c r="AV1080" s="167" t="s">
        <v>22</v>
      </c>
      <c r="AW1080" s="167" t="s">
        <v>104</v>
      </c>
      <c r="AX1080" s="167" t="s">
        <v>74</v>
      </c>
      <c r="AY1080" s="167" t="s">
        <v>128</v>
      </c>
    </row>
    <row r="1081" spans="2:51" s="6" customFormat="1" ht="15.75" customHeight="1">
      <c r="B1081" s="168"/>
      <c r="C1081" s="169"/>
      <c r="D1081" s="159" t="s">
        <v>140</v>
      </c>
      <c r="E1081" s="169"/>
      <c r="F1081" s="170" t="s">
        <v>994</v>
      </c>
      <c r="G1081" s="169"/>
      <c r="H1081" s="171">
        <v>15.4</v>
      </c>
      <c r="J1081" s="169"/>
      <c r="K1081" s="169"/>
      <c r="L1081" s="172"/>
      <c r="M1081" s="173"/>
      <c r="N1081" s="169"/>
      <c r="O1081" s="169"/>
      <c r="P1081" s="169"/>
      <c r="Q1081" s="169"/>
      <c r="R1081" s="169"/>
      <c r="S1081" s="169"/>
      <c r="T1081" s="174"/>
      <c r="AT1081" s="175" t="s">
        <v>140</v>
      </c>
      <c r="AU1081" s="175" t="s">
        <v>81</v>
      </c>
      <c r="AV1081" s="175" t="s">
        <v>81</v>
      </c>
      <c r="AW1081" s="175" t="s">
        <v>104</v>
      </c>
      <c r="AX1081" s="175" t="s">
        <v>74</v>
      </c>
      <c r="AY1081" s="175" t="s">
        <v>128</v>
      </c>
    </row>
    <row r="1082" spans="2:51" s="6" customFormat="1" ht="15.75" customHeight="1">
      <c r="B1082" s="161"/>
      <c r="C1082" s="162"/>
      <c r="D1082" s="159" t="s">
        <v>140</v>
      </c>
      <c r="E1082" s="162"/>
      <c r="F1082" s="163" t="s">
        <v>1022</v>
      </c>
      <c r="G1082" s="162"/>
      <c r="H1082" s="162"/>
      <c r="J1082" s="162"/>
      <c r="K1082" s="162"/>
      <c r="L1082" s="164"/>
      <c r="M1082" s="165"/>
      <c r="N1082" s="162"/>
      <c r="O1082" s="162"/>
      <c r="P1082" s="162"/>
      <c r="Q1082" s="162"/>
      <c r="R1082" s="162"/>
      <c r="S1082" s="162"/>
      <c r="T1082" s="166"/>
      <c r="AT1082" s="167" t="s">
        <v>140</v>
      </c>
      <c r="AU1082" s="167" t="s">
        <v>81</v>
      </c>
      <c r="AV1082" s="167" t="s">
        <v>22</v>
      </c>
      <c r="AW1082" s="167" t="s">
        <v>104</v>
      </c>
      <c r="AX1082" s="167" t="s">
        <v>74</v>
      </c>
      <c r="AY1082" s="167" t="s">
        <v>128</v>
      </c>
    </row>
    <row r="1083" spans="2:51" s="6" customFormat="1" ht="15.75" customHeight="1">
      <c r="B1083" s="168"/>
      <c r="C1083" s="169"/>
      <c r="D1083" s="159" t="s">
        <v>140</v>
      </c>
      <c r="E1083" s="169"/>
      <c r="F1083" s="170" t="s">
        <v>996</v>
      </c>
      <c r="G1083" s="169"/>
      <c r="H1083" s="171">
        <v>82</v>
      </c>
      <c r="J1083" s="169"/>
      <c r="K1083" s="169"/>
      <c r="L1083" s="172"/>
      <c r="M1083" s="173"/>
      <c r="N1083" s="169"/>
      <c r="O1083" s="169"/>
      <c r="P1083" s="169"/>
      <c r="Q1083" s="169"/>
      <c r="R1083" s="169"/>
      <c r="S1083" s="169"/>
      <c r="T1083" s="174"/>
      <c r="AT1083" s="175" t="s">
        <v>140</v>
      </c>
      <c r="AU1083" s="175" t="s">
        <v>81</v>
      </c>
      <c r="AV1083" s="175" t="s">
        <v>81</v>
      </c>
      <c r="AW1083" s="175" t="s">
        <v>104</v>
      </c>
      <c r="AX1083" s="175" t="s">
        <v>74</v>
      </c>
      <c r="AY1083" s="175" t="s">
        <v>128</v>
      </c>
    </row>
    <row r="1084" spans="2:51" s="6" customFormat="1" ht="15.75" customHeight="1">
      <c r="B1084" s="184"/>
      <c r="C1084" s="185"/>
      <c r="D1084" s="159" t="s">
        <v>140</v>
      </c>
      <c r="E1084" s="185"/>
      <c r="F1084" s="186" t="s">
        <v>162</v>
      </c>
      <c r="G1084" s="185"/>
      <c r="H1084" s="187">
        <v>137.4</v>
      </c>
      <c r="J1084" s="185"/>
      <c r="K1084" s="185"/>
      <c r="L1084" s="188"/>
      <c r="M1084" s="189"/>
      <c r="N1084" s="185"/>
      <c r="O1084" s="185"/>
      <c r="P1084" s="185"/>
      <c r="Q1084" s="185"/>
      <c r="R1084" s="185"/>
      <c r="S1084" s="185"/>
      <c r="T1084" s="190"/>
      <c r="AT1084" s="191" t="s">
        <v>140</v>
      </c>
      <c r="AU1084" s="191" t="s">
        <v>81</v>
      </c>
      <c r="AV1084" s="191" t="s">
        <v>84</v>
      </c>
      <c r="AW1084" s="191" t="s">
        <v>104</v>
      </c>
      <c r="AX1084" s="191" t="s">
        <v>74</v>
      </c>
      <c r="AY1084" s="191" t="s">
        <v>128</v>
      </c>
    </row>
    <row r="1085" spans="2:51" s="6" customFormat="1" ht="15.75" customHeight="1">
      <c r="B1085" s="176"/>
      <c r="C1085" s="177"/>
      <c r="D1085" s="159" t="s">
        <v>140</v>
      </c>
      <c r="E1085" s="177"/>
      <c r="F1085" s="178" t="s">
        <v>143</v>
      </c>
      <c r="G1085" s="177"/>
      <c r="H1085" s="179">
        <v>137.4</v>
      </c>
      <c r="J1085" s="177"/>
      <c r="K1085" s="177"/>
      <c r="L1085" s="180"/>
      <c r="M1085" s="181"/>
      <c r="N1085" s="177"/>
      <c r="O1085" s="177"/>
      <c r="P1085" s="177"/>
      <c r="Q1085" s="177"/>
      <c r="R1085" s="177"/>
      <c r="S1085" s="177"/>
      <c r="T1085" s="182"/>
      <c r="AT1085" s="183" t="s">
        <v>140</v>
      </c>
      <c r="AU1085" s="183" t="s">
        <v>81</v>
      </c>
      <c r="AV1085" s="183" t="s">
        <v>87</v>
      </c>
      <c r="AW1085" s="183" t="s">
        <v>104</v>
      </c>
      <c r="AX1085" s="183" t="s">
        <v>22</v>
      </c>
      <c r="AY1085" s="183" t="s">
        <v>128</v>
      </c>
    </row>
    <row r="1086" spans="2:65" s="6" customFormat="1" ht="15.75" customHeight="1">
      <c r="B1086" s="23"/>
      <c r="C1086" s="145" t="s">
        <v>1023</v>
      </c>
      <c r="D1086" s="145" t="s">
        <v>130</v>
      </c>
      <c r="E1086" s="146" t="s">
        <v>1024</v>
      </c>
      <c r="F1086" s="147" t="s">
        <v>1025</v>
      </c>
      <c r="G1086" s="148" t="s">
        <v>242</v>
      </c>
      <c r="H1086" s="149">
        <v>71</v>
      </c>
      <c r="I1086" s="150"/>
      <c r="J1086" s="151">
        <f>ROUND($I$1086*$H$1086,2)</f>
        <v>0</v>
      </c>
      <c r="K1086" s="147" t="s">
        <v>134</v>
      </c>
      <c r="L1086" s="43"/>
      <c r="M1086" s="152"/>
      <c r="N1086" s="153" t="s">
        <v>45</v>
      </c>
      <c r="O1086" s="24"/>
      <c r="P1086" s="154">
        <f>$O$1086*$H$1086</f>
        <v>0</v>
      </c>
      <c r="Q1086" s="154">
        <v>0.00286</v>
      </c>
      <c r="R1086" s="154">
        <f>$Q$1086*$H$1086</f>
        <v>0.20306000000000002</v>
      </c>
      <c r="S1086" s="154">
        <v>0</v>
      </c>
      <c r="T1086" s="155">
        <f>$S$1086*$H$1086</f>
        <v>0</v>
      </c>
      <c r="AR1086" s="89" t="s">
        <v>236</v>
      </c>
      <c r="AT1086" s="89" t="s">
        <v>130</v>
      </c>
      <c r="AU1086" s="89" t="s">
        <v>81</v>
      </c>
      <c r="AY1086" s="6" t="s">
        <v>128</v>
      </c>
      <c r="BE1086" s="156">
        <f>IF($N$1086="základní",$J$1086,0)</f>
        <v>0</v>
      </c>
      <c r="BF1086" s="156">
        <f>IF($N$1086="snížená",$J$1086,0)</f>
        <v>0</v>
      </c>
      <c r="BG1086" s="156">
        <f>IF($N$1086="zákl. přenesená",$J$1086,0)</f>
        <v>0</v>
      </c>
      <c r="BH1086" s="156">
        <f>IF($N$1086="sníž. přenesená",$J$1086,0)</f>
        <v>0</v>
      </c>
      <c r="BI1086" s="156">
        <f>IF($N$1086="nulová",$J$1086,0)</f>
        <v>0</v>
      </c>
      <c r="BJ1086" s="89" t="s">
        <v>22</v>
      </c>
      <c r="BK1086" s="156">
        <f>ROUND($I$1086*$H$1086,2)</f>
        <v>0</v>
      </c>
      <c r="BL1086" s="89" t="s">
        <v>236</v>
      </c>
      <c r="BM1086" s="89" t="s">
        <v>1026</v>
      </c>
    </row>
    <row r="1087" spans="2:47" s="6" customFormat="1" ht="16.5" customHeight="1">
      <c r="B1087" s="23"/>
      <c r="C1087" s="24"/>
      <c r="D1087" s="157" t="s">
        <v>136</v>
      </c>
      <c r="E1087" s="24"/>
      <c r="F1087" s="158" t="s">
        <v>1027</v>
      </c>
      <c r="G1087" s="24"/>
      <c r="H1087" s="24"/>
      <c r="J1087" s="24"/>
      <c r="K1087" s="24"/>
      <c r="L1087" s="43"/>
      <c r="M1087" s="56"/>
      <c r="N1087" s="24"/>
      <c r="O1087" s="24"/>
      <c r="P1087" s="24"/>
      <c r="Q1087" s="24"/>
      <c r="R1087" s="24"/>
      <c r="S1087" s="24"/>
      <c r="T1087" s="57"/>
      <c r="AT1087" s="6" t="s">
        <v>136</v>
      </c>
      <c r="AU1087" s="6" t="s">
        <v>81</v>
      </c>
    </row>
    <row r="1088" spans="2:51" s="6" customFormat="1" ht="15.75" customHeight="1">
      <c r="B1088" s="161"/>
      <c r="C1088" s="162"/>
      <c r="D1088" s="159" t="s">
        <v>140</v>
      </c>
      <c r="E1088" s="162"/>
      <c r="F1088" s="163" t="s">
        <v>1028</v>
      </c>
      <c r="G1088" s="162"/>
      <c r="H1088" s="162"/>
      <c r="J1088" s="162"/>
      <c r="K1088" s="162"/>
      <c r="L1088" s="164"/>
      <c r="M1088" s="165"/>
      <c r="N1088" s="162"/>
      <c r="O1088" s="162"/>
      <c r="P1088" s="162"/>
      <c r="Q1088" s="162"/>
      <c r="R1088" s="162"/>
      <c r="S1088" s="162"/>
      <c r="T1088" s="166"/>
      <c r="AT1088" s="167" t="s">
        <v>140</v>
      </c>
      <c r="AU1088" s="167" t="s">
        <v>81</v>
      </c>
      <c r="AV1088" s="167" t="s">
        <v>22</v>
      </c>
      <c r="AW1088" s="167" t="s">
        <v>104</v>
      </c>
      <c r="AX1088" s="167" t="s">
        <v>74</v>
      </c>
      <c r="AY1088" s="167" t="s">
        <v>128</v>
      </c>
    </row>
    <row r="1089" spans="2:51" s="6" customFormat="1" ht="15.75" customHeight="1">
      <c r="B1089" s="161"/>
      <c r="C1089" s="162"/>
      <c r="D1089" s="159" t="s">
        <v>140</v>
      </c>
      <c r="E1089" s="162"/>
      <c r="F1089" s="163" t="s">
        <v>980</v>
      </c>
      <c r="G1089" s="162"/>
      <c r="H1089" s="162"/>
      <c r="J1089" s="162"/>
      <c r="K1089" s="162"/>
      <c r="L1089" s="164"/>
      <c r="M1089" s="165"/>
      <c r="N1089" s="162"/>
      <c r="O1089" s="162"/>
      <c r="P1089" s="162"/>
      <c r="Q1089" s="162"/>
      <c r="R1089" s="162"/>
      <c r="S1089" s="162"/>
      <c r="T1089" s="166"/>
      <c r="AT1089" s="167" t="s">
        <v>140</v>
      </c>
      <c r="AU1089" s="167" t="s">
        <v>81</v>
      </c>
      <c r="AV1089" s="167" t="s">
        <v>22</v>
      </c>
      <c r="AW1089" s="167" t="s">
        <v>104</v>
      </c>
      <c r="AX1089" s="167" t="s">
        <v>74</v>
      </c>
      <c r="AY1089" s="167" t="s">
        <v>128</v>
      </c>
    </row>
    <row r="1090" spans="2:51" s="6" customFormat="1" ht="15.75" customHeight="1">
      <c r="B1090" s="161"/>
      <c r="C1090" s="162"/>
      <c r="D1090" s="159" t="s">
        <v>140</v>
      </c>
      <c r="E1090" s="162"/>
      <c r="F1090" s="163" t="s">
        <v>1029</v>
      </c>
      <c r="G1090" s="162"/>
      <c r="H1090" s="162"/>
      <c r="J1090" s="162"/>
      <c r="K1090" s="162"/>
      <c r="L1090" s="164"/>
      <c r="M1090" s="165"/>
      <c r="N1090" s="162"/>
      <c r="O1090" s="162"/>
      <c r="P1090" s="162"/>
      <c r="Q1090" s="162"/>
      <c r="R1090" s="162"/>
      <c r="S1090" s="162"/>
      <c r="T1090" s="166"/>
      <c r="AT1090" s="167" t="s">
        <v>140</v>
      </c>
      <c r="AU1090" s="167" t="s">
        <v>81</v>
      </c>
      <c r="AV1090" s="167" t="s">
        <v>22</v>
      </c>
      <c r="AW1090" s="167" t="s">
        <v>104</v>
      </c>
      <c r="AX1090" s="167" t="s">
        <v>74</v>
      </c>
      <c r="AY1090" s="167" t="s">
        <v>128</v>
      </c>
    </row>
    <row r="1091" spans="2:51" s="6" customFormat="1" ht="15.75" customHeight="1">
      <c r="B1091" s="168"/>
      <c r="C1091" s="169"/>
      <c r="D1091" s="159" t="s">
        <v>140</v>
      </c>
      <c r="E1091" s="169"/>
      <c r="F1091" s="170" t="s">
        <v>1030</v>
      </c>
      <c r="G1091" s="169"/>
      <c r="H1091" s="171">
        <v>14.6</v>
      </c>
      <c r="J1091" s="169"/>
      <c r="K1091" s="169"/>
      <c r="L1091" s="172"/>
      <c r="M1091" s="173"/>
      <c r="N1091" s="169"/>
      <c r="O1091" s="169"/>
      <c r="P1091" s="169"/>
      <c r="Q1091" s="169"/>
      <c r="R1091" s="169"/>
      <c r="S1091" s="169"/>
      <c r="T1091" s="174"/>
      <c r="AT1091" s="175" t="s">
        <v>140</v>
      </c>
      <c r="AU1091" s="175" t="s">
        <v>81</v>
      </c>
      <c r="AV1091" s="175" t="s">
        <v>81</v>
      </c>
      <c r="AW1091" s="175" t="s">
        <v>104</v>
      </c>
      <c r="AX1091" s="175" t="s">
        <v>74</v>
      </c>
      <c r="AY1091" s="175" t="s">
        <v>128</v>
      </c>
    </row>
    <row r="1092" spans="2:51" s="6" customFormat="1" ht="15.75" customHeight="1">
      <c r="B1092" s="161"/>
      <c r="C1092" s="162"/>
      <c r="D1092" s="159" t="s">
        <v>140</v>
      </c>
      <c r="E1092" s="162"/>
      <c r="F1092" s="163" t="s">
        <v>1031</v>
      </c>
      <c r="G1092" s="162"/>
      <c r="H1092" s="162"/>
      <c r="J1092" s="162"/>
      <c r="K1092" s="162"/>
      <c r="L1092" s="164"/>
      <c r="M1092" s="165"/>
      <c r="N1092" s="162"/>
      <c r="O1092" s="162"/>
      <c r="P1092" s="162"/>
      <c r="Q1092" s="162"/>
      <c r="R1092" s="162"/>
      <c r="S1092" s="162"/>
      <c r="T1092" s="166"/>
      <c r="AT1092" s="167" t="s">
        <v>140</v>
      </c>
      <c r="AU1092" s="167" t="s">
        <v>81</v>
      </c>
      <c r="AV1092" s="167" t="s">
        <v>22</v>
      </c>
      <c r="AW1092" s="167" t="s">
        <v>104</v>
      </c>
      <c r="AX1092" s="167" t="s">
        <v>74</v>
      </c>
      <c r="AY1092" s="167" t="s">
        <v>128</v>
      </c>
    </row>
    <row r="1093" spans="2:51" s="6" customFormat="1" ht="15.75" customHeight="1">
      <c r="B1093" s="168"/>
      <c r="C1093" s="169"/>
      <c r="D1093" s="159" t="s">
        <v>140</v>
      </c>
      <c r="E1093" s="169"/>
      <c r="F1093" s="170" t="s">
        <v>1032</v>
      </c>
      <c r="G1093" s="169"/>
      <c r="H1093" s="171">
        <v>22.2</v>
      </c>
      <c r="J1093" s="169"/>
      <c r="K1093" s="169"/>
      <c r="L1093" s="172"/>
      <c r="M1093" s="173"/>
      <c r="N1093" s="169"/>
      <c r="O1093" s="169"/>
      <c r="P1093" s="169"/>
      <c r="Q1093" s="169"/>
      <c r="R1093" s="169"/>
      <c r="S1093" s="169"/>
      <c r="T1093" s="174"/>
      <c r="AT1093" s="175" t="s">
        <v>140</v>
      </c>
      <c r="AU1093" s="175" t="s">
        <v>81</v>
      </c>
      <c r="AV1093" s="175" t="s">
        <v>81</v>
      </c>
      <c r="AW1093" s="175" t="s">
        <v>104</v>
      </c>
      <c r="AX1093" s="175" t="s">
        <v>74</v>
      </c>
      <c r="AY1093" s="175" t="s">
        <v>128</v>
      </c>
    </row>
    <row r="1094" spans="2:51" s="6" customFormat="1" ht="15.75" customHeight="1">
      <c r="B1094" s="161"/>
      <c r="C1094" s="162"/>
      <c r="D1094" s="159" t="s">
        <v>140</v>
      </c>
      <c r="E1094" s="162"/>
      <c r="F1094" s="163" t="s">
        <v>1033</v>
      </c>
      <c r="G1094" s="162"/>
      <c r="H1094" s="162"/>
      <c r="J1094" s="162"/>
      <c r="K1094" s="162"/>
      <c r="L1094" s="164"/>
      <c r="M1094" s="165"/>
      <c r="N1094" s="162"/>
      <c r="O1094" s="162"/>
      <c r="P1094" s="162"/>
      <c r="Q1094" s="162"/>
      <c r="R1094" s="162"/>
      <c r="S1094" s="162"/>
      <c r="T1094" s="166"/>
      <c r="AT1094" s="167" t="s">
        <v>140</v>
      </c>
      <c r="AU1094" s="167" t="s">
        <v>81</v>
      </c>
      <c r="AV1094" s="167" t="s">
        <v>22</v>
      </c>
      <c r="AW1094" s="167" t="s">
        <v>104</v>
      </c>
      <c r="AX1094" s="167" t="s">
        <v>74</v>
      </c>
      <c r="AY1094" s="167" t="s">
        <v>128</v>
      </c>
    </row>
    <row r="1095" spans="2:51" s="6" customFormat="1" ht="15.75" customHeight="1">
      <c r="B1095" s="168"/>
      <c r="C1095" s="169"/>
      <c r="D1095" s="159" t="s">
        <v>140</v>
      </c>
      <c r="E1095" s="169"/>
      <c r="F1095" s="170" t="s">
        <v>1034</v>
      </c>
      <c r="G1095" s="169"/>
      <c r="H1095" s="171">
        <v>34.2</v>
      </c>
      <c r="J1095" s="169"/>
      <c r="K1095" s="169"/>
      <c r="L1095" s="172"/>
      <c r="M1095" s="173"/>
      <c r="N1095" s="169"/>
      <c r="O1095" s="169"/>
      <c r="P1095" s="169"/>
      <c r="Q1095" s="169"/>
      <c r="R1095" s="169"/>
      <c r="S1095" s="169"/>
      <c r="T1095" s="174"/>
      <c r="AT1095" s="175" t="s">
        <v>140</v>
      </c>
      <c r="AU1095" s="175" t="s">
        <v>81</v>
      </c>
      <c r="AV1095" s="175" t="s">
        <v>81</v>
      </c>
      <c r="AW1095" s="175" t="s">
        <v>104</v>
      </c>
      <c r="AX1095" s="175" t="s">
        <v>74</v>
      </c>
      <c r="AY1095" s="175" t="s">
        <v>128</v>
      </c>
    </row>
    <row r="1096" spans="2:51" s="6" customFormat="1" ht="15.75" customHeight="1">
      <c r="B1096" s="184"/>
      <c r="C1096" s="185"/>
      <c r="D1096" s="159" t="s">
        <v>140</v>
      </c>
      <c r="E1096" s="185"/>
      <c r="F1096" s="186" t="s">
        <v>162</v>
      </c>
      <c r="G1096" s="185"/>
      <c r="H1096" s="187">
        <v>71</v>
      </c>
      <c r="J1096" s="185"/>
      <c r="K1096" s="185"/>
      <c r="L1096" s="188"/>
      <c r="M1096" s="189"/>
      <c r="N1096" s="185"/>
      <c r="O1096" s="185"/>
      <c r="P1096" s="185"/>
      <c r="Q1096" s="185"/>
      <c r="R1096" s="185"/>
      <c r="S1096" s="185"/>
      <c r="T1096" s="190"/>
      <c r="AT1096" s="191" t="s">
        <v>140</v>
      </c>
      <c r="AU1096" s="191" t="s">
        <v>81</v>
      </c>
      <c r="AV1096" s="191" t="s">
        <v>84</v>
      </c>
      <c r="AW1096" s="191" t="s">
        <v>104</v>
      </c>
      <c r="AX1096" s="191" t="s">
        <v>74</v>
      </c>
      <c r="AY1096" s="191" t="s">
        <v>128</v>
      </c>
    </row>
    <row r="1097" spans="2:51" s="6" customFormat="1" ht="15.75" customHeight="1">
      <c r="B1097" s="176"/>
      <c r="C1097" s="177"/>
      <c r="D1097" s="159" t="s">
        <v>140</v>
      </c>
      <c r="E1097" s="177"/>
      <c r="F1097" s="178" t="s">
        <v>143</v>
      </c>
      <c r="G1097" s="177"/>
      <c r="H1097" s="179">
        <v>71</v>
      </c>
      <c r="J1097" s="177"/>
      <c r="K1097" s="177"/>
      <c r="L1097" s="180"/>
      <c r="M1097" s="181"/>
      <c r="N1097" s="177"/>
      <c r="O1097" s="177"/>
      <c r="P1097" s="177"/>
      <c r="Q1097" s="177"/>
      <c r="R1097" s="177"/>
      <c r="S1097" s="177"/>
      <c r="T1097" s="182"/>
      <c r="AT1097" s="183" t="s">
        <v>140</v>
      </c>
      <c r="AU1097" s="183" t="s">
        <v>81</v>
      </c>
      <c r="AV1097" s="183" t="s">
        <v>87</v>
      </c>
      <c r="AW1097" s="183" t="s">
        <v>104</v>
      </c>
      <c r="AX1097" s="183" t="s">
        <v>22</v>
      </c>
      <c r="AY1097" s="183" t="s">
        <v>128</v>
      </c>
    </row>
    <row r="1098" spans="2:65" s="6" customFormat="1" ht="15.75" customHeight="1">
      <c r="B1098" s="23"/>
      <c r="C1098" s="145" t="s">
        <v>756</v>
      </c>
      <c r="D1098" s="145" t="s">
        <v>130</v>
      </c>
      <c r="E1098" s="146" t="s">
        <v>1035</v>
      </c>
      <c r="F1098" s="147" t="s">
        <v>1036</v>
      </c>
      <c r="G1098" s="148" t="s">
        <v>186</v>
      </c>
      <c r="H1098" s="149">
        <v>1.551</v>
      </c>
      <c r="I1098" s="150"/>
      <c r="J1098" s="151">
        <f>ROUND($I$1098*$H$1098,2)</f>
        <v>0</v>
      </c>
      <c r="K1098" s="147" t="s">
        <v>134</v>
      </c>
      <c r="L1098" s="43"/>
      <c r="M1098" s="152"/>
      <c r="N1098" s="153" t="s">
        <v>45</v>
      </c>
      <c r="O1098" s="24"/>
      <c r="P1098" s="154">
        <f>$O$1098*$H$1098</f>
        <v>0</v>
      </c>
      <c r="Q1098" s="154">
        <v>0</v>
      </c>
      <c r="R1098" s="154">
        <f>$Q$1098*$H$1098</f>
        <v>0</v>
      </c>
      <c r="S1098" s="154">
        <v>0</v>
      </c>
      <c r="T1098" s="155">
        <f>$S$1098*$H$1098</f>
        <v>0</v>
      </c>
      <c r="AR1098" s="89" t="s">
        <v>236</v>
      </c>
      <c r="AT1098" s="89" t="s">
        <v>130</v>
      </c>
      <c r="AU1098" s="89" t="s">
        <v>81</v>
      </c>
      <c r="AY1098" s="6" t="s">
        <v>128</v>
      </c>
      <c r="BE1098" s="156">
        <f>IF($N$1098="základní",$J$1098,0)</f>
        <v>0</v>
      </c>
      <c r="BF1098" s="156">
        <f>IF($N$1098="snížená",$J$1098,0)</f>
        <v>0</v>
      </c>
      <c r="BG1098" s="156">
        <f>IF($N$1098="zákl. přenesená",$J$1098,0)</f>
        <v>0</v>
      </c>
      <c r="BH1098" s="156">
        <f>IF($N$1098="sníž. přenesená",$J$1098,0)</f>
        <v>0</v>
      </c>
      <c r="BI1098" s="156">
        <f>IF($N$1098="nulová",$J$1098,0)</f>
        <v>0</v>
      </c>
      <c r="BJ1098" s="89" t="s">
        <v>22</v>
      </c>
      <c r="BK1098" s="156">
        <f>ROUND($I$1098*$H$1098,2)</f>
        <v>0</v>
      </c>
      <c r="BL1098" s="89" t="s">
        <v>236</v>
      </c>
      <c r="BM1098" s="89" t="s">
        <v>1037</v>
      </c>
    </row>
    <row r="1099" spans="2:47" s="6" customFormat="1" ht="27" customHeight="1">
      <c r="B1099" s="23"/>
      <c r="C1099" s="24"/>
      <c r="D1099" s="157" t="s">
        <v>136</v>
      </c>
      <c r="E1099" s="24"/>
      <c r="F1099" s="158" t="s">
        <v>1038</v>
      </c>
      <c r="G1099" s="24"/>
      <c r="H1099" s="24"/>
      <c r="J1099" s="24"/>
      <c r="K1099" s="24"/>
      <c r="L1099" s="43"/>
      <c r="M1099" s="56"/>
      <c r="N1099" s="24"/>
      <c r="O1099" s="24"/>
      <c r="P1099" s="24"/>
      <c r="Q1099" s="24"/>
      <c r="R1099" s="24"/>
      <c r="S1099" s="24"/>
      <c r="T1099" s="57"/>
      <c r="AT1099" s="6" t="s">
        <v>136</v>
      </c>
      <c r="AU1099" s="6" t="s">
        <v>81</v>
      </c>
    </row>
    <row r="1100" spans="2:47" s="6" customFormat="1" ht="98.25" customHeight="1">
      <c r="B1100" s="23"/>
      <c r="C1100" s="24"/>
      <c r="D1100" s="159" t="s">
        <v>138</v>
      </c>
      <c r="E1100" s="24"/>
      <c r="F1100" s="160" t="s">
        <v>1039</v>
      </c>
      <c r="G1100" s="24"/>
      <c r="H1100" s="24"/>
      <c r="J1100" s="24"/>
      <c r="K1100" s="24"/>
      <c r="L1100" s="43"/>
      <c r="M1100" s="56"/>
      <c r="N1100" s="24"/>
      <c r="O1100" s="24"/>
      <c r="P1100" s="24"/>
      <c r="Q1100" s="24"/>
      <c r="R1100" s="24"/>
      <c r="S1100" s="24"/>
      <c r="T1100" s="57"/>
      <c r="AT1100" s="6" t="s">
        <v>138</v>
      </c>
      <c r="AU1100" s="6" t="s">
        <v>81</v>
      </c>
    </row>
    <row r="1101" spans="2:63" s="132" customFormat="1" ht="30.75" customHeight="1">
      <c r="B1101" s="133"/>
      <c r="C1101" s="134"/>
      <c r="D1101" s="134" t="s">
        <v>73</v>
      </c>
      <c r="E1101" s="143" t="s">
        <v>1040</v>
      </c>
      <c r="F1101" s="143" t="s">
        <v>1041</v>
      </c>
      <c r="G1101" s="134"/>
      <c r="H1101" s="134"/>
      <c r="J1101" s="144">
        <f>$BK$1101</f>
        <v>0</v>
      </c>
      <c r="K1101" s="134"/>
      <c r="L1101" s="137"/>
      <c r="M1101" s="138"/>
      <c r="N1101" s="134"/>
      <c r="O1101" s="134"/>
      <c r="P1101" s="139">
        <f>SUM($P$1102:$P$1118)</f>
        <v>0</v>
      </c>
      <c r="Q1101" s="134"/>
      <c r="R1101" s="139">
        <f>SUM($R$1102:$R$1118)</f>
        <v>2.3705</v>
      </c>
      <c r="S1101" s="134"/>
      <c r="T1101" s="140">
        <f>SUM($T$1102:$T$1118)</f>
        <v>0</v>
      </c>
      <c r="AR1101" s="141" t="s">
        <v>81</v>
      </c>
      <c r="AT1101" s="141" t="s">
        <v>73</v>
      </c>
      <c r="AU1101" s="141" t="s">
        <v>22</v>
      </c>
      <c r="AY1101" s="141" t="s">
        <v>128</v>
      </c>
      <c r="BK1101" s="142">
        <f>SUM($BK$1102:$BK$1118)</f>
        <v>0</v>
      </c>
    </row>
    <row r="1102" spans="2:65" s="6" customFormat="1" ht="15.75" customHeight="1">
      <c r="B1102" s="23"/>
      <c r="C1102" s="145" t="s">
        <v>1042</v>
      </c>
      <c r="D1102" s="145" t="s">
        <v>130</v>
      </c>
      <c r="E1102" s="146" t="s">
        <v>1043</v>
      </c>
      <c r="F1102" s="147" t="s">
        <v>1044</v>
      </c>
      <c r="G1102" s="148" t="s">
        <v>133</v>
      </c>
      <c r="H1102" s="149">
        <v>163.24</v>
      </c>
      <c r="I1102" s="150"/>
      <c r="J1102" s="151">
        <f>ROUND($I$1102*$H$1102,2)</f>
        <v>0</v>
      </c>
      <c r="K1102" s="147" t="s">
        <v>134</v>
      </c>
      <c r="L1102" s="43"/>
      <c r="M1102" s="152"/>
      <c r="N1102" s="153" t="s">
        <v>45</v>
      </c>
      <c r="O1102" s="24"/>
      <c r="P1102" s="154">
        <f>$O$1102*$H$1102</f>
        <v>0</v>
      </c>
      <c r="Q1102" s="154">
        <v>0</v>
      </c>
      <c r="R1102" s="154">
        <f>$Q$1102*$H$1102</f>
        <v>0</v>
      </c>
      <c r="S1102" s="154">
        <v>0</v>
      </c>
      <c r="T1102" s="155">
        <f>$S$1102*$H$1102</f>
        <v>0</v>
      </c>
      <c r="AR1102" s="89" t="s">
        <v>236</v>
      </c>
      <c r="AT1102" s="89" t="s">
        <v>130</v>
      </c>
      <c r="AU1102" s="89" t="s">
        <v>81</v>
      </c>
      <c r="AY1102" s="6" t="s">
        <v>128</v>
      </c>
      <c r="BE1102" s="156">
        <f>IF($N$1102="základní",$J$1102,0)</f>
        <v>0</v>
      </c>
      <c r="BF1102" s="156">
        <f>IF($N$1102="snížená",$J$1102,0)</f>
        <v>0</v>
      </c>
      <c r="BG1102" s="156">
        <f>IF($N$1102="zákl. přenesená",$J$1102,0)</f>
        <v>0</v>
      </c>
      <c r="BH1102" s="156">
        <f>IF($N$1102="sníž. přenesená",$J$1102,0)</f>
        <v>0</v>
      </c>
      <c r="BI1102" s="156">
        <f>IF($N$1102="nulová",$J$1102,0)</f>
        <v>0</v>
      </c>
      <c r="BJ1102" s="89" t="s">
        <v>22</v>
      </c>
      <c r="BK1102" s="156">
        <f>ROUND($I$1102*$H$1102,2)</f>
        <v>0</v>
      </c>
      <c r="BL1102" s="89" t="s">
        <v>236</v>
      </c>
      <c r="BM1102" s="89" t="s">
        <v>1045</v>
      </c>
    </row>
    <row r="1103" spans="2:47" s="6" customFormat="1" ht="16.5" customHeight="1">
      <c r="B1103" s="23"/>
      <c r="C1103" s="24"/>
      <c r="D1103" s="157" t="s">
        <v>136</v>
      </c>
      <c r="E1103" s="24"/>
      <c r="F1103" s="158" t="s">
        <v>1046</v>
      </c>
      <c r="G1103" s="24"/>
      <c r="H1103" s="24"/>
      <c r="J1103" s="24"/>
      <c r="K1103" s="24"/>
      <c r="L1103" s="43"/>
      <c r="M1103" s="56"/>
      <c r="N1103" s="24"/>
      <c r="O1103" s="24"/>
      <c r="P1103" s="24"/>
      <c r="Q1103" s="24"/>
      <c r="R1103" s="24"/>
      <c r="S1103" s="24"/>
      <c r="T1103" s="57"/>
      <c r="AT1103" s="6" t="s">
        <v>136</v>
      </c>
      <c r="AU1103" s="6" t="s">
        <v>81</v>
      </c>
    </row>
    <row r="1104" spans="2:47" s="6" customFormat="1" ht="71.25" customHeight="1">
      <c r="B1104" s="23"/>
      <c r="C1104" s="24"/>
      <c r="D1104" s="159" t="s">
        <v>138</v>
      </c>
      <c r="E1104" s="24"/>
      <c r="F1104" s="160" t="s">
        <v>1047</v>
      </c>
      <c r="G1104" s="24"/>
      <c r="H1104" s="24"/>
      <c r="J1104" s="24"/>
      <c r="K1104" s="24"/>
      <c r="L1104" s="43"/>
      <c r="M1104" s="56"/>
      <c r="N1104" s="24"/>
      <c r="O1104" s="24"/>
      <c r="P1104" s="24"/>
      <c r="Q1104" s="24"/>
      <c r="R1104" s="24"/>
      <c r="S1104" s="24"/>
      <c r="T1104" s="57"/>
      <c r="AT1104" s="6" t="s">
        <v>138</v>
      </c>
      <c r="AU1104" s="6" t="s">
        <v>81</v>
      </c>
    </row>
    <row r="1105" spans="2:51" s="6" customFormat="1" ht="15.75" customHeight="1">
      <c r="B1105" s="161"/>
      <c r="C1105" s="162"/>
      <c r="D1105" s="159" t="s">
        <v>140</v>
      </c>
      <c r="E1105" s="162"/>
      <c r="F1105" s="163" t="s">
        <v>1048</v>
      </c>
      <c r="G1105" s="162"/>
      <c r="H1105" s="162"/>
      <c r="J1105" s="162"/>
      <c r="K1105" s="162"/>
      <c r="L1105" s="164"/>
      <c r="M1105" s="165"/>
      <c r="N1105" s="162"/>
      <c r="O1105" s="162"/>
      <c r="P1105" s="162"/>
      <c r="Q1105" s="162"/>
      <c r="R1105" s="162"/>
      <c r="S1105" s="162"/>
      <c r="T1105" s="166"/>
      <c r="AT1105" s="167" t="s">
        <v>140</v>
      </c>
      <c r="AU1105" s="167" t="s">
        <v>81</v>
      </c>
      <c r="AV1105" s="167" t="s">
        <v>22</v>
      </c>
      <c r="AW1105" s="167" t="s">
        <v>104</v>
      </c>
      <c r="AX1105" s="167" t="s">
        <v>74</v>
      </c>
      <c r="AY1105" s="167" t="s">
        <v>128</v>
      </c>
    </row>
    <row r="1106" spans="2:51" s="6" customFormat="1" ht="15.75" customHeight="1">
      <c r="B1106" s="161"/>
      <c r="C1106" s="162"/>
      <c r="D1106" s="159" t="s">
        <v>140</v>
      </c>
      <c r="E1106" s="162"/>
      <c r="F1106" s="163" t="s">
        <v>859</v>
      </c>
      <c r="G1106" s="162"/>
      <c r="H1106" s="162"/>
      <c r="J1106" s="162"/>
      <c r="K1106" s="162"/>
      <c r="L1106" s="164"/>
      <c r="M1106" s="165"/>
      <c r="N1106" s="162"/>
      <c r="O1106" s="162"/>
      <c r="P1106" s="162"/>
      <c r="Q1106" s="162"/>
      <c r="R1106" s="162"/>
      <c r="S1106" s="162"/>
      <c r="T1106" s="166"/>
      <c r="AT1106" s="167" t="s">
        <v>140</v>
      </c>
      <c r="AU1106" s="167" t="s">
        <v>81</v>
      </c>
      <c r="AV1106" s="167" t="s">
        <v>22</v>
      </c>
      <c r="AW1106" s="167" t="s">
        <v>104</v>
      </c>
      <c r="AX1106" s="167" t="s">
        <v>74</v>
      </c>
      <c r="AY1106" s="167" t="s">
        <v>128</v>
      </c>
    </row>
    <row r="1107" spans="2:51" s="6" customFormat="1" ht="15.75" customHeight="1">
      <c r="B1107" s="168"/>
      <c r="C1107" s="169"/>
      <c r="D1107" s="159" t="s">
        <v>140</v>
      </c>
      <c r="E1107" s="169"/>
      <c r="F1107" s="170" t="s">
        <v>1049</v>
      </c>
      <c r="G1107" s="169"/>
      <c r="H1107" s="171">
        <v>163.24</v>
      </c>
      <c r="J1107" s="169"/>
      <c r="K1107" s="169"/>
      <c r="L1107" s="172"/>
      <c r="M1107" s="173"/>
      <c r="N1107" s="169"/>
      <c r="O1107" s="169"/>
      <c r="P1107" s="169"/>
      <c r="Q1107" s="169"/>
      <c r="R1107" s="169"/>
      <c r="S1107" s="169"/>
      <c r="T1107" s="174"/>
      <c r="AT1107" s="175" t="s">
        <v>140</v>
      </c>
      <c r="AU1107" s="175" t="s">
        <v>81</v>
      </c>
      <c r="AV1107" s="175" t="s">
        <v>81</v>
      </c>
      <c r="AW1107" s="175" t="s">
        <v>104</v>
      </c>
      <c r="AX1107" s="175" t="s">
        <v>74</v>
      </c>
      <c r="AY1107" s="175" t="s">
        <v>128</v>
      </c>
    </row>
    <row r="1108" spans="2:51" s="6" customFormat="1" ht="15.75" customHeight="1">
      <c r="B1108" s="184"/>
      <c r="C1108" s="185"/>
      <c r="D1108" s="159" t="s">
        <v>140</v>
      </c>
      <c r="E1108" s="185"/>
      <c r="F1108" s="186" t="s">
        <v>162</v>
      </c>
      <c r="G1108" s="185"/>
      <c r="H1108" s="187">
        <v>163.24</v>
      </c>
      <c r="J1108" s="185"/>
      <c r="K1108" s="185"/>
      <c r="L1108" s="188"/>
      <c r="M1108" s="189"/>
      <c r="N1108" s="185"/>
      <c r="O1108" s="185"/>
      <c r="P1108" s="185"/>
      <c r="Q1108" s="185"/>
      <c r="R1108" s="185"/>
      <c r="S1108" s="185"/>
      <c r="T1108" s="190"/>
      <c r="AT1108" s="191" t="s">
        <v>140</v>
      </c>
      <c r="AU1108" s="191" t="s">
        <v>81</v>
      </c>
      <c r="AV1108" s="191" t="s">
        <v>84</v>
      </c>
      <c r="AW1108" s="191" t="s">
        <v>104</v>
      </c>
      <c r="AX1108" s="191" t="s">
        <v>74</v>
      </c>
      <c r="AY1108" s="191" t="s">
        <v>128</v>
      </c>
    </row>
    <row r="1109" spans="2:51" s="6" customFormat="1" ht="15.75" customHeight="1">
      <c r="B1109" s="176"/>
      <c r="C1109" s="177"/>
      <c r="D1109" s="159" t="s">
        <v>140</v>
      </c>
      <c r="E1109" s="177"/>
      <c r="F1109" s="178" t="s">
        <v>143</v>
      </c>
      <c r="G1109" s="177"/>
      <c r="H1109" s="179">
        <v>163.24</v>
      </c>
      <c r="J1109" s="177"/>
      <c r="K1109" s="177"/>
      <c r="L1109" s="180"/>
      <c r="M1109" s="181"/>
      <c r="N1109" s="177"/>
      <c r="O1109" s="177"/>
      <c r="P1109" s="177"/>
      <c r="Q1109" s="177"/>
      <c r="R1109" s="177"/>
      <c r="S1109" s="177"/>
      <c r="T1109" s="182"/>
      <c r="AT1109" s="183" t="s">
        <v>140</v>
      </c>
      <c r="AU1109" s="183" t="s">
        <v>81</v>
      </c>
      <c r="AV1109" s="183" t="s">
        <v>87</v>
      </c>
      <c r="AW1109" s="183" t="s">
        <v>104</v>
      </c>
      <c r="AX1109" s="183" t="s">
        <v>22</v>
      </c>
      <c r="AY1109" s="183" t="s">
        <v>128</v>
      </c>
    </row>
    <row r="1110" spans="2:65" s="6" customFormat="1" ht="15.75" customHeight="1">
      <c r="B1110" s="23"/>
      <c r="C1110" s="195" t="s">
        <v>1050</v>
      </c>
      <c r="D1110" s="195" t="s">
        <v>355</v>
      </c>
      <c r="E1110" s="196" t="s">
        <v>1051</v>
      </c>
      <c r="F1110" s="197" t="s">
        <v>1052</v>
      </c>
      <c r="G1110" s="198" t="s">
        <v>153</v>
      </c>
      <c r="H1110" s="199">
        <v>4.31</v>
      </c>
      <c r="I1110" s="200"/>
      <c r="J1110" s="201">
        <f>ROUND($I$1110*$H$1110,2)</f>
        <v>0</v>
      </c>
      <c r="K1110" s="197" t="s">
        <v>134</v>
      </c>
      <c r="L1110" s="202"/>
      <c r="M1110" s="203"/>
      <c r="N1110" s="204" t="s">
        <v>45</v>
      </c>
      <c r="O1110" s="24"/>
      <c r="P1110" s="154">
        <f>$O$1110*$H$1110</f>
        <v>0</v>
      </c>
      <c r="Q1110" s="154">
        <v>0.55</v>
      </c>
      <c r="R1110" s="154">
        <f>$Q$1110*$H$1110</f>
        <v>2.3705</v>
      </c>
      <c r="S1110" s="154">
        <v>0</v>
      </c>
      <c r="T1110" s="155">
        <f>$S$1110*$H$1110</f>
        <v>0</v>
      </c>
      <c r="AR1110" s="89" t="s">
        <v>572</v>
      </c>
      <c r="AT1110" s="89" t="s">
        <v>355</v>
      </c>
      <c r="AU1110" s="89" t="s">
        <v>81</v>
      </c>
      <c r="AY1110" s="6" t="s">
        <v>128</v>
      </c>
      <c r="BE1110" s="156">
        <f>IF($N$1110="základní",$J$1110,0)</f>
        <v>0</v>
      </c>
      <c r="BF1110" s="156">
        <f>IF($N$1110="snížená",$J$1110,0)</f>
        <v>0</v>
      </c>
      <c r="BG1110" s="156">
        <f>IF($N$1110="zákl. přenesená",$J$1110,0)</f>
        <v>0</v>
      </c>
      <c r="BH1110" s="156">
        <f>IF($N$1110="sníž. přenesená",$J$1110,0)</f>
        <v>0</v>
      </c>
      <c r="BI1110" s="156">
        <f>IF($N$1110="nulová",$J$1110,0)</f>
        <v>0</v>
      </c>
      <c r="BJ1110" s="89" t="s">
        <v>22</v>
      </c>
      <c r="BK1110" s="156">
        <f>ROUND($I$1110*$H$1110,2)</f>
        <v>0</v>
      </c>
      <c r="BL1110" s="89" t="s">
        <v>236</v>
      </c>
      <c r="BM1110" s="89" t="s">
        <v>1053</v>
      </c>
    </row>
    <row r="1111" spans="2:47" s="6" customFormat="1" ht="27" customHeight="1">
      <c r="B1111" s="23"/>
      <c r="C1111" s="24"/>
      <c r="D1111" s="157" t="s">
        <v>136</v>
      </c>
      <c r="E1111" s="24"/>
      <c r="F1111" s="158" t="s">
        <v>1054</v>
      </c>
      <c r="G1111" s="24"/>
      <c r="H1111" s="24"/>
      <c r="J1111" s="24"/>
      <c r="K1111" s="24"/>
      <c r="L1111" s="43"/>
      <c r="M1111" s="56"/>
      <c r="N1111" s="24"/>
      <c r="O1111" s="24"/>
      <c r="P1111" s="24"/>
      <c r="Q1111" s="24"/>
      <c r="R1111" s="24"/>
      <c r="S1111" s="24"/>
      <c r="T1111" s="57"/>
      <c r="AT1111" s="6" t="s">
        <v>136</v>
      </c>
      <c r="AU1111" s="6" t="s">
        <v>81</v>
      </c>
    </row>
    <row r="1112" spans="2:51" s="6" customFormat="1" ht="15.75" customHeight="1">
      <c r="B1112" s="161"/>
      <c r="C1112" s="162"/>
      <c r="D1112" s="159" t="s">
        <v>140</v>
      </c>
      <c r="E1112" s="162"/>
      <c r="F1112" s="163" t="s">
        <v>896</v>
      </c>
      <c r="G1112" s="162"/>
      <c r="H1112" s="162"/>
      <c r="J1112" s="162"/>
      <c r="K1112" s="162"/>
      <c r="L1112" s="164"/>
      <c r="M1112" s="165"/>
      <c r="N1112" s="162"/>
      <c r="O1112" s="162"/>
      <c r="P1112" s="162"/>
      <c r="Q1112" s="162"/>
      <c r="R1112" s="162"/>
      <c r="S1112" s="162"/>
      <c r="T1112" s="166"/>
      <c r="AT1112" s="167" t="s">
        <v>140</v>
      </c>
      <c r="AU1112" s="167" t="s">
        <v>81</v>
      </c>
      <c r="AV1112" s="167" t="s">
        <v>22</v>
      </c>
      <c r="AW1112" s="167" t="s">
        <v>104</v>
      </c>
      <c r="AX1112" s="167" t="s">
        <v>74</v>
      </c>
      <c r="AY1112" s="167" t="s">
        <v>128</v>
      </c>
    </row>
    <row r="1113" spans="2:51" s="6" customFormat="1" ht="15.75" customHeight="1">
      <c r="B1113" s="168"/>
      <c r="C1113" s="169"/>
      <c r="D1113" s="159" t="s">
        <v>140</v>
      </c>
      <c r="E1113" s="169"/>
      <c r="F1113" s="170" t="s">
        <v>1055</v>
      </c>
      <c r="G1113" s="169"/>
      <c r="H1113" s="171">
        <v>4.31</v>
      </c>
      <c r="J1113" s="169"/>
      <c r="K1113" s="169"/>
      <c r="L1113" s="172"/>
      <c r="M1113" s="173"/>
      <c r="N1113" s="169"/>
      <c r="O1113" s="169"/>
      <c r="P1113" s="169"/>
      <c r="Q1113" s="169"/>
      <c r="R1113" s="169"/>
      <c r="S1113" s="169"/>
      <c r="T1113" s="174"/>
      <c r="AT1113" s="175" t="s">
        <v>140</v>
      </c>
      <c r="AU1113" s="175" t="s">
        <v>81</v>
      </c>
      <c r="AV1113" s="175" t="s">
        <v>81</v>
      </c>
      <c r="AW1113" s="175" t="s">
        <v>104</v>
      </c>
      <c r="AX1113" s="175" t="s">
        <v>74</v>
      </c>
      <c r="AY1113" s="175" t="s">
        <v>128</v>
      </c>
    </row>
    <row r="1114" spans="2:51" s="6" customFormat="1" ht="15.75" customHeight="1">
      <c r="B1114" s="184"/>
      <c r="C1114" s="185"/>
      <c r="D1114" s="159" t="s">
        <v>140</v>
      </c>
      <c r="E1114" s="185"/>
      <c r="F1114" s="186" t="s">
        <v>162</v>
      </c>
      <c r="G1114" s="185"/>
      <c r="H1114" s="187">
        <v>4.31</v>
      </c>
      <c r="J1114" s="185"/>
      <c r="K1114" s="185"/>
      <c r="L1114" s="188"/>
      <c r="M1114" s="189"/>
      <c r="N1114" s="185"/>
      <c r="O1114" s="185"/>
      <c r="P1114" s="185"/>
      <c r="Q1114" s="185"/>
      <c r="R1114" s="185"/>
      <c r="S1114" s="185"/>
      <c r="T1114" s="190"/>
      <c r="AT1114" s="191" t="s">
        <v>140</v>
      </c>
      <c r="AU1114" s="191" t="s">
        <v>81</v>
      </c>
      <c r="AV1114" s="191" t="s">
        <v>84</v>
      </c>
      <c r="AW1114" s="191" t="s">
        <v>104</v>
      </c>
      <c r="AX1114" s="191" t="s">
        <v>74</v>
      </c>
      <c r="AY1114" s="191" t="s">
        <v>128</v>
      </c>
    </row>
    <row r="1115" spans="2:51" s="6" customFormat="1" ht="15.75" customHeight="1">
      <c r="B1115" s="176"/>
      <c r="C1115" s="177"/>
      <c r="D1115" s="159" t="s">
        <v>140</v>
      </c>
      <c r="E1115" s="177"/>
      <c r="F1115" s="178" t="s">
        <v>143</v>
      </c>
      <c r="G1115" s="177"/>
      <c r="H1115" s="179">
        <v>4.31</v>
      </c>
      <c r="J1115" s="177"/>
      <c r="K1115" s="177"/>
      <c r="L1115" s="180"/>
      <c r="M1115" s="181"/>
      <c r="N1115" s="177"/>
      <c r="O1115" s="177"/>
      <c r="P1115" s="177"/>
      <c r="Q1115" s="177"/>
      <c r="R1115" s="177"/>
      <c r="S1115" s="177"/>
      <c r="T1115" s="182"/>
      <c r="AT1115" s="183" t="s">
        <v>140</v>
      </c>
      <c r="AU1115" s="183" t="s">
        <v>81</v>
      </c>
      <c r="AV1115" s="183" t="s">
        <v>87</v>
      </c>
      <c r="AW1115" s="183" t="s">
        <v>104</v>
      </c>
      <c r="AX1115" s="183" t="s">
        <v>22</v>
      </c>
      <c r="AY1115" s="183" t="s">
        <v>128</v>
      </c>
    </row>
    <row r="1116" spans="2:65" s="6" customFormat="1" ht="15.75" customHeight="1">
      <c r="B1116" s="23"/>
      <c r="C1116" s="145" t="s">
        <v>765</v>
      </c>
      <c r="D1116" s="145" t="s">
        <v>130</v>
      </c>
      <c r="E1116" s="146" t="s">
        <v>1056</v>
      </c>
      <c r="F1116" s="147" t="s">
        <v>1057</v>
      </c>
      <c r="G1116" s="148" t="s">
        <v>186</v>
      </c>
      <c r="H1116" s="149">
        <v>2.371</v>
      </c>
      <c r="I1116" s="150"/>
      <c r="J1116" s="151">
        <f>ROUND($I$1116*$H$1116,2)</f>
        <v>0</v>
      </c>
      <c r="K1116" s="147" t="s">
        <v>134</v>
      </c>
      <c r="L1116" s="43"/>
      <c r="M1116" s="152"/>
      <c r="N1116" s="153" t="s">
        <v>45</v>
      </c>
      <c r="O1116" s="24"/>
      <c r="P1116" s="154">
        <f>$O$1116*$H$1116</f>
        <v>0</v>
      </c>
      <c r="Q1116" s="154">
        <v>0</v>
      </c>
      <c r="R1116" s="154">
        <f>$Q$1116*$H$1116</f>
        <v>0</v>
      </c>
      <c r="S1116" s="154">
        <v>0</v>
      </c>
      <c r="T1116" s="155">
        <f>$S$1116*$H$1116</f>
        <v>0</v>
      </c>
      <c r="AR1116" s="89" t="s">
        <v>236</v>
      </c>
      <c r="AT1116" s="89" t="s">
        <v>130</v>
      </c>
      <c r="AU1116" s="89" t="s">
        <v>81</v>
      </c>
      <c r="AY1116" s="6" t="s">
        <v>128</v>
      </c>
      <c r="BE1116" s="156">
        <f>IF($N$1116="základní",$J$1116,0)</f>
        <v>0</v>
      </c>
      <c r="BF1116" s="156">
        <f>IF($N$1116="snížená",$J$1116,0)</f>
        <v>0</v>
      </c>
      <c r="BG1116" s="156">
        <f>IF($N$1116="zákl. přenesená",$J$1116,0)</f>
        <v>0</v>
      </c>
      <c r="BH1116" s="156">
        <f>IF($N$1116="sníž. přenesená",$J$1116,0)</f>
        <v>0</v>
      </c>
      <c r="BI1116" s="156">
        <f>IF($N$1116="nulová",$J$1116,0)</f>
        <v>0</v>
      </c>
      <c r="BJ1116" s="89" t="s">
        <v>22</v>
      </c>
      <c r="BK1116" s="156">
        <f>ROUND($I$1116*$H$1116,2)</f>
        <v>0</v>
      </c>
      <c r="BL1116" s="89" t="s">
        <v>236</v>
      </c>
      <c r="BM1116" s="89" t="s">
        <v>1058</v>
      </c>
    </row>
    <row r="1117" spans="2:47" s="6" customFormat="1" ht="27" customHeight="1">
      <c r="B1117" s="23"/>
      <c r="C1117" s="24"/>
      <c r="D1117" s="157" t="s">
        <v>136</v>
      </c>
      <c r="E1117" s="24"/>
      <c r="F1117" s="158" t="s">
        <v>1059</v>
      </c>
      <c r="G1117" s="24"/>
      <c r="H1117" s="24"/>
      <c r="J1117" s="24"/>
      <c r="K1117" s="24"/>
      <c r="L1117" s="43"/>
      <c r="M1117" s="56"/>
      <c r="N1117" s="24"/>
      <c r="O1117" s="24"/>
      <c r="P1117" s="24"/>
      <c r="Q1117" s="24"/>
      <c r="R1117" s="24"/>
      <c r="S1117" s="24"/>
      <c r="T1117" s="57"/>
      <c r="AT1117" s="6" t="s">
        <v>136</v>
      </c>
      <c r="AU1117" s="6" t="s">
        <v>81</v>
      </c>
    </row>
    <row r="1118" spans="2:47" s="6" customFormat="1" ht="98.25" customHeight="1">
      <c r="B1118" s="23"/>
      <c r="C1118" s="24"/>
      <c r="D1118" s="159" t="s">
        <v>138</v>
      </c>
      <c r="E1118" s="24"/>
      <c r="F1118" s="160" t="s">
        <v>1060</v>
      </c>
      <c r="G1118" s="24"/>
      <c r="H1118" s="24"/>
      <c r="J1118" s="24"/>
      <c r="K1118" s="24"/>
      <c r="L1118" s="43"/>
      <c r="M1118" s="56"/>
      <c r="N1118" s="24"/>
      <c r="O1118" s="24"/>
      <c r="P1118" s="24"/>
      <c r="Q1118" s="24"/>
      <c r="R1118" s="24"/>
      <c r="S1118" s="24"/>
      <c r="T1118" s="57"/>
      <c r="AT1118" s="6" t="s">
        <v>138</v>
      </c>
      <c r="AU1118" s="6" t="s">
        <v>81</v>
      </c>
    </row>
    <row r="1119" spans="2:63" s="132" customFormat="1" ht="30.75" customHeight="1">
      <c r="B1119" s="133"/>
      <c r="C1119" s="134"/>
      <c r="D1119" s="134" t="s">
        <v>73</v>
      </c>
      <c r="E1119" s="143" t="s">
        <v>1061</v>
      </c>
      <c r="F1119" s="143" t="s">
        <v>1062</v>
      </c>
      <c r="G1119" s="134"/>
      <c r="H1119" s="134"/>
      <c r="J1119" s="144">
        <f>$BK$1119</f>
        <v>0</v>
      </c>
      <c r="K1119" s="134"/>
      <c r="L1119" s="137"/>
      <c r="M1119" s="138"/>
      <c r="N1119" s="134"/>
      <c r="O1119" s="134"/>
      <c r="P1119" s="139">
        <f>SUM($P$1120:$P$1168)</f>
        <v>0</v>
      </c>
      <c r="Q1119" s="134"/>
      <c r="R1119" s="139">
        <f>SUM($R$1120:$R$1168)</f>
        <v>7.929425000000001</v>
      </c>
      <c r="S1119" s="134"/>
      <c r="T1119" s="140">
        <f>SUM($T$1120:$T$1168)</f>
        <v>0</v>
      </c>
      <c r="AR1119" s="141" t="s">
        <v>81</v>
      </c>
      <c r="AT1119" s="141" t="s">
        <v>73</v>
      </c>
      <c r="AU1119" s="141" t="s">
        <v>22</v>
      </c>
      <c r="AY1119" s="141" t="s">
        <v>128</v>
      </c>
      <c r="BK1119" s="142">
        <f>SUM($BK$1120:$BK$1168)</f>
        <v>0</v>
      </c>
    </row>
    <row r="1120" spans="2:65" s="6" customFormat="1" ht="15.75" customHeight="1">
      <c r="B1120" s="23"/>
      <c r="C1120" s="145" t="s">
        <v>832</v>
      </c>
      <c r="D1120" s="145" t="s">
        <v>130</v>
      </c>
      <c r="E1120" s="146" t="s">
        <v>1063</v>
      </c>
      <c r="F1120" s="147" t="s">
        <v>1064</v>
      </c>
      <c r="G1120" s="148" t="s">
        <v>133</v>
      </c>
      <c r="H1120" s="149">
        <v>1058</v>
      </c>
      <c r="I1120" s="150"/>
      <c r="J1120" s="151">
        <f>ROUND($I$1120*$H$1120,2)</f>
        <v>0</v>
      </c>
      <c r="K1120" s="147" t="s">
        <v>134</v>
      </c>
      <c r="L1120" s="43"/>
      <c r="M1120" s="152"/>
      <c r="N1120" s="153" t="s">
        <v>45</v>
      </c>
      <c r="O1120" s="24"/>
      <c r="P1120" s="154">
        <f>$O$1120*$H$1120</f>
        <v>0</v>
      </c>
      <c r="Q1120" s="154">
        <v>0.00012</v>
      </c>
      <c r="R1120" s="154">
        <f>$Q$1120*$H$1120</f>
        <v>0.12696</v>
      </c>
      <c r="S1120" s="154">
        <v>0</v>
      </c>
      <c r="T1120" s="155">
        <f>$S$1120*$H$1120</f>
        <v>0</v>
      </c>
      <c r="AR1120" s="89" t="s">
        <v>236</v>
      </c>
      <c r="AT1120" s="89" t="s">
        <v>130</v>
      </c>
      <c r="AU1120" s="89" t="s">
        <v>81</v>
      </c>
      <c r="AY1120" s="6" t="s">
        <v>128</v>
      </c>
      <c r="BE1120" s="156">
        <f>IF($N$1120="základní",$J$1120,0)</f>
        <v>0</v>
      </c>
      <c r="BF1120" s="156">
        <f>IF($N$1120="snížená",$J$1120,0)</f>
        <v>0</v>
      </c>
      <c r="BG1120" s="156">
        <f>IF($N$1120="zákl. přenesená",$J$1120,0)</f>
        <v>0</v>
      </c>
      <c r="BH1120" s="156">
        <f>IF($N$1120="sníž. přenesená",$J$1120,0)</f>
        <v>0</v>
      </c>
      <c r="BI1120" s="156">
        <f>IF($N$1120="nulová",$J$1120,0)</f>
        <v>0</v>
      </c>
      <c r="BJ1120" s="89" t="s">
        <v>22</v>
      </c>
      <c r="BK1120" s="156">
        <f>ROUND($I$1120*$H$1120,2)</f>
        <v>0</v>
      </c>
      <c r="BL1120" s="89" t="s">
        <v>236</v>
      </c>
      <c r="BM1120" s="89" t="s">
        <v>1065</v>
      </c>
    </row>
    <row r="1121" spans="2:47" s="6" customFormat="1" ht="16.5" customHeight="1">
      <c r="B1121" s="23"/>
      <c r="C1121" s="24"/>
      <c r="D1121" s="157" t="s">
        <v>136</v>
      </c>
      <c r="E1121" s="24"/>
      <c r="F1121" s="158" t="s">
        <v>1066</v>
      </c>
      <c r="G1121" s="24"/>
      <c r="H1121" s="24"/>
      <c r="J1121" s="24"/>
      <c r="K1121" s="24"/>
      <c r="L1121" s="43"/>
      <c r="M1121" s="56"/>
      <c r="N1121" s="24"/>
      <c r="O1121" s="24"/>
      <c r="P1121" s="24"/>
      <c r="Q1121" s="24"/>
      <c r="R1121" s="24"/>
      <c r="S1121" s="24"/>
      <c r="T1121" s="57"/>
      <c r="AT1121" s="6" t="s">
        <v>136</v>
      </c>
      <c r="AU1121" s="6" t="s">
        <v>81</v>
      </c>
    </row>
    <row r="1122" spans="2:47" s="6" customFormat="1" ht="57.75" customHeight="1">
      <c r="B1122" s="23"/>
      <c r="C1122" s="24"/>
      <c r="D1122" s="159" t="s">
        <v>138</v>
      </c>
      <c r="E1122" s="24"/>
      <c r="F1122" s="160" t="s">
        <v>1067</v>
      </c>
      <c r="G1122" s="24"/>
      <c r="H1122" s="24"/>
      <c r="J1122" s="24"/>
      <c r="K1122" s="24"/>
      <c r="L1122" s="43"/>
      <c r="M1122" s="56"/>
      <c r="N1122" s="24"/>
      <c r="O1122" s="24"/>
      <c r="P1122" s="24"/>
      <c r="Q1122" s="24"/>
      <c r="R1122" s="24"/>
      <c r="S1122" s="24"/>
      <c r="T1122" s="57"/>
      <c r="AT1122" s="6" t="s">
        <v>138</v>
      </c>
      <c r="AU1122" s="6" t="s">
        <v>81</v>
      </c>
    </row>
    <row r="1123" spans="2:51" s="6" customFormat="1" ht="15.75" customHeight="1">
      <c r="B1123" s="161"/>
      <c r="C1123" s="162"/>
      <c r="D1123" s="159" t="s">
        <v>140</v>
      </c>
      <c r="E1123" s="162"/>
      <c r="F1123" s="163" t="s">
        <v>1068</v>
      </c>
      <c r="G1123" s="162"/>
      <c r="H1123" s="162"/>
      <c r="J1123" s="162"/>
      <c r="K1123" s="162"/>
      <c r="L1123" s="164"/>
      <c r="M1123" s="165"/>
      <c r="N1123" s="162"/>
      <c r="O1123" s="162"/>
      <c r="P1123" s="162"/>
      <c r="Q1123" s="162"/>
      <c r="R1123" s="162"/>
      <c r="S1123" s="162"/>
      <c r="T1123" s="166"/>
      <c r="AT1123" s="167" t="s">
        <v>140</v>
      </c>
      <c r="AU1123" s="167" t="s">
        <v>81</v>
      </c>
      <c r="AV1123" s="167" t="s">
        <v>22</v>
      </c>
      <c r="AW1123" s="167" t="s">
        <v>104</v>
      </c>
      <c r="AX1123" s="167" t="s">
        <v>74</v>
      </c>
      <c r="AY1123" s="167" t="s">
        <v>128</v>
      </c>
    </row>
    <row r="1124" spans="2:51" s="6" customFormat="1" ht="15.75" customHeight="1">
      <c r="B1124" s="161"/>
      <c r="C1124" s="162"/>
      <c r="D1124" s="159" t="s">
        <v>140</v>
      </c>
      <c r="E1124" s="162"/>
      <c r="F1124" s="163" t="s">
        <v>1069</v>
      </c>
      <c r="G1124" s="162"/>
      <c r="H1124" s="162"/>
      <c r="J1124" s="162"/>
      <c r="K1124" s="162"/>
      <c r="L1124" s="164"/>
      <c r="M1124" s="165"/>
      <c r="N1124" s="162"/>
      <c r="O1124" s="162"/>
      <c r="P1124" s="162"/>
      <c r="Q1124" s="162"/>
      <c r="R1124" s="162"/>
      <c r="S1124" s="162"/>
      <c r="T1124" s="166"/>
      <c r="AT1124" s="167" t="s">
        <v>140</v>
      </c>
      <c r="AU1124" s="167" t="s">
        <v>81</v>
      </c>
      <c r="AV1124" s="167" t="s">
        <v>22</v>
      </c>
      <c r="AW1124" s="167" t="s">
        <v>104</v>
      </c>
      <c r="AX1124" s="167" t="s">
        <v>74</v>
      </c>
      <c r="AY1124" s="167" t="s">
        <v>128</v>
      </c>
    </row>
    <row r="1125" spans="2:51" s="6" customFormat="1" ht="15.75" customHeight="1">
      <c r="B1125" s="161"/>
      <c r="C1125" s="162"/>
      <c r="D1125" s="159" t="s">
        <v>140</v>
      </c>
      <c r="E1125" s="162"/>
      <c r="F1125" s="163" t="s">
        <v>1070</v>
      </c>
      <c r="G1125" s="162"/>
      <c r="H1125" s="162"/>
      <c r="J1125" s="162"/>
      <c r="K1125" s="162"/>
      <c r="L1125" s="164"/>
      <c r="M1125" s="165"/>
      <c r="N1125" s="162"/>
      <c r="O1125" s="162"/>
      <c r="P1125" s="162"/>
      <c r="Q1125" s="162"/>
      <c r="R1125" s="162"/>
      <c r="S1125" s="162"/>
      <c r="T1125" s="166"/>
      <c r="AT1125" s="167" t="s">
        <v>140</v>
      </c>
      <c r="AU1125" s="167" t="s">
        <v>81</v>
      </c>
      <c r="AV1125" s="167" t="s">
        <v>22</v>
      </c>
      <c r="AW1125" s="167" t="s">
        <v>104</v>
      </c>
      <c r="AX1125" s="167" t="s">
        <v>74</v>
      </c>
      <c r="AY1125" s="167" t="s">
        <v>128</v>
      </c>
    </row>
    <row r="1126" spans="2:51" s="6" customFormat="1" ht="15.75" customHeight="1">
      <c r="B1126" s="168"/>
      <c r="C1126" s="169"/>
      <c r="D1126" s="159" t="s">
        <v>140</v>
      </c>
      <c r="E1126" s="169"/>
      <c r="F1126" s="170" t="s">
        <v>1071</v>
      </c>
      <c r="G1126" s="169"/>
      <c r="H1126" s="171">
        <v>1058</v>
      </c>
      <c r="J1126" s="169"/>
      <c r="K1126" s="169"/>
      <c r="L1126" s="172"/>
      <c r="M1126" s="173"/>
      <c r="N1126" s="169"/>
      <c r="O1126" s="169"/>
      <c r="P1126" s="169"/>
      <c r="Q1126" s="169"/>
      <c r="R1126" s="169"/>
      <c r="S1126" s="169"/>
      <c r="T1126" s="174"/>
      <c r="AT1126" s="175" t="s">
        <v>140</v>
      </c>
      <c r="AU1126" s="175" t="s">
        <v>81</v>
      </c>
      <c r="AV1126" s="175" t="s">
        <v>81</v>
      </c>
      <c r="AW1126" s="175" t="s">
        <v>104</v>
      </c>
      <c r="AX1126" s="175" t="s">
        <v>74</v>
      </c>
      <c r="AY1126" s="175" t="s">
        <v>128</v>
      </c>
    </row>
    <row r="1127" spans="2:51" s="6" customFormat="1" ht="15.75" customHeight="1">
      <c r="B1127" s="184"/>
      <c r="C1127" s="185"/>
      <c r="D1127" s="159" t="s">
        <v>140</v>
      </c>
      <c r="E1127" s="185"/>
      <c r="F1127" s="186" t="s">
        <v>162</v>
      </c>
      <c r="G1127" s="185"/>
      <c r="H1127" s="187">
        <v>1058</v>
      </c>
      <c r="J1127" s="185"/>
      <c r="K1127" s="185"/>
      <c r="L1127" s="188"/>
      <c r="M1127" s="189"/>
      <c r="N1127" s="185"/>
      <c r="O1127" s="185"/>
      <c r="P1127" s="185"/>
      <c r="Q1127" s="185"/>
      <c r="R1127" s="185"/>
      <c r="S1127" s="185"/>
      <c r="T1127" s="190"/>
      <c r="AT1127" s="191" t="s">
        <v>140</v>
      </c>
      <c r="AU1127" s="191" t="s">
        <v>81</v>
      </c>
      <c r="AV1127" s="191" t="s">
        <v>84</v>
      </c>
      <c r="AW1127" s="191" t="s">
        <v>104</v>
      </c>
      <c r="AX1127" s="191" t="s">
        <v>74</v>
      </c>
      <c r="AY1127" s="191" t="s">
        <v>128</v>
      </c>
    </row>
    <row r="1128" spans="2:51" s="6" customFormat="1" ht="15.75" customHeight="1">
      <c r="B1128" s="176"/>
      <c r="C1128" s="177"/>
      <c r="D1128" s="159" t="s">
        <v>140</v>
      </c>
      <c r="E1128" s="177"/>
      <c r="F1128" s="178" t="s">
        <v>143</v>
      </c>
      <c r="G1128" s="177"/>
      <c r="H1128" s="179">
        <v>1058</v>
      </c>
      <c r="J1128" s="177"/>
      <c r="K1128" s="177"/>
      <c r="L1128" s="180"/>
      <c r="M1128" s="181"/>
      <c r="N1128" s="177"/>
      <c r="O1128" s="177"/>
      <c r="P1128" s="177"/>
      <c r="Q1128" s="177"/>
      <c r="R1128" s="177"/>
      <c r="S1128" s="177"/>
      <c r="T1128" s="182"/>
      <c r="AT1128" s="183" t="s">
        <v>140</v>
      </c>
      <c r="AU1128" s="183" t="s">
        <v>81</v>
      </c>
      <c r="AV1128" s="183" t="s">
        <v>87</v>
      </c>
      <c r="AW1128" s="183" t="s">
        <v>104</v>
      </c>
      <c r="AX1128" s="183" t="s">
        <v>22</v>
      </c>
      <c r="AY1128" s="183" t="s">
        <v>128</v>
      </c>
    </row>
    <row r="1129" spans="2:65" s="6" customFormat="1" ht="15.75" customHeight="1">
      <c r="B1129" s="23"/>
      <c r="C1129" s="195" t="s">
        <v>1072</v>
      </c>
      <c r="D1129" s="195" t="s">
        <v>355</v>
      </c>
      <c r="E1129" s="196" t="s">
        <v>1073</v>
      </c>
      <c r="F1129" s="197" t="s">
        <v>1074</v>
      </c>
      <c r="G1129" s="198" t="s">
        <v>133</v>
      </c>
      <c r="H1129" s="199">
        <v>1110.9</v>
      </c>
      <c r="I1129" s="200"/>
      <c r="J1129" s="201">
        <f>ROUND($I$1129*$H$1129,2)</f>
        <v>0</v>
      </c>
      <c r="K1129" s="197"/>
      <c r="L1129" s="202"/>
      <c r="M1129" s="203"/>
      <c r="N1129" s="204" t="s">
        <v>45</v>
      </c>
      <c r="O1129" s="24"/>
      <c r="P1129" s="154">
        <f>$O$1129*$H$1129</f>
        <v>0</v>
      </c>
      <c r="Q1129" s="154">
        <v>0.007</v>
      </c>
      <c r="R1129" s="154">
        <f>$Q$1129*$H$1129</f>
        <v>7.776300000000001</v>
      </c>
      <c r="S1129" s="154">
        <v>0</v>
      </c>
      <c r="T1129" s="155">
        <f>$S$1129*$H$1129</f>
        <v>0</v>
      </c>
      <c r="AR1129" s="89" t="s">
        <v>572</v>
      </c>
      <c r="AT1129" s="89" t="s">
        <v>355</v>
      </c>
      <c r="AU1129" s="89" t="s">
        <v>81</v>
      </c>
      <c r="AY1129" s="6" t="s">
        <v>128</v>
      </c>
      <c r="BE1129" s="156">
        <f>IF($N$1129="základní",$J$1129,0)</f>
        <v>0</v>
      </c>
      <c r="BF1129" s="156">
        <f>IF($N$1129="snížená",$J$1129,0)</f>
        <v>0</v>
      </c>
      <c r="BG1129" s="156">
        <f>IF($N$1129="zákl. přenesená",$J$1129,0)</f>
        <v>0</v>
      </c>
      <c r="BH1129" s="156">
        <f>IF($N$1129="sníž. přenesená",$J$1129,0)</f>
        <v>0</v>
      </c>
      <c r="BI1129" s="156">
        <f>IF($N$1129="nulová",$J$1129,0)</f>
        <v>0</v>
      </c>
      <c r="BJ1129" s="89" t="s">
        <v>22</v>
      </c>
      <c r="BK1129" s="156">
        <f>ROUND($I$1129*$H$1129,2)</f>
        <v>0</v>
      </c>
      <c r="BL1129" s="89" t="s">
        <v>236</v>
      </c>
      <c r="BM1129" s="89" t="s">
        <v>1075</v>
      </c>
    </row>
    <row r="1130" spans="2:47" s="6" customFormat="1" ht="16.5" customHeight="1">
      <c r="B1130" s="23"/>
      <c r="C1130" s="24"/>
      <c r="D1130" s="157" t="s">
        <v>136</v>
      </c>
      <c r="E1130" s="24"/>
      <c r="F1130" s="158" t="s">
        <v>1076</v>
      </c>
      <c r="G1130" s="24"/>
      <c r="H1130" s="24"/>
      <c r="J1130" s="24"/>
      <c r="K1130" s="24"/>
      <c r="L1130" s="43"/>
      <c r="M1130" s="56"/>
      <c r="N1130" s="24"/>
      <c r="O1130" s="24"/>
      <c r="P1130" s="24"/>
      <c r="Q1130" s="24"/>
      <c r="R1130" s="24"/>
      <c r="S1130" s="24"/>
      <c r="T1130" s="57"/>
      <c r="AT1130" s="6" t="s">
        <v>136</v>
      </c>
      <c r="AU1130" s="6" t="s">
        <v>81</v>
      </c>
    </row>
    <row r="1131" spans="2:51" s="6" customFormat="1" ht="15.75" customHeight="1">
      <c r="B1131" s="161"/>
      <c r="C1131" s="162"/>
      <c r="D1131" s="159" t="s">
        <v>140</v>
      </c>
      <c r="E1131" s="162"/>
      <c r="F1131" s="163" t="s">
        <v>1077</v>
      </c>
      <c r="G1131" s="162"/>
      <c r="H1131" s="162"/>
      <c r="J1131" s="162"/>
      <c r="K1131" s="162"/>
      <c r="L1131" s="164"/>
      <c r="M1131" s="165"/>
      <c r="N1131" s="162"/>
      <c r="O1131" s="162"/>
      <c r="P1131" s="162"/>
      <c r="Q1131" s="162"/>
      <c r="R1131" s="162"/>
      <c r="S1131" s="162"/>
      <c r="T1131" s="166"/>
      <c r="AT1131" s="167" t="s">
        <v>140</v>
      </c>
      <c r="AU1131" s="167" t="s">
        <v>81</v>
      </c>
      <c r="AV1131" s="167" t="s">
        <v>22</v>
      </c>
      <c r="AW1131" s="167" t="s">
        <v>104</v>
      </c>
      <c r="AX1131" s="167" t="s">
        <v>74</v>
      </c>
      <c r="AY1131" s="167" t="s">
        <v>128</v>
      </c>
    </row>
    <row r="1132" spans="2:51" s="6" customFormat="1" ht="15.75" customHeight="1">
      <c r="B1132" s="168"/>
      <c r="C1132" s="169"/>
      <c r="D1132" s="159" t="s">
        <v>140</v>
      </c>
      <c r="E1132" s="169"/>
      <c r="F1132" s="170" t="s">
        <v>1078</v>
      </c>
      <c r="G1132" s="169"/>
      <c r="H1132" s="171">
        <v>1110.9</v>
      </c>
      <c r="J1132" s="169"/>
      <c r="K1132" s="169"/>
      <c r="L1132" s="172"/>
      <c r="M1132" s="173"/>
      <c r="N1132" s="169"/>
      <c r="O1132" s="169"/>
      <c r="P1132" s="169"/>
      <c r="Q1132" s="169"/>
      <c r="R1132" s="169"/>
      <c r="S1132" s="169"/>
      <c r="T1132" s="174"/>
      <c r="AT1132" s="175" t="s">
        <v>140</v>
      </c>
      <c r="AU1132" s="175" t="s">
        <v>81</v>
      </c>
      <c r="AV1132" s="175" t="s">
        <v>81</v>
      </c>
      <c r="AW1132" s="175" t="s">
        <v>104</v>
      </c>
      <c r="AX1132" s="175" t="s">
        <v>74</v>
      </c>
      <c r="AY1132" s="175" t="s">
        <v>128</v>
      </c>
    </row>
    <row r="1133" spans="2:51" s="6" customFormat="1" ht="15.75" customHeight="1">
      <c r="B1133" s="184"/>
      <c r="C1133" s="185"/>
      <c r="D1133" s="159" t="s">
        <v>140</v>
      </c>
      <c r="E1133" s="185"/>
      <c r="F1133" s="186" t="s">
        <v>162</v>
      </c>
      <c r="G1133" s="185"/>
      <c r="H1133" s="187">
        <v>1110.9</v>
      </c>
      <c r="J1133" s="185"/>
      <c r="K1133" s="185"/>
      <c r="L1133" s="188"/>
      <c r="M1133" s="189"/>
      <c r="N1133" s="185"/>
      <c r="O1133" s="185"/>
      <c r="P1133" s="185"/>
      <c r="Q1133" s="185"/>
      <c r="R1133" s="185"/>
      <c r="S1133" s="185"/>
      <c r="T1133" s="190"/>
      <c r="AT1133" s="191" t="s">
        <v>140</v>
      </c>
      <c r="AU1133" s="191" t="s">
        <v>81</v>
      </c>
      <c r="AV1133" s="191" t="s">
        <v>84</v>
      </c>
      <c r="AW1133" s="191" t="s">
        <v>104</v>
      </c>
      <c r="AX1133" s="191" t="s">
        <v>74</v>
      </c>
      <c r="AY1133" s="191" t="s">
        <v>128</v>
      </c>
    </row>
    <row r="1134" spans="2:51" s="6" customFormat="1" ht="15.75" customHeight="1">
      <c r="B1134" s="176"/>
      <c r="C1134" s="177"/>
      <c r="D1134" s="159" t="s">
        <v>140</v>
      </c>
      <c r="E1134" s="177"/>
      <c r="F1134" s="178" t="s">
        <v>143</v>
      </c>
      <c r="G1134" s="177"/>
      <c r="H1134" s="179">
        <v>1110.9</v>
      </c>
      <c r="J1134" s="177"/>
      <c r="K1134" s="177"/>
      <c r="L1134" s="180"/>
      <c r="M1134" s="181"/>
      <c r="N1134" s="177"/>
      <c r="O1134" s="177"/>
      <c r="P1134" s="177"/>
      <c r="Q1134" s="177"/>
      <c r="R1134" s="177"/>
      <c r="S1134" s="177"/>
      <c r="T1134" s="182"/>
      <c r="AT1134" s="183" t="s">
        <v>140</v>
      </c>
      <c r="AU1134" s="183" t="s">
        <v>81</v>
      </c>
      <c r="AV1134" s="183" t="s">
        <v>87</v>
      </c>
      <c r="AW1134" s="183" t="s">
        <v>104</v>
      </c>
      <c r="AX1134" s="183" t="s">
        <v>22</v>
      </c>
      <c r="AY1134" s="183" t="s">
        <v>128</v>
      </c>
    </row>
    <row r="1135" spans="2:65" s="6" customFormat="1" ht="15.75" customHeight="1">
      <c r="B1135" s="23"/>
      <c r="C1135" s="145" t="s">
        <v>1079</v>
      </c>
      <c r="D1135" s="145" t="s">
        <v>130</v>
      </c>
      <c r="E1135" s="146" t="s">
        <v>1080</v>
      </c>
      <c r="F1135" s="147" t="s">
        <v>1081</v>
      </c>
      <c r="G1135" s="148" t="s">
        <v>591</v>
      </c>
      <c r="H1135" s="149">
        <v>1</v>
      </c>
      <c r="I1135" s="150"/>
      <c r="J1135" s="151">
        <f>ROUND($I$1135*$H$1135,2)</f>
        <v>0</v>
      </c>
      <c r="K1135" s="147" t="s">
        <v>134</v>
      </c>
      <c r="L1135" s="43"/>
      <c r="M1135" s="152"/>
      <c r="N1135" s="153" t="s">
        <v>45</v>
      </c>
      <c r="O1135" s="24"/>
      <c r="P1135" s="154">
        <f>$O$1135*$H$1135</f>
        <v>0</v>
      </c>
      <c r="Q1135" s="154">
        <v>0</v>
      </c>
      <c r="R1135" s="154">
        <f>$Q$1135*$H$1135</f>
        <v>0</v>
      </c>
      <c r="S1135" s="154">
        <v>0</v>
      </c>
      <c r="T1135" s="155">
        <f>$S$1135*$H$1135</f>
        <v>0</v>
      </c>
      <c r="AR1135" s="89" t="s">
        <v>236</v>
      </c>
      <c r="AT1135" s="89" t="s">
        <v>130</v>
      </c>
      <c r="AU1135" s="89" t="s">
        <v>81</v>
      </c>
      <c r="AY1135" s="6" t="s">
        <v>128</v>
      </c>
      <c r="BE1135" s="156">
        <f>IF($N$1135="základní",$J$1135,0)</f>
        <v>0</v>
      </c>
      <c r="BF1135" s="156">
        <f>IF($N$1135="snížená",$J$1135,0)</f>
        <v>0</v>
      </c>
      <c r="BG1135" s="156">
        <f>IF($N$1135="zákl. přenesená",$J$1135,0)</f>
        <v>0</v>
      </c>
      <c r="BH1135" s="156">
        <f>IF($N$1135="sníž. přenesená",$J$1135,0)</f>
        <v>0</v>
      </c>
      <c r="BI1135" s="156">
        <f>IF($N$1135="nulová",$J$1135,0)</f>
        <v>0</v>
      </c>
      <c r="BJ1135" s="89" t="s">
        <v>22</v>
      </c>
      <c r="BK1135" s="156">
        <f>ROUND($I$1135*$H$1135,2)</f>
        <v>0</v>
      </c>
      <c r="BL1135" s="89" t="s">
        <v>236</v>
      </c>
      <c r="BM1135" s="89" t="s">
        <v>1082</v>
      </c>
    </row>
    <row r="1136" spans="2:47" s="6" customFormat="1" ht="16.5" customHeight="1">
      <c r="B1136" s="23"/>
      <c r="C1136" s="24"/>
      <c r="D1136" s="157" t="s">
        <v>136</v>
      </c>
      <c r="E1136" s="24"/>
      <c r="F1136" s="158" t="s">
        <v>1083</v>
      </c>
      <c r="G1136" s="24"/>
      <c r="H1136" s="24"/>
      <c r="J1136" s="24"/>
      <c r="K1136" s="24"/>
      <c r="L1136" s="43"/>
      <c r="M1136" s="56"/>
      <c r="N1136" s="24"/>
      <c r="O1136" s="24"/>
      <c r="P1136" s="24"/>
      <c r="Q1136" s="24"/>
      <c r="R1136" s="24"/>
      <c r="S1136" s="24"/>
      <c r="T1136" s="57"/>
      <c r="AT1136" s="6" t="s">
        <v>136</v>
      </c>
      <c r="AU1136" s="6" t="s">
        <v>81</v>
      </c>
    </row>
    <row r="1137" spans="2:47" s="6" customFormat="1" ht="98.25" customHeight="1">
      <c r="B1137" s="23"/>
      <c r="C1137" s="24"/>
      <c r="D1137" s="159" t="s">
        <v>138</v>
      </c>
      <c r="E1137" s="24"/>
      <c r="F1137" s="160" t="s">
        <v>1084</v>
      </c>
      <c r="G1137" s="24"/>
      <c r="H1137" s="24"/>
      <c r="J1137" s="24"/>
      <c r="K1137" s="24"/>
      <c r="L1137" s="43"/>
      <c r="M1137" s="56"/>
      <c r="N1137" s="24"/>
      <c r="O1137" s="24"/>
      <c r="P1137" s="24"/>
      <c r="Q1137" s="24"/>
      <c r="R1137" s="24"/>
      <c r="S1137" s="24"/>
      <c r="T1137" s="57"/>
      <c r="AT1137" s="6" t="s">
        <v>138</v>
      </c>
      <c r="AU1137" s="6" t="s">
        <v>81</v>
      </c>
    </row>
    <row r="1138" spans="2:51" s="6" customFormat="1" ht="15.75" customHeight="1">
      <c r="B1138" s="161"/>
      <c r="C1138" s="162"/>
      <c r="D1138" s="159" t="s">
        <v>140</v>
      </c>
      <c r="E1138" s="162"/>
      <c r="F1138" s="163" t="s">
        <v>1085</v>
      </c>
      <c r="G1138" s="162"/>
      <c r="H1138" s="162"/>
      <c r="J1138" s="162"/>
      <c r="K1138" s="162"/>
      <c r="L1138" s="164"/>
      <c r="M1138" s="165"/>
      <c r="N1138" s="162"/>
      <c r="O1138" s="162"/>
      <c r="P1138" s="162"/>
      <c r="Q1138" s="162"/>
      <c r="R1138" s="162"/>
      <c r="S1138" s="162"/>
      <c r="T1138" s="166"/>
      <c r="AT1138" s="167" t="s">
        <v>140</v>
      </c>
      <c r="AU1138" s="167" t="s">
        <v>81</v>
      </c>
      <c r="AV1138" s="167" t="s">
        <v>22</v>
      </c>
      <c r="AW1138" s="167" t="s">
        <v>104</v>
      </c>
      <c r="AX1138" s="167" t="s">
        <v>74</v>
      </c>
      <c r="AY1138" s="167" t="s">
        <v>128</v>
      </c>
    </row>
    <row r="1139" spans="2:51" s="6" customFormat="1" ht="15.75" customHeight="1">
      <c r="B1139" s="161"/>
      <c r="C1139" s="162"/>
      <c r="D1139" s="159" t="s">
        <v>140</v>
      </c>
      <c r="E1139" s="162"/>
      <c r="F1139" s="163" t="s">
        <v>1086</v>
      </c>
      <c r="G1139" s="162"/>
      <c r="H1139" s="162"/>
      <c r="J1139" s="162"/>
      <c r="K1139" s="162"/>
      <c r="L1139" s="164"/>
      <c r="M1139" s="165"/>
      <c r="N1139" s="162"/>
      <c r="O1139" s="162"/>
      <c r="P1139" s="162"/>
      <c r="Q1139" s="162"/>
      <c r="R1139" s="162"/>
      <c r="S1139" s="162"/>
      <c r="T1139" s="166"/>
      <c r="AT1139" s="167" t="s">
        <v>140</v>
      </c>
      <c r="AU1139" s="167" t="s">
        <v>81</v>
      </c>
      <c r="AV1139" s="167" t="s">
        <v>22</v>
      </c>
      <c r="AW1139" s="167" t="s">
        <v>104</v>
      </c>
      <c r="AX1139" s="167" t="s">
        <v>74</v>
      </c>
      <c r="AY1139" s="167" t="s">
        <v>128</v>
      </c>
    </row>
    <row r="1140" spans="2:51" s="6" customFormat="1" ht="15.75" customHeight="1">
      <c r="B1140" s="168"/>
      <c r="C1140" s="169"/>
      <c r="D1140" s="159" t="s">
        <v>140</v>
      </c>
      <c r="E1140" s="169"/>
      <c r="F1140" s="170" t="s">
        <v>22</v>
      </c>
      <c r="G1140" s="169"/>
      <c r="H1140" s="171">
        <v>1</v>
      </c>
      <c r="J1140" s="169"/>
      <c r="K1140" s="169"/>
      <c r="L1140" s="172"/>
      <c r="M1140" s="173"/>
      <c r="N1140" s="169"/>
      <c r="O1140" s="169"/>
      <c r="P1140" s="169"/>
      <c r="Q1140" s="169"/>
      <c r="R1140" s="169"/>
      <c r="S1140" s="169"/>
      <c r="T1140" s="174"/>
      <c r="AT1140" s="175" t="s">
        <v>140</v>
      </c>
      <c r="AU1140" s="175" t="s">
        <v>81</v>
      </c>
      <c r="AV1140" s="175" t="s">
        <v>81</v>
      </c>
      <c r="AW1140" s="175" t="s">
        <v>104</v>
      </c>
      <c r="AX1140" s="175" t="s">
        <v>74</v>
      </c>
      <c r="AY1140" s="175" t="s">
        <v>128</v>
      </c>
    </row>
    <row r="1141" spans="2:51" s="6" customFormat="1" ht="15.75" customHeight="1">
      <c r="B1141" s="184"/>
      <c r="C1141" s="185"/>
      <c r="D1141" s="159" t="s">
        <v>140</v>
      </c>
      <c r="E1141" s="185"/>
      <c r="F1141" s="186" t="s">
        <v>162</v>
      </c>
      <c r="G1141" s="185"/>
      <c r="H1141" s="187">
        <v>1</v>
      </c>
      <c r="J1141" s="185"/>
      <c r="K1141" s="185"/>
      <c r="L1141" s="188"/>
      <c r="M1141" s="189"/>
      <c r="N1141" s="185"/>
      <c r="O1141" s="185"/>
      <c r="P1141" s="185"/>
      <c r="Q1141" s="185"/>
      <c r="R1141" s="185"/>
      <c r="S1141" s="185"/>
      <c r="T1141" s="190"/>
      <c r="AT1141" s="191" t="s">
        <v>140</v>
      </c>
      <c r="AU1141" s="191" t="s">
        <v>81</v>
      </c>
      <c r="AV1141" s="191" t="s">
        <v>84</v>
      </c>
      <c r="AW1141" s="191" t="s">
        <v>104</v>
      </c>
      <c r="AX1141" s="191" t="s">
        <v>74</v>
      </c>
      <c r="AY1141" s="191" t="s">
        <v>128</v>
      </c>
    </row>
    <row r="1142" spans="2:51" s="6" customFormat="1" ht="15.75" customHeight="1">
      <c r="B1142" s="176"/>
      <c r="C1142" s="177"/>
      <c r="D1142" s="159" t="s">
        <v>140</v>
      </c>
      <c r="E1142" s="177"/>
      <c r="F1142" s="178" t="s">
        <v>143</v>
      </c>
      <c r="G1142" s="177"/>
      <c r="H1142" s="179">
        <v>1</v>
      </c>
      <c r="J1142" s="177"/>
      <c r="K1142" s="177"/>
      <c r="L1142" s="180"/>
      <c r="M1142" s="181"/>
      <c r="N1142" s="177"/>
      <c r="O1142" s="177"/>
      <c r="P1142" s="177"/>
      <c r="Q1142" s="177"/>
      <c r="R1142" s="177"/>
      <c r="S1142" s="177"/>
      <c r="T1142" s="182"/>
      <c r="AT1142" s="183" t="s">
        <v>140</v>
      </c>
      <c r="AU1142" s="183" t="s">
        <v>81</v>
      </c>
      <c r="AV1142" s="183" t="s">
        <v>87</v>
      </c>
      <c r="AW1142" s="183" t="s">
        <v>104</v>
      </c>
      <c r="AX1142" s="183" t="s">
        <v>22</v>
      </c>
      <c r="AY1142" s="183" t="s">
        <v>128</v>
      </c>
    </row>
    <row r="1143" spans="2:65" s="6" customFormat="1" ht="15.75" customHeight="1">
      <c r="B1143" s="23"/>
      <c r="C1143" s="195" t="s">
        <v>1087</v>
      </c>
      <c r="D1143" s="195" t="s">
        <v>355</v>
      </c>
      <c r="E1143" s="196" t="s">
        <v>1088</v>
      </c>
      <c r="F1143" s="197" t="s">
        <v>1089</v>
      </c>
      <c r="G1143" s="198" t="s">
        <v>591</v>
      </c>
      <c r="H1143" s="199">
        <v>1</v>
      </c>
      <c r="I1143" s="200"/>
      <c r="J1143" s="201">
        <f>ROUND($I$1143*$H$1143,2)</f>
        <v>0</v>
      </c>
      <c r="K1143" s="197"/>
      <c r="L1143" s="202"/>
      <c r="M1143" s="203"/>
      <c r="N1143" s="204" t="s">
        <v>45</v>
      </c>
      <c r="O1143" s="24"/>
      <c r="P1143" s="154">
        <f>$O$1143*$H$1143</f>
        <v>0</v>
      </c>
      <c r="Q1143" s="154">
        <v>0</v>
      </c>
      <c r="R1143" s="154">
        <f>$Q$1143*$H$1143</f>
        <v>0</v>
      </c>
      <c r="S1143" s="154">
        <v>0</v>
      </c>
      <c r="T1143" s="155">
        <f>$S$1143*$H$1143</f>
        <v>0</v>
      </c>
      <c r="AR1143" s="89" t="s">
        <v>572</v>
      </c>
      <c r="AT1143" s="89" t="s">
        <v>355</v>
      </c>
      <c r="AU1143" s="89" t="s">
        <v>81</v>
      </c>
      <c r="AY1143" s="6" t="s">
        <v>128</v>
      </c>
      <c r="BE1143" s="156">
        <f>IF($N$1143="základní",$J$1143,0)</f>
        <v>0</v>
      </c>
      <c r="BF1143" s="156">
        <f>IF($N$1143="snížená",$J$1143,0)</f>
        <v>0</v>
      </c>
      <c r="BG1143" s="156">
        <f>IF($N$1143="zákl. přenesená",$J$1143,0)</f>
        <v>0</v>
      </c>
      <c r="BH1143" s="156">
        <f>IF($N$1143="sníž. přenesená",$J$1143,0)</f>
        <v>0</v>
      </c>
      <c r="BI1143" s="156">
        <f>IF($N$1143="nulová",$J$1143,0)</f>
        <v>0</v>
      </c>
      <c r="BJ1143" s="89" t="s">
        <v>22</v>
      </c>
      <c r="BK1143" s="156">
        <f>ROUND($I$1143*$H$1143,2)</f>
        <v>0</v>
      </c>
      <c r="BL1143" s="89" t="s">
        <v>236</v>
      </c>
      <c r="BM1143" s="89" t="s">
        <v>1090</v>
      </c>
    </row>
    <row r="1144" spans="2:51" s="6" customFormat="1" ht="15.75" customHeight="1">
      <c r="B1144" s="161"/>
      <c r="C1144" s="162"/>
      <c r="D1144" s="157" t="s">
        <v>140</v>
      </c>
      <c r="E1144" s="163"/>
      <c r="F1144" s="163" t="s">
        <v>1091</v>
      </c>
      <c r="G1144" s="162"/>
      <c r="H1144" s="162"/>
      <c r="J1144" s="162"/>
      <c r="K1144" s="162"/>
      <c r="L1144" s="164"/>
      <c r="M1144" s="165"/>
      <c r="N1144" s="162"/>
      <c r="O1144" s="162"/>
      <c r="P1144" s="162"/>
      <c r="Q1144" s="162"/>
      <c r="R1144" s="162"/>
      <c r="S1144" s="162"/>
      <c r="T1144" s="166"/>
      <c r="AT1144" s="167" t="s">
        <v>140</v>
      </c>
      <c r="AU1144" s="167" t="s">
        <v>81</v>
      </c>
      <c r="AV1144" s="167" t="s">
        <v>22</v>
      </c>
      <c r="AW1144" s="167" t="s">
        <v>104</v>
      </c>
      <c r="AX1144" s="167" t="s">
        <v>74</v>
      </c>
      <c r="AY1144" s="167" t="s">
        <v>128</v>
      </c>
    </row>
    <row r="1145" spans="2:51" s="6" customFormat="1" ht="15.75" customHeight="1">
      <c r="B1145" s="168"/>
      <c r="C1145" s="169"/>
      <c r="D1145" s="159" t="s">
        <v>140</v>
      </c>
      <c r="E1145" s="169"/>
      <c r="F1145" s="170" t="s">
        <v>22</v>
      </c>
      <c r="G1145" s="169"/>
      <c r="H1145" s="171">
        <v>1</v>
      </c>
      <c r="J1145" s="169"/>
      <c r="K1145" s="169"/>
      <c r="L1145" s="172"/>
      <c r="M1145" s="173"/>
      <c r="N1145" s="169"/>
      <c r="O1145" s="169"/>
      <c r="P1145" s="169"/>
      <c r="Q1145" s="169"/>
      <c r="R1145" s="169"/>
      <c r="S1145" s="169"/>
      <c r="T1145" s="174"/>
      <c r="AT1145" s="175" t="s">
        <v>140</v>
      </c>
      <c r="AU1145" s="175" t="s">
        <v>81</v>
      </c>
      <c r="AV1145" s="175" t="s">
        <v>81</v>
      </c>
      <c r="AW1145" s="175" t="s">
        <v>104</v>
      </c>
      <c r="AX1145" s="175" t="s">
        <v>74</v>
      </c>
      <c r="AY1145" s="175" t="s">
        <v>128</v>
      </c>
    </row>
    <row r="1146" spans="2:51" s="6" customFormat="1" ht="15.75" customHeight="1">
      <c r="B1146" s="184"/>
      <c r="C1146" s="185"/>
      <c r="D1146" s="159" t="s">
        <v>140</v>
      </c>
      <c r="E1146" s="185"/>
      <c r="F1146" s="186" t="s">
        <v>162</v>
      </c>
      <c r="G1146" s="185"/>
      <c r="H1146" s="187">
        <v>1</v>
      </c>
      <c r="J1146" s="185"/>
      <c r="K1146" s="185"/>
      <c r="L1146" s="188"/>
      <c r="M1146" s="189"/>
      <c r="N1146" s="185"/>
      <c r="O1146" s="185"/>
      <c r="P1146" s="185"/>
      <c r="Q1146" s="185"/>
      <c r="R1146" s="185"/>
      <c r="S1146" s="185"/>
      <c r="T1146" s="190"/>
      <c r="AT1146" s="191" t="s">
        <v>140</v>
      </c>
      <c r="AU1146" s="191" t="s">
        <v>81</v>
      </c>
      <c r="AV1146" s="191" t="s">
        <v>84</v>
      </c>
      <c r="AW1146" s="191" t="s">
        <v>104</v>
      </c>
      <c r="AX1146" s="191" t="s">
        <v>74</v>
      </c>
      <c r="AY1146" s="191" t="s">
        <v>128</v>
      </c>
    </row>
    <row r="1147" spans="2:51" s="6" customFormat="1" ht="15.75" customHeight="1">
      <c r="B1147" s="176"/>
      <c r="C1147" s="177"/>
      <c r="D1147" s="159" t="s">
        <v>140</v>
      </c>
      <c r="E1147" s="177"/>
      <c r="F1147" s="178" t="s">
        <v>143</v>
      </c>
      <c r="G1147" s="177"/>
      <c r="H1147" s="179">
        <v>1</v>
      </c>
      <c r="J1147" s="177"/>
      <c r="K1147" s="177"/>
      <c r="L1147" s="180"/>
      <c r="M1147" s="181"/>
      <c r="N1147" s="177"/>
      <c r="O1147" s="177"/>
      <c r="P1147" s="177"/>
      <c r="Q1147" s="177"/>
      <c r="R1147" s="177"/>
      <c r="S1147" s="177"/>
      <c r="T1147" s="182"/>
      <c r="AT1147" s="183" t="s">
        <v>140</v>
      </c>
      <c r="AU1147" s="183" t="s">
        <v>81</v>
      </c>
      <c r="AV1147" s="183" t="s">
        <v>87</v>
      </c>
      <c r="AW1147" s="183" t="s">
        <v>104</v>
      </c>
      <c r="AX1147" s="183" t="s">
        <v>22</v>
      </c>
      <c r="AY1147" s="183" t="s">
        <v>128</v>
      </c>
    </row>
    <row r="1148" spans="2:65" s="6" customFormat="1" ht="15.75" customHeight="1">
      <c r="B1148" s="23"/>
      <c r="C1148" s="145" t="s">
        <v>1092</v>
      </c>
      <c r="D1148" s="145" t="s">
        <v>130</v>
      </c>
      <c r="E1148" s="146" t="s">
        <v>1093</v>
      </c>
      <c r="F1148" s="147" t="s">
        <v>1094</v>
      </c>
      <c r="G1148" s="148" t="s">
        <v>1095</v>
      </c>
      <c r="H1148" s="149">
        <v>443.3</v>
      </c>
      <c r="I1148" s="150"/>
      <c r="J1148" s="151">
        <f>ROUND($I$1148*$H$1148,2)</f>
        <v>0</v>
      </c>
      <c r="K1148" s="147" t="s">
        <v>134</v>
      </c>
      <c r="L1148" s="43"/>
      <c r="M1148" s="152"/>
      <c r="N1148" s="153" t="s">
        <v>45</v>
      </c>
      <c r="O1148" s="24"/>
      <c r="P1148" s="154">
        <f>$O$1148*$H$1148</f>
        <v>0</v>
      </c>
      <c r="Q1148" s="154">
        <v>5E-05</v>
      </c>
      <c r="R1148" s="154">
        <f>$Q$1148*$H$1148</f>
        <v>0.022165</v>
      </c>
      <c r="S1148" s="154">
        <v>0</v>
      </c>
      <c r="T1148" s="155">
        <f>$S$1148*$H$1148</f>
        <v>0</v>
      </c>
      <c r="AR1148" s="89" t="s">
        <v>236</v>
      </c>
      <c r="AT1148" s="89" t="s">
        <v>130</v>
      </c>
      <c r="AU1148" s="89" t="s">
        <v>81</v>
      </c>
      <c r="AY1148" s="6" t="s">
        <v>128</v>
      </c>
      <c r="BE1148" s="156">
        <f>IF($N$1148="základní",$J$1148,0)</f>
        <v>0</v>
      </c>
      <c r="BF1148" s="156">
        <f>IF($N$1148="snížená",$J$1148,0)</f>
        <v>0</v>
      </c>
      <c r="BG1148" s="156">
        <f>IF($N$1148="zákl. přenesená",$J$1148,0)</f>
        <v>0</v>
      </c>
      <c r="BH1148" s="156">
        <f>IF($N$1148="sníž. přenesená",$J$1148,0)</f>
        <v>0</v>
      </c>
      <c r="BI1148" s="156">
        <f>IF($N$1148="nulová",$J$1148,0)</f>
        <v>0</v>
      </c>
      <c r="BJ1148" s="89" t="s">
        <v>22</v>
      </c>
      <c r="BK1148" s="156">
        <f>ROUND($I$1148*$H$1148,2)</f>
        <v>0</v>
      </c>
      <c r="BL1148" s="89" t="s">
        <v>236</v>
      </c>
      <c r="BM1148" s="89" t="s">
        <v>1096</v>
      </c>
    </row>
    <row r="1149" spans="2:47" s="6" customFormat="1" ht="16.5" customHeight="1">
      <c r="B1149" s="23"/>
      <c r="C1149" s="24"/>
      <c r="D1149" s="157" t="s">
        <v>136</v>
      </c>
      <c r="E1149" s="24"/>
      <c r="F1149" s="158" t="s">
        <v>1097</v>
      </c>
      <c r="G1149" s="24"/>
      <c r="H1149" s="24"/>
      <c r="J1149" s="24"/>
      <c r="K1149" s="24"/>
      <c r="L1149" s="43"/>
      <c r="M1149" s="56"/>
      <c r="N1149" s="24"/>
      <c r="O1149" s="24"/>
      <c r="P1149" s="24"/>
      <c r="Q1149" s="24"/>
      <c r="R1149" s="24"/>
      <c r="S1149" s="24"/>
      <c r="T1149" s="57"/>
      <c r="AT1149" s="6" t="s">
        <v>136</v>
      </c>
      <c r="AU1149" s="6" t="s">
        <v>81</v>
      </c>
    </row>
    <row r="1150" spans="2:47" s="6" customFormat="1" ht="30.75" customHeight="1">
      <c r="B1150" s="23"/>
      <c r="C1150" s="24"/>
      <c r="D1150" s="159" t="s">
        <v>138</v>
      </c>
      <c r="E1150" s="24"/>
      <c r="F1150" s="160" t="s">
        <v>1098</v>
      </c>
      <c r="G1150" s="24"/>
      <c r="H1150" s="24"/>
      <c r="J1150" s="24"/>
      <c r="K1150" s="24"/>
      <c r="L1150" s="43"/>
      <c r="M1150" s="56"/>
      <c r="N1150" s="24"/>
      <c r="O1150" s="24"/>
      <c r="P1150" s="24"/>
      <c r="Q1150" s="24"/>
      <c r="R1150" s="24"/>
      <c r="S1150" s="24"/>
      <c r="T1150" s="57"/>
      <c r="AT1150" s="6" t="s">
        <v>138</v>
      </c>
      <c r="AU1150" s="6" t="s">
        <v>81</v>
      </c>
    </row>
    <row r="1151" spans="2:51" s="6" customFormat="1" ht="15.75" customHeight="1">
      <c r="B1151" s="168"/>
      <c r="C1151" s="169"/>
      <c r="D1151" s="159" t="s">
        <v>140</v>
      </c>
      <c r="E1151" s="169"/>
      <c r="F1151" s="170" t="s">
        <v>1099</v>
      </c>
      <c r="G1151" s="169"/>
      <c r="H1151" s="171">
        <v>443.3</v>
      </c>
      <c r="J1151" s="169"/>
      <c r="K1151" s="169"/>
      <c r="L1151" s="172"/>
      <c r="M1151" s="173"/>
      <c r="N1151" s="169"/>
      <c r="O1151" s="169"/>
      <c r="P1151" s="169"/>
      <c r="Q1151" s="169"/>
      <c r="R1151" s="169"/>
      <c r="S1151" s="169"/>
      <c r="T1151" s="174"/>
      <c r="AT1151" s="175" t="s">
        <v>140</v>
      </c>
      <c r="AU1151" s="175" t="s">
        <v>81</v>
      </c>
      <c r="AV1151" s="175" t="s">
        <v>81</v>
      </c>
      <c r="AW1151" s="175" t="s">
        <v>104</v>
      </c>
      <c r="AX1151" s="175" t="s">
        <v>74</v>
      </c>
      <c r="AY1151" s="175" t="s">
        <v>128</v>
      </c>
    </row>
    <row r="1152" spans="2:51" s="6" customFormat="1" ht="15.75" customHeight="1">
      <c r="B1152" s="176"/>
      <c r="C1152" s="177"/>
      <c r="D1152" s="159" t="s">
        <v>140</v>
      </c>
      <c r="E1152" s="177"/>
      <c r="F1152" s="178" t="s">
        <v>143</v>
      </c>
      <c r="G1152" s="177"/>
      <c r="H1152" s="179">
        <v>443.3</v>
      </c>
      <c r="J1152" s="177"/>
      <c r="K1152" s="177"/>
      <c r="L1152" s="180"/>
      <c r="M1152" s="181"/>
      <c r="N1152" s="177"/>
      <c r="O1152" s="177"/>
      <c r="P1152" s="177"/>
      <c r="Q1152" s="177"/>
      <c r="R1152" s="177"/>
      <c r="S1152" s="177"/>
      <c r="T1152" s="182"/>
      <c r="AT1152" s="183" t="s">
        <v>140</v>
      </c>
      <c r="AU1152" s="183" t="s">
        <v>81</v>
      </c>
      <c r="AV1152" s="183" t="s">
        <v>87</v>
      </c>
      <c r="AW1152" s="183" t="s">
        <v>74</v>
      </c>
      <c r="AX1152" s="183" t="s">
        <v>22</v>
      </c>
      <c r="AY1152" s="183" t="s">
        <v>128</v>
      </c>
    </row>
    <row r="1153" spans="2:65" s="6" customFormat="1" ht="15.75" customHeight="1">
      <c r="B1153" s="23"/>
      <c r="C1153" s="195" t="s">
        <v>28</v>
      </c>
      <c r="D1153" s="195" t="s">
        <v>355</v>
      </c>
      <c r="E1153" s="196" t="s">
        <v>1100</v>
      </c>
      <c r="F1153" s="197" t="s">
        <v>1101</v>
      </c>
      <c r="G1153" s="198" t="s">
        <v>186</v>
      </c>
      <c r="H1153" s="199">
        <v>445.3</v>
      </c>
      <c r="I1153" s="200"/>
      <c r="J1153" s="201">
        <f>ROUND($I$1153*$H$1153,2)</f>
        <v>0</v>
      </c>
      <c r="K1153" s="197"/>
      <c r="L1153" s="202"/>
      <c r="M1153" s="203"/>
      <c r="N1153" s="204" t="s">
        <v>45</v>
      </c>
      <c r="O1153" s="24"/>
      <c r="P1153" s="154">
        <f>$O$1153*$H$1153</f>
        <v>0</v>
      </c>
      <c r="Q1153" s="154">
        <v>0</v>
      </c>
      <c r="R1153" s="154">
        <f>$Q$1153*$H$1153</f>
        <v>0</v>
      </c>
      <c r="S1153" s="154">
        <v>0</v>
      </c>
      <c r="T1153" s="155">
        <f>$S$1153*$H$1153</f>
        <v>0</v>
      </c>
      <c r="AR1153" s="89" t="s">
        <v>572</v>
      </c>
      <c r="AT1153" s="89" t="s">
        <v>355</v>
      </c>
      <c r="AU1153" s="89" t="s">
        <v>81</v>
      </c>
      <c r="AY1153" s="6" t="s">
        <v>128</v>
      </c>
      <c r="BE1153" s="156">
        <f>IF($N$1153="základní",$J$1153,0)</f>
        <v>0</v>
      </c>
      <c r="BF1153" s="156">
        <f>IF($N$1153="snížená",$J$1153,0)</f>
        <v>0</v>
      </c>
      <c r="BG1153" s="156">
        <f>IF($N$1153="zákl. přenesená",$J$1153,0)</f>
        <v>0</v>
      </c>
      <c r="BH1153" s="156">
        <f>IF($N$1153="sníž. přenesená",$J$1153,0)</f>
        <v>0</v>
      </c>
      <c r="BI1153" s="156">
        <f>IF($N$1153="nulová",$J$1153,0)</f>
        <v>0</v>
      </c>
      <c r="BJ1153" s="89" t="s">
        <v>22</v>
      </c>
      <c r="BK1153" s="156">
        <f>ROUND($I$1153*$H$1153,2)</f>
        <v>0</v>
      </c>
      <c r="BL1153" s="89" t="s">
        <v>236</v>
      </c>
      <c r="BM1153" s="89" t="s">
        <v>1102</v>
      </c>
    </row>
    <row r="1154" spans="2:51" s="6" customFormat="1" ht="15.75" customHeight="1">
      <c r="B1154" s="161"/>
      <c r="C1154" s="162"/>
      <c r="D1154" s="157" t="s">
        <v>140</v>
      </c>
      <c r="E1154" s="163"/>
      <c r="F1154" s="163" t="s">
        <v>1091</v>
      </c>
      <c r="G1154" s="162"/>
      <c r="H1154" s="162"/>
      <c r="J1154" s="162"/>
      <c r="K1154" s="162"/>
      <c r="L1154" s="164"/>
      <c r="M1154" s="165"/>
      <c r="N1154" s="162"/>
      <c r="O1154" s="162"/>
      <c r="P1154" s="162"/>
      <c r="Q1154" s="162"/>
      <c r="R1154" s="162"/>
      <c r="S1154" s="162"/>
      <c r="T1154" s="166"/>
      <c r="AT1154" s="167" t="s">
        <v>140</v>
      </c>
      <c r="AU1154" s="167" t="s">
        <v>81</v>
      </c>
      <c r="AV1154" s="167" t="s">
        <v>22</v>
      </c>
      <c r="AW1154" s="167" t="s">
        <v>104</v>
      </c>
      <c r="AX1154" s="167" t="s">
        <v>74</v>
      </c>
      <c r="AY1154" s="167" t="s">
        <v>128</v>
      </c>
    </row>
    <row r="1155" spans="2:51" s="6" customFormat="1" ht="15.75" customHeight="1">
      <c r="B1155" s="168"/>
      <c r="C1155" s="169"/>
      <c r="D1155" s="159" t="s">
        <v>140</v>
      </c>
      <c r="E1155" s="169"/>
      <c r="F1155" s="170" t="s">
        <v>1103</v>
      </c>
      <c r="G1155" s="169"/>
      <c r="H1155" s="171">
        <v>445.3</v>
      </c>
      <c r="J1155" s="169"/>
      <c r="K1155" s="169"/>
      <c r="L1155" s="172"/>
      <c r="M1155" s="173"/>
      <c r="N1155" s="169"/>
      <c r="O1155" s="169"/>
      <c r="P1155" s="169"/>
      <c r="Q1155" s="169"/>
      <c r="R1155" s="169"/>
      <c r="S1155" s="169"/>
      <c r="T1155" s="174"/>
      <c r="AT1155" s="175" t="s">
        <v>140</v>
      </c>
      <c r="AU1155" s="175" t="s">
        <v>81</v>
      </c>
      <c r="AV1155" s="175" t="s">
        <v>81</v>
      </c>
      <c r="AW1155" s="175" t="s">
        <v>104</v>
      </c>
      <c r="AX1155" s="175" t="s">
        <v>74</v>
      </c>
      <c r="AY1155" s="175" t="s">
        <v>128</v>
      </c>
    </row>
    <row r="1156" spans="2:51" s="6" customFormat="1" ht="15.75" customHeight="1">
      <c r="B1156" s="184"/>
      <c r="C1156" s="185"/>
      <c r="D1156" s="159" t="s">
        <v>140</v>
      </c>
      <c r="E1156" s="185"/>
      <c r="F1156" s="186" t="s">
        <v>162</v>
      </c>
      <c r="G1156" s="185"/>
      <c r="H1156" s="187">
        <v>445.3</v>
      </c>
      <c r="J1156" s="185"/>
      <c r="K1156" s="185"/>
      <c r="L1156" s="188"/>
      <c r="M1156" s="189"/>
      <c r="N1156" s="185"/>
      <c r="O1156" s="185"/>
      <c r="P1156" s="185"/>
      <c r="Q1156" s="185"/>
      <c r="R1156" s="185"/>
      <c r="S1156" s="185"/>
      <c r="T1156" s="190"/>
      <c r="AT1156" s="191" t="s">
        <v>140</v>
      </c>
      <c r="AU1156" s="191" t="s">
        <v>81</v>
      </c>
      <c r="AV1156" s="191" t="s">
        <v>84</v>
      </c>
      <c r="AW1156" s="191" t="s">
        <v>104</v>
      </c>
      <c r="AX1156" s="191" t="s">
        <v>74</v>
      </c>
      <c r="AY1156" s="191" t="s">
        <v>128</v>
      </c>
    </row>
    <row r="1157" spans="2:51" s="6" customFormat="1" ht="15.75" customHeight="1">
      <c r="B1157" s="176"/>
      <c r="C1157" s="177"/>
      <c r="D1157" s="159" t="s">
        <v>140</v>
      </c>
      <c r="E1157" s="177"/>
      <c r="F1157" s="178" t="s">
        <v>143</v>
      </c>
      <c r="G1157" s="177"/>
      <c r="H1157" s="179">
        <v>445.3</v>
      </c>
      <c r="J1157" s="177"/>
      <c r="K1157" s="177"/>
      <c r="L1157" s="180"/>
      <c r="M1157" s="181"/>
      <c r="N1157" s="177"/>
      <c r="O1157" s="177"/>
      <c r="P1157" s="177"/>
      <c r="Q1157" s="177"/>
      <c r="R1157" s="177"/>
      <c r="S1157" s="177"/>
      <c r="T1157" s="182"/>
      <c r="AT1157" s="183" t="s">
        <v>140</v>
      </c>
      <c r="AU1157" s="183" t="s">
        <v>81</v>
      </c>
      <c r="AV1157" s="183" t="s">
        <v>87</v>
      </c>
      <c r="AW1157" s="183" t="s">
        <v>104</v>
      </c>
      <c r="AX1157" s="183" t="s">
        <v>22</v>
      </c>
      <c r="AY1157" s="183" t="s">
        <v>128</v>
      </c>
    </row>
    <row r="1158" spans="2:65" s="6" customFormat="1" ht="15.75" customHeight="1">
      <c r="B1158" s="23"/>
      <c r="C1158" s="145" t="s">
        <v>1104</v>
      </c>
      <c r="D1158" s="145" t="s">
        <v>130</v>
      </c>
      <c r="E1158" s="146" t="s">
        <v>1105</v>
      </c>
      <c r="F1158" s="147" t="s">
        <v>1106</v>
      </c>
      <c r="G1158" s="148" t="s">
        <v>591</v>
      </c>
      <c r="H1158" s="149">
        <v>20</v>
      </c>
      <c r="I1158" s="150"/>
      <c r="J1158" s="151">
        <f>ROUND($I$1158*$H$1158,2)</f>
        <v>0</v>
      </c>
      <c r="K1158" s="147" t="s">
        <v>134</v>
      </c>
      <c r="L1158" s="43"/>
      <c r="M1158" s="152"/>
      <c r="N1158" s="153" t="s">
        <v>45</v>
      </c>
      <c r="O1158" s="24"/>
      <c r="P1158" s="154">
        <f>$O$1158*$H$1158</f>
        <v>0</v>
      </c>
      <c r="Q1158" s="154">
        <v>0.0002</v>
      </c>
      <c r="R1158" s="154">
        <f>$Q$1158*$H$1158</f>
        <v>0.004</v>
      </c>
      <c r="S1158" s="154">
        <v>0</v>
      </c>
      <c r="T1158" s="155">
        <f>$S$1158*$H$1158</f>
        <v>0</v>
      </c>
      <c r="AR1158" s="89" t="s">
        <v>87</v>
      </c>
      <c r="AT1158" s="89" t="s">
        <v>130</v>
      </c>
      <c r="AU1158" s="89" t="s">
        <v>81</v>
      </c>
      <c r="AY1158" s="6" t="s">
        <v>128</v>
      </c>
      <c r="BE1158" s="156">
        <f>IF($N$1158="základní",$J$1158,0)</f>
        <v>0</v>
      </c>
      <c r="BF1158" s="156">
        <f>IF($N$1158="snížená",$J$1158,0)</f>
        <v>0</v>
      </c>
      <c r="BG1158" s="156">
        <f>IF($N$1158="zákl. přenesená",$J$1158,0)</f>
        <v>0</v>
      </c>
      <c r="BH1158" s="156">
        <f>IF($N$1158="sníž. přenesená",$J$1158,0)</f>
        <v>0</v>
      </c>
      <c r="BI1158" s="156">
        <f>IF($N$1158="nulová",$J$1158,0)</f>
        <v>0</v>
      </c>
      <c r="BJ1158" s="89" t="s">
        <v>22</v>
      </c>
      <c r="BK1158" s="156">
        <f>ROUND($I$1158*$H$1158,2)</f>
        <v>0</v>
      </c>
      <c r="BL1158" s="89" t="s">
        <v>87</v>
      </c>
      <c r="BM1158" s="89" t="s">
        <v>1107</v>
      </c>
    </row>
    <row r="1159" spans="2:47" s="6" customFormat="1" ht="16.5" customHeight="1">
      <c r="B1159" s="23"/>
      <c r="C1159" s="24"/>
      <c r="D1159" s="157" t="s">
        <v>136</v>
      </c>
      <c r="E1159" s="24"/>
      <c r="F1159" s="158" t="s">
        <v>1108</v>
      </c>
      <c r="G1159" s="24"/>
      <c r="H1159" s="24"/>
      <c r="J1159" s="24"/>
      <c r="K1159" s="24"/>
      <c r="L1159" s="43"/>
      <c r="M1159" s="56"/>
      <c r="N1159" s="24"/>
      <c r="O1159" s="24"/>
      <c r="P1159" s="24"/>
      <c r="Q1159" s="24"/>
      <c r="R1159" s="24"/>
      <c r="S1159" s="24"/>
      <c r="T1159" s="57"/>
      <c r="AT1159" s="6" t="s">
        <v>136</v>
      </c>
      <c r="AU1159" s="6" t="s">
        <v>81</v>
      </c>
    </row>
    <row r="1160" spans="2:47" s="6" customFormat="1" ht="84.75" customHeight="1">
      <c r="B1160" s="23"/>
      <c r="C1160" s="24"/>
      <c r="D1160" s="159" t="s">
        <v>138</v>
      </c>
      <c r="E1160" s="24"/>
      <c r="F1160" s="160" t="s">
        <v>1109</v>
      </c>
      <c r="G1160" s="24"/>
      <c r="H1160" s="24"/>
      <c r="J1160" s="24"/>
      <c r="K1160" s="24"/>
      <c r="L1160" s="43"/>
      <c r="M1160" s="56"/>
      <c r="N1160" s="24"/>
      <c r="O1160" s="24"/>
      <c r="P1160" s="24"/>
      <c r="Q1160" s="24"/>
      <c r="R1160" s="24"/>
      <c r="S1160" s="24"/>
      <c r="T1160" s="57"/>
      <c r="AT1160" s="6" t="s">
        <v>138</v>
      </c>
      <c r="AU1160" s="6" t="s">
        <v>81</v>
      </c>
    </row>
    <row r="1161" spans="2:51" s="6" customFormat="1" ht="15.75" customHeight="1">
      <c r="B1161" s="161"/>
      <c r="C1161" s="162"/>
      <c r="D1161" s="159" t="s">
        <v>140</v>
      </c>
      <c r="E1161" s="162"/>
      <c r="F1161" s="163" t="s">
        <v>1110</v>
      </c>
      <c r="G1161" s="162"/>
      <c r="H1161" s="162"/>
      <c r="J1161" s="162"/>
      <c r="K1161" s="162"/>
      <c r="L1161" s="164"/>
      <c r="M1161" s="165"/>
      <c r="N1161" s="162"/>
      <c r="O1161" s="162"/>
      <c r="P1161" s="162"/>
      <c r="Q1161" s="162"/>
      <c r="R1161" s="162"/>
      <c r="S1161" s="162"/>
      <c r="T1161" s="166"/>
      <c r="AT1161" s="167" t="s">
        <v>140</v>
      </c>
      <c r="AU1161" s="167" t="s">
        <v>81</v>
      </c>
      <c r="AV1161" s="167" t="s">
        <v>22</v>
      </c>
      <c r="AW1161" s="167" t="s">
        <v>104</v>
      </c>
      <c r="AX1161" s="167" t="s">
        <v>74</v>
      </c>
      <c r="AY1161" s="167" t="s">
        <v>128</v>
      </c>
    </row>
    <row r="1162" spans="2:51" s="6" customFormat="1" ht="15.75" customHeight="1">
      <c r="B1162" s="161"/>
      <c r="C1162" s="162"/>
      <c r="D1162" s="159" t="s">
        <v>140</v>
      </c>
      <c r="E1162" s="162"/>
      <c r="F1162" s="163" t="s">
        <v>1086</v>
      </c>
      <c r="G1162" s="162"/>
      <c r="H1162" s="162"/>
      <c r="J1162" s="162"/>
      <c r="K1162" s="162"/>
      <c r="L1162" s="164"/>
      <c r="M1162" s="165"/>
      <c r="N1162" s="162"/>
      <c r="O1162" s="162"/>
      <c r="P1162" s="162"/>
      <c r="Q1162" s="162"/>
      <c r="R1162" s="162"/>
      <c r="S1162" s="162"/>
      <c r="T1162" s="166"/>
      <c r="AT1162" s="167" t="s">
        <v>140</v>
      </c>
      <c r="AU1162" s="167" t="s">
        <v>81</v>
      </c>
      <c r="AV1162" s="167" t="s">
        <v>22</v>
      </c>
      <c r="AW1162" s="167" t="s">
        <v>104</v>
      </c>
      <c r="AX1162" s="167" t="s">
        <v>74</v>
      </c>
      <c r="AY1162" s="167" t="s">
        <v>128</v>
      </c>
    </row>
    <row r="1163" spans="2:51" s="6" customFormat="1" ht="15.75" customHeight="1">
      <c r="B1163" s="168"/>
      <c r="C1163" s="169"/>
      <c r="D1163" s="159" t="s">
        <v>140</v>
      </c>
      <c r="E1163" s="169"/>
      <c r="F1163" s="170" t="s">
        <v>418</v>
      </c>
      <c r="G1163" s="169"/>
      <c r="H1163" s="171">
        <v>20</v>
      </c>
      <c r="J1163" s="169"/>
      <c r="K1163" s="169"/>
      <c r="L1163" s="172"/>
      <c r="M1163" s="173"/>
      <c r="N1163" s="169"/>
      <c r="O1163" s="169"/>
      <c r="P1163" s="169"/>
      <c r="Q1163" s="169"/>
      <c r="R1163" s="169"/>
      <c r="S1163" s="169"/>
      <c r="T1163" s="174"/>
      <c r="AT1163" s="175" t="s">
        <v>140</v>
      </c>
      <c r="AU1163" s="175" t="s">
        <v>81</v>
      </c>
      <c r="AV1163" s="175" t="s">
        <v>81</v>
      </c>
      <c r="AW1163" s="175" t="s">
        <v>104</v>
      </c>
      <c r="AX1163" s="175" t="s">
        <v>74</v>
      </c>
      <c r="AY1163" s="175" t="s">
        <v>128</v>
      </c>
    </row>
    <row r="1164" spans="2:51" s="6" customFormat="1" ht="15.75" customHeight="1">
      <c r="B1164" s="184"/>
      <c r="C1164" s="185"/>
      <c r="D1164" s="159" t="s">
        <v>140</v>
      </c>
      <c r="E1164" s="185"/>
      <c r="F1164" s="186" t="s">
        <v>162</v>
      </c>
      <c r="G1164" s="185"/>
      <c r="H1164" s="187">
        <v>20</v>
      </c>
      <c r="J1164" s="185"/>
      <c r="K1164" s="185"/>
      <c r="L1164" s="188"/>
      <c r="M1164" s="189"/>
      <c r="N1164" s="185"/>
      <c r="O1164" s="185"/>
      <c r="P1164" s="185"/>
      <c r="Q1164" s="185"/>
      <c r="R1164" s="185"/>
      <c r="S1164" s="185"/>
      <c r="T1164" s="190"/>
      <c r="AT1164" s="191" t="s">
        <v>140</v>
      </c>
      <c r="AU1164" s="191" t="s">
        <v>81</v>
      </c>
      <c r="AV1164" s="191" t="s">
        <v>84</v>
      </c>
      <c r="AW1164" s="191" t="s">
        <v>104</v>
      </c>
      <c r="AX1164" s="191" t="s">
        <v>74</v>
      </c>
      <c r="AY1164" s="191" t="s">
        <v>128</v>
      </c>
    </row>
    <row r="1165" spans="2:51" s="6" customFormat="1" ht="15.75" customHeight="1">
      <c r="B1165" s="176"/>
      <c r="C1165" s="177"/>
      <c r="D1165" s="159" t="s">
        <v>140</v>
      </c>
      <c r="E1165" s="177"/>
      <c r="F1165" s="178" t="s">
        <v>143</v>
      </c>
      <c r="G1165" s="177"/>
      <c r="H1165" s="179">
        <v>20</v>
      </c>
      <c r="J1165" s="177"/>
      <c r="K1165" s="177"/>
      <c r="L1165" s="180"/>
      <c r="M1165" s="181"/>
      <c r="N1165" s="177"/>
      <c r="O1165" s="177"/>
      <c r="P1165" s="177"/>
      <c r="Q1165" s="177"/>
      <c r="R1165" s="177"/>
      <c r="S1165" s="177"/>
      <c r="T1165" s="182"/>
      <c r="AT1165" s="183" t="s">
        <v>140</v>
      </c>
      <c r="AU1165" s="183" t="s">
        <v>81</v>
      </c>
      <c r="AV1165" s="183" t="s">
        <v>87</v>
      </c>
      <c r="AW1165" s="183" t="s">
        <v>104</v>
      </c>
      <c r="AX1165" s="183" t="s">
        <v>22</v>
      </c>
      <c r="AY1165" s="183" t="s">
        <v>128</v>
      </c>
    </row>
    <row r="1166" spans="2:65" s="6" customFormat="1" ht="15.75" customHeight="1">
      <c r="B1166" s="23"/>
      <c r="C1166" s="145" t="s">
        <v>1111</v>
      </c>
      <c r="D1166" s="145" t="s">
        <v>130</v>
      </c>
      <c r="E1166" s="146" t="s">
        <v>1112</v>
      </c>
      <c r="F1166" s="147" t="s">
        <v>1113</v>
      </c>
      <c r="G1166" s="148" t="s">
        <v>186</v>
      </c>
      <c r="H1166" s="149">
        <v>7.925</v>
      </c>
      <c r="I1166" s="150"/>
      <c r="J1166" s="151">
        <f>ROUND($I$1166*$H$1166,2)</f>
        <v>0</v>
      </c>
      <c r="K1166" s="147" t="s">
        <v>134</v>
      </c>
      <c r="L1166" s="43"/>
      <c r="M1166" s="152"/>
      <c r="N1166" s="153" t="s">
        <v>45</v>
      </c>
      <c r="O1166" s="24"/>
      <c r="P1166" s="154">
        <f>$O$1166*$H$1166</f>
        <v>0</v>
      </c>
      <c r="Q1166" s="154">
        <v>0</v>
      </c>
      <c r="R1166" s="154">
        <f>$Q$1166*$H$1166</f>
        <v>0</v>
      </c>
      <c r="S1166" s="154">
        <v>0</v>
      </c>
      <c r="T1166" s="155">
        <f>$S$1166*$H$1166</f>
        <v>0</v>
      </c>
      <c r="AR1166" s="89" t="s">
        <v>236</v>
      </c>
      <c r="AT1166" s="89" t="s">
        <v>130</v>
      </c>
      <c r="AU1166" s="89" t="s">
        <v>81</v>
      </c>
      <c r="AY1166" s="6" t="s">
        <v>128</v>
      </c>
      <c r="BE1166" s="156">
        <f>IF($N$1166="základní",$J$1166,0)</f>
        <v>0</v>
      </c>
      <c r="BF1166" s="156">
        <f>IF($N$1166="snížená",$J$1166,0)</f>
        <v>0</v>
      </c>
      <c r="BG1166" s="156">
        <f>IF($N$1166="zákl. přenesená",$J$1166,0)</f>
        <v>0</v>
      </c>
      <c r="BH1166" s="156">
        <f>IF($N$1166="sníž. přenesená",$J$1166,0)</f>
        <v>0</v>
      </c>
      <c r="BI1166" s="156">
        <f>IF($N$1166="nulová",$J$1166,0)</f>
        <v>0</v>
      </c>
      <c r="BJ1166" s="89" t="s">
        <v>22</v>
      </c>
      <c r="BK1166" s="156">
        <f>ROUND($I$1166*$H$1166,2)</f>
        <v>0</v>
      </c>
      <c r="BL1166" s="89" t="s">
        <v>236</v>
      </c>
      <c r="BM1166" s="89" t="s">
        <v>1114</v>
      </c>
    </row>
    <row r="1167" spans="2:47" s="6" customFormat="1" ht="27" customHeight="1">
      <c r="B1167" s="23"/>
      <c r="C1167" s="24"/>
      <c r="D1167" s="157" t="s">
        <v>136</v>
      </c>
      <c r="E1167" s="24"/>
      <c r="F1167" s="158" t="s">
        <v>1115</v>
      </c>
      <c r="G1167" s="24"/>
      <c r="H1167" s="24"/>
      <c r="J1167" s="24"/>
      <c r="K1167" s="24"/>
      <c r="L1167" s="43"/>
      <c r="M1167" s="56"/>
      <c r="N1167" s="24"/>
      <c r="O1167" s="24"/>
      <c r="P1167" s="24"/>
      <c r="Q1167" s="24"/>
      <c r="R1167" s="24"/>
      <c r="S1167" s="24"/>
      <c r="T1167" s="57"/>
      <c r="AT1167" s="6" t="s">
        <v>136</v>
      </c>
      <c r="AU1167" s="6" t="s">
        <v>81</v>
      </c>
    </row>
    <row r="1168" spans="2:47" s="6" customFormat="1" ht="98.25" customHeight="1">
      <c r="B1168" s="23"/>
      <c r="C1168" s="24"/>
      <c r="D1168" s="159" t="s">
        <v>138</v>
      </c>
      <c r="E1168" s="24"/>
      <c r="F1168" s="160" t="s">
        <v>1116</v>
      </c>
      <c r="G1168" s="24"/>
      <c r="H1168" s="24"/>
      <c r="J1168" s="24"/>
      <c r="K1168" s="24"/>
      <c r="L1168" s="43"/>
      <c r="M1168" s="56"/>
      <c r="N1168" s="24"/>
      <c r="O1168" s="24"/>
      <c r="P1168" s="24"/>
      <c r="Q1168" s="24"/>
      <c r="R1168" s="24"/>
      <c r="S1168" s="24"/>
      <c r="T1168" s="57"/>
      <c r="AT1168" s="6" t="s">
        <v>138</v>
      </c>
      <c r="AU1168" s="6" t="s">
        <v>81</v>
      </c>
    </row>
    <row r="1169" spans="2:63" s="132" customFormat="1" ht="30.75" customHeight="1">
      <c r="B1169" s="133"/>
      <c r="C1169" s="134"/>
      <c r="D1169" s="134" t="s">
        <v>73</v>
      </c>
      <c r="E1169" s="143" t="s">
        <v>1117</v>
      </c>
      <c r="F1169" s="143" t="s">
        <v>1118</v>
      </c>
      <c r="G1169" s="134"/>
      <c r="H1169" s="134"/>
      <c r="J1169" s="144">
        <f>$BK$1169</f>
        <v>0</v>
      </c>
      <c r="K1169" s="134"/>
      <c r="L1169" s="137"/>
      <c r="M1169" s="138"/>
      <c r="N1169" s="134"/>
      <c r="O1169" s="134"/>
      <c r="P1169" s="139">
        <f>SUM($P$1170:$P$1190)</f>
        <v>0</v>
      </c>
      <c r="Q1169" s="134"/>
      <c r="R1169" s="139">
        <f>SUM($R$1170:$R$1190)</f>
        <v>0.1501808</v>
      </c>
      <c r="S1169" s="134"/>
      <c r="T1169" s="140">
        <f>SUM($T$1170:$T$1190)</f>
        <v>0</v>
      </c>
      <c r="AR1169" s="141" t="s">
        <v>81</v>
      </c>
      <c r="AT1169" s="141" t="s">
        <v>73</v>
      </c>
      <c r="AU1169" s="141" t="s">
        <v>22</v>
      </c>
      <c r="AY1169" s="141" t="s">
        <v>128</v>
      </c>
      <c r="BK1169" s="142">
        <f>SUM($BK$1170:$BK$1190)</f>
        <v>0</v>
      </c>
    </row>
    <row r="1170" spans="2:65" s="6" customFormat="1" ht="15.75" customHeight="1">
      <c r="B1170" s="23"/>
      <c r="C1170" s="145" t="s">
        <v>1119</v>
      </c>
      <c r="D1170" s="145" t="s">
        <v>130</v>
      </c>
      <c r="E1170" s="146" t="s">
        <v>1120</v>
      </c>
      <c r="F1170" s="147" t="s">
        <v>1121</v>
      </c>
      <c r="G1170" s="148" t="s">
        <v>133</v>
      </c>
      <c r="H1170" s="149">
        <v>326.48</v>
      </c>
      <c r="I1170" s="150"/>
      <c r="J1170" s="151">
        <f>ROUND($I$1170*$H$1170,2)</f>
        <v>0</v>
      </c>
      <c r="K1170" s="147"/>
      <c r="L1170" s="43"/>
      <c r="M1170" s="152"/>
      <c r="N1170" s="153" t="s">
        <v>45</v>
      </c>
      <c r="O1170" s="24"/>
      <c r="P1170" s="154">
        <f>$O$1170*$H$1170</f>
        <v>0</v>
      </c>
      <c r="Q1170" s="154">
        <v>0.00017</v>
      </c>
      <c r="R1170" s="154">
        <f>$Q$1170*$H$1170</f>
        <v>0.055501600000000005</v>
      </c>
      <c r="S1170" s="154">
        <v>0</v>
      </c>
      <c r="T1170" s="155">
        <f>$S$1170*$H$1170</f>
        <v>0</v>
      </c>
      <c r="AR1170" s="89" t="s">
        <v>236</v>
      </c>
      <c r="AT1170" s="89" t="s">
        <v>130</v>
      </c>
      <c r="AU1170" s="89" t="s">
        <v>81</v>
      </c>
      <c r="AY1170" s="6" t="s">
        <v>128</v>
      </c>
      <c r="BE1170" s="156">
        <f>IF($N$1170="základní",$J$1170,0)</f>
        <v>0</v>
      </c>
      <c r="BF1170" s="156">
        <f>IF($N$1170="snížená",$J$1170,0)</f>
        <v>0</v>
      </c>
      <c r="BG1170" s="156">
        <f>IF($N$1170="zákl. přenesená",$J$1170,0)</f>
        <v>0</v>
      </c>
      <c r="BH1170" s="156">
        <f>IF($N$1170="sníž. přenesená",$J$1170,0)</f>
        <v>0</v>
      </c>
      <c r="BI1170" s="156">
        <f>IF($N$1170="nulová",$J$1170,0)</f>
        <v>0</v>
      </c>
      <c r="BJ1170" s="89" t="s">
        <v>22</v>
      </c>
      <c r="BK1170" s="156">
        <f>ROUND($I$1170*$H$1170,2)</f>
        <v>0</v>
      </c>
      <c r="BL1170" s="89" t="s">
        <v>236</v>
      </c>
      <c r="BM1170" s="89" t="s">
        <v>1122</v>
      </c>
    </row>
    <row r="1171" spans="2:47" s="6" customFormat="1" ht="16.5" customHeight="1">
      <c r="B1171" s="23"/>
      <c r="C1171" s="24"/>
      <c r="D1171" s="157" t="s">
        <v>136</v>
      </c>
      <c r="E1171" s="24"/>
      <c r="F1171" s="158" t="s">
        <v>1123</v>
      </c>
      <c r="G1171" s="24"/>
      <c r="H1171" s="24"/>
      <c r="J1171" s="24"/>
      <c r="K1171" s="24"/>
      <c r="L1171" s="43"/>
      <c r="M1171" s="56"/>
      <c r="N1171" s="24"/>
      <c r="O1171" s="24"/>
      <c r="P1171" s="24"/>
      <c r="Q1171" s="24"/>
      <c r="R1171" s="24"/>
      <c r="S1171" s="24"/>
      <c r="T1171" s="57"/>
      <c r="AT1171" s="6" t="s">
        <v>136</v>
      </c>
      <c r="AU1171" s="6" t="s">
        <v>81</v>
      </c>
    </row>
    <row r="1172" spans="2:51" s="6" customFormat="1" ht="15.75" customHeight="1">
      <c r="B1172" s="161"/>
      <c r="C1172" s="162"/>
      <c r="D1172" s="159" t="s">
        <v>140</v>
      </c>
      <c r="E1172" s="162"/>
      <c r="F1172" s="163" t="s">
        <v>1124</v>
      </c>
      <c r="G1172" s="162"/>
      <c r="H1172" s="162"/>
      <c r="J1172" s="162"/>
      <c r="K1172" s="162"/>
      <c r="L1172" s="164"/>
      <c r="M1172" s="165"/>
      <c r="N1172" s="162"/>
      <c r="O1172" s="162"/>
      <c r="P1172" s="162"/>
      <c r="Q1172" s="162"/>
      <c r="R1172" s="162"/>
      <c r="S1172" s="162"/>
      <c r="T1172" s="166"/>
      <c r="AT1172" s="167" t="s">
        <v>140</v>
      </c>
      <c r="AU1172" s="167" t="s">
        <v>81</v>
      </c>
      <c r="AV1172" s="167" t="s">
        <v>22</v>
      </c>
      <c r="AW1172" s="167" t="s">
        <v>104</v>
      </c>
      <c r="AX1172" s="167" t="s">
        <v>74</v>
      </c>
      <c r="AY1172" s="167" t="s">
        <v>128</v>
      </c>
    </row>
    <row r="1173" spans="2:51" s="6" customFormat="1" ht="15.75" customHeight="1">
      <c r="B1173" s="161"/>
      <c r="C1173" s="162"/>
      <c r="D1173" s="159" t="s">
        <v>140</v>
      </c>
      <c r="E1173" s="162"/>
      <c r="F1173" s="163" t="s">
        <v>859</v>
      </c>
      <c r="G1173" s="162"/>
      <c r="H1173" s="162"/>
      <c r="J1173" s="162"/>
      <c r="K1173" s="162"/>
      <c r="L1173" s="164"/>
      <c r="M1173" s="165"/>
      <c r="N1173" s="162"/>
      <c r="O1173" s="162"/>
      <c r="P1173" s="162"/>
      <c r="Q1173" s="162"/>
      <c r="R1173" s="162"/>
      <c r="S1173" s="162"/>
      <c r="T1173" s="166"/>
      <c r="AT1173" s="167" t="s">
        <v>140</v>
      </c>
      <c r="AU1173" s="167" t="s">
        <v>81</v>
      </c>
      <c r="AV1173" s="167" t="s">
        <v>22</v>
      </c>
      <c r="AW1173" s="167" t="s">
        <v>104</v>
      </c>
      <c r="AX1173" s="167" t="s">
        <v>74</v>
      </c>
      <c r="AY1173" s="167" t="s">
        <v>128</v>
      </c>
    </row>
    <row r="1174" spans="2:51" s="6" customFormat="1" ht="15.75" customHeight="1">
      <c r="B1174" s="168"/>
      <c r="C1174" s="169"/>
      <c r="D1174" s="159" t="s">
        <v>140</v>
      </c>
      <c r="E1174" s="169"/>
      <c r="F1174" s="170" t="s">
        <v>860</v>
      </c>
      <c r="G1174" s="169"/>
      <c r="H1174" s="171">
        <v>326.48</v>
      </c>
      <c r="J1174" s="169"/>
      <c r="K1174" s="169"/>
      <c r="L1174" s="172"/>
      <c r="M1174" s="173"/>
      <c r="N1174" s="169"/>
      <c r="O1174" s="169"/>
      <c r="P1174" s="169"/>
      <c r="Q1174" s="169"/>
      <c r="R1174" s="169"/>
      <c r="S1174" s="169"/>
      <c r="T1174" s="174"/>
      <c r="AT1174" s="175" t="s">
        <v>140</v>
      </c>
      <c r="AU1174" s="175" t="s">
        <v>81</v>
      </c>
      <c r="AV1174" s="175" t="s">
        <v>81</v>
      </c>
      <c r="AW1174" s="175" t="s">
        <v>104</v>
      </c>
      <c r="AX1174" s="175" t="s">
        <v>74</v>
      </c>
      <c r="AY1174" s="175" t="s">
        <v>128</v>
      </c>
    </row>
    <row r="1175" spans="2:51" s="6" customFormat="1" ht="15.75" customHeight="1">
      <c r="B1175" s="184"/>
      <c r="C1175" s="185"/>
      <c r="D1175" s="159" t="s">
        <v>140</v>
      </c>
      <c r="E1175" s="185"/>
      <c r="F1175" s="186" t="s">
        <v>162</v>
      </c>
      <c r="G1175" s="185"/>
      <c r="H1175" s="187">
        <v>326.48</v>
      </c>
      <c r="J1175" s="185"/>
      <c r="K1175" s="185"/>
      <c r="L1175" s="188"/>
      <c r="M1175" s="189"/>
      <c r="N1175" s="185"/>
      <c r="O1175" s="185"/>
      <c r="P1175" s="185"/>
      <c r="Q1175" s="185"/>
      <c r="R1175" s="185"/>
      <c r="S1175" s="185"/>
      <c r="T1175" s="190"/>
      <c r="AT1175" s="191" t="s">
        <v>140</v>
      </c>
      <c r="AU1175" s="191" t="s">
        <v>81</v>
      </c>
      <c r="AV1175" s="191" t="s">
        <v>84</v>
      </c>
      <c r="AW1175" s="191" t="s">
        <v>104</v>
      </c>
      <c r="AX1175" s="191" t="s">
        <v>74</v>
      </c>
      <c r="AY1175" s="191" t="s">
        <v>128</v>
      </c>
    </row>
    <row r="1176" spans="2:51" s="6" customFormat="1" ht="15.75" customHeight="1">
      <c r="B1176" s="176"/>
      <c r="C1176" s="177"/>
      <c r="D1176" s="159" t="s">
        <v>140</v>
      </c>
      <c r="E1176" s="177"/>
      <c r="F1176" s="178" t="s">
        <v>143</v>
      </c>
      <c r="G1176" s="177"/>
      <c r="H1176" s="179">
        <v>326.48</v>
      </c>
      <c r="J1176" s="177"/>
      <c r="K1176" s="177"/>
      <c r="L1176" s="180"/>
      <c r="M1176" s="181"/>
      <c r="N1176" s="177"/>
      <c r="O1176" s="177"/>
      <c r="P1176" s="177"/>
      <c r="Q1176" s="177"/>
      <c r="R1176" s="177"/>
      <c r="S1176" s="177"/>
      <c r="T1176" s="182"/>
      <c r="AT1176" s="183" t="s">
        <v>140</v>
      </c>
      <c r="AU1176" s="183" t="s">
        <v>81</v>
      </c>
      <c r="AV1176" s="183" t="s">
        <v>87</v>
      </c>
      <c r="AW1176" s="183" t="s">
        <v>104</v>
      </c>
      <c r="AX1176" s="183" t="s">
        <v>22</v>
      </c>
      <c r="AY1176" s="183" t="s">
        <v>128</v>
      </c>
    </row>
    <row r="1177" spans="2:65" s="6" customFormat="1" ht="15.75" customHeight="1">
      <c r="B1177" s="23"/>
      <c r="C1177" s="145" t="s">
        <v>1125</v>
      </c>
      <c r="D1177" s="145" t="s">
        <v>130</v>
      </c>
      <c r="E1177" s="146" t="s">
        <v>1126</v>
      </c>
      <c r="F1177" s="147" t="s">
        <v>1127</v>
      </c>
      <c r="G1177" s="148" t="s">
        <v>133</v>
      </c>
      <c r="H1177" s="149">
        <v>326.48</v>
      </c>
      <c r="I1177" s="150"/>
      <c r="J1177" s="151">
        <f>ROUND($I$1177*$H$1177,2)</f>
        <v>0</v>
      </c>
      <c r="K1177" s="147"/>
      <c r="L1177" s="43"/>
      <c r="M1177" s="152"/>
      <c r="N1177" s="153" t="s">
        <v>45</v>
      </c>
      <c r="O1177" s="24"/>
      <c r="P1177" s="154">
        <f>$O$1177*$H$1177</f>
        <v>0</v>
      </c>
      <c r="Q1177" s="154">
        <v>0.00017</v>
      </c>
      <c r="R1177" s="154">
        <f>$Q$1177*$H$1177</f>
        <v>0.055501600000000005</v>
      </c>
      <c r="S1177" s="154">
        <v>0</v>
      </c>
      <c r="T1177" s="155">
        <f>$S$1177*$H$1177</f>
        <v>0</v>
      </c>
      <c r="AR1177" s="89" t="s">
        <v>236</v>
      </c>
      <c r="AT1177" s="89" t="s">
        <v>130</v>
      </c>
      <c r="AU1177" s="89" t="s">
        <v>81</v>
      </c>
      <c r="AY1177" s="6" t="s">
        <v>128</v>
      </c>
      <c r="BE1177" s="156">
        <f>IF($N$1177="základní",$J$1177,0)</f>
        <v>0</v>
      </c>
      <c r="BF1177" s="156">
        <f>IF($N$1177="snížená",$J$1177,0)</f>
        <v>0</v>
      </c>
      <c r="BG1177" s="156">
        <f>IF($N$1177="zákl. přenesená",$J$1177,0)</f>
        <v>0</v>
      </c>
      <c r="BH1177" s="156">
        <f>IF($N$1177="sníž. přenesená",$J$1177,0)</f>
        <v>0</v>
      </c>
      <c r="BI1177" s="156">
        <f>IF($N$1177="nulová",$J$1177,0)</f>
        <v>0</v>
      </c>
      <c r="BJ1177" s="89" t="s">
        <v>22</v>
      </c>
      <c r="BK1177" s="156">
        <f>ROUND($I$1177*$H$1177,2)</f>
        <v>0</v>
      </c>
      <c r="BL1177" s="89" t="s">
        <v>236</v>
      </c>
      <c r="BM1177" s="89" t="s">
        <v>1128</v>
      </c>
    </row>
    <row r="1178" spans="2:47" s="6" customFormat="1" ht="16.5" customHeight="1">
      <c r="B1178" s="23"/>
      <c r="C1178" s="24"/>
      <c r="D1178" s="157" t="s">
        <v>136</v>
      </c>
      <c r="E1178" s="24"/>
      <c r="F1178" s="158" t="s">
        <v>1129</v>
      </c>
      <c r="G1178" s="24"/>
      <c r="H1178" s="24"/>
      <c r="J1178" s="24"/>
      <c r="K1178" s="24"/>
      <c r="L1178" s="43"/>
      <c r="M1178" s="56"/>
      <c r="N1178" s="24"/>
      <c r="O1178" s="24"/>
      <c r="P1178" s="24"/>
      <c r="Q1178" s="24"/>
      <c r="R1178" s="24"/>
      <c r="S1178" s="24"/>
      <c r="T1178" s="57"/>
      <c r="AT1178" s="6" t="s">
        <v>136</v>
      </c>
      <c r="AU1178" s="6" t="s">
        <v>81</v>
      </c>
    </row>
    <row r="1179" spans="2:51" s="6" customFormat="1" ht="15.75" customHeight="1">
      <c r="B1179" s="161"/>
      <c r="C1179" s="162"/>
      <c r="D1179" s="159" t="s">
        <v>140</v>
      </c>
      <c r="E1179" s="162"/>
      <c r="F1179" s="163" t="s">
        <v>1124</v>
      </c>
      <c r="G1179" s="162"/>
      <c r="H1179" s="162"/>
      <c r="J1179" s="162"/>
      <c r="K1179" s="162"/>
      <c r="L1179" s="164"/>
      <c r="M1179" s="165"/>
      <c r="N1179" s="162"/>
      <c r="O1179" s="162"/>
      <c r="P1179" s="162"/>
      <c r="Q1179" s="162"/>
      <c r="R1179" s="162"/>
      <c r="S1179" s="162"/>
      <c r="T1179" s="166"/>
      <c r="AT1179" s="167" t="s">
        <v>140</v>
      </c>
      <c r="AU1179" s="167" t="s">
        <v>81</v>
      </c>
      <c r="AV1179" s="167" t="s">
        <v>22</v>
      </c>
      <c r="AW1179" s="167" t="s">
        <v>104</v>
      </c>
      <c r="AX1179" s="167" t="s">
        <v>74</v>
      </c>
      <c r="AY1179" s="167" t="s">
        <v>128</v>
      </c>
    </row>
    <row r="1180" spans="2:51" s="6" customFormat="1" ht="15.75" customHeight="1">
      <c r="B1180" s="161"/>
      <c r="C1180" s="162"/>
      <c r="D1180" s="159" t="s">
        <v>140</v>
      </c>
      <c r="E1180" s="162"/>
      <c r="F1180" s="163" t="s">
        <v>859</v>
      </c>
      <c r="G1180" s="162"/>
      <c r="H1180" s="162"/>
      <c r="J1180" s="162"/>
      <c r="K1180" s="162"/>
      <c r="L1180" s="164"/>
      <c r="M1180" s="165"/>
      <c r="N1180" s="162"/>
      <c r="O1180" s="162"/>
      <c r="P1180" s="162"/>
      <c r="Q1180" s="162"/>
      <c r="R1180" s="162"/>
      <c r="S1180" s="162"/>
      <c r="T1180" s="166"/>
      <c r="AT1180" s="167" t="s">
        <v>140</v>
      </c>
      <c r="AU1180" s="167" t="s">
        <v>81</v>
      </c>
      <c r="AV1180" s="167" t="s">
        <v>22</v>
      </c>
      <c r="AW1180" s="167" t="s">
        <v>104</v>
      </c>
      <c r="AX1180" s="167" t="s">
        <v>74</v>
      </c>
      <c r="AY1180" s="167" t="s">
        <v>128</v>
      </c>
    </row>
    <row r="1181" spans="2:51" s="6" customFormat="1" ht="15.75" customHeight="1">
      <c r="B1181" s="168"/>
      <c r="C1181" s="169"/>
      <c r="D1181" s="159" t="s">
        <v>140</v>
      </c>
      <c r="E1181" s="169"/>
      <c r="F1181" s="170" t="s">
        <v>860</v>
      </c>
      <c r="G1181" s="169"/>
      <c r="H1181" s="171">
        <v>326.48</v>
      </c>
      <c r="J1181" s="169"/>
      <c r="K1181" s="169"/>
      <c r="L1181" s="172"/>
      <c r="M1181" s="173"/>
      <c r="N1181" s="169"/>
      <c r="O1181" s="169"/>
      <c r="P1181" s="169"/>
      <c r="Q1181" s="169"/>
      <c r="R1181" s="169"/>
      <c r="S1181" s="169"/>
      <c r="T1181" s="174"/>
      <c r="AT1181" s="175" t="s">
        <v>140</v>
      </c>
      <c r="AU1181" s="175" t="s">
        <v>81</v>
      </c>
      <c r="AV1181" s="175" t="s">
        <v>81</v>
      </c>
      <c r="AW1181" s="175" t="s">
        <v>104</v>
      </c>
      <c r="AX1181" s="175" t="s">
        <v>74</v>
      </c>
      <c r="AY1181" s="175" t="s">
        <v>128</v>
      </c>
    </row>
    <row r="1182" spans="2:51" s="6" customFormat="1" ht="15.75" customHeight="1">
      <c r="B1182" s="184"/>
      <c r="C1182" s="185"/>
      <c r="D1182" s="159" t="s">
        <v>140</v>
      </c>
      <c r="E1182" s="185"/>
      <c r="F1182" s="186" t="s">
        <v>162</v>
      </c>
      <c r="G1182" s="185"/>
      <c r="H1182" s="187">
        <v>326.48</v>
      </c>
      <c r="J1182" s="185"/>
      <c r="K1182" s="185"/>
      <c r="L1182" s="188"/>
      <c r="M1182" s="189"/>
      <c r="N1182" s="185"/>
      <c r="O1182" s="185"/>
      <c r="P1182" s="185"/>
      <c r="Q1182" s="185"/>
      <c r="R1182" s="185"/>
      <c r="S1182" s="185"/>
      <c r="T1182" s="190"/>
      <c r="AT1182" s="191" t="s">
        <v>140</v>
      </c>
      <c r="AU1182" s="191" t="s">
        <v>81</v>
      </c>
      <c r="AV1182" s="191" t="s">
        <v>84</v>
      </c>
      <c r="AW1182" s="191" t="s">
        <v>104</v>
      </c>
      <c r="AX1182" s="191" t="s">
        <v>74</v>
      </c>
      <c r="AY1182" s="191" t="s">
        <v>128</v>
      </c>
    </row>
    <row r="1183" spans="2:51" s="6" customFormat="1" ht="15.75" customHeight="1">
      <c r="B1183" s="176"/>
      <c r="C1183" s="177"/>
      <c r="D1183" s="159" t="s">
        <v>140</v>
      </c>
      <c r="E1183" s="177"/>
      <c r="F1183" s="178" t="s">
        <v>143</v>
      </c>
      <c r="G1183" s="177"/>
      <c r="H1183" s="179">
        <v>326.48</v>
      </c>
      <c r="J1183" s="177"/>
      <c r="K1183" s="177"/>
      <c r="L1183" s="180"/>
      <c r="M1183" s="181"/>
      <c r="N1183" s="177"/>
      <c r="O1183" s="177"/>
      <c r="P1183" s="177"/>
      <c r="Q1183" s="177"/>
      <c r="R1183" s="177"/>
      <c r="S1183" s="177"/>
      <c r="T1183" s="182"/>
      <c r="AT1183" s="183" t="s">
        <v>140</v>
      </c>
      <c r="AU1183" s="183" t="s">
        <v>81</v>
      </c>
      <c r="AV1183" s="183" t="s">
        <v>87</v>
      </c>
      <c r="AW1183" s="183" t="s">
        <v>104</v>
      </c>
      <c r="AX1183" s="183" t="s">
        <v>22</v>
      </c>
      <c r="AY1183" s="183" t="s">
        <v>128</v>
      </c>
    </row>
    <row r="1184" spans="2:65" s="6" customFormat="1" ht="15.75" customHeight="1">
      <c r="B1184" s="23"/>
      <c r="C1184" s="145" t="s">
        <v>1130</v>
      </c>
      <c r="D1184" s="145" t="s">
        <v>130</v>
      </c>
      <c r="E1184" s="146" t="s">
        <v>1131</v>
      </c>
      <c r="F1184" s="147" t="s">
        <v>1132</v>
      </c>
      <c r="G1184" s="148" t="s">
        <v>133</v>
      </c>
      <c r="H1184" s="149">
        <v>326.48</v>
      </c>
      <c r="I1184" s="150"/>
      <c r="J1184" s="151">
        <f>ROUND($I$1184*$H$1184,2)</f>
        <v>0</v>
      </c>
      <c r="K1184" s="147"/>
      <c r="L1184" s="43"/>
      <c r="M1184" s="152"/>
      <c r="N1184" s="153" t="s">
        <v>45</v>
      </c>
      <c r="O1184" s="24"/>
      <c r="P1184" s="154">
        <f>$O$1184*$H$1184</f>
        <v>0</v>
      </c>
      <c r="Q1184" s="154">
        <v>0.00012</v>
      </c>
      <c r="R1184" s="154">
        <f>$Q$1184*$H$1184</f>
        <v>0.0391776</v>
      </c>
      <c r="S1184" s="154">
        <v>0</v>
      </c>
      <c r="T1184" s="155">
        <f>$S$1184*$H$1184</f>
        <v>0</v>
      </c>
      <c r="AR1184" s="89" t="s">
        <v>236</v>
      </c>
      <c r="AT1184" s="89" t="s">
        <v>130</v>
      </c>
      <c r="AU1184" s="89" t="s">
        <v>81</v>
      </c>
      <c r="AY1184" s="6" t="s">
        <v>128</v>
      </c>
      <c r="BE1184" s="156">
        <f>IF($N$1184="základní",$J$1184,0)</f>
        <v>0</v>
      </c>
      <c r="BF1184" s="156">
        <f>IF($N$1184="snížená",$J$1184,0)</f>
        <v>0</v>
      </c>
      <c r="BG1184" s="156">
        <f>IF($N$1184="zákl. přenesená",$J$1184,0)</f>
        <v>0</v>
      </c>
      <c r="BH1184" s="156">
        <f>IF($N$1184="sníž. přenesená",$J$1184,0)</f>
        <v>0</v>
      </c>
      <c r="BI1184" s="156">
        <f>IF($N$1184="nulová",$J$1184,0)</f>
        <v>0</v>
      </c>
      <c r="BJ1184" s="89" t="s">
        <v>22</v>
      </c>
      <c r="BK1184" s="156">
        <f>ROUND($I$1184*$H$1184,2)</f>
        <v>0</v>
      </c>
      <c r="BL1184" s="89" t="s">
        <v>236</v>
      </c>
      <c r="BM1184" s="89" t="s">
        <v>1133</v>
      </c>
    </row>
    <row r="1185" spans="2:47" s="6" customFormat="1" ht="16.5" customHeight="1">
      <c r="B1185" s="23"/>
      <c r="C1185" s="24"/>
      <c r="D1185" s="157" t="s">
        <v>136</v>
      </c>
      <c r="E1185" s="24"/>
      <c r="F1185" s="158" t="s">
        <v>1134</v>
      </c>
      <c r="G1185" s="24"/>
      <c r="H1185" s="24"/>
      <c r="J1185" s="24"/>
      <c r="K1185" s="24"/>
      <c r="L1185" s="43"/>
      <c r="M1185" s="56"/>
      <c r="N1185" s="24"/>
      <c r="O1185" s="24"/>
      <c r="P1185" s="24"/>
      <c r="Q1185" s="24"/>
      <c r="R1185" s="24"/>
      <c r="S1185" s="24"/>
      <c r="T1185" s="57"/>
      <c r="AT1185" s="6" t="s">
        <v>136</v>
      </c>
      <c r="AU1185" s="6" t="s">
        <v>81</v>
      </c>
    </row>
    <row r="1186" spans="2:51" s="6" customFormat="1" ht="15.75" customHeight="1">
      <c r="B1186" s="161"/>
      <c r="C1186" s="162"/>
      <c r="D1186" s="159" t="s">
        <v>140</v>
      </c>
      <c r="E1186" s="162"/>
      <c r="F1186" s="163" t="s">
        <v>1124</v>
      </c>
      <c r="G1186" s="162"/>
      <c r="H1186" s="162"/>
      <c r="J1186" s="162"/>
      <c r="K1186" s="162"/>
      <c r="L1186" s="164"/>
      <c r="M1186" s="165"/>
      <c r="N1186" s="162"/>
      <c r="O1186" s="162"/>
      <c r="P1186" s="162"/>
      <c r="Q1186" s="162"/>
      <c r="R1186" s="162"/>
      <c r="S1186" s="162"/>
      <c r="T1186" s="166"/>
      <c r="AT1186" s="167" t="s">
        <v>140</v>
      </c>
      <c r="AU1186" s="167" t="s">
        <v>81</v>
      </c>
      <c r="AV1186" s="167" t="s">
        <v>22</v>
      </c>
      <c r="AW1186" s="167" t="s">
        <v>104</v>
      </c>
      <c r="AX1186" s="167" t="s">
        <v>74</v>
      </c>
      <c r="AY1186" s="167" t="s">
        <v>128</v>
      </c>
    </row>
    <row r="1187" spans="2:51" s="6" customFormat="1" ht="15.75" customHeight="1">
      <c r="B1187" s="161"/>
      <c r="C1187" s="162"/>
      <c r="D1187" s="159" t="s">
        <v>140</v>
      </c>
      <c r="E1187" s="162"/>
      <c r="F1187" s="163" t="s">
        <v>859</v>
      </c>
      <c r="G1187" s="162"/>
      <c r="H1187" s="162"/>
      <c r="J1187" s="162"/>
      <c r="K1187" s="162"/>
      <c r="L1187" s="164"/>
      <c r="M1187" s="165"/>
      <c r="N1187" s="162"/>
      <c r="O1187" s="162"/>
      <c r="P1187" s="162"/>
      <c r="Q1187" s="162"/>
      <c r="R1187" s="162"/>
      <c r="S1187" s="162"/>
      <c r="T1187" s="166"/>
      <c r="AT1187" s="167" t="s">
        <v>140</v>
      </c>
      <c r="AU1187" s="167" t="s">
        <v>81</v>
      </c>
      <c r="AV1187" s="167" t="s">
        <v>22</v>
      </c>
      <c r="AW1187" s="167" t="s">
        <v>104</v>
      </c>
      <c r="AX1187" s="167" t="s">
        <v>74</v>
      </c>
      <c r="AY1187" s="167" t="s">
        <v>128</v>
      </c>
    </row>
    <row r="1188" spans="2:51" s="6" customFormat="1" ht="15.75" customHeight="1">
      <c r="B1188" s="168"/>
      <c r="C1188" s="169"/>
      <c r="D1188" s="159" t="s">
        <v>140</v>
      </c>
      <c r="E1188" s="169"/>
      <c r="F1188" s="170" t="s">
        <v>860</v>
      </c>
      <c r="G1188" s="169"/>
      <c r="H1188" s="171">
        <v>326.48</v>
      </c>
      <c r="J1188" s="169"/>
      <c r="K1188" s="169"/>
      <c r="L1188" s="172"/>
      <c r="M1188" s="173"/>
      <c r="N1188" s="169"/>
      <c r="O1188" s="169"/>
      <c r="P1188" s="169"/>
      <c r="Q1188" s="169"/>
      <c r="R1188" s="169"/>
      <c r="S1188" s="169"/>
      <c r="T1188" s="174"/>
      <c r="AT1188" s="175" t="s">
        <v>140</v>
      </c>
      <c r="AU1188" s="175" t="s">
        <v>81</v>
      </c>
      <c r="AV1188" s="175" t="s">
        <v>81</v>
      </c>
      <c r="AW1188" s="175" t="s">
        <v>104</v>
      </c>
      <c r="AX1188" s="175" t="s">
        <v>74</v>
      </c>
      <c r="AY1188" s="175" t="s">
        <v>128</v>
      </c>
    </row>
    <row r="1189" spans="2:51" s="6" customFormat="1" ht="15.75" customHeight="1">
      <c r="B1189" s="184"/>
      <c r="C1189" s="185"/>
      <c r="D1189" s="159" t="s">
        <v>140</v>
      </c>
      <c r="E1189" s="185"/>
      <c r="F1189" s="186" t="s">
        <v>162</v>
      </c>
      <c r="G1189" s="185"/>
      <c r="H1189" s="187">
        <v>326.48</v>
      </c>
      <c r="J1189" s="185"/>
      <c r="K1189" s="185"/>
      <c r="L1189" s="188"/>
      <c r="M1189" s="189"/>
      <c r="N1189" s="185"/>
      <c r="O1189" s="185"/>
      <c r="P1189" s="185"/>
      <c r="Q1189" s="185"/>
      <c r="R1189" s="185"/>
      <c r="S1189" s="185"/>
      <c r="T1189" s="190"/>
      <c r="AT1189" s="191" t="s">
        <v>140</v>
      </c>
      <c r="AU1189" s="191" t="s">
        <v>81</v>
      </c>
      <c r="AV1189" s="191" t="s">
        <v>84</v>
      </c>
      <c r="AW1189" s="191" t="s">
        <v>104</v>
      </c>
      <c r="AX1189" s="191" t="s">
        <v>74</v>
      </c>
      <c r="AY1189" s="191" t="s">
        <v>128</v>
      </c>
    </row>
    <row r="1190" spans="2:51" s="6" customFormat="1" ht="15.75" customHeight="1">
      <c r="B1190" s="176"/>
      <c r="C1190" s="177"/>
      <c r="D1190" s="159" t="s">
        <v>140</v>
      </c>
      <c r="E1190" s="177"/>
      <c r="F1190" s="178" t="s">
        <v>143</v>
      </c>
      <c r="G1190" s="177"/>
      <c r="H1190" s="179">
        <v>326.48</v>
      </c>
      <c r="J1190" s="177"/>
      <c r="K1190" s="177"/>
      <c r="L1190" s="180"/>
      <c r="M1190" s="205"/>
      <c r="N1190" s="206"/>
      <c r="O1190" s="206"/>
      <c r="P1190" s="206"/>
      <c r="Q1190" s="206"/>
      <c r="R1190" s="206"/>
      <c r="S1190" s="206"/>
      <c r="T1190" s="207"/>
      <c r="AT1190" s="183" t="s">
        <v>140</v>
      </c>
      <c r="AU1190" s="183" t="s">
        <v>81</v>
      </c>
      <c r="AV1190" s="183" t="s">
        <v>87</v>
      </c>
      <c r="AW1190" s="183" t="s">
        <v>104</v>
      </c>
      <c r="AX1190" s="183" t="s">
        <v>22</v>
      </c>
      <c r="AY1190" s="183" t="s">
        <v>128</v>
      </c>
    </row>
    <row r="1191" spans="2:46" s="6" customFormat="1" ht="7.5" customHeight="1">
      <c r="B1191" s="38"/>
      <c r="C1191" s="39"/>
      <c r="D1191" s="39"/>
      <c r="E1191" s="39"/>
      <c r="F1191" s="39"/>
      <c r="G1191" s="39"/>
      <c r="H1191" s="39"/>
      <c r="I1191" s="101"/>
      <c r="J1191" s="39"/>
      <c r="K1191" s="39"/>
      <c r="L1191" s="43"/>
      <c r="AT1191" s="2"/>
    </row>
  </sheetData>
  <sheetProtection password="CC35" sheet="1" objects="1" scenarios="1" formatColumns="0" formatRows="0" sort="0" autoFilter="0"/>
  <autoFilter ref="C92:K92"/>
  <mergeCells count="9">
    <mergeCell ref="E85:H85"/>
    <mergeCell ref="G1:H1"/>
    <mergeCell ref="L2:V2"/>
    <mergeCell ref="E7:H7"/>
    <mergeCell ref="E9:H9"/>
    <mergeCell ref="E24:H24"/>
    <mergeCell ref="E45:H45"/>
    <mergeCell ref="E47:H47"/>
    <mergeCell ref="E83:H83"/>
  </mergeCells>
  <hyperlinks>
    <hyperlink ref="F1:G1" location="C2" tooltip="Krycí list soupisu" display="1) Krycí list soupisu"/>
    <hyperlink ref="G1:H1" location="C54" tooltip="Rekapitulace" display="2) Rekapitulace"/>
    <hyperlink ref="J1" location="C92"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8"/>
      <c r="M2" s="213"/>
      <c r="N2" s="213"/>
      <c r="O2" s="213"/>
      <c r="P2" s="213"/>
      <c r="Q2" s="213"/>
      <c r="R2" s="213"/>
      <c r="S2" s="213"/>
      <c r="T2" s="213"/>
      <c r="U2" s="213"/>
      <c r="V2" s="213"/>
      <c r="AT2" s="2" t="s">
        <v>86</v>
      </c>
    </row>
    <row r="3" spans="2:46" s="2" customFormat="1" ht="7.5" customHeight="1">
      <c r="B3" s="7"/>
      <c r="C3" s="8"/>
      <c r="D3" s="8"/>
      <c r="E3" s="8"/>
      <c r="F3" s="8"/>
      <c r="G3" s="8"/>
      <c r="H3" s="8"/>
      <c r="I3" s="87"/>
      <c r="J3" s="8"/>
      <c r="K3" s="9"/>
      <c r="AT3" s="2" t="s">
        <v>81</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1135</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ROUND($J$81,2)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ROUND(SUM($BE$81:$BE$122),2)</f>
        <v>0</v>
      </c>
      <c r="G30" s="24"/>
      <c r="H30" s="24"/>
      <c r="I30" s="97">
        <v>0.21</v>
      </c>
      <c r="J30" s="96">
        <f>ROUND(ROUND((SUM($BE$81:$BE$122)),2)*$I$30,2)</f>
        <v>0</v>
      </c>
      <c r="K30" s="27"/>
    </row>
    <row r="31" spans="2:11" s="6" customFormat="1" ht="15" customHeight="1">
      <c r="B31" s="23"/>
      <c r="C31" s="24"/>
      <c r="D31" s="24"/>
      <c r="E31" s="30" t="s">
        <v>46</v>
      </c>
      <c r="F31" s="96">
        <f>ROUND(SUM($BF$81:$BF$122),2)</f>
        <v>0</v>
      </c>
      <c r="G31" s="24"/>
      <c r="H31" s="24"/>
      <c r="I31" s="97">
        <v>0.15</v>
      </c>
      <c r="J31" s="96">
        <f>ROUND(ROUND((SUM($BF$81:$BF$122)),2)*$I$31,2)</f>
        <v>0</v>
      </c>
      <c r="K31" s="27"/>
    </row>
    <row r="32" spans="2:11" s="6" customFormat="1" ht="15" customHeight="1" hidden="1">
      <c r="B32" s="23"/>
      <c r="C32" s="24"/>
      <c r="D32" s="24"/>
      <c r="E32" s="30" t="s">
        <v>47</v>
      </c>
      <c r="F32" s="96">
        <f>ROUND(SUM($BG$81:$BG$122),2)</f>
        <v>0</v>
      </c>
      <c r="G32" s="24"/>
      <c r="H32" s="24"/>
      <c r="I32" s="97">
        <v>0.21</v>
      </c>
      <c r="J32" s="96">
        <v>0</v>
      </c>
      <c r="K32" s="27"/>
    </row>
    <row r="33" spans="2:11" s="6" customFormat="1" ht="15" customHeight="1" hidden="1">
      <c r="B33" s="23"/>
      <c r="C33" s="24"/>
      <c r="D33" s="24"/>
      <c r="E33" s="30" t="s">
        <v>48</v>
      </c>
      <c r="F33" s="96">
        <f>ROUND(SUM($BH$81:$BH$122),2)</f>
        <v>0</v>
      </c>
      <c r="G33" s="24"/>
      <c r="H33" s="24"/>
      <c r="I33" s="97">
        <v>0.15</v>
      </c>
      <c r="J33" s="96">
        <v>0</v>
      </c>
      <c r="K33" s="27"/>
    </row>
    <row r="34" spans="2:11" s="6" customFormat="1" ht="15" customHeight="1" hidden="1">
      <c r="B34" s="23"/>
      <c r="C34" s="24"/>
      <c r="D34" s="24"/>
      <c r="E34" s="30" t="s">
        <v>49</v>
      </c>
      <c r="F34" s="96">
        <f>ROUND(SUM($BI$81:$BI$122),2)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3 - Silnoproud</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$J$81</f>
        <v>0</v>
      </c>
      <c r="K56" s="27"/>
      <c r="AU56" s="6" t="s">
        <v>104</v>
      </c>
    </row>
    <row r="57" spans="2:11" s="73" customFormat="1" ht="25.5" customHeight="1">
      <c r="B57" s="108"/>
      <c r="C57" s="109"/>
      <c r="D57" s="110" t="s">
        <v>1136</v>
      </c>
      <c r="E57" s="110"/>
      <c r="F57" s="110"/>
      <c r="G57" s="110"/>
      <c r="H57" s="110"/>
      <c r="I57" s="111"/>
      <c r="J57" s="112">
        <f>$J$82</f>
        <v>0</v>
      </c>
      <c r="K57" s="113"/>
    </row>
    <row r="58" spans="2:11" s="73" customFormat="1" ht="25.5" customHeight="1">
      <c r="B58" s="108"/>
      <c r="C58" s="109"/>
      <c r="D58" s="110" t="s">
        <v>1137</v>
      </c>
      <c r="E58" s="110"/>
      <c r="F58" s="110"/>
      <c r="G58" s="110"/>
      <c r="H58" s="110"/>
      <c r="I58" s="111"/>
      <c r="J58" s="112">
        <f>$J$97</f>
        <v>0</v>
      </c>
      <c r="K58" s="113"/>
    </row>
    <row r="59" spans="2:11" s="73" customFormat="1" ht="25.5" customHeight="1">
      <c r="B59" s="108"/>
      <c r="C59" s="109"/>
      <c r="D59" s="110" t="s">
        <v>1136</v>
      </c>
      <c r="E59" s="110"/>
      <c r="F59" s="110"/>
      <c r="G59" s="110"/>
      <c r="H59" s="110"/>
      <c r="I59" s="111"/>
      <c r="J59" s="112">
        <f>$J$98</f>
        <v>0</v>
      </c>
      <c r="K59" s="113"/>
    </row>
    <row r="60" spans="2:11" s="73" customFormat="1" ht="25.5" customHeight="1">
      <c r="B60" s="108"/>
      <c r="C60" s="109"/>
      <c r="D60" s="110" t="s">
        <v>1137</v>
      </c>
      <c r="E60" s="110"/>
      <c r="F60" s="110"/>
      <c r="G60" s="110"/>
      <c r="H60" s="110"/>
      <c r="I60" s="111"/>
      <c r="J60" s="112">
        <f>$J$109</f>
        <v>0</v>
      </c>
      <c r="K60" s="113"/>
    </row>
    <row r="61" spans="2:11" s="73" customFormat="1" ht="25.5" customHeight="1">
      <c r="B61" s="108"/>
      <c r="C61" s="109"/>
      <c r="D61" s="110" t="s">
        <v>1138</v>
      </c>
      <c r="E61" s="110"/>
      <c r="F61" s="110"/>
      <c r="G61" s="110"/>
      <c r="H61" s="110"/>
      <c r="I61" s="111"/>
      <c r="J61" s="112">
        <f>$J$110</f>
        <v>0</v>
      </c>
      <c r="K61" s="113"/>
    </row>
    <row r="62" spans="2:11" s="6" customFormat="1" ht="22.5" customHeight="1">
      <c r="B62" s="23"/>
      <c r="C62" s="24"/>
      <c r="D62" s="24"/>
      <c r="E62" s="24"/>
      <c r="F62" s="24"/>
      <c r="G62" s="24"/>
      <c r="H62" s="24"/>
      <c r="J62" s="24"/>
      <c r="K62" s="27"/>
    </row>
    <row r="63" spans="2:11" s="6" customFormat="1" ht="7.5" customHeight="1">
      <c r="B63" s="38"/>
      <c r="C63" s="39"/>
      <c r="D63" s="39"/>
      <c r="E63" s="39"/>
      <c r="F63" s="39"/>
      <c r="G63" s="39"/>
      <c r="H63" s="39"/>
      <c r="I63" s="101"/>
      <c r="J63" s="39"/>
      <c r="K63" s="40"/>
    </row>
    <row r="67" spans="2:12" s="6" customFormat="1" ht="7.5" customHeight="1">
      <c r="B67" s="41"/>
      <c r="C67" s="42"/>
      <c r="D67" s="42"/>
      <c r="E67" s="42"/>
      <c r="F67" s="42"/>
      <c r="G67" s="42"/>
      <c r="H67" s="42"/>
      <c r="I67" s="103"/>
      <c r="J67" s="42"/>
      <c r="K67" s="42"/>
      <c r="L67" s="43"/>
    </row>
    <row r="68" spans="2:12" s="6" customFormat="1" ht="37.5" customHeight="1">
      <c r="B68" s="23"/>
      <c r="C68" s="12" t="s">
        <v>111</v>
      </c>
      <c r="D68" s="24"/>
      <c r="E68" s="24"/>
      <c r="F68" s="24"/>
      <c r="G68" s="24"/>
      <c r="H68" s="24"/>
      <c r="J68" s="24"/>
      <c r="K68" s="24"/>
      <c r="L68" s="43"/>
    </row>
    <row r="69" spans="2:12" s="6" customFormat="1" ht="7.5" customHeight="1">
      <c r="B69" s="23"/>
      <c r="C69" s="24"/>
      <c r="D69" s="24"/>
      <c r="E69" s="24"/>
      <c r="F69" s="24"/>
      <c r="G69" s="24"/>
      <c r="H69" s="24"/>
      <c r="J69" s="24"/>
      <c r="K69" s="24"/>
      <c r="L69" s="43"/>
    </row>
    <row r="70" spans="2:12" s="6" customFormat="1" ht="15" customHeight="1">
      <c r="B70" s="23"/>
      <c r="C70" s="19" t="s">
        <v>16</v>
      </c>
      <c r="D70" s="24"/>
      <c r="E70" s="24"/>
      <c r="F70" s="24"/>
      <c r="G70" s="24"/>
      <c r="H70" s="24"/>
      <c r="J70" s="24"/>
      <c r="K70" s="24"/>
      <c r="L70" s="43"/>
    </row>
    <row r="71" spans="2:12" s="6" customFormat="1" ht="16.5" customHeight="1">
      <c r="B71" s="23"/>
      <c r="C71" s="24"/>
      <c r="D71" s="24"/>
      <c r="E71" s="249" t="str">
        <f>$E$7</f>
        <v>Sklad posypového materiálu - areál SÚS Rokycany</v>
      </c>
      <c r="F71" s="224"/>
      <c r="G71" s="224"/>
      <c r="H71" s="224"/>
      <c r="J71" s="24"/>
      <c r="K71" s="24"/>
      <c r="L71" s="43"/>
    </row>
    <row r="72" spans="2:12" s="6" customFormat="1" ht="15" customHeight="1">
      <c r="B72" s="23"/>
      <c r="C72" s="19" t="s">
        <v>98</v>
      </c>
      <c r="D72" s="24"/>
      <c r="E72" s="24"/>
      <c r="F72" s="24"/>
      <c r="G72" s="24"/>
      <c r="H72" s="24"/>
      <c r="J72" s="24"/>
      <c r="K72" s="24"/>
      <c r="L72" s="43"/>
    </row>
    <row r="73" spans="2:12" s="6" customFormat="1" ht="19.5" customHeight="1">
      <c r="B73" s="23"/>
      <c r="C73" s="24"/>
      <c r="D73" s="24"/>
      <c r="E73" s="232" t="str">
        <f>$E$9</f>
        <v>3 - Silnoproud</v>
      </c>
      <c r="F73" s="224"/>
      <c r="G73" s="224"/>
      <c r="H73" s="224"/>
      <c r="J73" s="24"/>
      <c r="K73" s="24"/>
      <c r="L73" s="43"/>
    </row>
    <row r="74" spans="2:12" s="6" customFormat="1" ht="7.5" customHeight="1">
      <c r="B74" s="23"/>
      <c r="C74" s="24"/>
      <c r="D74" s="24"/>
      <c r="E74" s="24"/>
      <c r="F74" s="24"/>
      <c r="G74" s="24"/>
      <c r="H74" s="24"/>
      <c r="J74" s="24"/>
      <c r="K74" s="24"/>
      <c r="L74" s="43"/>
    </row>
    <row r="75" spans="2:12" s="6" customFormat="1" ht="18.75" customHeight="1">
      <c r="B75" s="23"/>
      <c r="C75" s="19" t="s">
        <v>23</v>
      </c>
      <c r="D75" s="24"/>
      <c r="E75" s="24"/>
      <c r="F75" s="17" t="str">
        <f>$F$12</f>
        <v>Roháčova 773, 337 01 Rokycany </v>
      </c>
      <c r="G75" s="24"/>
      <c r="H75" s="24"/>
      <c r="I75" s="88" t="s">
        <v>25</v>
      </c>
      <c r="J75" s="52" t="str">
        <f>IF($J$12="","",$J$12)</f>
        <v>08.02.2016</v>
      </c>
      <c r="K75" s="24"/>
      <c r="L75" s="43"/>
    </row>
    <row r="76" spans="2:12" s="6" customFormat="1" ht="7.5" customHeight="1">
      <c r="B76" s="23"/>
      <c r="C76" s="24"/>
      <c r="D76" s="24"/>
      <c r="E76" s="24"/>
      <c r="F76" s="24"/>
      <c r="G76" s="24"/>
      <c r="H76" s="24"/>
      <c r="J76" s="24"/>
      <c r="K76" s="24"/>
      <c r="L76" s="43"/>
    </row>
    <row r="77" spans="2:12" s="6" customFormat="1" ht="15.75" customHeight="1">
      <c r="B77" s="23"/>
      <c r="C77" s="19" t="s">
        <v>29</v>
      </c>
      <c r="D77" s="24"/>
      <c r="E77" s="24"/>
      <c r="F77" s="17" t="str">
        <f>$E$15</f>
        <v>Správa a údržba silnic Plzeňského kraje, příspěvko</v>
      </c>
      <c r="G77" s="24"/>
      <c r="H77" s="24"/>
      <c r="I77" s="88" t="s">
        <v>35</v>
      </c>
      <c r="J77" s="17" t="str">
        <f>$E$21</f>
        <v>projectstudio8 s.r.o.</v>
      </c>
      <c r="K77" s="24"/>
      <c r="L77" s="43"/>
    </row>
    <row r="78" spans="2:12" s="6" customFormat="1" ht="15" customHeight="1">
      <c r="B78" s="23"/>
      <c r="C78" s="19" t="s">
        <v>33</v>
      </c>
      <c r="D78" s="24"/>
      <c r="E78" s="24"/>
      <c r="F78" s="17">
        <f>IF($E$18="","",$E$18)</f>
      </c>
      <c r="G78" s="24"/>
      <c r="H78" s="24"/>
      <c r="J78" s="24"/>
      <c r="K78" s="24"/>
      <c r="L78" s="43"/>
    </row>
    <row r="79" spans="2:12" s="6" customFormat="1" ht="11.25" customHeight="1">
      <c r="B79" s="23"/>
      <c r="C79" s="24"/>
      <c r="D79" s="24"/>
      <c r="E79" s="24"/>
      <c r="F79" s="24"/>
      <c r="G79" s="24"/>
      <c r="H79" s="24"/>
      <c r="J79" s="24"/>
      <c r="K79" s="24"/>
      <c r="L79" s="43"/>
    </row>
    <row r="80" spans="2:20" s="121" customFormat="1" ht="30" customHeight="1">
      <c r="B80" s="122"/>
      <c r="C80" s="123" t="s">
        <v>112</v>
      </c>
      <c r="D80" s="124" t="s">
        <v>59</v>
      </c>
      <c r="E80" s="124" t="s">
        <v>55</v>
      </c>
      <c r="F80" s="124" t="s">
        <v>113</v>
      </c>
      <c r="G80" s="124" t="s">
        <v>114</v>
      </c>
      <c r="H80" s="124" t="s">
        <v>115</v>
      </c>
      <c r="I80" s="125" t="s">
        <v>116</v>
      </c>
      <c r="J80" s="124" t="s">
        <v>117</v>
      </c>
      <c r="K80" s="126" t="s">
        <v>118</v>
      </c>
      <c r="L80" s="127"/>
      <c r="M80" s="59" t="s">
        <v>119</v>
      </c>
      <c r="N80" s="60" t="s">
        <v>44</v>
      </c>
      <c r="O80" s="60" t="s">
        <v>120</v>
      </c>
      <c r="P80" s="60" t="s">
        <v>121</v>
      </c>
      <c r="Q80" s="60" t="s">
        <v>122</v>
      </c>
      <c r="R80" s="60" t="s">
        <v>123</v>
      </c>
      <c r="S80" s="60" t="s">
        <v>124</v>
      </c>
      <c r="T80" s="61" t="s">
        <v>125</v>
      </c>
    </row>
    <row r="81" spans="2:63" s="6" customFormat="1" ht="30" customHeight="1">
      <c r="B81" s="23"/>
      <c r="C81" s="66" t="s">
        <v>103</v>
      </c>
      <c r="D81" s="24"/>
      <c r="E81" s="24"/>
      <c r="F81" s="24"/>
      <c r="G81" s="24"/>
      <c r="H81" s="24"/>
      <c r="J81" s="128">
        <f>$BK$81</f>
        <v>0</v>
      </c>
      <c r="K81" s="24"/>
      <c r="L81" s="43"/>
      <c r="M81" s="63"/>
      <c r="N81" s="64"/>
      <c r="O81" s="64"/>
      <c r="P81" s="129">
        <f>$P$82+$P$97+$P$98+$P$109+$P$110</f>
        <v>0</v>
      </c>
      <c r="Q81" s="64"/>
      <c r="R81" s="129">
        <f>$R$82+$R$97+$R$98+$R$109+$R$110</f>
        <v>0</v>
      </c>
      <c r="S81" s="64"/>
      <c r="T81" s="130">
        <f>$T$82+$T$97+$T$98+$T$109+$T$110</f>
        <v>0</v>
      </c>
      <c r="AT81" s="6" t="s">
        <v>73</v>
      </c>
      <c r="AU81" s="6" t="s">
        <v>104</v>
      </c>
      <c r="BK81" s="131">
        <f>$BK$82+$BK$97+$BK$98+$BK$109+$BK$110</f>
        <v>0</v>
      </c>
    </row>
    <row r="82" spans="2:63" s="132" customFormat="1" ht="37.5" customHeight="1">
      <c r="B82" s="133"/>
      <c r="C82" s="134"/>
      <c r="D82" s="134" t="s">
        <v>73</v>
      </c>
      <c r="E82" s="135" t="s">
        <v>1139</v>
      </c>
      <c r="F82" s="135" t="s">
        <v>1140</v>
      </c>
      <c r="G82" s="134"/>
      <c r="H82" s="134"/>
      <c r="J82" s="136">
        <f>$BK$82</f>
        <v>0</v>
      </c>
      <c r="K82" s="134"/>
      <c r="L82" s="137"/>
      <c r="M82" s="138"/>
      <c r="N82" s="134"/>
      <c r="O82" s="134"/>
      <c r="P82" s="139">
        <f>SUM($P$83:$P$96)</f>
        <v>0</v>
      </c>
      <c r="Q82" s="134"/>
      <c r="R82" s="139">
        <f>SUM($R$83:$R$96)</f>
        <v>0</v>
      </c>
      <c r="S82" s="134"/>
      <c r="T82" s="140">
        <f>SUM($T$83:$T$96)</f>
        <v>0</v>
      </c>
      <c r="AR82" s="141" t="s">
        <v>22</v>
      </c>
      <c r="AT82" s="141" t="s">
        <v>73</v>
      </c>
      <c r="AU82" s="141" t="s">
        <v>74</v>
      </c>
      <c r="AY82" s="141" t="s">
        <v>128</v>
      </c>
      <c r="BK82" s="142">
        <f>SUM($BK$83:$BK$96)</f>
        <v>0</v>
      </c>
    </row>
    <row r="83" spans="2:65" s="6" customFormat="1" ht="15.75" customHeight="1">
      <c r="B83" s="23"/>
      <c r="C83" s="145" t="s">
        <v>22</v>
      </c>
      <c r="D83" s="145" t="s">
        <v>130</v>
      </c>
      <c r="E83" s="146" t="s">
        <v>1141</v>
      </c>
      <c r="F83" s="147" t="s">
        <v>1142</v>
      </c>
      <c r="G83" s="148" t="s">
        <v>242</v>
      </c>
      <c r="H83" s="149">
        <v>2</v>
      </c>
      <c r="I83" s="150"/>
      <c r="J83" s="151">
        <f>ROUND($I$83*$H$83,2)</f>
        <v>0</v>
      </c>
      <c r="K83" s="147"/>
      <c r="L83" s="43"/>
      <c r="M83" s="152"/>
      <c r="N83" s="153" t="s">
        <v>45</v>
      </c>
      <c r="O83" s="24"/>
      <c r="P83" s="154">
        <f>$O$83*$H$83</f>
        <v>0</v>
      </c>
      <c r="Q83" s="154">
        <v>0</v>
      </c>
      <c r="R83" s="154">
        <f>$Q$83*$H$83</f>
        <v>0</v>
      </c>
      <c r="S83" s="154">
        <v>0</v>
      </c>
      <c r="T83" s="155">
        <f>$S$83*$H$83</f>
        <v>0</v>
      </c>
      <c r="AR83" s="89" t="s">
        <v>87</v>
      </c>
      <c r="AT83" s="89" t="s">
        <v>130</v>
      </c>
      <c r="AU83" s="89" t="s">
        <v>22</v>
      </c>
      <c r="AY83" s="6" t="s">
        <v>128</v>
      </c>
      <c r="BE83" s="156">
        <f>IF($N$83="základní",$J$83,0)</f>
        <v>0</v>
      </c>
      <c r="BF83" s="156">
        <f>IF($N$83="snížená",$J$83,0)</f>
        <v>0</v>
      </c>
      <c r="BG83" s="156">
        <f>IF($N$83="zákl. přenesená",$J$83,0)</f>
        <v>0</v>
      </c>
      <c r="BH83" s="156">
        <f>IF($N$83="sníž. přenesená",$J$83,0)</f>
        <v>0</v>
      </c>
      <c r="BI83" s="156">
        <f>IF($N$83="nulová",$J$83,0)</f>
        <v>0</v>
      </c>
      <c r="BJ83" s="89" t="s">
        <v>22</v>
      </c>
      <c r="BK83" s="156">
        <f>ROUND($I$83*$H$83,2)</f>
        <v>0</v>
      </c>
      <c r="BL83" s="89" t="s">
        <v>87</v>
      </c>
      <c r="BM83" s="89" t="s">
        <v>1143</v>
      </c>
    </row>
    <row r="84" spans="2:47" s="6" customFormat="1" ht="16.5" customHeight="1">
      <c r="B84" s="23"/>
      <c r="C84" s="24"/>
      <c r="D84" s="157" t="s">
        <v>136</v>
      </c>
      <c r="E84" s="24"/>
      <c r="F84" s="158" t="s">
        <v>1142</v>
      </c>
      <c r="G84" s="24"/>
      <c r="H84" s="24"/>
      <c r="J84" s="24"/>
      <c r="K84" s="24"/>
      <c r="L84" s="43"/>
      <c r="M84" s="56"/>
      <c r="N84" s="24"/>
      <c r="O84" s="24"/>
      <c r="P84" s="24"/>
      <c r="Q84" s="24"/>
      <c r="R84" s="24"/>
      <c r="S84" s="24"/>
      <c r="T84" s="57"/>
      <c r="AT84" s="6" t="s">
        <v>136</v>
      </c>
      <c r="AU84" s="6" t="s">
        <v>22</v>
      </c>
    </row>
    <row r="85" spans="2:65" s="6" customFormat="1" ht="15.75" customHeight="1">
      <c r="B85" s="23"/>
      <c r="C85" s="145" t="s">
        <v>81</v>
      </c>
      <c r="D85" s="145" t="s">
        <v>130</v>
      </c>
      <c r="E85" s="146" t="s">
        <v>1144</v>
      </c>
      <c r="F85" s="147" t="s">
        <v>1145</v>
      </c>
      <c r="G85" s="148" t="s">
        <v>242</v>
      </c>
      <c r="H85" s="149">
        <v>300</v>
      </c>
      <c r="I85" s="150"/>
      <c r="J85" s="151">
        <f>ROUND($I$85*$H$85,2)</f>
        <v>0</v>
      </c>
      <c r="K85" s="147"/>
      <c r="L85" s="43"/>
      <c r="M85" s="152"/>
      <c r="N85" s="153" t="s">
        <v>45</v>
      </c>
      <c r="O85" s="24"/>
      <c r="P85" s="154">
        <f>$O$85*$H$85</f>
        <v>0</v>
      </c>
      <c r="Q85" s="154">
        <v>0</v>
      </c>
      <c r="R85" s="154">
        <f>$Q$85*$H$85</f>
        <v>0</v>
      </c>
      <c r="S85" s="154">
        <v>0</v>
      </c>
      <c r="T85" s="155">
        <f>$S$85*$H$85</f>
        <v>0</v>
      </c>
      <c r="AR85" s="89" t="s">
        <v>87</v>
      </c>
      <c r="AT85" s="89" t="s">
        <v>130</v>
      </c>
      <c r="AU85" s="89" t="s">
        <v>22</v>
      </c>
      <c r="AY85" s="6" t="s">
        <v>128</v>
      </c>
      <c r="BE85" s="156">
        <f>IF($N$85="základní",$J$85,0)</f>
        <v>0</v>
      </c>
      <c r="BF85" s="156">
        <f>IF($N$85="snížená",$J$85,0)</f>
        <v>0</v>
      </c>
      <c r="BG85" s="156">
        <f>IF($N$85="zákl. přenesená",$J$85,0)</f>
        <v>0</v>
      </c>
      <c r="BH85" s="156">
        <f>IF($N$85="sníž. přenesená",$J$85,0)</f>
        <v>0</v>
      </c>
      <c r="BI85" s="156">
        <f>IF($N$85="nulová",$J$85,0)</f>
        <v>0</v>
      </c>
      <c r="BJ85" s="89" t="s">
        <v>22</v>
      </c>
      <c r="BK85" s="156">
        <f>ROUND($I$85*$H$85,2)</f>
        <v>0</v>
      </c>
      <c r="BL85" s="89" t="s">
        <v>87</v>
      </c>
      <c r="BM85" s="89" t="s">
        <v>1146</v>
      </c>
    </row>
    <row r="86" spans="2:47" s="6" customFormat="1" ht="16.5" customHeight="1">
      <c r="B86" s="23"/>
      <c r="C86" s="24"/>
      <c r="D86" s="157" t="s">
        <v>136</v>
      </c>
      <c r="E86" s="24"/>
      <c r="F86" s="158" t="s">
        <v>1145</v>
      </c>
      <c r="G86" s="24"/>
      <c r="H86" s="24"/>
      <c r="J86" s="24"/>
      <c r="K86" s="24"/>
      <c r="L86" s="43"/>
      <c r="M86" s="56"/>
      <c r="N86" s="24"/>
      <c r="O86" s="24"/>
      <c r="P86" s="24"/>
      <c r="Q86" s="24"/>
      <c r="R86" s="24"/>
      <c r="S86" s="24"/>
      <c r="T86" s="57"/>
      <c r="AT86" s="6" t="s">
        <v>136</v>
      </c>
      <c r="AU86" s="6" t="s">
        <v>22</v>
      </c>
    </row>
    <row r="87" spans="2:65" s="6" customFormat="1" ht="15.75" customHeight="1">
      <c r="B87" s="23"/>
      <c r="C87" s="145" t="s">
        <v>84</v>
      </c>
      <c r="D87" s="145" t="s">
        <v>130</v>
      </c>
      <c r="E87" s="146" t="s">
        <v>1147</v>
      </c>
      <c r="F87" s="147" t="s">
        <v>1148</v>
      </c>
      <c r="G87" s="148" t="s">
        <v>242</v>
      </c>
      <c r="H87" s="149">
        <v>10</v>
      </c>
      <c r="I87" s="150"/>
      <c r="J87" s="151">
        <f>ROUND($I$87*$H$87,2)</f>
        <v>0</v>
      </c>
      <c r="K87" s="147"/>
      <c r="L87" s="43"/>
      <c r="M87" s="152"/>
      <c r="N87" s="153" t="s">
        <v>45</v>
      </c>
      <c r="O87" s="24"/>
      <c r="P87" s="154">
        <f>$O$87*$H$87</f>
        <v>0</v>
      </c>
      <c r="Q87" s="154">
        <v>0</v>
      </c>
      <c r="R87" s="154">
        <f>$Q$87*$H$87</f>
        <v>0</v>
      </c>
      <c r="S87" s="154">
        <v>0</v>
      </c>
      <c r="T87" s="155">
        <f>$S$87*$H$87</f>
        <v>0</v>
      </c>
      <c r="AR87" s="89" t="s">
        <v>87</v>
      </c>
      <c r="AT87" s="89" t="s">
        <v>130</v>
      </c>
      <c r="AU87" s="89" t="s">
        <v>22</v>
      </c>
      <c r="AY87" s="6" t="s">
        <v>128</v>
      </c>
      <c r="BE87" s="156">
        <f>IF($N$87="základní",$J$87,0)</f>
        <v>0</v>
      </c>
      <c r="BF87" s="156">
        <f>IF($N$87="snížená",$J$87,0)</f>
        <v>0</v>
      </c>
      <c r="BG87" s="156">
        <f>IF($N$87="zákl. přenesená",$J$87,0)</f>
        <v>0</v>
      </c>
      <c r="BH87" s="156">
        <f>IF($N$87="sníž. přenesená",$J$87,0)</f>
        <v>0</v>
      </c>
      <c r="BI87" s="156">
        <f>IF($N$87="nulová",$J$87,0)</f>
        <v>0</v>
      </c>
      <c r="BJ87" s="89" t="s">
        <v>22</v>
      </c>
      <c r="BK87" s="156">
        <f>ROUND($I$87*$H$87,2)</f>
        <v>0</v>
      </c>
      <c r="BL87" s="89" t="s">
        <v>87</v>
      </c>
      <c r="BM87" s="89" t="s">
        <v>1149</v>
      </c>
    </row>
    <row r="88" spans="2:47" s="6" customFormat="1" ht="16.5" customHeight="1">
      <c r="B88" s="23"/>
      <c r="C88" s="24"/>
      <c r="D88" s="157" t="s">
        <v>136</v>
      </c>
      <c r="E88" s="24"/>
      <c r="F88" s="158" t="s">
        <v>1148</v>
      </c>
      <c r="G88" s="24"/>
      <c r="H88" s="24"/>
      <c r="J88" s="24"/>
      <c r="K88" s="24"/>
      <c r="L88" s="43"/>
      <c r="M88" s="56"/>
      <c r="N88" s="24"/>
      <c r="O88" s="24"/>
      <c r="P88" s="24"/>
      <c r="Q88" s="24"/>
      <c r="R88" s="24"/>
      <c r="S88" s="24"/>
      <c r="T88" s="57"/>
      <c r="AT88" s="6" t="s">
        <v>136</v>
      </c>
      <c r="AU88" s="6" t="s">
        <v>22</v>
      </c>
    </row>
    <row r="89" spans="2:65" s="6" customFormat="1" ht="15.75" customHeight="1">
      <c r="B89" s="23"/>
      <c r="C89" s="145" t="s">
        <v>87</v>
      </c>
      <c r="D89" s="145" t="s">
        <v>130</v>
      </c>
      <c r="E89" s="146" t="s">
        <v>1150</v>
      </c>
      <c r="F89" s="147" t="s">
        <v>1151</v>
      </c>
      <c r="G89" s="148" t="s">
        <v>1152</v>
      </c>
      <c r="H89" s="149">
        <v>1</v>
      </c>
      <c r="I89" s="150"/>
      <c r="J89" s="151">
        <f>ROUND($I$89*$H$89,2)</f>
        <v>0</v>
      </c>
      <c r="K89" s="147"/>
      <c r="L89" s="43"/>
      <c r="M89" s="152"/>
      <c r="N89" s="153" t="s">
        <v>45</v>
      </c>
      <c r="O89" s="24"/>
      <c r="P89" s="154">
        <f>$O$89*$H$89</f>
        <v>0</v>
      </c>
      <c r="Q89" s="154">
        <v>0</v>
      </c>
      <c r="R89" s="154">
        <f>$Q$89*$H$89</f>
        <v>0</v>
      </c>
      <c r="S89" s="154">
        <v>0</v>
      </c>
      <c r="T89" s="155">
        <f>$S$89*$H$89</f>
        <v>0</v>
      </c>
      <c r="AR89" s="89" t="s">
        <v>87</v>
      </c>
      <c r="AT89" s="89" t="s">
        <v>130</v>
      </c>
      <c r="AU89" s="89" t="s">
        <v>22</v>
      </c>
      <c r="AY89" s="6" t="s">
        <v>128</v>
      </c>
      <c r="BE89" s="156">
        <f>IF($N$89="základní",$J$89,0)</f>
        <v>0</v>
      </c>
      <c r="BF89" s="156">
        <f>IF($N$89="snížená",$J$89,0)</f>
        <v>0</v>
      </c>
      <c r="BG89" s="156">
        <f>IF($N$89="zákl. přenesená",$J$89,0)</f>
        <v>0</v>
      </c>
      <c r="BH89" s="156">
        <f>IF($N$89="sníž. přenesená",$J$89,0)</f>
        <v>0</v>
      </c>
      <c r="BI89" s="156">
        <f>IF($N$89="nulová",$J$89,0)</f>
        <v>0</v>
      </c>
      <c r="BJ89" s="89" t="s">
        <v>22</v>
      </c>
      <c r="BK89" s="156">
        <f>ROUND($I$89*$H$89,2)</f>
        <v>0</v>
      </c>
      <c r="BL89" s="89" t="s">
        <v>87</v>
      </c>
      <c r="BM89" s="89" t="s">
        <v>1153</v>
      </c>
    </row>
    <row r="90" spans="2:47" s="6" customFormat="1" ht="16.5" customHeight="1">
      <c r="B90" s="23"/>
      <c r="C90" s="24"/>
      <c r="D90" s="157" t="s">
        <v>136</v>
      </c>
      <c r="E90" s="24"/>
      <c r="F90" s="158" t="s">
        <v>1151</v>
      </c>
      <c r="G90" s="24"/>
      <c r="H90" s="24"/>
      <c r="J90" s="24"/>
      <c r="K90" s="24"/>
      <c r="L90" s="43"/>
      <c r="M90" s="56"/>
      <c r="N90" s="24"/>
      <c r="O90" s="24"/>
      <c r="P90" s="24"/>
      <c r="Q90" s="24"/>
      <c r="R90" s="24"/>
      <c r="S90" s="24"/>
      <c r="T90" s="57"/>
      <c r="AT90" s="6" t="s">
        <v>136</v>
      </c>
      <c r="AU90" s="6" t="s">
        <v>22</v>
      </c>
    </row>
    <row r="91" spans="2:65" s="6" customFormat="1" ht="15.75" customHeight="1">
      <c r="B91" s="23"/>
      <c r="C91" s="145" t="s">
        <v>90</v>
      </c>
      <c r="D91" s="145" t="s">
        <v>130</v>
      </c>
      <c r="E91" s="146" t="s">
        <v>1154</v>
      </c>
      <c r="F91" s="147" t="s">
        <v>1155</v>
      </c>
      <c r="G91" s="148" t="s">
        <v>1152</v>
      </c>
      <c r="H91" s="149">
        <v>7</v>
      </c>
      <c r="I91" s="150"/>
      <c r="J91" s="151">
        <f>ROUND($I$91*$H$91,2)</f>
        <v>0</v>
      </c>
      <c r="K91" s="147"/>
      <c r="L91" s="43"/>
      <c r="M91" s="152"/>
      <c r="N91" s="153" t="s">
        <v>45</v>
      </c>
      <c r="O91" s="24"/>
      <c r="P91" s="154">
        <f>$O$91*$H$91</f>
        <v>0</v>
      </c>
      <c r="Q91" s="154">
        <v>0</v>
      </c>
      <c r="R91" s="154">
        <f>$Q$91*$H$91</f>
        <v>0</v>
      </c>
      <c r="S91" s="154">
        <v>0</v>
      </c>
      <c r="T91" s="155">
        <f>$S$91*$H$91</f>
        <v>0</v>
      </c>
      <c r="AR91" s="89" t="s">
        <v>87</v>
      </c>
      <c r="AT91" s="89" t="s">
        <v>130</v>
      </c>
      <c r="AU91" s="89" t="s">
        <v>22</v>
      </c>
      <c r="AY91" s="6" t="s">
        <v>128</v>
      </c>
      <c r="BE91" s="156">
        <f>IF($N$91="základní",$J$91,0)</f>
        <v>0</v>
      </c>
      <c r="BF91" s="156">
        <f>IF($N$91="snížená",$J$91,0)</f>
        <v>0</v>
      </c>
      <c r="BG91" s="156">
        <f>IF($N$91="zákl. přenesená",$J$91,0)</f>
        <v>0</v>
      </c>
      <c r="BH91" s="156">
        <f>IF($N$91="sníž. přenesená",$J$91,0)</f>
        <v>0</v>
      </c>
      <c r="BI91" s="156">
        <f>IF($N$91="nulová",$J$91,0)</f>
        <v>0</v>
      </c>
      <c r="BJ91" s="89" t="s">
        <v>22</v>
      </c>
      <c r="BK91" s="156">
        <f>ROUND($I$91*$H$91,2)</f>
        <v>0</v>
      </c>
      <c r="BL91" s="89" t="s">
        <v>87</v>
      </c>
      <c r="BM91" s="89" t="s">
        <v>1156</v>
      </c>
    </row>
    <row r="92" spans="2:47" s="6" customFormat="1" ht="16.5" customHeight="1">
      <c r="B92" s="23"/>
      <c r="C92" s="24"/>
      <c r="D92" s="157" t="s">
        <v>136</v>
      </c>
      <c r="E92" s="24"/>
      <c r="F92" s="158" t="s">
        <v>1155</v>
      </c>
      <c r="G92" s="24"/>
      <c r="H92" s="24"/>
      <c r="J92" s="24"/>
      <c r="K92" s="24"/>
      <c r="L92" s="43"/>
      <c r="M92" s="56"/>
      <c r="N92" s="24"/>
      <c r="O92" s="24"/>
      <c r="P92" s="24"/>
      <c r="Q92" s="24"/>
      <c r="R92" s="24"/>
      <c r="S92" s="24"/>
      <c r="T92" s="57"/>
      <c r="AT92" s="6" t="s">
        <v>136</v>
      </c>
      <c r="AU92" s="6" t="s">
        <v>22</v>
      </c>
    </row>
    <row r="93" spans="2:65" s="6" customFormat="1" ht="15.75" customHeight="1">
      <c r="B93" s="23"/>
      <c r="C93" s="145" t="s">
        <v>93</v>
      </c>
      <c r="D93" s="145" t="s">
        <v>130</v>
      </c>
      <c r="E93" s="146" t="s">
        <v>1157</v>
      </c>
      <c r="F93" s="147" t="s">
        <v>1158</v>
      </c>
      <c r="G93" s="148" t="s">
        <v>1152</v>
      </c>
      <c r="H93" s="149">
        <v>3</v>
      </c>
      <c r="I93" s="150"/>
      <c r="J93" s="151">
        <f>ROUND($I$93*$H$93,2)</f>
        <v>0</v>
      </c>
      <c r="K93" s="147"/>
      <c r="L93" s="43"/>
      <c r="M93" s="152"/>
      <c r="N93" s="153" t="s">
        <v>45</v>
      </c>
      <c r="O93" s="24"/>
      <c r="P93" s="154">
        <f>$O$93*$H$93</f>
        <v>0</v>
      </c>
      <c r="Q93" s="154">
        <v>0</v>
      </c>
      <c r="R93" s="154">
        <f>$Q$93*$H$93</f>
        <v>0</v>
      </c>
      <c r="S93" s="154">
        <v>0</v>
      </c>
      <c r="T93" s="155">
        <f>$S$93*$H$93</f>
        <v>0</v>
      </c>
      <c r="AR93" s="89" t="s">
        <v>87</v>
      </c>
      <c r="AT93" s="89" t="s">
        <v>130</v>
      </c>
      <c r="AU93" s="89" t="s">
        <v>22</v>
      </c>
      <c r="AY93" s="6" t="s">
        <v>128</v>
      </c>
      <c r="BE93" s="156">
        <f>IF($N$93="základní",$J$93,0)</f>
        <v>0</v>
      </c>
      <c r="BF93" s="156">
        <f>IF($N$93="snížená",$J$93,0)</f>
        <v>0</v>
      </c>
      <c r="BG93" s="156">
        <f>IF($N$93="zákl. přenesená",$J$93,0)</f>
        <v>0</v>
      </c>
      <c r="BH93" s="156">
        <f>IF($N$93="sníž. přenesená",$J$93,0)</f>
        <v>0</v>
      </c>
      <c r="BI93" s="156">
        <f>IF($N$93="nulová",$J$93,0)</f>
        <v>0</v>
      </c>
      <c r="BJ93" s="89" t="s">
        <v>22</v>
      </c>
      <c r="BK93" s="156">
        <f>ROUND($I$93*$H$93,2)</f>
        <v>0</v>
      </c>
      <c r="BL93" s="89" t="s">
        <v>87</v>
      </c>
      <c r="BM93" s="89" t="s">
        <v>1159</v>
      </c>
    </row>
    <row r="94" spans="2:47" s="6" customFormat="1" ht="16.5" customHeight="1">
      <c r="B94" s="23"/>
      <c r="C94" s="24"/>
      <c r="D94" s="157" t="s">
        <v>136</v>
      </c>
      <c r="E94" s="24"/>
      <c r="F94" s="158" t="s">
        <v>1158</v>
      </c>
      <c r="G94" s="24"/>
      <c r="H94" s="24"/>
      <c r="J94" s="24"/>
      <c r="K94" s="24"/>
      <c r="L94" s="43"/>
      <c r="M94" s="56"/>
      <c r="N94" s="24"/>
      <c r="O94" s="24"/>
      <c r="P94" s="24"/>
      <c r="Q94" s="24"/>
      <c r="R94" s="24"/>
      <c r="S94" s="24"/>
      <c r="T94" s="57"/>
      <c r="AT94" s="6" t="s">
        <v>136</v>
      </c>
      <c r="AU94" s="6" t="s">
        <v>22</v>
      </c>
    </row>
    <row r="95" spans="2:65" s="6" customFormat="1" ht="15.75" customHeight="1">
      <c r="B95" s="23"/>
      <c r="C95" s="145" t="s">
        <v>192</v>
      </c>
      <c r="D95" s="145" t="s">
        <v>130</v>
      </c>
      <c r="E95" s="146" t="s">
        <v>1160</v>
      </c>
      <c r="F95" s="147" t="s">
        <v>1161</v>
      </c>
      <c r="G95" s="148" t="s">
        <v>1152</v>
      </c>
      <c r="H95" s="149">
        <v>34</v>
      </c>
      <c r="I95" s="150"/>
      <c r="J95" s="151">
        <f>ROUND($I$95*$H$95,2)</f>
        <v>0</v>
      </c>
      <c r="K95" s="147"/>
      <c r="L95" s="43"/>
      <c r="M95" s="152"/>
      <c r="N95" s="153" t="s">
        <v>45</v>
      </c>
      <c r="O95" s="24"/>
      <c r="P95" s="154">
        <f>$O$95*$H$95</f>
        <v>0</v>
      </c>
      <c r="Q95" s="154">
        <v>0</v>
      </c>
      <c r="R95" s="154">
        <f>$Q$95*$H$95</f>
        <v>0</v>
      </c>
      <c r="S95" s="154">
        <v>0</v>
      </c>
      <c r="T95" s="155">
        <f>$S$95*$H$95</f>
        <v>0</v>
      </c>
      <c r="AR95" s="89" t="s">
        <v>87</v>
      </c>
      <c r="AT95" s="89" t="s">
        <v>130</v>
      </c>
      <c r="AU95" s="89" t="s">
        <v>22</v>
      </c>
      <c r="AY95" s="6" t="s">
        <v>128</v>
      </c>
      <c r="BE95" s="156">
        <f>IF($N$95="základní",$J$95,0)</f>
        <v>0</v>
      </c>
      <c r="BF95" s="156">
        <f>IF($N$95="snížená",$J$95,0)</f>
        <v>0</v>
      </c>
      <c r="BG95" s="156">
        <f>IF($N$95="zákl. přenesená",$J$95,0)</f>
        <v>0</v>
      </c>
      <c r="BH95" s="156">
        <f>IF($N$95="sníž. přenesená",$J$95,0)</f>
        <v>0</v>
      </c>
      <c r="BI95" s="156">
        <f>IF($N$95="nulová",$J$95,0)</f>
        <v>0</v>
      </c>
      <c r="BJ95" s="89" t="s">
        <v>22</v>
      </c>
      <c r="BK95" s="156">
        <f>ROUND($I$95*$H$95,2)</f>
        <v>0</v>
      </c>
      <c r="BL95" s="89" t="s">
        <v>87</v>
      </c>
      <c r="BM95" s="89" t="s">
        <v>1162</v>
      </c>
    </row>
    <row r="96" spans="2:47" s="6" customFormat="1" ht="16.5" customHeight="1">
      <c r="B96" s="23"/>
      <c r="C96" s="24"/>
      <c r="D96" s="157" t="s">
        <v>136</v>
      </c>
      <c r="E96" s="24"/>
      <c r="F96" s="158" t="s">
        <v>1161</v>
      </c>
      <c r="G96" s="24"/>
      <c r="H96" s="24"/>
      <c r="J96" s="24"/>
      <c r="K96" s="24"/>
      <c r="L96" s="43"/>
      <c r="M96" s="56"/>
      <c r="N96" s="24"/>
      <c r="O96" s="24"/>
      <c r="P96" s="24"/>
      <c r="Q96" s="24"/>
      <c r="R96" s="24"/>
      <c r="S96" s="24"/>
      <c r="T96" s="57"/>
      <c r="AT96" s="6" t="s">
        <v>136</v>
      </c>
      <c r="AU96" s="6" t="s">
        <v>22</v>
      </c>
    </row>
    <row r="97" spans="2:63" s="132" customFormat="1" ht="37.5" customHeight="1">
      <c r="B97" s="133"/>
      <c r="C97" s="134"/>
      <c r="D97" s="134" t="s">
        <v>73</v>
      </c>
      <c r="E97" s="135" t="s">
        <v>1163</v>
      </c>
      <c r="F97" s="135" t="s">
        <v>1164</v>
      </c>
      <c r="G97" s="134"/>
      <c r="H97" s="134"/>
      <c r="J97" s="136">
        <f>$BK$97</f>
        <v>0</v>
      </c>
      <c r="K97" s="134"/>
      <c r="L97" s="137"/>
      <c r="M97" s="138"/>
      <c r="N97" s="134"/>
      <c r="O97" s="134"/>
      <c r="P97" s="139">
        <v>0</v>
      </c>
      <c r="Q97" s="134"/>
      <c r="R97" s="139">
        <v>0</v>
      </c>
      <c r="S97" s="134"/>
      <c r="T97" s="140">
        <v>0</v>
      </c>
      <c r="AR97" s="141" t="s">
        <v>22</v>
      </c>
      <c r="AT97" s="141" t="s">
        <v>73</v>
      </c>
      <c r="AU97" s="141" t="s">
        <v>74</v>
      </c>
      <c r="AY97" s="141" t="s">
        <v>128</v>
      </c>
      <c r="BK97" s="142">
        <v>0</v>
      </c>
    </row>
    <row r="98" spans="2:63" s="132" customFormat="1" ht="25.5" customHeight="1">
      <c r="B98" s="133"/>
      <c r="C98" s="134"/>
      <c r="D98" s="134" t="s">
        <v>73</v>
      </c>
      <c r="E98" s="135" t="s">
        <v>1139</v>
      </c>
      <c r="F98" s="135" t="s">
        <v>1140</v>
      </c>
      <c r="G98" s="134"/>
      <c r="H98" s="134"/>
      <c r="J98" s="136">
        <f>$BK$98</f>
        <v>0</v>
      </c>
      <c r="K98" s="134"/>
      <c r="L98" s="137"/>
      <c r="M98" s="138"/>
      <c r="N98" s="134"/>
      <c r="O98" s="134"/>
      <c r="P98" s="139">
        <f>SUM($P$99:$P$108)</f>
        <v>0</v>
      </c>
      <c r="Q98" s="134"/>
      <c r="R98" s="139">
        <f>SUM($R$99:$R$108)</f>
        <v>0</v>
      </c>
      <c r="S98" s="134"/>
      <c r="T98" s="140">
        <f>SUM($T$99:$T$108)</f>
        <v>0</v>
      </c>
      <c r="AR98" s="141" t="s">
        <v>22</v>
      </c>
      <c r="AT98" s="141" t="s">
        <v>73</v>
      </c>
      <c r="AU98" s="141" t="s">
        <v>74</v>
      </c>
      <c r="AY98" s="141" t="s">
        <v>128</v>
      </c>
      <c r="BK98" s="142">
        <f>SUM($BK$99:$BK$108)</f>
        <v>0</v>
      </c>
    </row>
    <row r="99" spans="2:65" s="6" customFormat="1" ht="15.75" customHeight="1">
      <c r="B99" s="23"/>
      <c r="C99" s="145" t="s">
        <v>198</v>
      </c>
      <c r="D99" s="145" t="s">
        <v>130</v>
      </c>
      <c r="E99" s="146" t="s">
        <v>1165</v>
      </c>
      <c r="F99" s="147" t="s">
        <v>1166</v>
      </c>
      <c r="G99" s="148" t="s">
        <v>1152</v>
      </c>
      <c r="H99" s="149">
        <v>1</v>
      </c>
      <c r="I99" s="150"/>
      <c r="J99" s="151">
        <f>ROUND($I$99*$H$99,2)</f>
        <v>0</v>
      </c>
      <c r="K99" s="147"/>
      <c r="L99" s="43"/>
      <c r="M99" s="152"/>
      <c r="N99" s="153" t="s">
        <v>45</v>
      </c>
      <c r="O99" s="24"/>
      <c r="P99" s="154">
        <f>$O$99*$H$99</f>
        <v>0</v>
      </c>
      <c r="Q99" s="154">
        <v>0</v>
      </c>
      <c r="R99" s="154">
        <f>$Q$99*$H$99</f>
        <v>0</v>
      </c>
      <c r="S99" s="154">
        <v>0</v>
      </c>
      <c r="T99" s="155">
        <f>$S$99*$H$99</f>
        <v>0</v>
      </c>
      <c r="AR99" s="89" t="s">
        <v>87</v>
      </c>
      <c r="AT99" s="89" t="s">
        <v>130</v>
      </c>
      <c r="AU99" s="89" t="s">
        <v>22</v>
      </c>
      <c r="AY99" s="6" t="s">
        <v>128</v>
      </c>
      <c r="BE99" s="156">
        <f>IF($N$99="základní",$J$99,0)</f>
        <v>0</v>
      </c>
      <c r="BF99" s="156">
        <f>IF($N$99="snížená",$J$99,0)</f>
        <v>0</v>
      </c>
      <c r="BG99" s="156">
        <f>IF($N$99="zákl. přenesená",$J$99,0)</f>
        <v>0</v>
      </c>
      <c r="BH99" s="156">
        <f>IF($N$99="sníž. přenesená",$J$99,0)</f>
        <v>0</v>
      </c>
      <c r="BI99" s="156">
        <f>IF($N$99="nulová",$J$99,0)</f>
        <v>0</v>
      </c>
      <c r="BJ99" s="89" t="s">
        <v>22</v>
      </c>
      <c r="BK99" s="156">
        <f>ROUND($I$99*$H$99,2)</f>
        <v>0</v>
      </c>
      <c r="BL99" s="89" t="s">
        <v>87</v>
      </c>
      <c r="BM99" s="89" t="s">
        <v>1167</v>
      </c>
    </row>
    <row r="100" spans="2:47" s="6" customFormat="1" ht="16.5" customHeight="1">
      <c r="B100" s="23"/>
      <c r="C100" s="24"/>
      <c r="D100" s="157" t="s">
        <v>136</v>
      </c>
      <c r="E100" s="24"/>
      <c r="F100" s="158" t="s">
        <v>1166</v>
      </c>
      <c r="G100" s="24"/>
      <c r="H100" s="24"/>
      <c r="J100" s="24"/>
      <c r="K100" s="24"/>
      <c r="L100" s="43"/>
      <c r="M100" s="56"/>
      <c r="N100" s="24"/>
      <c r="O100" s="24"/>
      <c r="P100" s="24"/>
      <c r="Q100" s="24"/>
      <c r="R100" s="24"/>
      <c r="S100" s="24"/>
      <c r="T100" s="57"/>
      <c r="AT100" s="6" t="s">
        <v>136</v>
      </c>
      <c r="AU100" s="6" t="s">
        <v>22</v>
      </c>
    </row>
    <row r="101" spans="2:65" s="6" customFormat="1" ht="15.75" customHeight="1">
      <c r="B101" s="23"/>
      <c r="C101" s="145" t="s">
        <v>149</v>
      </c>
      <c r="D101" s="145" t="s">
        <v>130</v>
      </c>
      <c r="E101" s="146" t="s">
        <v>1168</v>
      </c>
      <c r="F101" s="147" t="s">
        <v>1169</v>
      </c>
      <c r="G101" s="148" t="s">
        <v>1152</v>
      </c>
      <c r="H101" s="149">
        <v>6</v>
      </c>
      <c r="I101" s="150"/>
      <c r="J101" s="151">
        <f>ROUND($I$101*$H$101,2)</f>
        <v>0</v>
      </c>
      <c r="K101" s="147"/>
      <c r="L101" s="43"/>
      <c r="M101" s="152"/>
      <c r="N101" s="153" t="s">
        <v>45</v>
      </c>
      <c r="O101" s="24"/>
      <c r="P101" s="154">
        <f>$O$101*$H$101</f>
        <v>0</v>
      </c>
      <c r="Q101" s="154">
        <v>0</v>
      </c>
      <c r="R101" s="154">
        <f>$Q$101*$H$101</f>
        <v>0</v>
      </c>
      <c r="S101" s="154">
        <v>0</v>
      </c>
      <c r="T101" s="155">
        <f>$S$101*$H$101</f>
        <v>0</v>
      </c>
      <c r="AR101" s="89" t="s">
        <v>87</v>
      </c>
      <c r="AT101" s="89" t="s">
        <v>130</v>
      </c>
      <c r="AU101" s="89" t="s">
        <v>22</v>
      </c>
      <c r="AY101" s="6" t="s">
        <v>128</v>
      </c>
      <c r="BE101" s="156">
        <f>IF($N$101="základní",$J$101,0)</f>
        <v>0</v>
      </c>
      <c r="BF101" s="156">
        <f>IF($N$101="snížená",$J$101,0)</f>
        <v>0</v>
      </c>
      <c r="BG101" s="156">
        <f>IF($N$101="zákl. přenesená",$J$101,0)</f>
        <v>0</v>
      </c>
      <c r="BH101" s="156">
        <f>IF($N$101="sníž. přenesená",$J$101,0)</f>
        <v>0</v>
      </c>
      <c r="BI101" s="156">
        <f>IF($N$101="nulová",$J$101,0)</f>
        <v>0</v>
      </c>
      <c r="BJ101" s="89" t="s">
        <v>22</v>
      </c>
      <c r="BK101" s="156">
        <f>ROUND($I$101*$H$101,2)</f>
        <v>0</v>
      </c>
      <c r="BL101" s="89" t="s">
        <v>87</v>
      </c>
      <c r="BM101" s="89" t="s">
        <v>1170</v>
      </c>
    </row>
    <row r="102" spans="2:47" s="6" customFormat="1" ht="16.5" customHeight="1">
      <c r="B102" s="23"/>
      <c r="C102" s="24"/>
      <c r="D102" s="157" t="s">
        <v>136</v>
      </c>
      <c r="E102" s="24"/>
      <c r="F102" s="158" t="s">
        <v>1169</v>
      </c>
      <c r="G102" s="24"/>
      <c r="H102" s="24"/>
      <c r="J102" s="24"/>
      <c r="K102" s="24"/>
      <c r="L102" s="43"/>
      <c r="M102" s="56"/>
      <c r="N102" s="24"/>
      <c r="O102" s="24"/>
      <c r="P102" s="24"/>
      <c r="Q102" s="24"/>
      <c r="R102" s="24"/>
      <c r="S102" s="24"/>
      <c r="T102" s="57"/>
      <c r="AT102" s="6" t="s">
        <v>136</v>
      </c>
      <c r="AU102" s="6" t="s">
        <v>22</v>
      </c>
    </row>
    <row r="103" spans="2:65" s="6" customFormat="1" ht="15.75" customHeight="1">
      <c r="B103" s="23"/>
      <c r="C103" s="145" t="s">
        <v>27</v>
      </c>
      <c r="D103" s="145" t="s">
        <v>130</v>
      </c>
      <c r="E103" s="146" t="s">
        <v>1171</v>
      </c>
      <c r="F103" s="147" t="s">
        <v>1172</v>
      </c>
      <c r="G103" s="148" t="s">
        <v>1152</v>
      </c>
      <c r="H103" s="149">
        <v>1</v>
      </c>
      <c r="I103" s="150"/>
      <c r="J103" s="151">
        <f>ROUND($I$103*$H$103,2)</f>
        <v>0</v>
      </c>
      <c r="K103" s="147"/>
      <c r="L103" s="43"/>
      <c r="M103" s="152"/>
      <c r="N103" s="153" t="s">
        <v>45</v>
      </c>
      <c r="O103" s="24"/>
      <c r="P103" s="154">
        <f>$O$103*$H$103</f>
        <v>0</v>
      </c>
      <c r="Q103" s="154">
        <v>0</v>
      </c>
      <c r="R103" s="154">
        <f>$Q$103*$H$103</f>
        <v>0</v>
      </c>
      <c r="S103" s="154">
        <v>0</v>
      </c>
      <c r="T103" s="155">
        <f>$S$103*$H$103</f>
        <v>0</v>
      </c>
      <c r="AR103" s="89" t="s">
        <v>87</v>
      </c>
      <c r="AT103" s="89" t="s">
        <v>130</v>
      </c>
      <c r="AU103" s="89" t="s">
        <v>22</v>
      </c>
      <c r="AY103" s="6" t="s">
        <v>128</v>
      </c>
      <c r="BE103" s="156">
        <f>IF($N$103="základní",$J$103,0)</f>
        <v>0</v>
      </c>
      <c r="BF103" s="156">
        <f>IF($N$103="snížená",$J$103,0)</f>
        <v>0</v>
      </c>
      <c r="BG103" s="156">
        <f>IF($N$103="zákl. přenesená",$J$103,0)</f>
        <v>0</v>
      </c>
      <c r="BH103" s="156">
        <f>IF($N$103="sníž. přenesená",$J$103,0)</f>
        <v>0</v>
      </c>
      <c r="BI103" s="156">
        <f>IF($N$103="nulová",$J$103,0)</f>
        <v>0</v>
      </c>
      <c r="BJ103" s="89" t="s">
        <v>22</v>
      </c>
      <c r="BK103" s="156">
        <f>ROUND($I$103*$H$103,2)</f>
        <v>0</v>
      </c>
      <c r="BL103" s="89" t="s">
        <v>87</v>
      </c>
      <c r="BM103" s="89" t="s">
        <v>1173</v>
      </c>
    </row>
    <row r="104" spans="2:47" s="6" customFormat="1" ht="16.5" customHeight="1">
      <c r="B104" s="23"/>
      <c r="C104" s="24"/>
      <c r="D104" s="157" t="s">
        <v>136</v>
      </c>
      <c r="E104" s="24"/>
      <c r="F104" s="158" t="s">
        <v>1172</v>
      </c>
      <c r="G104" s="24"/>
      <c r="H104" s="24"/>
      <c r="J104" s="24"/>
      <c r="K104" s="24"/>
      <c r="L104" s="43"/>
      <c r="M104" s="56"/>
      <c r="N104" s="24"/>
      <c r="O104" s="24"/>
      <c r="P104" s="24"/>
      <c r="Q104" s="24"/>
      <c r="R104" s="24"/>
      <c r="S104" s="24"/>
      <c r="T104" s="57"/>
      <c r="AT104" s="6" t="s">
        <v>136</v>
      </c>
      <c r="AU104" s="6" t="s">
        <v>22</v>
      </c>
    </row>
    <row r="105" spans="2:65" s="6" customFormat="1" ht="15.75" customHeight="1">
      <c r="B105" s="23"/>
      <c r="C105" s="145" t="s">
        <v>213</v>
      </c>
      <c r="D105" s="145" t="s">
        <v>130</v>
      </c>
      <c r="E105" s="146" t="s">
        <v>1174</v>
      </c>
      <c r="F105" s="147" t="s">
        <v>1175</v>
      </c>
      <c r="G105" s="148" t="s">
        <v>242</v>
      </c>
      <c r="H105" s="149">
        <v>62</v>
      </c>
      <c r="I105" s="150"/>
      <c r="J105" s="151">
        <f>ROUND($I$105*$H$105,2)</f>
        <v>0</v>
      </c>
      <c r="K105" s="147"/>
      <c r="L105" s="43"/>
      <c r="M105" s="152"/>
      <c r="N105" s="153" t="s">
        <v>45</v>
      </c>
      <c r="O105" s="24"/>
      <c r="P105" s="154">
        <f>$O$105*$H$105</f>
        <v>0</v>
      </c>
      <c r="Q105" s="154">
        <v>0</v>
      </c>
      <c r="R105" s="154">
        <f>$Q$105*$H$105</f>
        <v>0</v>
      </c>
      <c r="S105" s="154">
        <v>0</v>
      </c>
      <c r="T105" s="155">
        <f>$S$105*$H$105</f>
        <v>0</v>
      </c>
      <c r="AR105" s="89" t="s">
        <v>87</v>
      </c>
      <c r="AT105" s="89" t="s">
        <v>130</v>
      </c>
      <c r="AU105" s="89" t="s">
        <v>22</v>
      </c>
      <c r="AY105" s="6" t="s">
        <v>128</v>
      </c>
      <c r="BE105" s="156">
        <f>IF($N$105="základní",$J$105,0)</f>
        <v>0</v>
      </c>
      <c r="BF105" s="156">
        <f>IF($N$105="snížená",$J$105,0)</f>
        <v>0</v>
      </c>
      <c r="BG105" s="156">
        <f>IF($N$105="zákl. přenesená",$J$105,0)</f>
        <v>0</v>
      </c>
      <c r="BH105" s="156">
        <f>IF($N$105="sníž. přenesená",$J$105,0)</f>
        <v>0</v>
      </c>
      <c r="BI105" s="156">
        <f>IF($N$105="nulová",$J$105,0)</f>
        <v>0</v>
      </c>
      <c r="BJ105" s="89" t="s">
        <v>22</v>
      </c>
      <c r="BK105" s="156">
        <f>ROUND($I$105*$H$105,2)</f>
        <v>0</v>
      </c>
      <c r="BL105" s="89" t="s">
        <v>87</v>
      </c>
      <c r="BM105" s="89" t="s">
        <v>1176</v>
      </c>
    </row>
    <row r="106" spans="2:47" s="6" customFormat="1" ht="16.5" customHeight="1">
      <c r="B106" s="23"/>
      <c r="C106" s="24"/>
      <c r="D106" s="157" t="s">
        <v>136</v>
      </c>
      <c r="E106" s="24"/>
      <c r="F106" s="158" t="s">
        <v>1175</v>
      </c>
      <c r="G106" s="24"/>
      <c r="H106" s="24"/>
      <c r="J106" s="24"/>
      <c r="K106" s="24"/>
      <c r="L106" s="43"/>
      <c r="M106" s="56"/>
      <c r="N106" s="24"/>
      <c r="O106" s="24"/>
      <c r="P106" s="24"/>
      <c r="Q106" s="24"/>
      <c r="R106" s="24"/>
      <c r="S106" s="24"/>
      <c r="T106" s="57"/>
      <c r="AT106" s="6" t="s">
        <v>136</v>
      </c>
      <c r="AU106" s="6" t="s">
        <v>22</v>
      </c>
    </row>
    <row r="107" spans="2:65" s="6" customFormat="1" ht="15.75" customHeight="1">
      <c r="B107" s="23"/>
      <c r="C107" s="145" t="s">
        <v>218</v>
      </c>
      <c r="D107" s="145" t="s">
        <v>130</v>
      </c>
      <c r="E107" s="146" t="s">
        <v>1177</v>
      </c>
      <c r="F107" s="147" t="s">
        <v>1178</v>
      </c>
      <c r="G107" s="148" t="s">
        <v>242</v>
      </c>
      <c r="H107" s="149">
        <v>105</v>
      </c>
      <c r="I107" s="150"/>
      <c r="J107" s="151">
        <f>ROUND($I$107*$H$107,2)</f>
        <v>0</v>
      </c>
      <c r="K107" s="147"/>
      <c r="L107" s="43"/>
      <c r="M107" s="152"/>
      <c r="N107" s="153" t="s">
        <v>45</v>
      </c>
      <c r="O107" s="24"/>
      <c r="P107" s="154">
        <f>$O$107*$H$107</f>
        <v>0</v>
      </c>
      <c r="Q107" s="154">
        <v>0</v>
      </c>
      <c r="R107" s="154">
        <f>$Q$107*$H$107</f>
        <v>0</v>
      </c>
      <c r="S107" s="154">
        <v>0</v>
      </c>
      <c r="T107" s="155">
        <f>$S$107*$H$107</f>
        <v>0</v>
      </c>
      <c r="AR107" s="89" t="s">
        <v>87</v>
      </c>
      <c r="AT107" s="89" t="s">
        <v>130</v>
      </c>
      <c r="AU107" s="89" t="s">
        <v>22</v>
      </c>
      <c r="AY107" s="6" t="s">
        <v>128</v>
      </c>
      <c r="BE107" s="156">
        <f>IF($N$107="základní",$J$107,0)</f>
        <v>0</v>
      </c>
      <c r="BF107" s="156">
        <f>IF($N$107="snížená",$J$107,0)</f>
        <v>0</v>
      </c>
      <c r="BG107" s="156">
        <f>IF($N$107="zákl. přenesená",$J$107,0)</f>
        <v>0</v>
      </c>
      <c r="BH107" s="156">
        <f>IF($N$107="sníž. přenesená",$J$107,0)</f>
        <v>0</v>
      </c>
      <c r="BI107" s="156">
        <f>IF($N$107="nulová",$J$107,0)</f>
        <v>0</v>
      </c>
      <c r="BJ107" s="89" t="s">
        <v>22</v>
      </c>
      <c r="BK107" s="156">
        <f>ROUND($I$107*$H$107,2)</f>
        <v>0</v>
      </c>
      <c r="BL107" s="89" t="s">
        <v>87</v>
      </c>
      <c r="BM107" s="89" t="s">
        <v>1179</v>
      </c>
    </row>
    <row r="108" spans="2:47" s="6" customFormat="1" ht="16.5" customHeight="1">
      <c r="B108" s="23"/>
      <c r="C108" s="24"/>
      <c r="D108" s="157" t="s">
        <v>136</v>
      </c>
      <c r="E108" s="24"/>
      <c r="F108" s="158" t="s">
        <v>1178</v>
      </c>
      <c r="G108" s="24"/>
      <c r="H108" s="24"/>
      <c r="J108" s="24"/>
      <c r="K108" s="24"/>
      <c r="L108" s="43"/>
      <c r="M108" s="56"/>
      <c r="N108" s="24"/>
      <c r="O108" s="24"/>
      <c r="P108" s="24"/>
      <c r="Q108" s="24"/>
      <c r="R108" s="24"/>
      <c r="S108" s="24"/>
      <c r="T108" s="57"/>
      <c r="AT108" s="6" t="s">
        <v>136</v>
      </c>
      <c r="AU108" s="6" t="s">
        <v>22</v>
      </c>
    </row>
    <row r="109" spans="2:63" s="132" customFormat="1" ht="37.5" customHeight="1">
      <c r="B109" s="133"/>
      <c r="C109" s="134"/>
      <c r="D109" s="134" t="s">
        <v>73</v>
      </c>
      <c r="E109" s="135" t="s">
        <v>1163</v>
      </c>
      <c r="F109" s="135" t="s">
        <v>1164</v>
      </c>
      <c r="G109" s="134"/>
      <c r="H109" s="134"/>
      <c r="J109" s="136">
        <f>$BK$109</f>
        <v>0</v>
      </c>
      <c r="K109" s="134"/>
      <c r="L109" s="137"/>
      <c r="M109" s="138"/>
      <c r="N109" s="134"/>
      <c r="O109" s="134"/>
      <c r="P109" s="139">
        <v>0</v>
      </c>
      <c r="Q109" s="134"/>
      <c r="R109" s="139">
        <v>0</v>
      </c>
      <c r="S109" s="134"/>
      <c r="T109" s="140">
        <v>0</v>
      </c>
      <c r="AR109" s="141" t="s">
        <v>22</v>
      </c>
      <c r="AT109" s="141" t="s">
        <v>73</v>
      </c>
      <c r="AU109" s="141" t="s">
        <v>74</v>
      </c>
      <c r="AY109" s="141" t="s">
        <v>128</v>
      </c>
      <c r="BK109" s="142">
        <v>0</v>
      </c>
    </row>
    <row r="110" spans="2:63" s="132" customFormat="1" ht="25.5" customHeight="1">
      <c r="B110" s="133"/>
      <c r="C110" s="134"/>
      <c r="D110" s="134" t="s">
        <v>73</v>
      </c>
      <c r="E110" s="135" t="s">
        <v>1180</v>
      </c>
      <c r="F110" s="135" t="s">
        <v>1181</v>
      </c>
      <c r="G110" s="134"/>
      <c r="H110" s="134"/>
      <c r="J110" s="136">
        <f>$BK$110</f>
        <v>0</v>
      </c>
      <c r="K110" s="134"/>
      <c r="L110" s="137"/>
      <c r="M110" s="138"/>
      <c r="N110" s="134"/>
      <c r="O110" s="134"/>
      <c r="P110" s="139">
        <f>SUM($P$111:$P$122)</f>
        <v>0</v>
      </c>
      <c r="Q110" s="134"/>
      <c r="R110" s="139">
        <f>SUM($R$111:$R$122)</f>
        <v>0</v>
      </c>
      <c r="S110" s="134"/>
      <c r="T110" s="140">
        <f>SUM($T$111:$T$122)</f>
        <v>0</v>
      </c>
      <c r="AR110" s="141" t="s">
        <v>22</v>
      </c>
      <c r="AT110" s="141" t="s">
        <v>73</v>
      </c>
      <c r="AU110" s="141" t="s">
        <v>74</v>
      </c>
      <c r="AY110" s="141" t="s">
        <v>128</v>
      </c>
      <c r="BK110" s="142">
        <f>SUM($BK$111:$BK$122)</f>
        <v>0</v>
      </c>
    </row>
    <row r="111" spans="2:65" s="6" customFormat="1" ht="15.75" customHeight="1">
      <c r="B111" s="23"/>
      <c r="C111" s="145" t="s">
        <v>223</v>
      </c>
      <c r="D111" s="145" t="s">
        <v>130</v>
      </c>
      <c r="E111" s="146" t="s">
        <v>1182</v>
      </c>
      <c r="F111" s="147" t="s">
        <v>1183</v>
      </c>
      <c r="G111" s="148" t="s">
        <v>1152</v>
      </c>
      <c r="H111" s="149">
        <v>4</v>
      </c>
      <c r="I111" s="150"/>
      <c r="J111" s="151">
        <f>ROUND($I$111*$H$111,2)</f>
        <v>0</v>
      </c>
      <c r="K111" s="147"/>
      <c r="L111" s="43"/>
      <c r="M111" s="152"/>
      <c r="N111" s="153" t="s">
        <v>45</v>
      </c>
      <c r="O111" s="24"/>
      <c r="P111" s="154">
        <f>$O$111*$H$111</f>
        <v>0</v>
      </c>
      <c r="Q111" s="154">
        <v>0</v>
      </c>
      <c r="R111" s="154">
        <f>$Q$111*$H$111</f>
        <v>0</v>
      </c>
      <c r="S111" s="154">
        <v>0</v>
      </c>
      <c r="T111" s="155">
        <f>$S$111*$H$111</f>
        <v>0</v>
      </c>
      <c r="AR111" s="89" t="s">
        <v>87</v>
      </c>
      <c r="AT111" s="89" t="s">
        <v>130</v>
      </c>
      <c r="AU111" s="89" t="s">
        <v>22</v>
      </c>
      <c r="AY111" s="6" t="s">
        <v>128</v>
      </c>
      <c r="BE111" s="156">
        <f>IF($N$111="základní",$J$111,0)</f>
        <v>0</v>
      </c>
      <c r="BF111" s="156">
        <f>IF($N$111="snížená",$J$111,0)</f>
        <v>0</v>
      </c>
      <c r="BG111" s="156">
        <f>IF($N$111="zákl. přenesená",$J$111,0)</f>
        <v>0</v>
      </c>
      <c r="BH111" s="156">
        <f>IF($N$111="sníž. přenesená",$J$111,0)</f>
        <v>0</v>
      </c>
      <c r="BI111" s="156">
        <f>IF($N$111="nulová",$J$111,0)</f>
        <v>0</v>
      </c>
      <c r="BJ111" s="89" t="s">
        <v>22</v>
      </c>
      <c r="BK111" s="156">
        <f>ROUND($I$111*$H$111,2)</f>
        <v>0</v>
      </c>
      <c r="BL111" s="89" t="s">
        <v>87</v>
      </c>
      <c r="BM111" s="89" t="s">
        <v>1184</v>
      </c>
    </row>
    <row r="112" spans="2:47" s="6" customFormat="1" ht="16.5" customHeight="1">
      <c r="B112" s="23"/>
      <c r="C112" s="24"/>
      <c r="D112" s="157" t="s">
        <v>136</v>
      </c>
      <c r="E112" s="24"/>
      <c r="F112" s="158" t="s">
        <v>1183</v>
      </c>
      <c r="G112" s="24"/>
      <c r="H112" s="24"/>
      <c r="J112" s="24"/>
      <c r="K112" s="24"/>
      <c r="L112" s="43"/>
      <c r="M112" s="56"/>
      <c r="N112" s="24"/>
      <c r="O112" s="24"/>
      <c r="P112" s="24"/>
      <c r="Q112" s="24"/>
      <c r="R112" s="24"/>
      <c r="S112" s="24"/>
      <c r="T112" s="57"/>
      <c r="AT112" s="6" t="s">
        <v>136</v>
      </c>
      <c r="AU112" s="6" t="s">
        <v>22</v>
      </c>
    </row>
    <row r="113" spans="2:65" s="6" customFormat="1" ht="15.75" customHeight="1">
      <c r="B113" s="23"/>
      <c r="C113" s="145" t="s">
        <v>233</v>
      </c>
      <c r="D113" s="145" t="s">
        <v>130</v>
      </c>
      <c r="E113" s="146" t="s">
        <v>1185</v>
      </c>
      <c r="F113" s="147" t="s">
        <v>1186</v>
      </c>
      <c r="G113" s="148" t="s">
        <v>1187</v>
      </c>
      <c r="H113" s="208"/>
      <c r="I113" s="150"/>
      <c r="J113" s="151">
        <f>ROUND($I$113*$H$113,2)</f>
        <v>0</v>
      </c>
      <c r="K113" s="147"/>
      <c r="L113" s="43"/>
      <c r="M113" s="152"/>
      <c r="N113" s="153" t="s">
        <v>45</v>
      </c>
      <c r="O113" s="24"/>
      <c r="P113" s="154">
        <f>$O$113*$H$113</f>
        <v>0</v>
      </c>
      <c r="Q113" s="154">
        <v>0</v>
      </c>
      <c r="R113" s="154">
        <f>$Q$113*$H$113</f>
        <v>0</v>
      </c>
      <c r="S113" s="154">
        <v>0</v>
      </c>
      <c r="T113" s="155">
        <f>$S$113*$H$113</f>
        <v>0</v>
      </c>
      <c r="AR113" s="89" t="s">
        <v>87</v>
      </c>
      <c r="AT113" s="89" t="s">
        <v>130</v>
      </c>
      <c r="AU113" s="89" t="s">
        <v>22</v>
      </c>
      <c r="AY113" s="6" t="s">
        <v>128</v>
      </c>
      <c r="BE113" s="156">
        <f>IF($N$113="základní",$J$113,0)</f>
        <v>0</v>
      </c>
      <c r="BF113" s="156">
        <f>IF($N$113="snížená",$J$113,0)</f>
        <v>0</v>
      </c>
      <c r="BG113" s="156">
        <f>IF($N$113="zákl. přenesená",$J$113,0)</f>
        <v>0</v>
      </c>
      <c r="BH113" s="156">
        <f>IF($N$113="sníž. přenesená",$J$113,0)</f>
        <v>0</v>
      </c>
      <c r="BI113" s="156">
        <f>IF($N$113="nulová",$J$113,0)</f>
        <v>0</v>
      </c>
      <c r="BJ113" s="89" t="s">
        <v>22</v>
      </c>
      <c r="BK113" s="156">
        <f>ROUND($I$113*$H$113,2)</f>
        <v>0</v>
      </c>
      <c r="BL113" s="89" t="s">
        <v>87</v>
      </c>
      <c r="BM113" s="89" t="s">
        <v>1188</v>
      </c>
    </row>
    <row r="114" spans="2:47" s="6" customFormat="1" ht="16.5" customHeight="1">
      <c r="B114" s="23"/>
      <c r="C114" s="24"/>
      <c r="D114" s="157" t="s">
        <v>136</v>
      </c>
      <c r="E114" s="24"/>
      <c r="F114" s="158" t="s">
        <v>1186</v>
      </c>
      <c r="G114" s="24"/>
      <c r="H114" s="24"/>
      <c r="J114" s="24"/>
      <c r="K114" s="24"/>
      <c r="L114" s="43"/>
      <c r="M114" s="56"/>
      <c r="N114" s="24"/>
      <c r="O114" s="24"/>
      <c r="P114" s="24"/>
      <c r="Q114" s="24"/>
      <c r="R114" s="24"/>
      <c r="S114" s="24"/>
      <c r="T114" s="57"/>
      <c r="AT114" s="6" t="s">
        <v>136</v>
      </c>
      <c r="AU114" s="6" t="s">
        <v>22</v>
      </c>
    </row>
    <row r="115" spans="2:65" s="6" customFormat="1" ht="15.75" customHeight="1">
      <c r="B115" s="23"/>
      <c r="C115" s="145" t="s">
        <v>8</v>
      </c>
      <c r="D115" s="145" t="s">
        <v>130</v>
      </c>
      <c r="E115" s="146" t="s">
        <v>1189</v>
      </c>
      <c r="F115" s="147" t="s">
        <v>1190</v>
      </c>
      <c r="G115" s="148" t="s">
        <v>1187</v>
      </c>
      <c r="H115" s="208"/>
      <c r="I115" s="150"/>
      <c r="J115" s="151">
        <f>ROUND($I$115*$H$115,2)</f>
        <v>0</v>
      </c>
      <c r="K115" s="147"/>
      <c r="L115" s="43"/>
      <c r="M115" s="152"/>
      <c r="N115" s="153" t="s">
        <v>45</v>
      </c>
      <c r="O115" s="24"/>
      <c r="P115" s="154">
        <f>$O$115*$H$115</f>
        <v>0</v>
      </c>
      <c r="Q115" s="154">
        <v>0</v>
      </c>
      <c r="R115" s="154">
        <f>$Q$115*$H$115</f>
        <v>0</v>
      </c>
      <c r="S115" s="154">
        <v>0</v>
      </c>
      <c r="T115" s="155">
        <f>$S$115*$H$115</f>
        <v>0</v>
      </c>
      <c r="AR115" s="89" t="s">
        <v>87</v>
      </c>
      <c r="AT115" s="89" t="s">
        <v>130</v>
      </c>
      <c r="AU115" s="89" t="s">
        <v>22</v>
      </c>
      <c r="AY115" s="6" t="s">
        <v>128</v>
      </c>
      <c r="BE115" s="156">
        <f>IF($N$115="základní",$J$115,0)</f>
        <v>0</v>
      </c>
      <c r="BF115" s="156">
        <f>IF($N$115="snížená",$J$115,0)</f>
        <v>0</v>
      </c>
      <c r="BG115" s="156">
        <f>IF($N$115="zákl. přenesená",$J$115,0)</f>
        <v>0</v>
      </c>
      <c r="BH115" s="156">
        <f>IF($N$115="sníž. přenesená",$J$115,0)</f>
        <v>0</v>
      </c>
      <c r="BI115" s="156">
        <f>IF($N$115="nulová",$J$115,0)</f>
        <v>0</v>
      </c>
      <c r="BJ115" s="89" t="s">
        <v>22</v>
      </c>
      <c r="BK115" s="156">
        <f>ROUND($I$115*$H$115,2)</f>
        <v>0</v>
      </c>
      <c r="BL115" s="89" t="s">
        <v>87</v>
      </c>
      <c r="BM115" s="89" t="s">
        <v>1191</v>
      </c>
    </row>
    <row r="116" spans="2:47" s="6" customFormat="1" ht="16.5" customHeight="1">
      <c r="B116" s="23"/>
      <c r="C116" s="24"/>
      <c r="D116" s="157" t="s">
        <v>136</v>
      </c>
      <c r="E116" s="24"/>
      <c r="F116" s="158" t="s">
        <v>1190</v>
      </c>
      <c r="G116" s="24"/>
      <c r="H116" s="24"/>
      <c r="J116" s="24"/>
      <c r="K116" s="24"/>
      <c r="L116" s="43"/>
      <c r="M116" s="56"/>
      <c r="N116" s="24"/>
      <c r="O116" s="24"/>
      <c r="P116" s="24"/>
      <c r="Q116" s="24"/>
      <c r="R116" s="24"/>
      <c r="S116" s="24"/>
      <c r="T116" s="57"/>
      <c r="AT116" s="6" t="s">
        <v>136</v>
      </c>
      <c r="AU116" s="6" t="s">
        <v>22</v>
      </c>
    </row>
    <row r="117" spans="2:65" s="6" customFormat="1" ht="15.75" customHeight="1">
      <c r="B117" s="23"/>
      <c r="C117" s="145" t="s">
        <v>236</v>
      </c>
      <c r="D117" s="145" t="s">
        <v>130</v>
      </c>
      <c r="E117" s="146" t="s">
        <v>1192</v>
      </c>
      <c r="F117" s="147" t="s">
        <v>1193</v>
      </c>
      <c r="G117" s="148" t="s">
        <v>1194</v>
      </c>
      <c r="H117" s="149">
        <v>3</v>
      </c>
      <c r="I117" s="150"/>
      <c r="J117" s="151">
        <f>ROUND($I$117*$H$117,2)</f>
        <v>0</v>
      </c>
      <c r="K117" s="147"/>
      <c r="L117" s="43"/>
      <c r="M117" s="152"/>
      <c r="N117" s="153" t="s">
        <v>45</v>
      </c>
      <c r="O117" s="24"/>
      <c r="P117" s="154">
        <f>$O$117*$H$117</f>
        <v>0</v>
      </c>
      <c r="Q117" s="154">
        <v>0</v>
      </c>
      <c r="R117" s="154">
        <f>$Q$117*$H$117</f>
        <v>0</v>
      </c>
      <c r="S117" s="154">
        <v>0</v>
      </c>
      <c r="T117" s="155">
        <f>$S$117*$H$117</f>
        <v>0</v>
      </c>
      <c r="AR117" s="89" t="s">
        <v>87</v>
      </c>
      <c r="AT117" s="89" t="s">
        <v>130</v>
      </c>
      <c r="AU117" s="89" t="s">
        <v>22</v>
      </c>
      <c r="AY117" s="6" t="s">
        <v>128</v>
      </c>
      <c r="BE117" s="156">
        <f>IF($N$117="základní",$J$117,0)</f>
        <v>0</v>
      </c>
      <c r="BF117" s="156">
        <f>IF($N$117="snížená",$J$117,0)</f>
        <v>0</v>
      </c>
      <c r="BG117" s="156">
        <f>IF($N$117="zákl. přenesená",$J$117,0)</f>
        <v>0</v>
      </c>
      <c r="BH117" s="156">
        <f>IF($N$117="sníž. přenesená",$J$117,0)</f>
        <v>0</v>
      </c>
      <c r="BI117" s="156">
        <f>IF($N$117="nulová",$J$117,0)</f>
        <v>0</v>
      </c>
      <c r="BJ117" s="89" t="s">
        <v>22</v>
      </c>
      <c r="BK117" s="156">
        <f>ROUND($I$117*$H$117,2)</f>
        <v>0</v>
      </c>
      <c r="BL117" s="89" t="s">
        <v>87</v>
      </c>
      <c r="BM117" s="89" t="s">
        <v>1195</v>
      </c>
    </row>
    <row r="118" spans="2:47" s="6" customFormat="1" ht="16.5" customHeight="1">
      <c r="B118" s="23"/>
      <c r="C118" s="24"/>
      <c r="D118" s="157" t="s">
        <v>136</v>
      </c>
      <c r="E118" s="24"/>
      <c r="F118" s="158" t="s">
        <v>1193</v>
      </c>
      <c r="G118" s="24"/>
      <c r="H118" s="24"/>
      <c r="J118" s="24"/>
      <c r="K118" s="24"/>
      <c r="L118" s="43"/>
      <c r="M118" s="56"/>
      <c r="N118" s="24"/>
      <c r="O118" s="24"/>
      <c r="P118" s="24"/>
      <c r="Q118" s="24"/>
      <c r="R118" s="24"/>
      <c r="S118" s="24"/>
      <c r="T118" s="57"/>
      <c r="AT118" s="6" t="s">
        <v>136</v>
      </c>
      <c r="AU118" s="6" t="s">
        <v>22</v>
      </c>
    </row>
    <row r="119" spans="2:65" s="6" customFormat="1" ht="15.75" customHeight="1">
      <c r="B119" s="23"/>
      <c r="C119" s="145" t="s">
        <v>396</v>
      </c>
      <c r="D119" s="145" t="s">
        <v>130</v>
      </c>
      <c r="E119" s="146" t="s">
        <v>1196</v>
      </c>
      <c r="F119" s="147" t="s">
        <v>1197</v>
      </c>
      <c r="G119" s="148" t="s">
        <v>1194</v>
      </c>
      <c r="H119" s="149">
        <v>10</v>
      </c>
      <c r="I119" s="150"/>
      <c r="J119" s="151">
        <f>ROUND($I$119*$H$119,2)</f>
        <v>0</v>
      </c>
      <c r="K119" s="147"/>
      <c r="L119" s="43"/>
      <c r="M119" s="152"/>
      <c r="N119" s="153" t="s">
        <v>45</v>
      </c>
      <c r="O119" s="24"/>
      <c r="P119" s="154">
        <f>$O$119*$H$119</f>
        <v>0</v>
      </c>
      <c r="Q119" s="154">
        <v>0</v>
      </c>
      <c r="R119" s="154">
        <f>$Q$119*$H$119</f>
        <v>0</v>
      </c>
      <c r="S119" s="154">
        <v>0</v>
      </c>
      <c r="T119" s="155">
        <f>$S$119*$H$119</f>
        <v>0</v>
      </c>
      <c r="AR119" s="89" t="s">
        <v>87</v>
      </c>
      <c r="AT119" s="89" t="s">
        <v>130</v>
      </c>
      <c r="AU119" s="89" t="s">
        <v>22</v>
      </c>
      <c r="AY119" s="6" t="s">
        <v>128</v>
      </c>
      <c r="BE119" s="156">
        <f>IF($N$119="základní",$J$119,0)</f>
        <v>0</v>
      </c>
      <c r="BF119" s="156">
        <f>IF($N$119="snížená",$J$119,0)</f>
        <v>0</v>
      </c>
      <c r="BG119" s="156">
        <f>IF($N$119="zákl. přenesená",$J$119,0)</f>
        <v>0</v>
      </c>
      <c r="BH119" s="156">
        <f>IF($N$119="sníž. přenesená",$J$119,0)</f>
        <v>0</v>
      </c>
      <c r="BI119" s="156">
        <f>IF($N$119="nulová",$J$119,0)</f>
        <v>0</v>
      </c>
      <c r="BJ119" s="89" t="s">
        <v>22</v>
      </c>
      <c r="BK119" s="156">
        <f>ROUND($I$119*$H$119,2)</f>
        <v>0</v>
      </c>
      <c r="BL119" s="89" t="s">
        <v>87</v>
      </c>
      <c r="BM119" s="89" t="s">
        <v>1198</v>
      </c>
    </row>
    <row r="120" spans="2:47" s="6" customFormat="1" ht="16.5" customHeight="1">
      <c r="B120" s="23"/>
      <c r="C120" s="24"/>
      <c r="D120" s="157" t="s">
        <v>136</v>
      </c>
      <c r="E120" s="24"/>
      <c r="F120" s="158" t="s">
        <v>1197</v>
      </c>
      <c r="G120" s="24"/>
      <c r="H120" s="24"/>
      <c r="J120" s="24"/>
      <c r="K120" s="24"/>
      <c r="L120" s="43"/>
      <c r="M120" s="56"/>
      <c r="N120" s="24"/>
      <c r="O120" s="24"/>
      <c r="P120" s="24"/>
      <c r="Q120" s="24"/>
      <c r="R120" s="24"/>
      <c r="S120" s="24"/>
      <c r="T120" s="57"/>
      <c r="AT120" s="6" t="s">
        <v>136</v>
      </c>
      <c r="AU120" s="6" t="s">
        <v>22</v>
      </c>
    </row>
    <row r="121" spans="2:65" s="6" customFormat="1" ht="15.75" customHeight="1">
      <c r="B121" s="23"/>
      <c r="C121" s="145" t="s">
        <v>402</v>
      </c>
      <c r="D121" s="145" t="s">
        <v>130</v>
      </c>
      <c r="E121" s="146" t="s">
        <v>1199</v>
      </c>
      <c r="F121" s="147" t="s">
        <v>1200</v>
      </c>
      <c r="G121" s="148" t="s">
        <v>1201</v>
      </c>
      <c r="H121" s="149">
        <v>1</v>
      </c>
      <c r="I121" s="150"/>
      <c r="J121" s="151">
        <f>ROUND($I$121*$H$121,2)</f>
        <v>0</v>
      </c>
      <c r="K121" s="147"/>
      <c r="L121" s="43"/>
      <c r="M121" s="152"/>
      <c r="N121" s="153" t="s">
        <v>45</v>
      </c>
      <c r="O121" s="24"/>
      <c r="P121" s="154">
        <f>$O$121*$H$121</f>
        <v>0</v>
      </c>
      <c r="Q121" s="154">
        <v>0</v>
      </c>
      <c r="R121" s="154">
        <f>$Q$121*$H$121</f>
        <v>0</v>
      </c>
      <c r="S121" s="154">
        <v>0</v>
      </c>
      <c r="T121" s="155">
        <f>$S$121*$H$121</f>
        <v>0</v>
      </c>
      <c r="AR121" s="89" t="s">
        <v>87</v>
      </c>
      <c r="AT121" s="89" t="s">
        <v>130</v>
      </c>
      <c r="AU121" s="89" t="s">
        <v>22</v>
      </c>
      <c r="AY121" s="6" t="s">
        <v>128</v>
      </c>
      <c r="BE121" s="156">
        <f>IF($N$121="základní",$J$121,0)</f>
        <v>0</v>
      </c>
      <c r="BF121" s="156">
        <f>IF($N$121="snížená",$J$121,0)</f>
        <v>0</v>
      </c>
      <c r="BG121" s="156">
        <f>IF($N$121="zákl. přenesená",$J$121,0)</f>
        <v>0</v>
      </c>
      <c r="BH121" s="156">
        <f>IF($N$121="sníž. přenesená",$J$121,0)</f>
        <v>0</v>
      </c>
      <c r="BI121" s="156">
        <f>IF($N$121="nulová",$J$121,0)</f>
        <v>0</v>
      </c>
      <c r="BJ121" s="89" t="s">
        <v>22</v>
      </c>
      <c r="BK121" s="156">
        <f>ROUND($I$121*$H$121,2)</f>
        <v>0</v>
      </c>
      <c r="BL121" s="89" t="s">
        <v>87</v>
      </c>
      <c r="BM121" s="89" t="s">
        <v>1202</v>
      </c>
    </row>
    <row r="122" spans="2:47" s="6" customFormat="1" ht="16.5" customHeight="1">
      <c r="B122" s="23"/>
      <c r="C122" s="24"/>
      <c r="D122" s="157" t="s">
        <v>136</v>
      </c>
      <c r="E122" s="24"/>
      <c r="F122" s="158" t="s">
        <v>1200</v>
      </c>
      <c r="G122" s="24"/>
      <c r="H122" s="24"/>
      <c r="J122" s="24"/>
      <c r="K122" s="24"/>
      <c r="L122" s="43"/>
      <c r="M122" s="209"/>
      <c r="N122" s="210"/>
      <c r="O122" s="210"/>
      <c r="P122" s="210"/>
      <c r="Q122" s="210"/>
      <c r="R122" s="210"/>
      <c r="S122" s="210"/>
      <c r="T122" s="211"/>
      <c r="AT122" s="6" t="s">
        <v>136</v>
      </c>
      <c r="AU122" s="6" t="s">
        <v>22</v>
      </c>
    </row>
    <row r="123" spans="2:12" s="6" customFormat="1" ht="7.5" customHeight="1">
      <c r="B123" s="38"/>
      <c r="C123" s="39"/>
      <c r="D123" s="39"/>
      <c r="E123" s="39"/>
      <c r="F123" s="39"/>
      <c r="G123" s="39"/>
      <c r="H123" s="39"/>
      <c r="I123" s="101"/>
      <c r="J123" s="39"/>
      <c r="K123" s="39"/>
      <c r="L123" s="43"/>
    </row>
    <row r="1191" s="2" customFormat="1" ht="14.25" customHeight="1"/>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V11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8"/>
      <c r="M2" s="213"/>
      <c r="N2" s="213"/>
      <c r="O2" s="213"/>
      <c r="P2" s="213"/>
      <c r="Q2" s="213"/>
      <c r="R2" s="213"/>
      <c r="S2" s="213"/>
      <c r="T2" s="213"/>
      <c r="U2" s="213"/>
      <c r="V2" s="213"/>
      <c r="AT2" s="2" t="s">
        <v>89</v>
      </c>
    </row>
    <row r="3" spans="2:46" s="2" customFormat="1" ht="7.5" customHeight="1">
      <c r="B3" s="7"/>
      <c r="C3" s="8"/>
      <c r="D3" s="8"/>
      <c r="E3" s="8"/>
      <c r="F3" s="8"/>
      <c r="G3" s="8"/>
      <c r="H3" s="8"/>
      <c r="I3" s="87"/>
      <c r="J3" s="8"/>
      <c r="K3" s="9"/>
      <c r="AT3" s="2" t="s">
        <v>81</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1203</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ROUND($J$79,2)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ROUND(SUM($BE$79:$BE$112),2)</f>
        <v>0</v>
      </c>
      <c r="G30" s="24"/>
      <c r="H30" s="24"/>
      <c r="I30" s="97">
        <v>0.21</v>
      </c>
      <c r="J30" s="96">
        <f>ROUND(ROUND((SUM($BE$79:$BE$112)),2)*$I$30,2)</f>
        <v>0</v>
      </c>
      <c r="K30" s="27"/>
    </row>
    <row r="31" spans="2:11" s="6" customFormat="1" ht="15" customHeight="1">
      <c r="B31" s="23"/>
      <c r="C31" s="24"/>
      <c r="D31" s="24"/>
      <c r="E31" s="30" t="s">
        <v>46</v>
      </c>
      <c r="F31" s="96">
        <f>ROUND(SUM($BF$79:$BF$112),2)</f>
        <v>0</v>
      </c>
      <c r="G31" s="24"/>
      <c r="H31" s="24"/>
      <c r="I31" s="97">
        <v>0.15</v>
      </c>
      <c r="J31" s="96">
        <f>ROUND(ROUND((SUM($BF$79:$BF$112)),2)*$I$31,2)</f>
        <v>0</v>
      </c>
      <c r="K31" s="27"/>
    </row>
    <row r="32" spans="2:11" s="6" customFormat="1" ht="15" customHeight="1" hidden="1">
      <c r="B32" s="23"/>
      <c r="C32" s="24"/>
      <c r="D32" s="24"/>
      <c r="E32" s="30" t="s">
        <v>47</v>
      </c>
      <c r="F32" s="96">
        <f>ROUND(SUM($BG$79:$BG$112),2)</f>
        <v>0</v>
      </c>
      <c r="G32" s="24"/>
      <c r="H32" s="24"/>
      <c r="I32" s="97">
        <v>0.21</v>
      </c>
      <c r="J32" s="96">
        <v>0</v>
      </c>
      <c r="K32" s="27"/>
    </row>
    <row r="33" spans="2:11" s="6" customFormat="1" ht="15" customHeight="1" hidden="1">
      <c r="B33" s="23"/>
      <c r="C33" s="24"/>
      <c r="D33" s="24"/>
      <c r="E33" s="30" t="s">
        <v>48</v>
      </c>
      <c r="F33" s="96">
        <f>ROUND(SUM($BH$79:$BH$112),2)</f>
        <v>0</v>
      </c>
      <c r="G33" s="24"/>
      <c r="H33" s="24"/>
      <c r="I33" s="97">
        <v>0.15</v>
      </c>
      <c r="J33" s="96">
        <v>0</v>
      </c>
      <c r="K33" s="27"/>
    </row>
    <row r="34" spans="2:11" s="6" customFormat="1" ht="15" customHeight="1" hidden="1">
      <c r="B34" s="23"/>
      <c r="C34" s="24"/>
      <c r="D34" s="24"/>
      <c r="E34" s="30" t="s">
        <v>49</v>
      </c>
      <c r="F34" s="96">
        <f>ROUND(SUM($BI$79:$BI$112),2)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4 - Hromosvod</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$J$79</f>
        <v>0</v>
      </c>
      <c r="K56" s="27"/>
      <c r="AU56" s="6" t="s">
        <v>104</v>
      </c>
    </row>
    <row r="57" spans="2:11" s="73" customFormat="1" ht="25.5" customHeight="1">
      <c r="B57" s="108"/>
      <c r="C57" s="109"/>
      <c r="D57" s="110" t="s">
        <v>1136</v>
      </c>
      <c r="E57" s="110"/>
      <c r="F57" s="110"/>
      <c r="G57" s="110"/>
      <c r="H57" s="110"/>
      <c r="I57" s="111"/>
      <c r="J57" s="112">
        <f>$J$80</f>
        <v>0</v>
      </c>
      <c r="K57" s="113"/>
    </row>
    <row r="58" spans="2:11" s="73" customFormat="1" ht="25.5" customHeight="1">
      <c r="B58" s="108"/>
      <c r="C58" s="109"/>
      <c r="D58" s="110" t="s">
        <v>1138</v>
      </c>
      <c r="E58" s="110"/>
      <c r="F58" s="110"/>
      <c r="G58" s="110"/>
      <c r="H58" s="110"/>
      <c r="I58" s="111"/>
      <c r="J58" s="112">
        <f>$J$103</f>
        <v>0</v>
      </c>
      <c r="K58" s="113"/>
    </row>
    <row r="59" spans="2:11" s="73" customFormat="1" ht="25.5" customHeight="1">
      <c r="B59" s="108"/>
      <c r="C59" s="109"/>
      <c r="D59" s="110" t="s">
        <v>1204</v>
      </c>
      <c r="E59" s="110"/>
      <c r="F59" s="110"/>
      <c r="G59" s="110"/>
      <c r="H59" s="110"/>
      <c r="I59" s="111"/>
      <c r="J59" s="112">
        <f>$J$108</f>
        <v>0</v>
      </c>
      <c r="K59" s="113"/>
    </row>
    <row r="60" spans="2:11" s="6" customFormat="1" ht="22.5" customHeight="1">
      <c r="B60" s="23"/>
      <c r="C60" s="24"/>
      <c r="D60" s="24"/>
      <c r="E60" s="24"/>
      <c r="F60" s="24"/>
      <c r="G60" s="24"/>
      <c r="H60" s="24"/>
      <c r="J60" s="24"/>
      <c r="K60" s="27"/>
    </row>
    <row r="61" spans="2:11" s="6" customFormat="1" ht="7.5" customHeight="1">
      <c r="B61" s="38"/>
      <c r="C61" s="39"/>
      <c r="D61" s="39"/>
      <c r="E61" s="39"/>
      <c r="F61" s="39"/>
      <c r="G61" s="39"/>
      <c r="H61" s="39"/>
      <c r="I61" s="101"/>
      <c r="J61" s="39"/>
      <c r="K61" s="40"/>
    </row>
    <row r="65" spans="2:12" s="6" customFormat="1" ht="7.5" customHeight="1">
      <c r="B65" s="41"/>
      <c r="C65" s="42"/>
      <c r="D65" s="42"/>
      <c r="E65" s="42"/>
      <c r="F65" s="42"/>
      <c r="G65" s="42"/>
      <c r="H65" s="42"/>
      <c r="I65" s="103"/>
      <c r="J65" s="42"/>
      <c r="K65" s="42"/>
      <c r="L65" s="43"/>
    </row>
    <row r="66" spans="2:12" s="6" customFormat="1" ht="37.5" customHeight="1">
      <c r="B66" s="23"/>
      <c r="C66" s="12" t="s">
        <v>111</v>
      </c>
      <c r="D66" s="24"/>
      <c r="E66" s="24"/>
      <c r="F66" s="24"/>
      <c r="G66" s="24"/>
      <c r="H66" s="24"/>
      <c r="J66" s="24"/>
      <c r="K66" s="24"/>
      <c r="L66" s="43"/>
    </row>
    <row r="67" spans="2:12" s="6" customFormat="1" ht="7.5" customHeight="1">
      <c r="B67" s="23"/>
      <c r="C67" s="24"/>
      <c r="D67" s="24"/>
      <c r="E67" s="24"/>
      <c r="F67" s="24"/>
      <c r="G67" s="24"/>
      <c r="H67" s="24"/>
      <c r="J67" s="24"/>
      <c r="K67" s="24"/>
      <c r="L67" s="43"/>
    </row>
    <row r="68" spans="2:12" s="6" customFormat="1" ht="15" customHeight="1">
      <c r="B68" s="23"/>
      <c r="C68" s="19" t="s">
        <v>16</v>
      </c>
      <c r="D68" s="24"/>
      <c r="E68" s="24"/>
      <c r="F68" s="24"/>
      <c r="G68" s="24"/>
      <c r="H68" s="24"/>
      <c r="J68" s="24"/>
      <c r="K68" s="24"/>
      <c r="L68" s="43"/>
    </row>
    <row r="69" spans="2:12" s="6" customFormat="1" ht="16.5" customHeight="1">
      <c r="B69" s="23"/>
      <c r="C69" s="24"/>
      <c r="D69" s="24"/>
      <c r="E69" s="249" t="str">
        <f>$E$7</f>
        <v>Sklad posypového materiálu - areál SÚS Rokycany</v>
      </c>
      <c r="F69" s="224"/>
      <c r="G69" s="224"/>
      <c r="H69" s="224"/>
      <c r="J69" s="24"/>
      <c r="K69" s="24"/>
      <c r="L69" s="43"/>
    </row>
    <row r="70" spans="2:12" s="6" customFormat="1" ht="15" customHeight="1">
      <c r="B70" s="23"/>
      <c r="C70" s="19" t="s">
        <v>98</v>
      </c>
      <c r="D70" s="24"/>
      <c r="E70" s="24"/>
      <c r="F70" s="24"/>
      <c r="G70" s="24"/>
      <c r="H70" s="24"/>
      <c r="J70" s="24"/>
      <c r="K70" s="24"/>
      <c r="L70" s="43"/>
    </row>
    <row r="71" spans="2:12" s="6" customFormat="1" ht="19.5" customHeight="1">
      <c r="B71" s="23"/>
      <c r="C71" s="24"/>
      <c r="D71" s="24"/>
      <c r="E71" s="232" t="str">
        <f>$E$9</f>
        <v>4 - Hromosvod</v>
      </c>
      <c r="F71" s="224"/>
      <c r="G71" s="224"/>
      <c r="H71" s="224"/>
      <c r="J71" s="24"/>
      <c r="K71" s="24"/>
      <c r="L71" s="43"/>
    </row>
    <row r="72" spans="2:12" s="6" customFormat="1" ht="7.5" customHeight="1">
      <c r="B72" s="23"/>
      <c r="C72" s="24"/>
      <c r="D72" s="24"/>
      <c r="E72" s="24"/>
      <c r="F72" s="24"/>
      <c r="G72" s="24"/>
      <c r="H72" s="24"/>
      <c r="J72" s="24"/>
      <c r="K72" s="24"/>
      <c r="L72" s="43"/>
    </row>
    <row r="73" spans="2:12" s="6" customFormat="1" ht="18.75" customHeight="1">
      <c r="B73" s="23"/>
      <c r="C73" s="19" t="s">
        <v>23</v>
      </c>
      <c r="D73" s="24"/>
      <c r="E73" s="24"/>
      <c r="F73" s="17" t="str">
        <f>$F$12</f>
        <v>Roháčova 773, 337 01 Rokycany </v>
      </c>
      <c r="G73" s="24"/>
      <c r="H73" s="24"/>
      <c r="I73" s="88" t="s">
        <v>25</v>
      </c>
      <c r="J73" s="52" t="str">
        <f>IF($J$12="","",$J$12)</f>
        <v>08.02.2016</v>
      </c>
      <c r="K73" s="24"/>
      <c r="L73" s="43"/>
    </row>
    <row r="74" spans="2:12" s="6" customFormat="1" ht="7.5" customHeight="1">
      <c r="B74" s="23"/>
      <c r="C74" s="24"/>
      <c r="D74" s="24"/>
      <c r="E74" s="24"/>
      <c r="F74" s="24"/>
      <c r="G74" s="24"/>
      <c r="H74" s="24"/>
      <c r="J74" s="24"/>
      <c r="K74" s="24"/>
      <c r="L74" s="43"/>
    </row>
    <row r="75" spans="2:12" s="6" customFormat="1" ht="15.75" customHeight="1">
      <c r="B75" s="23"/>
      <c r="C75" s="19" t="s">
        <v>29</v>
      </c>
      <c r="D75" s="24"/>
      <c r="E75" s="24"/>
      <c r="F75" s="17" t="str">
        <f>$E$15</f>
        <v>Správa a údržba silnic Plzeňského kraje, příspěvko</v>
      </c>
      <c r="G75" s="24"/>
      <c r="H75" s="24"/>
      <c r="I75" s="88" t="s">
        <v>35</v>
      </c>
      <c r="J75" s="17" t="str">
        <f>$E$21</f>
        <v>projectstudio8 s.r.o.</v>
      </c>
      <c r="K75" s="24"/>
      <c r="L75" s="43"/>
    </row>
    <row r="76" spans="2:12" s="6" customFormat="1" ht="15" customHeight="1">
      <c r="B76" s="23"/>
      <c r="C76" s="19" t="s">
        <v>33</v>
      </c>
      <c r="D76" s="24"/>
      <c r="E76" s="24"/>
      <c r="F76" s="17">
        <f>IF($E$18="","",$E$18)</f>
      </c>
      <c r="G76" s="24"/>
      <c r="H76" s="24"/>
      <c r="J76" s="24"/>
      <c r="K76" s="24"/>
      <c r="L76" s="43"/>
    </row>
    <row r="77" spans="2:12" s="6" customFormat="1" ht="11.25" customHeight="1">
      <c r="B77" s="23"/>
      <c r="C77" s="24"/>
      <c r="D77" s="24"/>
      <c r="E77" s="24"/>
      <c r="F77" s="24"/>
      <c r="G77" s="24"/>
      <c r="H77" s="24"/>
      <c r="J77" s="24"/>
      <c r="K77" s="24"/>
      <c r="L77" s="43"/>
    </row>
    <row r="78" spans="2:20" s="121" customFormat="1" ht="30" customHeight="1">
      <c r="B78" s="122"/>
      <c r="C78" s="123" t="s">
        <v>112</v>
      </c>
      <c r="D78" s="124" t="s">
        <v>59</v>
      </c>
      <c r="E78" s="124" t="s">
        <v>55</v>
      </c>
      <c r="F78" s="124" t="s">
        <v>113</v>
      </c>
      <c r="G78" s="124" t="s">
        <v>114</v>
      </c>
      <c r="H78" s="124" t="s">
        <v>115</v>
      </c>
      <c r="I78" s="125" t="s">
        <v>116</v>
      </c>
      <c r="J78" s="124" t="s">
        <v>117</v>
      </c>
      <c r="K78" s="126" t="s">
        <v>118</v>
      </c>
      <c r="L78" s="127"/>
      <c r="M78" s="59" t="s">
        <v>119</v>
      </c>
      <c r="N78" s="60" t="s">
        <v>44</v>
      </c>
      <c r="O78" s="60" t="s">
        <v>120</v>
      </c>
      <c r="P78" s="60" t="s">
        <v>121</v>
      </c>
      <c r="Q78" s="60" t="s">
        <v>122</v>
      </c>
      <c r="R78" s="60" t="s">
        <v>123</v>
      </c>
      <c r="S78" s="60" t="s">
        <v>124</v>
      </c>
      <c r="T78" s="61" t="s">
        <v>125</v>
      </c>
    </row>
    <row r="79" spans="2:63" s="6" customFormat="1" ht="30" customHeight="1">
      <c r="B79" s="23"/>
      <c r="C79" s="66" t="s">
        <v>103</v>
      </c>
      <c r="D79" s="24"/>
      <c r="E79" s="24"/>
      <c r="F79" s="24"/>
      <c r="G79" s="24"/>
      <c r="H79" s="24"/>
      <c r="J79" s="128">
        <f>$BK$79</f>
        <v>0</v>
      </c>
      <c r="K79" s="24"/>
      <c r="L79" s="43"/>
      <c r="M79" s="63"/>
      <c r="N79" s="64"/>
      <c r="O79" s="64"/>
      <c r="P79" s="129">
        <f>$P$80+$P$103+$P$108</f>
        <v>0</v>
      </c>
      <c r="Q79" s="64"/>
      <c r="R79" s="129">
        <f>$R$80+$R$103+$R$108</f>
        <v>0</v>
      </c>
      <c r="S79" s="64"/>
      <c r="T79" s="130">
        <f>$T$80+$T$103+$T$108</f>
        <v>0</v>
      </c>
      <c r="AT79" s="6" t="s">
        <v>73</v>
      </c>
      <c r="AU79" s="6" t="s">
        <v>104</v>
      </c>
      <c r="BK79" s="131">
        <f>$BK$80+$BK$103+$BK$108</f>
        <v>0</v>
      </c>
    </row>
    <row r="80" spans="2:63" s="132" customFormat="1" ht="37.5" customHeight="1">
      <c r="B80" s="133"/>
      <c r="C80" s="134"/>
      <c r="D80" s="134" t="s">
        <v>73</v>
      </c>
      <c r="E80" s="135" t="s">
        <v>1139</v>
      </c>
      <c r="F80" s="135" t="s">
        <v>1140</v>
      </c>
      <c r="G80" s="134"/>
      <c r="H80" s="134"/>
      <c r="J80" s="136">
        <f>$BK$80</f>
        <v>0</v>
      </c>
      <c r="K80" s="134"/>
      <c r="L80" s="137"/>
      <c r="M80" s="138"/>
      <c r="N80" s="134"/>
      <c r="O80" s="134"/>
      <c r="P80" s="139">
        <f>SUM($P$81:$P$102)</f>
        <v>0</v>
      </c>
      <c r="Q80" s="134"/>
      <c r="R80" s="139">
        <f>SUM($R$81:$R$102)</f>
        <v>0</v>
      </c>
      <c r="S80" s="134"/>
      <c r="T80" s="140">
        <f>SUM($T$81:$T$102)</f>
        <v>0</v>
      </c>
      <c r="AR80" s="141" t="s">
        <v>22</v>
      </c>
      <c r="AT80" s="141" t="s">
        <v>73</v>
      </c>
      <c r="AU80" s="141" t="s">
        <v>74</v>
      </c>
      <c r="AY80" s="141" t="s">
        <v>128</v>
      </c>
      <c r="BK80" s="142">
        <f>SUM($BK$81:$BK$102)</f>
        <v>0</v>
      </c>
    </row>
    <row r="81" spans="2:65" s="6" customFormat="1" ht="15.75" customHeight="1">
      <c r="B81" s="23"/>
      <c r="C81" s="145" t="s">
        <v>22</v>
      </c>
      <c r="D81" s="145" t="s">
        <v>130</v>
      </c>
      <c r="E81" s="146" t="s">
        <v>1205</v>
      </c>
      <c r="F81" s="147" t="s">
        <v>1206</v>
      </c>
      <c r="G81" s="148" t="s">
        <v>242</v>
      </c>
      <c r="H81" s="149">
        <v>250</v>
      </c>
      <c r="I81" s="150"/>
      <c r="J81" s="151">
        <f>ROUND($I$81*$H$81,2)</f>
        <v>0</v>
      </c>
      <c r="K81" s="147"/>
      <c r="L81" s="43"/>
      <c r="M81" s="152"/>
      <c r="N81" s="153" t="s">
        <v>45</v>
      </c>
      <c r="O81" s="24"/>
      <c r="P81" s="154">
        <f>$O$81*$H$81</f>
        <v>0</v>
      </c>
      <c r="Q81" s="154">
        <v>0</v>
      </c>
      <c r="R81" s="154">
        <f>$Q$81*$H$81</f>
        <v>0</v>
      </c>
      <c r="S81" s="154">
        <v>0</v>
      </c>
      <c r="T81" s="155">
        <f>$S$81*$H$81</f>
        <v>0</v>
      </c>
      <c r="AR81" s="89" t="s">
        <v>87</v>
      </c>
      <c r="AT81" s="89" t="s">
        <v>130</v>
      </c>
      <c r="AU81" s="89" t="s">
        <v>22</v>
      </c>
      <c r="AY81" s="6" t="s">
        <v>128</v>
      </c>
      <c r="BE81" s="156">
        <f>IF($N$81="základní",$J$81,0)</f>
        <v>0</v>
      </c>
      <c r="BF81" s="156">
        <f>IF($N$81="snížená",$J$81,0)</f>
        <v>0</v>
      </c>
      <c r="BG81" s="156">
        <f>IF($N$81="zákl. přenesená",$J$81,0)</f>
        <v>0</v>
      </c>
      <c r="BH81" s="156">
        <f>IF($N$81="sníž. přenesená",$J$81,0)</f>
        <v>0</v>
      </c>
      <c r="BI81" s="156">
        <f>IF($N$81="nulová",$J$81,0)</f>
        <v>0</v>
      </c>
      <c r="BJ81" s="89" t="s">
        <v>22</v>
      </c>
      <c r="BK81" s="156">
        <f>ROUND($I$81*$H$81,2)</f>
        <v>0</v>
      </c>
      <c r="BL81" s="89" t="s">
        <v>87</v>
      </c>
      <c r="BM81" s="89" t="s">
        <v>1207</v>
      </c>
    </row>
    <row r="82" spans="2:47" s="6" customFormat="1" ht="16.5" customHeight="1">
      <c r="B82" s="23"/>
      <c r="C82" s="24"/>
      <c r="D82" s="157" t="s">
        <v>136</v>
      </c>
      <c r="E82" s="24"/>
      <c r="F82" s="158" t="s">
        <v>1206</v>
      </c>
      <c r="G82" s="24"/>
      <c r="H82" s="24"/>
      <c r="J82" s="24"/>
      <c r="K82" s="24"/>
      <c r="L82" s="43"/>
      <c r="M82" s="56"/>
      <c r="N82" s="24"/>
      <c r="O82" s="24"/>
      <c r="P82" s="24"/>
      <c r="Q82" s="24"/>
      <c r="R82" s="24"/>
      <c r="S82" s="24"/>
      <c r="T82" s="57"/>
      <c r="AT82" s="6" t="s">
        <v>136</v>
      </c>
      <c r="AU82" s="6" t="s">
        <v>22</v>
      </c>
    </row>
    <row r="83" spans="2:65" s="6" customFormat="1" ht="15.75" customHeight="1">
      <c r="B83" s="23"/>
      <c r="C83" s="145" t="s">
        <v>81</v>
      </c>
      <c r="D83" s="145" t="s">
        <v>130</v>
      </c>
      <c r="E83" s="146" t="s">
        <v>1208</v>
      </c>
      <c r="F83" s="147" t="s">
        <v>1209</v>
      </c>
      <c r="G83" s="148" t="s">
        <v>242</v>
      </c>
      <c r="H83" s="149">
        <v>35</v>
      </c>
      <c r="I83" s="150"/>
      <c r="J83" s="151">
        <f>ROUND($I$83*$H$83,2)</f>
        <v>0</v>
      </c>
      <c r="K83" s="147"/>
      <c r="L83" s="43"/>
      <c r="M83" s="152"/>
      <c r="N83" s="153" t="s">
        <v>45</v>
      </c>
      <c r="O83" s="24"/>
      <c r="P83" s="154">
        <f>$O$83*$H$83</f>
        <v>0</v>
      </c>
      <c r="Q83" s="154">
        <v>0</v>
      </c>
      <c r="R83" s="154">
        <f>$Q$83*$H$83</f>
        <v>0</v>
      </c>
      <c r="S83" s="154">
        <v>0</v>
      </c>
      <c r="T83" s="155">
        <f>$S$83*$H$83</f>
        <v>0</v>
      </c>
      <c r="AR83" s="89" t="s">
        <v>87</v>
      </c>
      <c r="AT83" s="89" t="s">
        <v>130</v>
      </c>
      <c r="AU83" s="89" t="s">
        <v>22</v>
      </c>
      <c r="AY83" s="6" t="s">
        <v>128</v>
      </c>
      <c r="BE83" s="156">
        <f>IF($N$83="základní",$J$83,0)</f>
        <v>0</v>
      </c>
      <c r="BF83" s="156">
        <f>IF($N$83="snížená",$J$83,0)</f>
        <v>0</v>
      </c>
      <c r="BG83" s="156">
        <f>IF($N$83="zákl. přenesená",$J$83,0)</f>
        <v>0</v>
      </c>
      <c r="BH83" s="156">
        <f>IF($N$83="sníž. přenesená",$J$83,0)</f>
        <v>0</v>
      </c>
      <c r="BI83" s="156">
        <f>IF($N$83="nulová",$J$83,0)</f>
        <v>0</v>
      </c>
      <c r="BJ83" s="89" t="s">
        <v>22</v>
      </c>
      <c r="BK83" s="156">
        <f>ROUND($I$83*$H$83,2)</f>
        <v>0</v>
      </c>
      <c r="BL83" s="89" t="s">
        <v>87</v>
      </c>
      <c r="BM83" s="89" t="s">
        <v>1210</v>
      </c>
    </row>
    <row r="84" spans="2:47" s="6" customFormat="1" ht="16.5" customHeight="1">
      <c r="B84" s="23"/>
      <c r="C84" s="24"/>
      <c r="D84" s="157" t="s">
        <v>136</v>
      </c>
      <c r="E84" s="24"/>
      <c r="F84" s="158" t="s">
        <v>1209</v>
      </c>
      <c r="G84" s="24"/>
      <c r="H84" s="24"/>
      <c r="J84" s="24"/>
      <c r="K84" s="24"/>
      <c r="L84" s="43"/>
      <c r="M84" s="56"/>
      <c r="N84" s="24"/>
      <c r="O84" s="24"/>
      <c r="P84" s="24"/>
      <c r="Q84" s="24"/>
      <c r="R84" s="24"/>
      <c r="S84" s="24"/>
      <c r="T84" s="57"/>
      <c r="AT84" s="6" t="s">
        <v>136</v>
      </c>
      <c r="AU84" s="6" t="s">
        <v>22</v>
      </c>
    </row>
    <row r="85" spans="2:65" s="6" customFormat="1" ht="15.75" customHeight="1">
      <c r="B85" s="23"/>
      <c r="C85" s="145" t="s">
        <v>84</v>
      </c>
      <c r="D85" s="145" t="s">
        <v>130</v>
      </c>
      <c r="E85" s="146" t="s">
        <v>1211</v>
      </c>
      <c r="F85" s="147" t="s">
        <v>1212</v>
      </c>
      <c r="G85" s="148" t="s">
        <v>242</v>
      </c>
      <c r="H85" s="149">
        <v>175</v>
      </c>
      <c r="I85" s="150"/>
      <c r="J85" s="151">
        <f>ROUND($I$85*$H$85,2)</f>
        <v>0</v>
      </c>
      <c r="K85" s="147"/>
      <c r="L85" s="43"/>
      <c r="M85" s="152"/>
      <c r="N85" s="153" t="s">
        <v>45</v>
      </c>
      <c r="O85" s="24"/>
      <c r="P85" s="154">
        <f>$O$85*$H$85</f>
        <v>0</v>
      </c>
      <c r="Q85" s="154">
        <v>0</v>
      </c>
      <c r="R85" s="154">
        <f>$Q$85*$H$85</f>
        <v>0</v>
      </c>
      <c r="S85" s="154">
        <v>0</v>
      </c>
      <c r="T85" s="155">
        <f>$S$85*$H$85</f>
        <v>0</v>
      </c>
      <c r="AR85" s="89" t="s">
        <v>87</v>
      </c>
      <c r="AT85" s="89" t="s">
        <v>130</v>
      </c>
      <c r="AU85" s="89" t="s">
        <v>22</v>
      </c>
      <c r="AY85" s="6" t="s">
        <v>128</v>
      </c>
      <c r="BE85" s="156">
        <f>IF($N$85="základní",$J$85,0)</f>
        <v>0</v>
      </c>
      <c r="BF85" s="156">
        <f>IF($N$85="snížená",$J$85,0)</f>
        <v>0</v>
      </c>
      <c r="BG85" s="156">
        <f>IF($N$85="zákl. přenesená",$J$85,0)</f>
        <v>0</v>
      </c>
      <c r="BH85" s="156">
        <f>IF($N$85="sníž. přenesená",$J$85,0)</f>
        <v>0</v>
      </c>
      <c r="BI85" s="156">
        <f>IF($N$85="nulová",$J$85,0)</f>
        <v>0</v>
      </c>
      <c r="BJ85" s="89" t="s">
        <v>22</v>
      </c>
      <c r="BK85" s="156">
        <f>ROUND($I$85*$H$85,2)</f>
        <v>0</v>
      </c>
      <c r="BL85" s="89" t="s">
        <v>87</v>
      </c>
      <c r="BM85" s="89" t="s">
        <v>1213</v>
      </c>
    </row>
    <row r="86" spans="2:47" s="6" customFormat="1" ht="16.5" customHeight="1">
      <c r="B86" s="23"/>
      <c r="C86" s="24"/>
      <c r="D86" s="157" t="s">
        <v>136</v>
      </c>
      <c r="E86" s="24"/>
      <c r="F86" s="158" t="s">
        <v>1212</v>
      </c>
      <c r="G86" s="24"/>
      <c r="H86" s="24"/>
      <c r="J86" s="24"/>
      <c r="K86" s="24"/>
      <c r="L86" s="43"/>
      <c r="M86" s="56"/>
      <c r="N86" s="24"/>
      <c r="O86" s="24"/>
      <c r="P86" s="24"/>
      <c r="Q86" s="24"/>
      <c r="R86" s="24"/>
      <c r="S86" s="24"/>
      <c r="T86" s="57"/>
      <c r="AT86" s="6" t="s">
        <v>136</v>
      </c>
      <c r="AU86" s="6" t="s">
        <v>22</v>
      </c>
    </row>
    <row r="87" spans="2:65" s="6" customFormat="1" ht="15.75" customHeight="1">
      <c r="B87" s="23"/>
      <c r="C87" s="145" t="s">
        <v>87</v>
      </c>
      <c r="D87" s="145" t="s">
        <v>130</v>
      </c>
      <c r="E87" s="146" t="s">
        <v>1214</v>
      </c>
      <c r="F87" s="147" t="s">
        <v>1215</v>
      </c>
      <c r="G87" s="148" t="s">
        <v>1152</v>
      </c>
      <c r="H87" s="149">
        <v>90</v>
      </c>
      <c r="I87" s="150"/>
      <c r="J87" s="151">
        <f>ROUND($I$87*$H$87,2)</f>
        <v>0</v>
      </c>
      <c r="K87" s="147"/>
      <c r="L87" s="43"/>
      <c r="M87" s="152"/>
      <c r="N87" s="153" t="s">
        <v>45</v>
      </c>
      <c r="O87" s="24"/>
      <c r="P87" s="154">
        <f>$O$87*$H$87</f>
        <v>0</v>
      </c>
      <c r="Q87" s="154">
        <v>0</v>
      </c>
      <c r="R87" s="154">
        <f>$Q$87*$H$87</f>
        <v>0</v>
      </c>
      <c r="S87" s="154">
        <v>0</v>
      </c>
      <c r="T87" s="155">
        <f>$S$87*$H$87</f>
        <v>0</v>
      </c>
      <c r="AR87" s="89" t="s">
        <v>87</v>
      </c>
      <c r="AT87" s="89" t="s">
        <v>130</v>
      </c>
      <c r="AU87" s="89" t="s">
        <v>22</v>
      </c>
      <c r="AY87" s="6" t="s">
        <v>128</v>
      </c>
      <c r="BE87" s="156">
        <f>IF($N$87="základní",$J$87,0)</f>
        <v>0</v>
      </c>
      <c r="BF87" s="156">
        <f>IF($N$87="snížená",$J$87,0)</f>
        <v>0</v>
      </c>
      <c r="BG87" s="156">
        <f>IF($N$87="zákl. přenesená",$J$87,0)</f>
        <v>0</v>
      </c>
      <c r="BH87" s="156">
        <f>IF($N$87="sníž. přenesená",$J$87,0)</f>
        <v>0</v>
      </c>
      <c r="BI87" s="156">
        <f>IF($N$87="nulová",$J$87,0)</f>
        <v>0</v>
      </c>
      <c r="BJ87" s="89" t="s">
        <v>22</v>
      </c>
      <c r="BK87" s="156">
        <f>ROUND($I$87*$H$87,2)</f>
        <v>0</v>
      </c>
      <c r="BL87" s="89" t="s">
        <v>87</v>
      </c>
      <c r="BM87" s="89" t="s">
        <v>1216</v>
      </c>
    </row>
    <row r="88" spans="2:47" s="6" customFormat="1" ht="16.5" customHeight="1">
      <c r="B88" s="23"/>
      <c r="C88" s="24"/>
      <c r="D88" s="157" t="s">
        <v>136</v>
      </c>
      <c r="E88" s="24"/>
      <c r="F88" s="158" t="s">
        <v>1215</v>
      </c>
      <c r="G88" s="24"/>
      <c r="H88" s="24"/>
      <c r="J88" s="24"/>
      <c r="K88" s="24"/>
      <c r="L88" s="43"/>
      <c r="M88" s="56"/>
      <c r="N88" s="24"/>
      <c r="O88" s="24"/>
      <c r="P88" s="24"/>
      <c r="Q88" s="24"/>
      <c r="R88" s="24"/>
      <c r="S88" s="24"/>
      <c r="T88" s="57"/>
      <c r="AT88" s="6" t="s">
        <v>136</v>
      </c>
      <c r="AU88" s="6" t="s">
        <v>22</v>
      </c>
    </row>
    <row r="89" spans="2:65" s="6" customFormat="1" ht="15.75" customHeight="1">
      <c r="B89" s="23"/>
      <c r="C89" s="145" t="s">
        <v>90</v>
      </c>
      <c r="D89" s="145" t="s">
        <v>130</v>
      </c>
      <c r="E89" s="146" t="s">
        <v>1217</v>
      </c>
      <c r="F89" s="147" t="s">
        <v>1218</v>
      </c>
      <c r="G89" s="148" t="s">
        <v>1152</v>
      </c>
      <c r="H89" s="149">
        <v>240</v>
      </c>
      <c r="I89" s="150"/>
      <c r="J89" s="151">
        <f>ROUND($I$89*$H$89,2)</f>
        <v>0</v>
      </c>
      <c r="K89" s="147"/>
      <c r="L89" s="43"/>
      <c r="M89" s="152"/>
      <c r="N89" s="153" t="s">
        <v>45</v>
      </c>
      <c r="O89" s="24"/>
      <c r="P89" s="154">
        <f>$O$89*$H$89</f>
        <v>0</v>
      </c>
      <c r="Q89" s="154">
        <v>0</v>
      </c>
      <c r="R89" s="154">
        <f>$Q$89*$H$89</f>
        <v>0</v>
      </c>
      <c r="S89" s="154">
        <v>0</v>
      </c>
      <c r="T89" s="155">
        <f>$S$89*$H$89</f>
        <v>0</v>
      </c>
      <c r="AR89" s="89" t="s">
        <v>87</v>
      </c>
      <c r="AT89" s="89" t="s">
        <v>130</v>
      </c>
      <c r="AU89" s="89" t="s">
        <v>22</v>
      </c>
      <c r="AY89" s="6" t="s">
        <v>128</v>
      </c>
      <c r="BE89" s="156">
        <f>IF($N$89="základní",$J$89,0)</f>
        <v>0</v>
      </c>
      <c r="BF89" s="156">
        <f>IF($N$89="snížená",$J$89,0)</f>
        <v>0</v>
      </c>
      <c r="BG89" s="156">
        <f>IF($N$89="zákl. přenesená",$J$89,0)</f>
        <v>0</v>
      </c>
      <c r="BH89" s="156">
        <f>IF($N$89="sníž. přenesená",$J$89,0)</f>
        <v>0</v>
      </c>
      <c r="BI89" s="156">
        <f>IF($N$89="nulová",$J$89,0)</f>
        <v>0</v>
      </c>
      <c r="BJ89" s="89" t="s">
        <v>22</v>
      </c>
      <c r="BK89" s="156">
        <f>ROUND($I$89*$H$89,2)</f>
        <v>0</v>
      </c>
      <c r="BL89" s="89" t="s">
        <v>87</v>
      </c>
      <c r="BM89" s="89" t="s">
        <v>1219</v>
      </c>
    </row>
    <row r="90" spans="2:47" s="6" customFormat="1" ht="16.5" customHeight="1">
      <c r="B90" s="23"/>
      <c r="C90" s="24"/>
      <c r="D90" s="157" t="s">
        <v>136</v>
      </c>
      <c r="E90" s="24"/>
      <c r="F90" s="158" t="s">
        <v>1218</v>
      </c>
      <c r="G90" s="24"/>
      <c r="H90" s="24"/>
      <c r="J90" s="24"/>
      <c r="K90" s="24"/>
      <c r="L90" s="43"/>
      <c r="M90" s="56"/>
      <c r="N90" s="24"/>
      <c r="O90" s="24"/>
      <c r="P90" s="24"/>
      <c r="Q90" s="24"/>
      <c r="R90" s="24"/>
      <c r="S90" s="24"/>
      <c r="T90" s="57"/>
      <c r="AT90" s="6" t="s">
        <v>136</v>
      </c>
      <c r="AU90" s="6" t="s">
        <v>22</v>
      </c>
    </row>
    <row r="91" spans="2:65" s="6" customFormat="1" ht="15.75" customHeight="1">
      <c r="B91" s="23"/>
      <c r="C91" s="145" t="s">
        <v>93</v>
      </c>
      <c r="D91" s="145" t="s">
        <v>130</v>
      </c>
      <c r="E91" s="146" t="s">
        <v>1220</v>
      </c>
      <c r="F91" s="147" t="s">
        <v>1221</v>
      </c>
      <c r="G91" s="148" t="s">
        <v>1152</v>
      </c>
      <c r="H91" s="149">
        <v>16</v>
      </c>
      <c r="I91" s="150"/>
      <c r="J91" s="151">
        <f>ROUND($I$91*$H$91,2)</f>
        <v>0</v>
      </c>
      <c r="K91" s="147"/>
      <c r="L91" s="43"/>
      <c r="M91" s="152"/>
      <c r="N91" s="153" t="s">
        <v>45</v>
      </c>
      <c r="O91" s="24"/>
      <c r="P91" s="154">
        <f>$O$91*$H$91</f>
        <v>0</v>
      </c>
      <c r="Q91" s="154">
        <v>0</v>
      </c>
      <c r="R91" s="154">
        <f>$Q$91*$H$91</f>
        <v>0</v>
      </c>
      <c r="S91" s="154">
        <v>0</v>
      </c>
      <c r="T91" s="155">
        <f>$S$91*$H$91</f>
        <v>0</v>
      </c>
      <c r="AR91" s="89" t="s">
        <v>87</v>
      </c>
      <c r="AT91" s="89" t="s">
        <v>130</v>
      </c>
      <c r="AU91" s="89" t="s">
        <v>22</v>
      </c>
      <c r="AY91" s="6" t="s">
        <v>128</v>
      </c>
      <c r="BE91" s="156">
        <f>IF($N$91="základní",$J$91,0)</f>
        <v>0</v>
      </c>
      <c r="BF91" s="156">
        <f>IF($N$91="snížená",$J$91,0)</f>
        <v>0</v>
      </c>
      <c r="BG91" s="156">
        <f>IF($N$91="zákl. přenesená",$J$91,0)</f>
        <v>0</v>
      </c>
      <c r="BH91" s="156">
        <f>IF($N$91="sníž. přenesená",$J$91,0)</f>
        <v>0</v>
      </c>
      <c r="BI91" s="156">
        <f>IF($N$91="nulová",$J$91,0)</f>
        <v>0</v>
      </c>
      <c r="BJ91" s="89" t="s">
        <v>22</v>
      </c>
      <c r="BK91" s="156">
        <f>ROUND($I$91*$H$91,2)</f>
        <v>0</v>
      </c>
      <c r="BL91" s="89" t="s">
        <v>87</v>
      </c>
      <c r="BM91" s="89" t="s">
        <v>1222</v>
      </c>
    </row>
    <row r="92" spans="2:47" s="6" customFormat="1" ht="16.5" customHeight="1">
      <c r="B92" s="23"/>
      <c r="C92" s="24"/>
      <c r="D92" s="157" t="s">
        <v>136</v>
      </c>
      <c r="E92" s="24"/>
      <c r="F92" s="158" t="s">
        <v>1221</v>
      </c>
      <c r="G92" s="24"/>
      <c r="H92" s="24"/>
      <c r="J92" s="24"/>
      <c r="K92" s="24"/>
      <c r="L92" s="43"/>
      <c r="M92" s="56"/>
      <c r="N92" s="24"/>
      <c r="O92" s="24"/>
      <c r="P92" s="24"/>
      <c r="Q92" s="24"/>
      <c r="R92" s="24"/>
      <c r="S92" s="24"/>
      <c r="T92" s="57"/>
      <c r="AT92" s="6" t="s">
        <v>136</v>
      </c>
      <c r="AU92" s="6" t="s">
        <v>22</v>
      </c>
    </row>
    <row r="93" spans="2:65" s="6" customFormat="1" ht="15.75" customHeight="1">
      <c r="B93" s="23"/>
      <c r="C93" s="145" t="s">
        <v>192</v>
      </c>
      <c r="D93" s="145" t="s">
        <v>130</v>
      </c>
      <c r="E93" s="146" t="s">
        <v>1223</v>
      </c>
      <c r="F93" s="147" t="s">
        <v>1224</v>
      </c>
      <c r="G93" s="148" t="s">
        <v>1152</v>
      </c>
      <c r="H93" s="149">
        <v>9</v>
      </c>
      <c r="I93" s="150"/>
      <c r="J93" s="151">
        <f>ROUND($I$93*$H$93,2)</f>
        <v>0</v>
      </c>
      <c r="K93" s="147"/>
      <c r="L93" s="43"/>
      <c r="M93" s="152"/>
      <c r="N93" s="153" t="s">
        <v>45</v>
      </c>
      <c r="O93" s="24"/>
      <c r="P93" s="154">
        <f>$O$93*$H$93</f>
        <v>0</v>
      </c>
      <c r="Q93" s="154">
        <v>0</v>
      </c>
      <c r="R93" s="154">
        <f>$Q$93*$H$93</f>
        <v>0</v>
      </c>
      <c r="S93" s="154">
        <v>0</v>
      </c>
      <c r="T93" s="155">
        <f>$S$93*$H$93</f>
        <v>0</v>
      </c>
      <c r="AR93" s="89" t="s">
        <v>87</v>
      </c>
      <c r="AT93" s="89" t="s">
        <v>130</v>
      </c>
      <c r="AU93" s="89" t="s">
        <v>22</v>
      </c>
      <c r="AY93" s="6" t="s">
        <v>128</v>
      </c>
      <c r="BE93" s="156">
        <f>IF($N$93="základní",$J$93,0)</f>
        <v>0</v>
      </c>
      <c r="BF93" s="156">
        <f>IF($N$93="snížená",$J$93,0)</f>
        <v>0</v>
      </c>
      <c r="BG93" s="156">
        <f>IF($N$93="zákl. přenesená",$J$93,0)</f>
        <v>0</v>
      </c>
      <c r="BH93" s="156">
        <f>IF($N$93="sníž. přenesená",$J$93,0)</f>
        <v>0</v>
      </c>
      <c r="BI93" s="156">
        <f>IF($N$93="nulová",$J$93,0)</f>
        <v>0</v>
      </c>
      <c r="BJ93" s="89" t="s">
        <v>22</v>
      </c>
      <c r="BK93" s="156">
        <f>ROUND($I$93*$H$93,2)</f>
        <v>0</v>
      </c>
      <c r="BL93" s="89" t="s">
        <v>87</v>
      </c>
      <c r="BM93" s="89" t="s">
        <v>1225</v>
      </c>
    </row>
    <row r="94" spans="2:47" s="6" customFormat="1" ht="16.5" customHeight="1">
      <c r="B94" s="23"/>
      <c r="C94" s="24"/>
      <c r="D94" s="157" t="s">
        <v>136</v>
      </c>
      <c r="E94" s="24"/>
      <c r="F94" s="158" t="s">
        <v>1224</v>
      </c>
      <c r="G94" s="24"/>
      <c r="H94" s="24"/>
      <c r="J94" s="24"/>
      <c r="K94" s="24"/>
      <c r="L94" s="43"/>
      <c r="M94" s="56"/>
      <c r="N94" s="24"/>
      <c r="O94" s="24"/>
      <c r="P94" s="24"/>
      <c r="Q94" s="24"/>
      <c r="R94" s="24"/>
      <c r="S94" s="24"/>
      <c r="T94" s="57"/>
      <c r="AT94" s="6" t="s">
        <v>136</v>
      </c>
      <c r="AU94" s="6" t="s">
        <v>22</v>
      </c>
    </row>
    <row r="95" spans="2:65" s="6" customFormat="1" ht="15.75" customHeight="1">
      <c r="B95" s="23"/>
      <c r="C95" s="145" t="s">
        <v>198</v>
      </c>
      <c r="D95" s="145" t="s">
        <v>130</v>
      </c>
      <c r="E95" s="146" t="s">
        <v>1226</v>
      </c>
      <c r="F95" s="147" t="s">
        <v>1227</v>
      </c>
      <c r="G95" s="148" t="s">
        <v>1152</v>
      </c>
      <c r="H95" s="149">
        <v>18</v>
      </c>
      <c r="I95" s="150"/>
      <c r="J95" s="151">
        <f>ROUND($I$95*$H$95,2)</f>
        <v>0</v>
      </c>
      <c r="K95" s="147"/>
      <c r="L95" s="43"/>
      <c r="M95" s="152"/>
      <c r="N95" s="153" t="s">
        <v>45</v>
      </c>
      <c r="O95" s="24"/>
      <c r="P95" s="154">
        <f>$O$95*$H$95</f>
        <v>0</v>
      </c>
      <c r="Q95" s="154">
        <v>0</v>
      </c>
      <c r="R95" s="154">
        <f>$Q$95*$H$95</f>
        <v>0</v>
      </c>
      <c r="S95" s="154">
        <v>0</v>
      </c>
      <c r="T95" s="155">
        <f>$S$95*$H$95</f>
        <v>0</v>
      </c>
      <c r="AR95" s="89" t="s">
        <v>87</v>
      </c>
      <c r="AT95" s="89" t="s">
        <v>130</v>
      </c>
      <c r="AU95" s="89" t="s">
        <v>22</v>
      </c>
      <c r="AY95" s="6" t="s">
        <v>128</v>
      </c>
      <c r="BE95" s="156">
        <f>IF($N$95="základní",$J$95,0)</f>
        <v>0</v>
      </c>
      <c r="BF95" s="156">
        <f>IF($N$95="snížená",$J$95,0)</f>
        <v>0</v>
      </c>
      <c r="BG95" s="156">
        <f>IF($N$95="zákl. přenesená",$J$95,0)</f>
        <v>0</v>
      </c>
      <c r="BH95" s="156">
        <f>IF($N$95="sníž. přenesená",$J$95,0)</f>
        <v>0</v>
      </c>
      <c r="BI95" s="156">
        <f>IF($N$95="nulová",$J$95,0)</f>
        <v>0</v>
      </c>
      <c r="BJ95" s="89" t="s">
        <v>22</v>
      </c>
      <c r="BK95" s="156">
        <f>ROUND($I$95*$H$95,2)</f>
        <v>0</v>
      </c>
      <c r="BL95" s="89" t="s">
        <v>87</v>
      </c>
      <c r="BM95" s="89" t="s">
        <v>1228</v>
      </c>
    </row>
    <row r="96" spans="2:47" s="6" customFormat="1" ht="16.5" customHeight="1">
      <c r="B96" s="23"/>
      <c r="C96" s="24"/>
      <c r="D96" s="157" t="s">
        <v>136</v>
      </c>
      <c r="E96" s="24"/>
      <c r="F96" s="158" t="s">
        <v>1227</v>
      </c>
      <c r="G96" s="24"/>
      <c r="H96" s="24"/>
      <c r="J96" s="24"/>
      <c r="K96" s="24"/>
      <c r="L96" s="43"/>
      <c r="M96" s="56"/>
      <c r="N96" s="24"/>
      <c r="O96" s="24"/>
      <c r="P96" s="24"/>
      <c r="Q96" s="24"/>
      <c r="R96" s="24"/>
      <c r="S96" s="24"/>
      <c r="T96" s="57"/>
      <c r="AT96" s="6" t="s">
        <v>136</v>
      </c>
      <c r="AU96" s="6" t="s">
        <v>22</v>
      </c>
    </row>
    <row r="97" spans="2:65" s="6" customFormat="1" ht="15.75" customHeight="1">
      <c r="B97" s="23"/>
      <c r="C97" s="145" t="s">
        <v>149</v>
      </c>
      <c r="D97" s="145" t="s">
        <v>130</v>
      </c>
      <c r="E97" s="146" t="s">
        <v>1229</v>
      </c>
      <c r="F97" s="147" t="s">
        <v>1230</v>
      </c>
      <c r="G97" s="148" t="s">
        <v>1152</v>
      </c>
      <c r="H97" s="149">
        <v>9</v>
      </c>
      <c r="I97" s="150"/>
      <c r="J97" s="151">
        <f>ROUND($I$97*$H$97,2)</f>
        <v>0</v>
      </c>
      <c r="K97" s="147"/>
      <c r="L97" s="43"/>
      <c r="M97" s="152"/>
      <c r="N97" s="153" t="s">
        <v>45</v>
      </c>
      <c r="O97" s="24"/>
      <c r="P97" s="154">
        <f>$O$97*$H$97</f>
        <v>0</v>
      </c>
      <c r="Q97" s="154">
        <v>0</v>
      </c>
      <c r="R97" s="154">
        <f>$Q$97*$H$97</f>
        <v>0</v>
      </c>
      <c r="S97" s="154">
        <v>0</v>
      </c>
      <c r="T97" s="155">
        <f>$S$97*$H$97</f>
        <v>0</v>
      </c>
      <c r="AR97" s="89" t="s">
        <v>87</v>
      </c>
      <c r="AT97" s="89" t="s">
        <v>130</v>
      </c>
      <c r="AU97" s="89" t="s">
        <v>22</v>
      </c>
      <c r="AY97" s="6" t="s">
        <v>128</v>
      </c>
      <c r="BE97" s="156">
        <f>IF($N$97="základní",$J$97,0)</f>
        <v>0</v>
      </c>
      <c r="BF97" s="156">
        <f>IF($N$97="snížená",$J$97,0)</f>
        <v>0</v>
      </c>
      <c r="BG97" s="156">
        <f>IF($N$97="zákl. přenesená",$J$97,0)</f>
        <v>0</v>
      </c>
      <c r="BH97" s="156">
        <f>IF($N$97="sníž. přenesená",$J$97,0)</f>
        <v>0</v>
      </c>
      <c r="BI97" s="156">
        <f>IF($N$97="nulová",$J$97,0)</f>
        <v>0</v>
      </c>
      <c r="BJ97" s="89" t="s">
        <v>22</v>
      </c>
      <c r="BK97" s="156">
        <f>ROUND($I$97*$H$97,2)</f>
        <v>0</v>
      </c>
      <c r="BL97" s="89" t="s">
        <v>87</v>
      </c>
      <c r="BM97" s="89" t="s">
        <v>1231</v>
      </c>
    </row>
    <row r="98" spans="2:47" s="6" customFormat="1" ht="16.5" customHeight="1">
      <c r="B98" s="23"/>
      <c r="C98" s="24"/>
      <c r="D98" s="157" t="s">
        <v>136</v>
      </c>
      <c r="E98" s="24"/>
      <c r="F98" s="158" t="s">
        <v>1230</v>
      </c>
      <c r="G98" s="24"/>
      <c r="H98" s="24"/>
      <c r="J98" s="24"/>
      <c r="K98" s="24"/>
      <c r="L98" s="43"/>
      <c r="M98" s="56"/>
      <c r="N98" s="24"/>
      <c r="O98" s="24"/>
      <c r="P98" s="24"/>
      <c r="Q98" s="24"/>
      <c r="R98" s="24"/>
      <c r="S98" s="24"/>
      <c r="T98" s="57"/>
      <c r="AT98" s="6" t="s">
        <v>136</v>
      </c>
      <c r="AU98" s="6" t="s">
        <v>22</v>
      </c>
    </row>
    <row r="99" spans="2:65" s="6" customFormat="1" ht="15.75" customHeight="1">
      <c r="B99" s="23"/>
      <c r="C99" s="145" t="s">
        <v>27</v>
      </c>
      <c r="D99" s="145" t="s">
        <v>130</v>
      </c>
      <c r="E99" s="146" t="s">
        <v>1232</v>
      </c>
      <c r="F99" s="147" t="s">
        <v>1233</v>
      </c>
      <c r="G99" s="148" t="s">
        <v>1152</v>
      </c>
      <c r="H99" s="149">
        <v>10</v>
      </c>
      <c r="I99" s="150"/>
      <c r="J99" s="151">
        <f>ROUND($I$99*$H$99,2)</f>
        <v>0</v>
      </c>
      <c r="K99" s="147"/>
      <c r="L99" s="43"/>
      <c r="M99" s="152"/>
      <c r="N99" s="153" t="s">
        <v>45</v>
      </c>
      <c r="O99" s="24"/>
      <c r="P99" s="154">
        <f>$O$99*$H$99</f>
        <v>0</v>
      </c>
      <c r="Q99" s="154">
        <v>0</v>
      </c>
      <c r="R99" s="154">
        <f>$Q$99*$H$99</f>
        <v>0</v>
      </c>
      <c r="S99" s="154">
        <v>0</v>
      </c>
      <c r="T99" s="155">
        <f>$S$99*$H$99</f>
        <v>0</v>
      </c>
      <c r="AR99" s="89" t="s">
        <v>87</v>
      </c>
      <c r="AT99" s="89" t="s">
        <v>130</v>
      </c>
      <c r="AU99" s="89" t="s">
        <v>22</v>
      </c>
      <c r="AY99" s="6" t="s">
        <v>128</v>
      </c>
      <c r="BE99" s="156">
        <f>IF($N$99="základní",$J$99,0)</f>
        <v>0</v>
      </c>
      <c r="BF99" s="156">
        <f>IF($N$99="snížená",$J$99,0)</f>
        <v>0</v>
      </c>
      <c r="BG99" s="156">
        <f>IF($N$99="zákl. přenesená",$J$99,0)</f>
        <v>0</v>
      </c>
      <c r="BH99" s="156">
        <f>IF($N$99="sníž. přenesená",$J$99,0)</f>
        <v>0</v>
      </c>
      <c r="BI99" s="156">
        <f>IF($N$99="nulová",$J$99,0)</f>
        <v>0</v>
      </c>
      <c r="BJ99" s="89" t="s">
        <v>22</v>
      </c>
      <c r="BK99" s="156">
        <f>ROUND($I$99*$H$99,2)</f>
        <v>0</v>
      </c>
      <c r="BL99" s="89" t="s">
        <v>87</v>
      </c>
      <c r="BM99" s="89" t="s">
        <v>1234</v>
      </c>
    </row>
    <row r="100" spans="2:47" s="6" customFormat="1" ht="16.5" customHeight="1">
      <c r="B100" s="23"/>
      <c r="C100" s="24"/>
      <c r="D100" s="157" t="s">
        <v>136</v>
      </c>
      <c r="E100" s="24"/>
      <c r="F100" s="158" t="s">
        <v>1233</v>
      </c>
      <c r="G100" s="24"/>
      <c r="H100" s="24"/>
      <c r="J100" s="24"/>
      <c r="K100" s="24"/>
      <c r="L100" s="43"/>
      <c r="M100" s="56"/>
      <c r="N100" s="24"/>
      <c r="O100" s="24"/>
      <c r="P100" s="24"/>
      <c r="Q100" s="24"/>
      <c r="R100" s="24"/>
      <c r="S100" s="24"/>
      <c r="T100" s="57"/>
      <c r="AT100" s="6" t="s">
        <v>136</v>
      </c>
      <c r="AU100" s="6" t="s">
        <v>22</v>
      </c>
    </row>
    <row r="101" spans="2:65" s="6" customFormat="1" ht="15.75" customHeight="1">
      <c r="B101" s="23"/>
      <c r="C101" s="145" t="s">
        <v>213</v>
      </c>
      <c r="D101" s="145" t="s">
        <v>130</v>
      </c>
      <c r="E101" s="146" t="s">
        <v>1235</v>
      </c>
      <c r="F101" s="147" t="s">
        <v>1236</v>
      </c>
      <c r="G101" s="148" t="s">
        <v>1152</v>
      </c>
      <c r="H101" s="149">
        <v>2</v>
      </c>
      <c r="I101" s="150"/>
      <c r="J101" s="151">
        <f>ROUND($I$101*$H$101,2)</f>
        <v>0</v>
      </c>
      <c r="K101" s="147"/>
      <c r="L101" s="43"/>
      <c r="M101" s="152"/>
      <c r="N101" s="153" t="s">
        <v>45</v>
      </c>
      <c r="O101" s="24"/>
      <c r="P101" s="154">
        <f>$O$101*$H$101</f>
        <v>0</v>
      </c>
      <c r="Q101" s="154">
        <v>0</v>
      </c>
      <c r="R101" s="154">
        <f>$Q$101*$H$101</f>
        <v>0</v>
      </c>
      <c r="S101" s="154">
        <v>0</v>
      </c>
      <c r="T101" s="155">
        <f>$S$101*$H$101</f>
        <v>0</v>
      </c>
      <c r="AR101" s="89" t="s">
        <v>87</v>
      </c>
      <c r="AT101" s="89" t="s">
        <v>130</v>
      </c>
      <c r="AU101" s="89" t="s">
        <v>22</v>
      </c>
      <c r="AY101" s="6" t="s">
        <v>128</v>
      </c>
      <c r="BE101" s="156">
        <f>IF($N$101="základní",$J$101,0)</f>
        <v>0</v>
      </c>
      <c r="BF101" s="156">
        <f>IF($N$101="snížená",$J$101,0)</f>
        <v>0</v>
      </c>
      <c r="BG101" s="156">
        <f>IF($N$101="zákl. přenesená",$J$101,0)</f>
        <v>0</v>
      </c>
      <c r="BH101" s="156">
        <f>IF($N$101="sníž. přenesená",$J$101,0)</f>
        <v>0</v>
      </c>
      <c r="BI101" s="156">
        <f>IF($N$101="nulová",$J$101,0)</f>
        <v>0</v>
      </c>
      <c r="BJ101" s="89" t="s">
        <v>22</v>
      </c>
      <c r="BK101" s="156">
        <f>ROUND($I$101*$H$101,2)</f>
        <v>0</v>
      </c>
      <c r="BL101" s="89" t="s">
        <v>87</v>
      </c>
      <c r="BM101" s="89" t="s">
        <v>1237</v>
      </c>
    </row>
    <row r="102" spans="2:47" s="6" customFormat="1" ht="16.5" customHeight="1">
      <c r="B102" s="23"/>
      <c r="C102" s="24"/>
      <c r="D102" s="157" t="s">
        <v>136</v>
      </c>
      <c r="E102" s="24"/>
      <c r="F102" s="158" t="s">
        <v>1236</v>
      </c>
      <c r="G102" s="24"/>
      <c r="H102" s="24"/>
      <c r="J102" s="24"/>
      <c r="K102" s="24"/>
      <c r="L102" s="43"/>
      <c r="M102" s="56"/>
      <c r="N102" s="24"/>
      <c r="O102" s="24"/>
      <c r="P102" s="24"/>
      <c r="Q102" s="24"/>
      <c r="R102" s="24"/>
      <c r="S102" s="24"/>
      <c r="T102" s="57"/>
      <c r="AT102" s="6" t="s">
        <v>136</v>
      </c>
      <c r="AU102" s="6" t="s">
        <v>22</v>
      </c>
    </row>
    <row r="103" spans="2:63" s="132" customFormat="1" ht="37.5" customHeight="1">
      <c r="B103" s="133"/>
      <c r="C103" s="134"/>
      <c r="D103" s="134" t="s">
        <v>73</v>
      </c>
      <c r="E103" s="135" t="s">
        <v>1180</v>
      </c>
      <c r="F103" s="135" t="s">
        <v>1181</v>
      </c>
      <c r="G103" s="134"/>
      <c r="H103" s="134"/>
      <c r="J103" s="136">
        <f>$BK$103</f>
        <v>0</v>
      </c>
      <c r="K103" s="134"/>
      <c r="L103" s="137"/>
      <c r="M103" s="138"/>
      <c r="N103" s="134"/>
      <c r="O103" s="134"/>
      <c r="P103" s="139">
        <f>SUM($P$104:$P$107)</f>
        <v>0</v>
      </c>
      <c r="Q103" s="134"/>
      <c r="R103" s="139">
        <f>SUM($R$104:$R$107)</f>
        <v>0</v>
      </c>
      <c r="S103" s="134"/>
      <c r="T103" s="140">
        <f>SUM($T$104:$T$107)</f>
        <v>0</v>
      </c>
      <c r="AR103" s="141" t="s">
        <v>22</v>
      </c>
      <c r="AT103" s="141" t="s">
        <v>73</v>
      </c>
      <c r="AU103" s="141" t="s">
        <v>74</v>
      </c>
      <c r="AY103" s="141" t="s">
        <v>128</v>
      </c>
      <c r="BK103" s="142">
        <f>SUM($BK$104:$BK$107)</f>
        <v>0</v>
      </c>
    </row>
    <row r="104" spans="2:65" s="6" customFormat="1" ht="15.75" customHeight="1">
      <c r="B104" s="23"/>
      <c r="C104" s="145" t="s">
        <v>218</v>
      </c>
      <c r="D104" s="145" t="s">
        <v>130</v>
      </c>
      <c r="E104" s="146" t="s">
        <v>1238</v>
      </c>
      <c r="F104" s="147" t="s">
        <v>1186</v>
      </c>
      <c r="G104" s="148" t="s">
        <v>1187</v>
      </c>
      <c r="H104" s="208"/>
      <c r="I104" s="150"/>
      <c r="J104" s="151">
        <f>ROUND($I$104*$H$104,2)</f>
        <v>0</v>
      </c>
      <c r="K104" s="147"/>
      <c r="L104" s="43"/>
      <c r="M104" s="152"/>
      <c r="N104" s="153" t="s">
        <v>45</v>
      </c>
      <c r="O104" s="24"/>
      <c r="P104" s="154">
        <f>$O$104*$H$104</f>
        <v>0</v>
      </c>
      <c r="Q104" s="154">
        <v>0</v>
      </c>
      <c r="R104" s="154">
        <f>$Q$104*$H$104</f>
        <v>0</v>
      </c>
      <c r="S104" s="154">
        <v>0</v>
      </c>
      <c r="T104" s="155">
        <f>$S$104*$H$104</f>
        <v>0</v>
      </c>
      <c r="AR104" s="89" t="s">
        <v>87</v>
      </c>
      <c r="AT104" s="89" t="s">
        <v>130</v>
      </c>
      <c r="AU104" s="89" t="s">
        <v>22</v>
      </c>
      <c r="AY104" s="6" t="s">
        <v>128</v>
      </c>
      <c r="BE104" s="156">
        <f>IF($N$104="základní",$J$104,0)</f>
        <v>0</v>
      </c>
      <c r="BF104" s="156">
        <f>IF($N$104="snížená",$J$104,0)</f>
        <v>0</v>
      </c>
      <c r="BG104" s="156">
        <f>IF($N$104="zákl. přenesená",$J$104,0)</f>
        <v>0</v>
      </c>
      <c r="BH104" s="156">
        <f>IF($N$104="sníž. přenesená",$J$104,0)</f>
        <v>0</v>
      </c>
      <c r="BI104" s="156">
        <f>IF($N$104="nulová",$J$104,0)</f>
        <v>0</v>
      </c>
      <c r="BJ104" s="89" t="s">
        <v>22</v>
      </c>
      <c r="BK104" s="156">
        <f>ROUND($I$104*$H$104,2)</f>
        <v>0</v>
      </c>
      <c r="BL104" s="89" t="s">
        <v>87</v>
      </c>
      <c r="BM104" s="89" t="s">
        <v>1239</v>
      </c>
    </row>
    <row r="105" spans="2:47" s="6" customFormat="1" ht="16.5" customHeight="1">
      <c r="B105" s="23"/>
      <c r="C105" s="24"/>
      <c r="D105" s="157" t="s">
        <v>136</v>
      </c>
      <c r="E105" s="24"/>
      <c r="F105" s="158" t="s">
        <v>1186</v>
      </c>
      <c r="G105" s="24"/>
      <c r="H105" s="24"/>
      <c r="J105" s="24"/>
      <c r="K105" s="24"/>
      <c r="L105" s="43"/>
      <c r="M105" s="56"/>
      <c r="N105" s="24"/>
      <c r="O105" s="24"/>
      <c r="P105" s="24"/>
      <c r="Q105" s="24"/>
      <c r="R105" s="24"/>
      <c r="S105" s="24"/>
      <c r="T105" s="57"/>
      <c r="AT105" s="6" t="s">
        <v>136</v>
      </c>
      <c r="AU105" s="6" t="s">
        <v>22</v>
      </c>
    </row>
    <row r="106" spans="2:65" s="6" customFormat="1" ht="15.75" customHeight="1">
      <c r="B106" s="23"/>
      <c r="C106" s="145" t="s">
        <v>223</v>
      </c>
      <c r="D106" s="145" t="s">
        <v>130</v>
      </c>
      <c r="E106" s="146" t="s">
        <v>1240</v>
      </c>
      <c r="F106" s="147" t="s">
        <v>843</v>
      </c>
      <c r="G106" s="148" t="s">
        <v>1187</v>
      </c>
      <c r="H106" s="208"/>
      <c r="I106" s="150"/>
      <c r="J106" s="151">
        <f>ROUND($I$106*$H$106,2)</f>
        <v>0</v>
      </c>
      <c r="K106" s="147"/>
      <c r="L106" s="43"/>
      <c r="M106" s="152"/>
      <c r="N106" s="153" t="s">
        <v>45</v>
      </c>
      <c r="O106" s="24"/>
      <c r="P106" s="154">
        <f>$O$106*$H$106</f>
        <v>0</v>
      </c>
      <c r="Q106" s="154">
        <v>0</v>
      </c>
      <c r="R106" s="154">
        <f>$Q$106*$H$106</f>
        <v>0</v>
      </c>
      <c r="S106" s="154">
        <v>0</v>
      </c>
      <c r="T106" s="155">
        <f>$S$106*$H$106</f>
        <v>0</v>
      </c>
      <c r="AR106" s="89" t="s">
        <v>87</v>
      </c>
      <c r="AT106" s="89" t="s">
        <v>130</v>
      </c>
      <c r="AU106" s="89" t="s">
        <v>22</v>
      </c>
      <c r="AY106" s="6" t="s">
        <v>128</v>
      </c>
      <c r="BE106" s="156">
        <f>IF($N$106="základní",$J$106,0)</f>
        <v>0</v>
      </c>
      <c r="BF106" s="156">
        <f>IF($N$106="snížená",$J$106,0)</f>
        <v>0</v>
      </c>
      <c r="BG106" s="156">
        <f>IF($N$106="zákl. přenesená",$J$106,0)</f>
        <v>0</v>
      </c>
      <c r="BH106" s="156">
        <f>IF($N$106="sníž. přenesená",$J$106,0)</f>
        <v>0</v>
      </c>
      <c r="BI106" s="156">
        <f>IF($N$106="nulová",$J$106,0)</f>
        <v>0</v>
      </c>
      <c r="BJ106" s="89" t="s">
        <v>22</v>
      </c>
      <c r="BK106" s="156">
        <f>ROUND($I$106*$H$106,2)</f>
        <v>0</v>
      </c>
      <c r="BL106" s="89" t="s">
        <v>87</v>
      </c>
      <c r="BM106" s="89" t="s">
        <v>1241</v>
      </c>
    </row>
    <row r="107" spans="2:47" s="6" customFormat="1" ht="16.5" customHeight="1">
      <c r="B107" s="23"/>
      <c r="C107" s="24"/>
      <c r="D107" s="157" t="s">
        <v>136</v>
      </c>
      <c r="E107" s="24"/>
      <c r="F107" s="158" t="s">
        <v>843</v>
      </c>
      <c r="G107" s="24"/>
      <c r="H107" s="24"/>
      <c r="J107" s="24"/>
      <c r="K107" s="24"/>
      <c r="L107" s="43"/>
      <c r="M107" s="56"/>
      <c r="N107" s="24"/>
      <c r="O107" s="24"/>
      <c r="P107" s="24"/>
      <c r="Q107" s="24"/>
      <c r="R107" s="24"/>
      <c r="S107" s="24"/>
      <c r="T107" s="57"/>
      <c r="AT107" s="6" t="s">
        <v>136</v>
      </c>
      <c r="AU107" s="6" t="s">
        <v>22</v>
      </c>
    </row>
    <row r="108" spans="2:63" s="132" customFormat="1" ht="37.5" customHeight="1">
      <c r="B108" s="133"/>
      <c r="C108" s="134"/>
      <c r="D108" s="134" t="s">
        <v>73</v>
      </c>
      <c r="E108" s="135" t="s">
        <v>1242</v>
      </c>
      <c r="F108" s="135" t="s">
        <v>1243</v>
      </c>
      <c r="G108" s="134"/>
      <c r="H108" s="134"/>
      <c r="J108" s="136">
        <f>$BK$108</f>
        <v>0</v>
      </c>
      <c r="K108" s="134"/>
      <c r="L108" s="137"/>
      <c r="M108" s="138"/>
      <c r="N108" s="134"/>
      <c r="O108" s="134"/>
      <c r="P108" s="139">
        <f>SUM($P$109:$P$112)</f>
        <v>0</v>
      </c>
      <c r="Q108" s="134"/>
      <c r="R108" s="139">
        <f>SUM($R$109:$R$112)</f>
        <v>0</v>
      </c>
      <c r="S108" s="134"/>
      <c r="T108" s="140">
        <f>SUM($T$109:$T$112)</f>
        <v>0</v>
      </c>
      <c r="AR108" s="141" t="s">
        <v>22</v>
      </c>
      <c r="AT108" s="141" t="s">
        <v>73</v>
      </c>
      <c r="AU108" s="141" t="s">
        <v>74</v>
      </c>
      <c r="AY108" s="141" t="s">
        <v>128</v>
      </c>
      <c r="BK108" s="142">
        <f>SUM($BK$109:$BK$112)</f>
        <v>0</v>
      </c>
    </row>
    <row r="109" spans="2:65" s="6" customFormat="1" ht="15.75" customHeight="1">
      <c r="B109" s="23"/>
      <c r="C109" s="145" t="s">
        <v>233</v>
      </c>
      <c r="D109" s="145" t="s">
        <v>130</v>
      </c>
      <c r="E109" s="146" t="s">
        <v>1244</v>
      </c>
      <c r="F109" s="147" t="s">
        <v>1245</v>
      </c>
      <c r="G109" s="148" t="s">
        <v>1194</v>
      </c>
      <c r="H109" s="149">
        <v>10</v>
      </c>
      <c r="I109" s="150"/>
      <c r="J109" s="151">
        <f>ROUND($I$109*$H$109,2)</f>
        <v>0</v>
      </c>
      <c r="K109" s="147"/>
      <c r="L109" s="43"/>
      <c r="M109" s="152"/>
      <c r="N109" s="153" t="s">
        <v>45</v>
      </c>
      <c r="O109" s="24"/>
      <c r="P109" s="154">
        <f>$O$109*$H$109</f>
        <v>0</v>
      </c>
      <c r="Q109" s="154">
        <v>0</v>
      </c>
      <c r="R109" s="154">
        <f>$Q$109*$H$109</f>
        <v>0</v>
      </c>
      <c r="S109" s="154">
        <v>0</v>
      </c>
      <c r="T109" s="155">
        <f>$S$109*$H$109</f>
        <v>0</v>
      </c>
      <c r="AR109" s="89" t="s">
        <v>87</v>
      </c>
      <c r="AT109" s="89" t="s">
        <v>130</v>
      </c>
      <c r="AU109" s="89" t="s">
        <v>22</v>
      </c>
      <c r="AY109" s="6" t="s">
        <v>128</v>
      </c>
      <c r="BE109" s="156">
        <f>IF($N$109="základní",$J$109,0)</f>
        <v>0</v>
      </c>
      <c r="BF109" s="156">
        <f>IF($N$109="snížená",$J$109,0)</f>
        <v>0</v>
      </c>
      <c r="BG109" s="156">
        <f>IF($N$109="zákl. přenesená",$J$109,0)</f>
        <v>0</v>
      </c>
      <c r="BH109" s="156">
        <f>IF($N$109="sníž. přenesená",$J$109,0)</f>
        <v>0</v>
      </c>
      <c r="BI109" s="156">
        <f>IF($N$109="nulová",$J$109,0)</f>
        <v>0</v>
      </c>
      <c r="BJ109" s="89" t="s">
        <v>22</v>
      </c>
      <c r="BK109" s="156">
        <f>ROUND($I$109*$H$109,2)</f>
        <v>0</v>
      </c>
      <c r="BL109" s="89" t="s">
        <v>87</v>
      </c>
      <c r="BM109" s="89" t="s">
        <v>1246</v>
      </c>
    </row>
    <row r="110" spans="2:47" s="6" customFormat="1" ht="16.5" customHeight="1">
      <c r="B110" s="23"/>
      <c r="C110" s="24"/>
      <c r="D110" s="157" t="s">
        <v>136</v>
      </c>
      <c r="E110" s="24"/>
      <c r="F110" s="158" t="s">
        <v>1245</v>
      </c>
      <c r="G110" s="24"/>
      <c r="H110" s="24"/>
      <c r="J110" s="24"/>
      <c r="K110" s="24"/>
      <c r="L110" s="43"/>
      <c r="M110" s="56"/>
      <c r="N110" s="24"/>
      <c r="O110" s="24"/>
      <c r="P110" s="24"/>
      <c r="Q110" s="24"/>
      <c r="R110" s="24"/>
      <c r="S110" s="24"/>
      <c r="T110" s="57"/>
      <c r="AT110" s="6" t="s">
        <v>136</v>
      </c>
      <c r="AU110" s="6" t="s">
        <v>22</v>
      </c>
    </row>
    <row r="111" spans="2:65" s="6" customFormat="1" ht="15.75" customHeight="1">
      <c r="B111" s="23"/>
      <c r="C111" s="145" t="s">
        <v>8</v>
      </c>
      <c r="D111" s="145" t="s">
        <v>130</v>
      </c>
      <c r="E111" s="146" t="s">
        <v>1247</v>
      </c>
      <c r="F111" s="147" t="s">
        <v>1200</v>
      </c>
      <c r="G111" s="148" t="s">
        <v>1201</v>
      </c>
      <c r="H111" s="149">
        <v>1</v>
      </c>
      <c r="I111" s="150"/>
      <c r="J111" s="151">
        <f>ROUND($I$111*$H$111,2)</f>
        <v>0</v>
      </c>
      <c r="K111" s="147"/>
      <c r="L111" s="43"/>
      <c r="M111" s="152"/>
      <c r="N111" s="153" t="s">
        <v>45</v>
      </c>
      <c r="O111" s="24"/>
      <c r="P111" s="154">
        <f>$O$111*$H$111</f>
        <v>0</v>
      </c>
      <c r="Q111" s="154">
        <v>0</v>
      </c>
      <c r="R111" s="154">
        <f>$Q$111*$H$111</f>
        <v>0</v>
      </c>
      <c r="S111" s="154">
        <v>0</v>
      </c>
      <c r="T111" s="155">
        <f>$S$111*$H$111</f>
        <v>0</v>
      </c>
      <c r="AR111" s="89" t="s">
        <v>87</v>
      </c>
      <c r="AT111" s="89" t="s">
        <v>130</v>
      </c>
      <c r="AU111" s="89" t="s">
        <v>22</v>
      </c>
      <c r="AY111" s="6" t="s">
        <v>128</v>
      </c>
      <c r="BE111" s="156">
        <f>IF($N$111="základní",$J$111,0)</f>
        <v>0</v>
      </c>
      <c r="BF111" s="156">
        <f>IF($N$111="snížená",$J$111,0)</f>
        <v>0</v>
      </c>
      <c r="BG111" s="156">
        <f>IF($N$111="zákl. přenesená",$J$111,0)</f>
        <v>0</v>
      </c>
      <c r="BH111" s="156">
        <f>IF($N$111="sníž. přenesená",$J$111,0)</f>
        <v>0</v>
      </c>
      <c r="BI111" s="156">
        <f>IF($N$111="nulová",$J$111,0)</f>
        <v>0</v>
      </c>
      <c r="BJ111" s="89" t="s">
        <v>22</v>
      </c>
      <c r="BK111" s="156">
        <f>ROUND($I$111*$H$111,2)</f>
        <v>0</v>
      </c>
      <c r="BL111" s="89" t="s">
        <v>87</v>
      </c>
      <c r="BM111" s="89" t="s">
        <v>1248</v>
      </c>
    </row>
    <row r="112" spans="2:47" s="6" customFormat="1" ht="16.5" customHeight="1">
      <c r="B112" s="23"/>
      <c r="C112" s="24"/>
      <c r="D112" s="157" t="s">
        <v>136</v>
      </c>
      <c r="E112" s="24"/>
      <c r="F112" s="158" t="s">
        <v>1200</v>
      </c>
      <c r="G112" s="24"/>
      <c r="H112" s="24"/>
      <c r="J112" s="24"/>
      <c r="K112" s="24"/>
      <c r="L112" s="43"/>
      <c r="M112" s="209"/>
      <c r="N112" s="210"/>
      <c r="O112" s="210"/>
      <c r="P112" s="210"/>
      <c r="Q112" s="210"/>
      <c r="R112" s="210"/>
      <c r="S112" s="210"/>
      <c r="T112" s="211"/>
      <c r="AT112" s="6" t="s">
        <v>136</v>
      </c>
      <c r="AU112" s="6" t="s">
        <v>22</v>
      </c>
    </row>
    <row r="113" spans="2:12" s="6" customFormat="1" ht="7.5" customHeight="1">
      <c r="B113" s="38"/>
      <c r="C113" s="39"/>
      <c r="D113" s="39"/>
      <c r="E113" s="39"/>
      <c r="F113" s="39"/>
      <c r="G113" s="39"/>
      <c r="H113" s="39"/>
      <c r="I113" s="101"/>
      <c r="J113" s="39"/>
      <c r="K113" s="39"/>
      <c r="L113" s="43"/>
    </row>
    <row r="1191" s="2" customFormat="1" ht="14.25" customHeight="1"/>
  </sheetData>
  <sheetProtection password="CC35" sheet="1" objects="1" scenarios="1" formatColumns="0" formatRows="0" sort="0" autoFilter="0"/>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27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56" s="2" customFormat="1" ht="37.5" customHeight="1">
      <c r="C2" s="2"/>
      <c r="L2" s="248"/>
      <c r="M2" s="213"/>
      <c r="N2" s="213"/>
      <c r="O2" s="213"/>
      <c r="P2" s="213"/>
      <c r="Q2" s="213"/>
      <c r="R2" s="213"/>
      <c r="S2" s="213"/>
      <c r="T2" s="213"/>
      <c r="U2" s="213"/>
      <c r="V2" s="213"/>
      <c r="AT2" s="2" t="s">
        <v>92</v>
      </c>
      <c r="AZ2" s="6" t="s">
        <v>1249</v>
      </c>
      <c r="BA2" s="6" t="s">
        <v>1250</v>
      </c>
      <c r="BB2" s="6" t="s">
        <v>153</v>
      </c>
      <c r="BC2" s="6" t="s">
        <v>1251</v>
      </c>
      <c r="BD2" s="6" t="s">
        <v>81</v>
      </c>
    </row>
    <row r="3" spans="2:46" s="2" customFormat="1" ht="7.5" customHeight="1">
      <c r="B3" s="7"/>
      <c r="C3" s="8"/>
      <c r="D3" s="8"/>
      <c r="E3" s="8"/>
      <c r="F3" s="8"/>
      <c r="G3" s="8"/>
      <c r="H3" s="8"/>
      <c r="I3" s="87"/>
      <c r="J3" s="8"/>
      <c r="K3" s="9"/>
      <c r="AT3" s="2" t="s">
        <v>81</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1252</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ROUND($J$90,2)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ROUND(SUM($BE$90:$BE$270),2)</f>
        <v>0</v>
      </c>
      <c r="G30" s="24"/>
      <c r="H30" s="24"/>
      <c r="I30" s="97">
        <v>0.21</v>
      </c>
      <c r="J30" s="96">
        <f>ROUND(ROUND((SUM($BE$90:$BE$270)),2)*$I$30,2)</f>
        <v>0</v>
      </c>
      <c r="K30" s="27"/>
    </row>
    <row r="31" spans="2:11" s="6" customFormat="1" ht="15" customHeight="1">
      <c r="B31" s="23"/>
      <c r="C31" s="24"/>
      <c r="D31" s="24"/>
      <c r="E31" s="30" t="s">
        <v>46</v>
      </c>
      <c r="F31" s="96">
        <f>ROUND(SUM($BF$90:$BF$270),2)</f>
        <v>0</v>
      </c>
      <c r="G31" s="24"/>
      <c r="H31" s="24"/>
      <c r="I31" s="97">
        <v>0.15</v>
      </c>
      <c r="J31" s="96">
        <f>ROUND(ROUND((SUM($BF$90:$BF$270)),2)*$I$31,2)</f>
        <v>0</v>
      </c>
      <c r="K31" s="27"/>
    </row>
    <row r="32" spans="2:11" s="6" customFormat="1" ht="15" customHeight="1" hidden="1">
      <c r="B32" s="23"/>
      <c r="C32" s="24"/>
      <c r="D32" s="24"/>
      <c r="E32" s="30" t="s">
        <v>47</v>
      </c>
      <c r="F32" s="96">
        <f>ROUND(SUM($BG$90:$BG$270),2)</f>
        <v>0</v>
      </c>
      <c r="G32" s="24"/>
      <c r="H32" s="24"/>
      <c r="I32" s="97">
        <v>0.21</v>
      </c>
      <c r="J32" s="96">
        <v>0</v>
      </c>
      <c r="K32" s="27"/>
    </row>
    <row r="33" spans="2:11" s="6" customFormat="1" ht="15" customHeight="1" hidden="1">
      <c r="B33" s="23"/>
      <c r="C33" s="24"/>
      <c r="D33" s="24"/>
      <c r="E33" s="30" t="s">
        <v>48</v>
      </c>
      <c r="F33" s="96">
        <f>ROUND(SUM($BH$90:$BH$270),2)</f>
        <v>0</v>
      </c>
      <c r="G33" s="24"/>
      <c r="H33" s="24"/>
      <c r="I33" s="97">
        <v>0.15</v>
      </c>
      <c r="J33" s="96">
        <v>0</v>
      </c>
      <c r="K33" s="27"/>
    </row>
    <row r="34" spans="2:11" s="6" customFormat="1" ht="15" customHeight="1" hidden="1">
      <c r="B34" s="23"/>
      <c r="C34" s="24"/>
      <c r="D34" s="24"/>
      <c r="E34" s="30" t="s">
        <v>49</v>
      </c>
      <c r="F34" s="96">
        <f>ROUND(SUM($BI$90:$BI$270),2)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5 - Dešťová kanalizace</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$J$90</f>
        <v>0</v>
      </c>
      <c r="K56" s="27"/>
      <c r="AU56" s="6" t="s">
        <v>104</v>
      </c>
    </row>
    <row r="57" spans="2:11" s="73" customFormat="1" ht="25.5" customHeight="1">
      <c r="B57" s="108"/>
      <c r="C57" s="109"/>
      <c r="D57" s="110" t="s">
        <v>105</v>
      </c>
      <c r="E57" s="110"/>
      <c r="F57" s="110"/>
      <c r="G57" s="110"/>
      <c r="H57" s="110"/>
      <c r="I57" s="111"/>
      <c r="J57" s="112">
        <f>$J$91</f>
        <v>0</v>
      </c>
      <c r="K57" s="113"/>
    </row>
    <row r="58" spans="2:11" s="114" customFormat="1" ht="21" customHeight="1">
      <c r="B58" s="115"/>
      <c r="C58" s="116"/>
      <c r="D58" s="117" t="s">
        <v>106</v>
      </c>
      <c r="E58" s="117"/>
      <c r="F58" s="117"/>
      <c r="G58" s="117"/>
      <c r="H58" s="117"/>
      <c r="I58" s="118"/>
      <c r="J58" s="119">
        <f>$J$92</f>
        <v>0</v>
      </c>
      <c r="K58" s="120"/>
    </row>
    <row r="59" spans="2:11" s="114" customFormat="1" ht="21" customHeight="1">
      <c r="B59" s="115"/>
      <c r="C59" s="116"/>
      <c r="D59" s="117" t="s">
        <v>252</v>
      </c>
      <c r="E59" s="117"/>
      <c r="F59" s="117"/>
      <c r="G59" s="117"/>
      <c r="H59" s="117"/>
      <c r="I59" s="118"/>
      <c r="J59" s="119">
        <f>$J$149</f>
        <v>0</v>
      </c>
      <c r="K59" s="120"/>
    </row>
    <row r="60" spans="2:11" s="114" customFormat="1" ht="21" customHeight="1">
      <c r="B60" s="115"/>
      <c r="C60" s="116"/>
      <c r="D60" s="117" t="s">
        <v>1253</v>
      </c>
      <c r="E60" s="117"/>
      <c r="F60" s="117"/>
      <c r="G60" s="117"/>
      <c r="H60" s="117"/>
      <c r="I60" s="118"/>
      <c r="J60" s="119">
        <f>$J$159</f>
        <v>0</v>
      </c>
      <c r="K60" s="120"/>
    </row>
    <row r="61" spans="2:11" s="114" customFormat="1" ht="21" customHeight="1">
      <c r="B61" s="115"/>
      <c r="C61" s="116"/>
      <c r="D61" s="117" t="s">
        <v>253</v>
      </c>
      <c r="E61" s="117"/>
      <c r="F61" s="117"/>
      <c r="G61" s="117"/>
      <c r="H61" s="117"/>
      <c r="I61" s="118"/>
      <c r="J61" s="119">
        <f>$J$170</f>
        <v>0</v>
      </c>
      <c r="K61" s="120"/>
    </row>
    <row r="62" spans="2:11" s="114" customFormat="1" ht="21" customHeight="1">
      <c r="B62" s="115"/>
      <c r="C62" s="116"/>
      <c r="D62" s="117" t="s">
        <v>254</v>
      </c>
      <c r="E62" s="117"/>
      <c r="F62" s="117"/>
      <c r="G62" s="117"/>
      <c r="H62" s="117"/>
      <c r="I62" s="118"/>
      <c r="J62" s="119">
        <f>$J$189</f>
        <v>0</v>
      </c>
      <c r="K62" s="120"/>
    </row>
    <row r="63" spans="2:11" s="114" customFormat="1" ht="21" customHeight="1">
      <c r="B63" s="115"/>
      <c r="C63" s="116"/>
      <c r="D63" s="117" t="s">
        <v>1254</v>
      </c>
      <c r="E63" s="117"/>
      <c r="F63" s="117"/>
      <c r="G63" s="117"/>
      <c r="H63" s="117"/>
      <c r="I63" s="118"/>
      <c r="J63" s="119">
        <f>$J$194</f>
        <v>0</v>
      </c>
      <c r="K63" s="120"/>
    </row>
    <row r="64" spans="2:11" s="114" customFormat="1" ht="21" customHeight="1">
      <c r="B64" s="115"/>
      <c r="C64" s="116"/>
      <c r="D64" s="117" t="s">
        <v>107</v>
      </c>
      <c r="E64" s="117"/>
      <c r="F64" s="117"/>
      <c r="G64" s="117"/>
      <c r="H64" s="117"/>
      <c r="I64" s="118"/>
      <c r="J64" s="119">
        <f>$J$224</f>
        <v>0</v>
      </c>
      <c r="K64" s="120"/>
    </row>
    <row r="65" spans="2:11" s="114" customFormat="1" ht="15.75" customHeight="1">
      <c r="B65" s="115"/>
      <c r="C65" s="116"/>
      <c r="D65" s="117" t="s">
        <v>255</v>
      </c>
      <c r="E65" s="117"/>
      <c r="F65" s="117"/>
      <c r="G65" s="117"/>
      <c r="H65" s="117"/>
      <c r="I65" s="118"/>
      <c r="J65" s="119">
        <f>$J$225</f>
        <v>0</v>
      </c>
      <c r="K65" s="120"/>
    </row>
    <row r="66" spans="2:11" s="114" customFormat="1" ht="15.75" customHeight="1">
      <c r="B66" s="115"/>
      <c r="C66" s="116"/>
      <c r="D66" s="117" t="s">
        <v>1255</v>
      </c>
      <c r="E66" s="117"/>
      <c r="F66" s="117"/>
      <c r="G66" s="117"/>
      <c r="H66" s="117"/>
      <c r="I66" s="118"/>
      <c r="J66" s="119">
        <f>$J$237</f>
        <v>0</v>
      </c>
      <c r="K66" s="120"/>
    </row>
    <row r="67" spans="2:11" s="114" customFormat="1" ht="21" customHeight="1">
      <c r="B67" s="115"/>
      <c r="C67" s="116"/>
      <c r="D67" s="117" t="s">
        <v>108</v>
      </c>
      <c r="E67" s="117"/>
      <c r="F67" s="117"/>
      <c r="G67" s="117"/>
      <c r="H67" s="117"/>
      <c r="I67" s="118"/>
      <c r="J67" s="119">
        <f>$J$252</f>
        <v>0</v>
      </c>
      <c r="K67" s="120"/>
    </row>
    <row r="68" spans="2:11" s="114" customFormat="1" ht="21" customHeight="1">
      <c r="B68" s="115"/>
      <c r="C68" s="116"/>
      <c r="D68" s="117" t="s">
        <v>258</v>
      </c>
      <c r="E68" s="117"/>
      <c r="F68" s="117"/>
      <c r="G68" s="117"/>
      <c r="H68" s="117"/>
      <c r="I68" s="118"/>
      <c r="J68" s="119">
        <f>$J$263</f>
        <v>0</v>
      </c>
      <c r="K68" s="120"/>
    </row>
    <row r="69" spans="2:11" s="73" customFormat="1" ht="25.5" customHeight="1">
      <c r="B69" s="108"/>
      <c r="C69" s="109"/>
      <c r="D69" s="110" t="s">
        <v>109</v>
      </c>
      <c r="E69" s="110"/>
      <c r="F69" s="110"/>
      <c r="G69" s="110"/>
      <c r="H69" s="110"/>
      <c r="I69" s="111"/>
      <c r="J69" s="112">
        <f>$J$267</f>
        <v>0</v>
      </c>
      <c r="K69" s="113"/>
    </row>
    <row r="70" spans="2:11" s="114" customFormat="1" ht="21" customHeight="1">
      <c r="B70" s="115"/>
      <c r="C70" s="116"/>
      <c r="D70" s="117" t="s">
        <v>1256</v>
      </c>
      <c r="E70" s="117"/>
      <c r="F70" s="117"/>
      <c r="G70" s="117"/>
      <c r="H70" s="117"/>
      <c r="I70" s="118"/>
      <c r="J70" s="119">
        <f>$J$268</f>
        <v>0</v>
      </c>
      <c r="K70" s="120"/>
    </row>
    <row r="71" spans="2:11" s="6" customFormat="1" ht="22.5" customHeight="1">
      <c r="B71" s="23"/>
      <c r="C71" s="24"/>
      <c r="D71" s="24"/>
      <c r="E71" s="24"/>
      <c r="F71" s="24"/>
      <c r="G71" s="24"/>
      <c r="H71" s="24"/>
      <c r="J71" s="24"/>
      <c r="K71" s="27"/>
    </row>
    <row r="72" spans="2:11" s="6" customFormat="1" ht="7.5" customHeight="1">
      <c r="B72" s="38"/>
      <c r="C72" s="39"/>
      <c r="D72" s="39"/>
      <c r="E72" s="39"/>
      <c r="F72" s="39"/>
      <c r="G72" s="39"/>
      <c r="H72" s="39"/>
      <c r="I72" s="101"/>
      <c r="J72" s="39"/>
      <c r="K72" s="40"/>
    </row>
    <row r="76" spans="2:12" s="6" customFormat="1" ht="7.5" customHeight="1">
      <c r="B76" s="41"/>
      <c r="C76" s="42"/>
      <c r="D76" s="42"/>
      <c r="E76" s="42"/>
      <c r="F76" s="42"/>
      <c r="G76" s="42"/>
      <c r="H76" s="42"/>
      <c r="I76" s="103"/>
      <c r="J76" s="42"/>
      <c r="K76" s="42"/>
      <c r="L76" s="43"/>
    </row>
    <row r="77" spans="2:12" s="6" customFormat="1" ht="37.5" customHeight="1">
      <c r="B77" s="23"/>
      <c r="C77" s="12" t="s">
        <v>111</v>
      </c>
      <c r="D77" s="24"/>
      <c r="E77" s="24"/>
      <c r="F77" s="24"/>
      <c r="G77" s="24"/>
      <c r="H77" s="24"/>
      <c r="J77" s="24"/>
      <c r="K77" s="24"/>
      <c r="L77" s="43"/>
    </row>
    <row r="78" spans="2:12" s="6" customFormat="1" ht="7.5" customHeight="1">
      <c r="B78" s="23"/>
      <c r="C78" s="24"/>
      <c r="D78" s="24"/>
      <c r="E78" s="24"/>
      <c r="F78" s="24"/>
      <c r="G78" s="24"/>
      <c r="H78" s="24"/>
      <c r="J78" s="24"/>
      <c r="K78" s="24"/>
      <c r="L78" s="43"/>
    </row>
    <row r="79" spans="2:12" s="6" customFormat="1" ht="15" customHeight="1">
      <c r="B79" s="23"/>
      <c r="C79" s="19" t="s">
        <v>16</v>
      </c>
      <c r="D79" s="24"/>
      <c r="E79" s="24"/>
      <c r="F79" s="24"/>
      <c r="G79" s="24"/>
      <c r="H79" s="24"/>
      <c r="J79" s="24"/>
      <c r="K79" s="24"/>
      <c r="L79" s="43"/>
    </row>
    <row r="80" spans="2:12" s="6" customFormat="1" ht="16.5" customHeight="1">
      <c r="B80" s="23"/>
      <c r="C80" s="24"/>
      <c r="D80" s="24"/>
      <c r="E80" s="249" t="str">
        <f>$E$7</f>
        <v>Sklad posypového materiálu - areál SÚS Rokycany</v>
      </c>
      <c r="F80" s="224"/>
      <c r="G80" s="224"/>
      <c r="H80" s="224"/>
      <c r="J80" s="24"/>
      <c r="K80" s="24"/>
      <c r="L80" s="43"/>
    </row>
    <row r="81" spans="2:12" s="6" customFormat="1" ht="15" customHeight="1">
      <c r="B81" s="23"/>
      <c r="C81" s="19" t="s">
        <v>98</v>
      </c>
      <c r="D81" s="24"/>
      <c r="E81" s="24"/>
      <c r="F81" s="24"/>
      <c r="G81" s="24"/>
      <c r="H81" s="24"/>
      <c r="J81" s="24"/>
      <c r="K81" s="24"/>
      <c r="L81" s="43"/>
    </row>
    <row r="82" spans="2:12" s="6" customFormat="1" ht="19.5" customHeight="1">
      <c r="B82" s="23"/>
      <c r="C82" s="24"/>
      <c r="D82" s="24"/>
      <c r="E82" s="232" t="str">
        <f>$E$9</f>
        <v>5 - Dešťová kanalizace</v>
      </c>
      <c r="F82" s="224"/>
      <c r="G82" s="224"/>
      <c r="H82" s="224"/>
      <c r="J82" s="24"/>
      <c r="K82" s="24"/>
      <c r="L82" s="43"/>
    </row>
    <row r="83" spans="2:12" s="6" customFormat="1" ht="7.5" customHeight="1">
      <c r="B83" s="23"/>
      <c r="C83" s="24"/>
      <c r="D83" s="24"/>
      <c r="E83" s="24"/>
      <c r="F83" s="24"/>
      <c r="G83" s="24"/>
      <c r="H83" s="24"/>
      <c r="J83" s="24"/>
      <c r="K83" s="24"/>
      <c r="L83" s="43"/>
    </row>
    <row r="84" spans="2:12" s="6" customFormat="1" ht="18.75" customHeight="1">
      <c r="B84" s="23"/>
      <c r="C84" s="19" t="s">
        <v>23</v>
      </c>
      <c r="D84" s="24"/>
      <c r="E84" s="24"/>
      <c r="F84" s="17" t="str">
        <f>$F$12</f>
        <v>Roháčova 773, 337 01 Rokycany </v>
      </c>
      <c r="G84" s="24"/>
      <c r="H84" s="24"/>
      <c r="I84" s="88" t="s">
        <v>25</v>
      </c>
      <c r="J84" s="52" t="str">
        <f>IF($J$12="","",$J$12)</f>
        <v>08.02.2016</v>
      </c>
      <c r="K84" s="24"/>
      <c r="L84" s="43"/>
    </row>
    <row r="85" spans="2:12" s="6" customFormat="1" ht="7.5" customHeight="1">
      <c r="B85" s="23"/>
      <c r="C85" s="24"/>
      <c r="D85" s="24"/>
      <c r="E85" s="24"/>
      <c r="F85" s="24"/>
      <c r="G85" s="24"/>
      <c r="H85" s="24"/>
      <c r="J85" s="24"/>
      <c r="K85" s="24"/>
      <c r="L85" s="43"/>
    </row>
    <row r="86" spans="2:12" s="6" customFormat="1" ht="15.75" customHeight="1">
      <c r="B86" s="23"/>
      <c r="C86" s="19" t="s">
        <v>29</v>
      </c>
      <c r="D86" s="24"/>
      <c r="E86" s="24"/>
      <c r="F86" s="17" t="str">
        <f>$E$15</f>
        <v>Správa a údržba silnic Plzeňského kraje, příspěvko</v>
      </c>
      <c r="G86" s="24"/>
      <c r="H86" s="24"/>
      <c r="I86" s="88" t="s">
        <v>35</v>
      </c>
      <c r="J86" s="17" t="str">
        <f>$E$21</f>
        <v>projectstudio8 s.r.o.</v>
      </c>
      <c r="K86" s="24"/>
      <c r="L86" s="43"/>
    </row>
    <row r="87" spans="2:12" s="6" customFormat="1" ht="15" customHeight="1">
      <c r="B87" s="23"/>
      <c r="C87" s="19" t="s">
        <v>33</v>
      </c>
      <c r="D87" s="24"/>
      <c r="E87" s="24"/>
      <c r="F87" s="17">
        <f>IF($E$18="","",$E$18)</f>
      </c>
      <c r="G87" s="24"/>
      <c r="H87" s="24"/>
      <c r="J87" s="24"/>
      <c r="K87" s="24"/>
      <c r="L87" s="43"/>
    </row>
    <row r="88" spans="2:12" s="6" customFormat="1" ht="11.25" customHeight="1">
      <c r="B88" s="23"/>
      <c r="C88" s="24"/>
      <c r="D88" s="24"/>
      <c r="E88" s="24"/>
      <c r="F88" s="24"/>
      <c r="G88" s="24"/>
      <c r="H88" s="24"/>
      <c r="J88" s="24"/>
      <c r="K88" s="24"/>
      <c r="L88" s="43"/>
    </row>
    <row r="89" spans="2:20" s="121" customFormat="1" ht="30" customHeight="1">
      <c r="B89" s="122"/>
      <c r="C89" s="123" t="s">
        <v>112</v>
      </c>
      <c r="D89" s="124" t="s">
        <v>59</v>
      </c>
      <c r="E89" s="124" t="s">
        <v>55</v>
      </c>
      <c r="F89" s="124" t="s">
        <v>113</v>
      </c>
      <c r="G89" s="124" t="s">
        <v>114</v>
      </c>
      <c r="H89" s="124" t="s">
        <v>115</v>
      </c>
      <c r="I89" s="125" t="s">
        <v>116</v>
      </c>
      <c r="J89" s="124" t="s">
        <v>117</v>
      </c>
      <c r="K89" s="126" t="s">
        <v>118</v>
      </c>
      <c r="L89" s="127"/>
      <c r="M89" s="59" t="s">
        <v>119</v>
      </c>
      <c r="N89" s="60" t="s">
        <v>44</v>
      </c>
      <c r="O89" s="60" t="s">
        <v>120</v>
      </c>
      <c r="P89" s="60" t="s">
        <v>121</v>
      </c>
      <c r="Q89" s="60" t="s">
        <v>122</v>
      </c>
      <c r="R89" s="60" t="s">
        <v>123</v>
      </c>
      <c r="S89" s="60" t="s">
        <v>124</v>
      </c>
      <c r="T89" s="61" t="s">
        <v>125</v>
      </c>
    </row>
    <row r="90" spans="2:63" s="6" customFormat="1" ht="30" customHeight="1">
      <c r="B90" s="23"/>
      <c r="C90" s="66" t="s">
        <v>103</v>
      </c>
      <c r="D90" s="24"/>
      <c r="E90" s="24"/>
      <c r="F90" s="24"/>
      <c r="G90" s="24"/>
      <c r="H90" s="24"/>
      <c r="J90" s="128">
        <f>$BK$90</f>
        <v>0</v>
      </c>
      <c r="K90" s="24"/>
      <c r="L90" s="43"/>
      <c r="M90" s="63"/>
      <c r="N90" s="64"/>
      <c r="O90" s="64"/>
      <c r="P90" s="129">
        <f>$P$91+$P$267</f>
        <v>0</v>
      </c>
      <c r="Q90" s="64"/>
      <c r="R90" s="129">
        <f>$R$91+$R$267</f>
        <v>96.72784632000001</v>
      </c>
      <c r="S90" s="64"/>
      <c r="T90" s="130">
        <f>$T$91+$T$267</f>
        <v>19.355024999999998</v>
      </c>
      <c r="AT90" s="6" t="s">
        <v>73</v>
      </c>
      <c r="AU90" s="6" t="s">
        <v>104</v>
      </c>
      <c r="BK90" s="131">
        <f>$BK$91+$BK$267</f>
        <v>0</v>
      </c>
    </row>
    <row r="91" spans="2:63" s="132" customFormat="1" ht="37.5" customHeight="1">
      <c r="B91" s="133"/>
      <c r="C91" s="134"/>
      <c r="D91" s="134" t="s">
        <v>73</v>
      </c>
      <c r="E91" s="135" t="s">
        <v>126</v>
      </c>
      <c r="F91" s="135" t="s">
        <v>127</v>
      </c>
      <c r="G91" s="134"/>
      <c r="H91" s="134"/>
      <c r="J91" s="136">
        <f>$BK$91</f>
        <v>0</v>
      </c>
      <c r="K91" s="134"/>
      <c r="L91" s="137"/>
      <c r="M91" s="138"/>
      <c r="N91" s="134"/>
      <c r="O91" s="134"/>
      <c r="P91" s="139">
        <f>$P$92+$P$149+$P$159+$P$170+$P$189+$P$194+$P$224+$P$252+$P$263</f>
        <v>0</v>
      </c>
      <c r="Q91" s="134"/>
      <c r="R91" s="139">
        <f>$R$92+$R$149+$R$159+$R$170+$R$189+$R$194+$R$224+$R$252+$R$263</f>
        <v>96.72334632000002</v>
      </c>
      <c r="S91" s="134"/>
      <c r="T91" s="140">
        <f>$T$92+$T$149+$T$159+$T$170+$T$189+$T$194+$T$224+$T$252+$T$263</f>
        <v>19.355024999999998</v>
      </c>
      <c r="AR91" s="141" t="s">
        <v>22</v>
      </c>
      <c r="AT91" s="141" t="s">
        <v>73</v>
      </c>
      <c r="AU91" s="141" t="s">
        <v>74</v>
      </c>
      <c r="AY91" s="141" t="s">
        <v>128</v>
      </c>
      <c r="BK91" s="142">
        <f>$BK$92+$BK$149+$BK$159+$BK$170+$BK$189+$BK$194+$BK$224+$BK$252+$BK$263</f>
        <v>0</v>
      </c>
    </row>
    <row r="92" spans="2:63" s="132" customFormat="1" ht="21" customHeight="1">
      <c r="B92" s="133"/>
      <c r="C92" s="134"/>
      <c r="D92" s="134" t="s">
        <v>73</v>
      </c>
      <c r="E92" s="143" t="s">
        <v>22</v>
      </c>
      <c r="F92" s="143" t="s">
        <v>129</v>
      </c>
      <c r="G92" s="134"/>
      <c r="H92" s="134"/>
      <c r="J92" s="144">
        <f>$BK$92</f>
        <v>0</v>
      </c>
      <c r="K92" s="134"/>
      <c r="L92" s="137"/>
      <c r="M92" s="138"/>
      <c r="N92" s="134"/>
      <c r="O92" s="134"/>
      <c r="P92" s="139">
        <f>SUM($P$93:$P$148)</f>
        <v>0</v>
      </c>
      <c r="Q92" s="134"/>
      <c r="R92" s="139">
        <f>SUM($R$93:$R$148)</f>
        <v>0.0864875</v>
      </c>
      <c r="S92" s="134"/>
      <c r="T92" s="140">
        <f>SUM($T$93:$T$148)</f>
        <v>19.355024999999998</v>
      </c>
      <c r="AR92" s="141" t="s">
        <v>22</v>
      </c>
      <c r="AT92" s="141" t="s">
        <v>73</v>
      </c>
      <c r="AU92" s="141" t="s">
        <v>22</v>
      </c>
      <c r="AY92" s="141" t="s">
        <v>128</v>
      </c>
      <c r="BK92" s="142">
        <f>SUM($BK$93:$BK$148)</f>
        <v>0</v>
      </c>
    </row>
    <row r="93" spans="2:65" s="6" customFormat="1" ht="15.75" customHeight="1">
      <c r="B93" s="23"/>
      <c r="C93" s="145" t="s">
        <v>22</v>
      </c>
      <c r="D93" s="145" t="s">
        <v>130</v>
      </c>
      <c r="E93" s="146" t="s">
        <v>1257</v>
      </c>
      <c r="F93" s="147" t="s">
        <v>1258</v>
      </c>
      <c r="G93" s="148" t="s">
        <v>133</v>
      </c>
      <c r="H93" s="149">
        <v>30.175</v>
      </c>
      <c r="I93" s="150"/>
      <c r="J93" s="151">
        <f>ROUND($I$93*$H$93,2)</f>
        <v>0</v>
      </c>
      <c r="K93" s="147" t="s">
        <v>134</v>
      </c>
      <c r="L93" s="43"/>
      <c r="M93" s="152"/>
      <c r="N93" s="153" t="s">
        <v>45</v>
      </c>
      <c r="O93" s="24"/>
      <c r="P93" s="154">
        <f>$O$93*$H$93</f>
        <v>0</v>
      </c>
      <c r="Q93" s="154">
        <v>0</v>
      </c>
      <c r="R93" s="154">
        <f>$Q$93*$H$93</f>
        <v>0</v>
      </c>
      <c r="S93" s="154">
        <v>0.255</v>
      </c>
      <c r="T93" s="155">
        <f>$S$93*$H$93</f>
        <v>7.694625</v>
      </c>
      <c r="AR93" s="89" t="s">
        <v>87</v>
      </c>
      <c r="AT93" s="89" t="s">
        <v>130</v>
      </c>
      <c r="AU93" s="89" t="s">
        <v>81</v>
      </c>
      <c r="AY93" s="6" t="s">
        <v>128</v>
      </c>
      <c r="BE93" s="156">
        <f>IF($N$93="základní",$J$93,0)</f>
        <v>0</v>
      </c>
      <c r="BF93" s="156">
        <f>IF($N$93="snížená",$J$93,0)</f>
        <v>0</v>
      </c>
      <c r="BG93" s="156">
        <f>IF($N$93="zákl. přenesená",$J$93,0)</f>
        <v>0</v>
      </c>
      <c r="BH93" s="156">
        <f>IF($N$93="sníž. přenesená",$J$93,0)</f>
        <v>0</v>
      </c>
      <c r="BI93" s="156">
        <f>IF($N$93="nulová",$J$93,0)</f>
        <v>0</v>
      </c>
      <c r="BJ93" s="89" t="s">
        <v>22</v>
      </c>
      <c r="BK93" s="156">
        <f>ROUND($I$93*$H$93,2)</f>
        <v>0</v>
      </c>
      <c r="BL93" s="89" t="s">
        <v>87</v>
      </c>
      <c r="BM93" s="89" t="s">
        <v>1259</v>
      </c>
    </row>
    <row r="94" spans="2:47" s="6" customFormat="1" ht="38.25" customHeight="1">
      <c r="B94" s="23"/>
      <c r="C94" s="24"/>
      <c r="D94" s="157" t="s">
        <v>136</v>
      </c>
      <c r="E94" s="24"/>
      <c r="F94" s="158" t="s">
        <v>1260</v>
      </c>
      <c r="G94" s="24"/>
      <c r="H94" s="24"/>
      <c r="J94" s="24"/>
      <c r="K94" s="24"/>
      <c r="L94" s="43"/>
      <c r="M94" s="56"/>
      <c r="N94" s="24"/>
      <c r="O94" s="24"/>
      <c r="P94" s="24"/>
      <c r="Q94" s="24"/>
      <c r="R94" s="24"/>
      <c r="S94" s="24"/>
      <c r="T94" s="57"/>
      <c r="AT94" s="6" t="s">
        <v>136</v>
      </c>
      <c r="AU94" s="6" t="s">
        <v>81</v>
      </c>
    </row>
    <row r="95" spans="2:47" s="6" customFormat="1" ht="152.25" customHeight="1">
      <c r="B95" s="23"/>
      <c r="C95" s="24"/>
      <c r="D95" s="159" t="s">
        <v>138</v>
      </c>
      <c r="E95" s="24"/>
      <c r="F95" s="160" t="s">
        <v>1261</v>
      </c>
      <c r="G95" s="24"/>
      <c r="H95" s="24"/>
      <c r="J95" s="24"/>
      <c r="K95" s="24"/>
      <c r="L95" s="43"/>
      <c r="M95" s="56"/>
      <c r="N95" s="24"/>
      <c r="O95" s="24"/>
      <c r="P95" s="24"/>
      <c r="Q95" s="24"/>
      <c r="R95" s="24"/>
      <c r="S95" s="24"/>
      <c r="T95" s="57"/>
      <c r="AT95" s="6" t="s">
        <v>138</v>
      </c>
      <c r="AU95" s="6" t="s">
        <v>81</v>
      </c>
    </row>
    <row r="96" spans="2:51" s="6" customFormat="1" ht="15.75" customHeight="1">
      <c r="B96" s="161"/>
      <c r="C96" s="162"/>
      <c r="D96" s="159" t="s">
        <v>140</v>
      </c>
      <c r="E96" s="162"/>
      <c r="F96" s="163" t="s">
        <v>1262</v>
      </c>
      <c r="G96" s="162"/>
      <c r="H96" s="162"/>
      <c r="J96" s="162"/>
      <c r="K96" s="162"/>
      <c r="L96" s="164"/>
      <c r="M96" s="165"/>
      <c r="N96" s="162"/>
      <c r="O96" s="162"/>
      <c r="P96" s="162"/>
      <c r="Q96" s="162"/>
      <c r="R96" s="162"/>
      <c r="S96" s="162"/>
      <c r="T96" s="166"/>
      <c r="AT96" s="167" t="s">
        <v>140</v>
      </c>
      <c r="AU96" s="167" t="s">
        <v>81</v>
      </c>
      <c r="AV96" s="167" t="s">
        <v>22</v>
      </c>
      <c r="AW96" s="167" t="s">
        <v>104</v>
      </c>
      <c r="AX96" s="167" t="s">
        <v>74</v>
      </c>
      <c r="AY96" s="167" t="s">
        <v>128</v>
      </c>
    </row>
    <row r="97" spans="2:51" s="6" customFormat="1" ht="15.75" customHeight="1">
      <c r="B97" s="168"/>
      <c r="C97" s="169"/>
      <c r="D97" s="159" t="s">
        <v>140</v>
      </c>
      <c r="E97" s="169"/>
      <c r="F97" s="170" t="s">
        <v>1263</v>
      </c>
      <c r="G97" s="169"/>
      <c r="H97" s="171">
        <v>30.175</v>
      </c>
      <c r="J97" s="169"/>
      <c r="K97" s="169"/>
      <c r="L97" s="172"/>
      <c r="M97" s="173"/>
      <c r="N97" s="169"/>
      <c r="O97" s="169"/>
      <c r="P97" s="169"/>
      <c r="Q97" s="169"/>
      <c r="R97" s="169"/>
      <c r="S97" s="169"/>
      <c r="T97" s="174"/>
      <c r="AT97" s="175" t="s">
        <v>140</v>
      </c>
      <c r="AU97" s="175" t="s">
        <v>81</v>
      </c>
      <c r="AV97" s="175" t="s">
        <v>81</v>
      </c>
      <c r="AW97" s="175" t="s">
        <v>104</v>
      </c>
      <c r="AX97" s="175" t="s">
        <v>74</v>
      </c>
      <c r="AY97" s="175" t="s">
        <v>128</v>
      </c>
    </row>
    <row r="98" spans="2:51" s="6" customFormat="1" ht="15.75" customHeight="1">
      <c r="B98" s="176"/>
      <c r="C98" s="177"/>
      <c r="D98" s="159" t="s">
        <v>140</v>
      </c>
      <c r="E98" s="177"/>
      <c r="F98" s="178" t="s">
        <v>143</v>
      </c>
      <c r="G98" s="177"/>
      <c r="H98" s="179">
        <v>30.175</v>
      </c>
      <c r="J98" s="177"/>
      <c r="K98" s="177"/>
      <c r="L98" s="180"/>
      <c r="M98" s="181"/>
      <c r="N98" s="177"/>
      <c r="O98" s="177"/>
      <c r="P98" s="177"/>
      <c r="Q98" s="177"/>
      <c r="R98" s="177"/>
      <c r="S98" s="177"/>
      <c r="T98" s="182"/>
      <c r="AT98" s="183" t="s">
        <v>140</v>
      </c>
      <c r="AU98" s="183" t="s">
        <v>81</v>
      </c>
      <c r="AV98" s="183" t="s">
        <v>87</v>
      </c>
      <c r="AW98" s="183" t="s">
        <v>104</v>
      </c>
      <c r="AX98" s="183" t="s">
        <v>22</v>
      </c>
      <c r="AY98" s="183" t="s">
        <v>128</v>
      </c>
    </row>
    <row r="99" spans="2:65" s="6" customFormat="1" ht="15.75" customHeight="1">
      <c r="B99" s="23"/>
      <c r="C99" s="145" t="s">
        <v>81</v>
      </c>
      <c r="D99" s="145" t="s">
        <v>130</v>
      </c>
      <c r="E99" s="146" t="s">
        <v>1264</v>
      </c>
      <c r="F99" s="147" t="s">
        <v>1265</v>
      </c>
      <c r="G99" s="148" t="s">
        <v>133</v>
      </c>
      <c r="H99" s="149">
        <v>36.9</v>
      </c>
      <c r="I99" s="150"/>
      <c r="J99" s="151">
        <f>ROUND($I$99*$H$99,2)</f>
        <v>0</v>
      </c>
      <c r="K99" s="147" t="s">
        <v>134</v>
      </c>
      <c r="L99" s="43"/>
      <c r="M99" s="152"/>
      <c r="N99" s="153" t="s">
        <v>45</v>
      </c>
      <c r="O99" s="24"/>
      <c r="P99" s="154">
        <f>$O$99*$H$99</f>
        <v>0</v>
      </c>
      <c r="Q99" s="154">
        <v>0</v>
      </c>
      <c r="R99" s="154">
        <f>$Q$99*$H$99</f>
        <v>0</v>
      </c>
      <c r="S99" s="154">
        <v>0.316</v>
      </c>
      <c r="T99" s="155">
        <f>$S$99*$H$99</f>
        <v>11.6604</v>
      </c>
      <c r="AR99" s="89" t="s">
        <v>87</v>
      </c>
      <c r="AT99" s="89" t="s">
        <v>130</v>
      </c>
      <c r="AU99" s="89" t="s">
        <v>81</v>
      </c>
      <c r="AY99" s="6" t="s">
        <v>128</v>
      </c>
      <c r="BE99" s="156">
        <f>IF($N$99="základní",$J$99,0)</f>
        <v>0</v>
      </c>
      <c r="BF99" s="156">
        <f>IF($N$99="snížená",$J$99,0)</f>
        <v>0</v>
      </c>
      <c r="BG99" s="156">
        <f>IF($N$99="zákl. přenesená",$J$99,0)</f>
        <v>0</v>
      </c>
      <c r="BH99" s="156">
        <f>IF($N$99="sníž. přenesená",$J$99,0)</f>
        <v>0</v>
      </c>
      <c r="BI99" s="156">
        <f>IF($N$99="nulová",$J$99,0)</f>
        <v>0</v>
      </c>
      <c r="BJ99" s="89" t="s">
        <v>22</v>
      </c>
      <c r="BK99" s="156">
        <f>ROUND($I$99*$H$99,2)</f>
        <v>0</v>
      </c>
      <c r="BL99" s="89" t="s">
        <v>87</v>
      </c>
      <c r="BM99" s="89" t="s">
        <v>1266</v>
      </c>
    </row>
    <row r="100" spans="2:47" s="6" customFormat="1" ht="27" customHeight="1">
      <c r="B100" s="23"/>
      <c r="C100" s="24"/>
      <c r="D100" s="157" t="s">
        <v>136</v>
      </c>
      <c r="E100" s="24"/>
      <c r="F100" s="158" t="s">
        <v>1267</v>
      </c>
      <c r="G100" s="24"/>
      <c r="H100" s="24"/>
      <c r="J100" s="24"/>
      <c r="K100" s="24"/>
      <c r="L100" s="43"/>
      <c r="M100" s="56"/>
      <c r="N100" s="24"/>
      <c r="O100" s="24"/>
      <c r="P100" s="24"/>
      <c r="Q100" s="24"/>
      <c r="R100" s="24"/>
      <c r="S100" s="24"/>
      <c r="T100" s="57"/>
      <c r="AT100" s="6" t="s">
        <v>136</v>
      </c>
      <c r="AU100" s="6" t="s">
        <v>81</v>
      </c>
    </row>
    <row r="101" spans="2:47" s="6" customFormat="1" ht="219.75" customHeight="1">
      <c r="B101" s="23"/>
      <c r="C101" s="24"/>
      <c r="D101" s="159" t="s">
        <v>138</v>
      </c>
      <c r="E101" s="24"/>
      <c r="F101" s="160" t="s">
        <v>139</v>
      </c>
      <c r="G101" s="24"/>
      <c r="H101" s="24"/>
      <c r="J101" s="24"/>
      <c r="K101" s="24"/>
      <c r="L101" s="43"/>
      <c r="M101" s="56"/>
      <c r="N101" s="24"/>
      <c r="O101" s="24"/>
      <c r="P101" s="24"/>
      <c r="Q101" s="24"/>
      <c r="R101" s="24"/>
      <c r="S101" s="24"/>
      <c r="T101" s="57"/>
      <c r="AT101" s="6" t="s">
        <v>138</v>
      </c>
      <c r="AU101" s="6" t="s">
        <v>81</v>
      </c>
    </row>
    <row r="102" spans="2:51" s="6" customFormat="1" ht="15.75" customHeight="1">
      <c r="B102" s="168"/>
      <c r="C102" s="169"/>
      <c r="D102" s="159" t="s">
        <v>140</v>
      </c>
      <c r="E102" s="169"/>
      <c r="F102" s="170" t="s">
        <v>1268</v>
      </c>
      <c r="G102" s="169"/>
      <c r="H102" s="171">
        <v>36.9</v>
      </c>
      <c r="J102" s="169"/>
      <c r="K102" s="169"/>
      <c r="L102" s="172"/>
      <c r="M102" s="173"/>
      <c r="N102" s="169"/>
      <c r="O102" s="169"/>
      <c r="P102" s="169"/>
      <c r="Q102" s="169"/>
      <c r="R102" s="169"/>
      <c r="S102" s="169"/>
      <c r="T102" s="174"/>
      <c r="AT102" s="175" t="s">
        <v>140</v>
      </c>
      <c r="AU102" s="175" t="s">
        <v>81</v>
      </c>
      <c r="AV102" s="175" t="s">
        <v>81</v>
      </c>
      <c r="AW102" s="175" t="s">
        <v>104</v>
      </c>
      <c r="AX102" s="175" t="s">
        <v>22</v>
      </c>
      <c r="AY102" s="175" t="s">
        <v>128</v>
      </c>
    </row>
    <row r="103" spans="2:65" s="6" customFormat="1" ht="15.75" customHeight="1">
      <c r="B103" s="23"/>
      <c r="C103" s="145" t="s">
        <v>84</v>
      </c>
      <c r="D103" s="145" t="s">
        <v>130</v>
      </c>
      <c r="E103" s="146" t="s">
        <v>294</v>
      </c>
      <c r="F103" s="147" t="s">
        <v>295</v>
      </c>
      <c r="G103" s="148" t="s">
        <v>153</v>
      </c>
      <c r="H103" s="149">
        <v>40.7</v>
      </c>
      <c r="I103" s="150"/>
      <c r="J103" s="151">
        <f>ROUND($I$103*$H$103,2)</f>
        <v>0</v>
      </c>
      <c r="K103" s="147" t="s">
        <v>134</v>
      </c>
      <c r="L103" s="43"/>
      <c r="M103" s="152"/>
      <c r="N103" s="153" t="s">
        <v>45</v>
      </c>
      <c r="O103" s="24"/>
      <c r="P103" s="154">
        <f>$O$103*$H$103</f>
        <v>0</v>
      </c>
      <c r="Q103" s="154">
        <v>0</v>
      </c>
      <c r="R103" s="154">
        <f>$Q$103*$H$103</f>
        <v>0</v>
      </c>
      <c r="S103" s="154">
        <v>0</v>
      </c>
      <c r="T103" s="155">
        <f>$S$103*$H$103</f>
        <v>0</v>
      </c>
      <c r="AR103" s="89" t="s">
        <v>87</v>
      </c>
      <c r="AT103" s="89" t="s">
        <v>130</v>
      </c>
      <c r="AU103" s="89" t="s">
        <v>81</v>
      </c>
      <c r="AY103" s="6" t="s">
        <v>128</v>
      </c>
      <c r="BE103" s="156">
        <f>IF($N$103="základní",$J$103,0)</f>
        <v>0</v>
      </c>
      <c r="BF103" s="156">
        <f>IF($N$103="snížená",$J$103,0)</f>
        <v>0</v>
      </c>
      <c r="BG103" s="156">
        <f>IF($N$103="zákl. přenesená",$J$103,0)</f>
        <v>0</v>
      </c>
      <c r="BH103" s="156">
        <f>IF($N$103="sníž. přenesená",$J$103,0)</f>
        <v>0</v>
      </c>
      <c r="BI103" s="156">
        <f>IF($N$103="nulová",$J$103,0)</f>
        <v>0</v>
      </c>
      <c r="BJ103" s="89" t="s">
        <v>22</v>
      </c>
      <c r="BK103" s="156">
        <f>ROUND($I$103*$H$103,2)</f>
        <v>0</v>
      </c>
      <c r="BL103" s="89" t="s">
        <v>87</v>
      </c>
      <c r="BM103" s="89" t="s">
        <v>1269</v>
      </c>
    </row>
    <row r="104" spans="2:47" s="6" customFormat="1" ht="27" customHeight="1">
      <c r="B104" s="23"/>
      <c r="C104" s="24"/>
      <c r="D104" s="157" t="s">
        <v>136</v>
      </c>
      <c r="E104" s="24"/>
      <c r="F104" s="158" t="s">
        <v>297</v>
      </c>
      <c r="G104" s="24"/>
      <c r="H104" s="24"/>
      <c r="J104" s="24"/>
      <c r="K104" s="24"/>
      <c r="L104" s="43"/>
      <c r="M104" s="56"/>
      <c r="N104" s="24"/>
      <c r="O104" s="24"/>
      <c r="P104" s="24"/>
      <c r="Q104" s="24"/>
      <c r="R104" s="24"/>
      <c r="S104" s="24"/>
      <c r="T104" s="57"/>
      <c r="AT104" s="6" t="s">
        <v>136</v>
      </c>
      <c r="AU104" s="6" t="s">
        <v>81</v>
      </c>
    </row>
    <row r="105" spans="2:47" s="6" customFormat="1" ht="165.75" customHeight="1">
      <c r="B105" s="23"/>
      <c r="C105" s="24"/>
      <c r="D105" s="159" t="s">
        <v>138</v>
      </c>
      <c r="E105" s="24"/>
      <c r="F105" s="160" t="s">
        <v>298</v>
      </c>
      <c r="G105" s="24"/>
      <c r="H105" s="24"/>
      <c r="J105" s="24"/>
      <c r="K105" s="24"/>
      <c r="L105" s="43"/>
      <c r="M105" s="56"/>
      <c r="N105" s="24"/>
      <c r="O105" s="24"/>
      <c r="P105" s="24"/>
      <c r="Q105" s="24"/>
      <c r="R105" s="24"/>
      <c r="S105" s="24"/>
      <c r="T105" s="57"/>
      <c r="AT105" s="6" t="s">
        <v>138</v>
      </c>
      <c r="AU105" s="6" t="s">
        <v>81</v>
      </c>
    </row>
    <row r="106" spans="2:51" s="6" customFormat="1" ht="15.75" customHeight="1">
      <c r="B106" s="168"/>
      <c r="C106" s="169"/>
      <c r="D106" s="159" t="s">
        <v>140</v>
      </c>
      <c r="E106" s="169"/>
      <c r="F106" s="170" t="s">
        <v>1270</v>
      </c>
      <c r="G106" s="169"/>
      <c r="H106" s="171">
        <v>35.1</v>
      </c>
      <c r="J106" s="169"/>
      <c r="K106" s="169"/>
      <c r="L106" s="172"/>
      <c r="M106" s="173"/>
      <c r="N106" s="169"/>
      <c r="O106" s="169"/>
      <c r="P106" s="169"/>
      <c r="Q106" s="169"/>
      <c r="R106" s="169"/>
      <c r="S106" s="169"/>
      <c r="T106" s="174"/>
      <c r="AT106" s="175" t="s">
        <v>140</v>
      </c>
      <c r="AU106" s="175" t="s">
        <v>81</v>
      </c>
      <c r="AV106" s="175" t="s">
        <v>81</v>
      </c>
      <c r="AW106" s="175" t="s">
        <v>104</v>
      </c>
      <c r="AX106" s="175" t="s">
        <v>74</v>
      </c>
      <c r="AY106" s="175" t="s">
        <v>128</v>
      </c>
    </row>
    <row r="107" spans="2:51" s="6" customFormat="1" ht="15.75" customHeight="1">
      <c r="B107" s="168"/>
      <c r="C107" s="169"/>
      <c r="D107" s="159" t="s">
        <v>140</v>
      </c>
      <c r="E107" s="169"/>
      <c r="F107" s="170" t="s">
        <v>1271</v>
      </c>
      <c r="G107" s="169"/>
      <c r="H107" s="171">
        <v>5.6</v>
      </c>
      <c r="J107" s="169"/>
      <c r="K107" s="169"/>
      <c r="L107" s="172"/>
      <c r="M107" s="173"/>
      <c r="N107" s="169"/>
      <c r="O107" s="169"/>
      <c r="P107" s="169"/>
      <c r="Q107" s="169"/>
      <c r="R107" s="169"/>
      <c r="S107" s="169"/>
      <c r="T107" s="174"/>
      <c r="AT107" s="175" t="s">
        <v>140</v>
      </c>
      <c r="AU107" s="175" t="s">
        <v>81</v>
      </c>
      <c r="AV107" s="175" t="s">
        <v>81</v>
      </c>
      <c r="AW107" s="175" t="s">
        <v>104</v>
      </c>
      <c r="AX107" s="175" t="s">
        <v>74</v>
      </c>
      <c r="AY107" s="175" t="s">
        <v>128</v>
      </c>
    </row>
    <row r="108" spans="2:51" s="6" customFormat="1" ht="15.75" customHeight="1">
      <c r="B108" s="176"/>
      <c r="C108" s="177"/>
      <c r="D108" s="159" t="s">
        <v>140</v>
      </c>
      <c r="E108" s="177"/>
      <c r="F108" s="178" t="s">
        <v>143</v>
      </c>
      <c r="G108" s="177"/>
      <c r="H108" s="179">
        <v>40.7</v>
      </c>
      <c r="J108" s="177"/>
      <c r="K108" s="177"/>
      <c r="L108" s="180"/>
      <c r="M108" s="181"/>
      <c r="N108" s="177"/>
      <c r="O108" s="177"/>
      <c r="P108" s="177"/>
      <c r="Q108" s="177"/>
      <c r="R108" s="177"/>
      <c r="S108" s="177"/>
      <c r="T108" s="182"/>
      <c r="AT108" s="183" t="s">
        <v>140</v>
      </c>
      <c r="AU108" s="183" t="s">
        <v>81</v>
      </c>
      <c r="AV108" s="183" t="s">
        <v>87</v>
      </c>
      <c r="AW108" s="183" t="s">
        <v>104</v>
      </c>
      <c r="AX108" s="183" t="s">
        <v>22</v>
      </c>
      <c r="AY108" s="183" t="s">
        <v>128</v>
      </c>
    </row>
    <row r="109" spans="2:65" s="6" customFormat="1" ht="15.75" customHeight="1">
      <c r="B109" s="23"/>
      <c r="C109" s="145" t="s">
        <v>87</v>
      </c>
      <c r="D109" s="145" t="s">
        <v>130</v>
      </c>
      <c r="E109" s="146" t="s">
        <v>301</v>
      </c>
      <c r="F109" s="147" t="s">
        <v>302</v>
      </c>
      <c r="G109" s="148" t="s">
        <v>153</v>
      </c>
      <c r="H109" s="149">
        <v>13.567</v>
      </c>
      <c r="I109" s="150"/>
      <c r="J109" s="151">
        <f>ROUND($I$109*$H$109,2)</f>
        <v>0</v>
      </c>
      <c r="K109" s="147" t="s">
        <v>134</v>
      </c>
      <c r="L109" s="43"/>
      <c r="M109" s="152"/>
      <c r="N109" s="153" t="s">
        <v>45</v>
      </c>
      <c r="O109" s="24"/>
      <c r="P109" s="154">
        <f>$O$109*$H$109</f>
        <v>0</v>
      </c>
      <c r="Q109" s="154">
        <v>0</v>
      </c>
      <c r="R109" s="154">
        <f>$Q$109*$H$109</f>
        <v>0</v>
      </c>
      <c r="S109" s="154">
        <v>0</v>
      </c>
      <c r="T109" s="155">
        <f>$S$109*$H$109</f>
        <v>0</v>
      </c>
      <c r="AR109" s="89" t="s">
        <v>87</v>
      </c>
      <c r="AT109" s="89" t="s">
        <v>130</v>
      </c>
      <c r="AU109" s="89" t="s">
        <v>81</v>
      </c>
      <c r="AY109" s="6" t="s">
        <v>128</v>
      </c>
      <c r="BE109" s="156">
        <f>IF($N$109="základní",$J$109,0)</f>
        <v>0</v>
      </c>
      <c r="BF109" s="156">
        <f>IF($N$109="snížená",$J$109,0)</f>
        <v>0</v>
      </c>
      <c r="BG109" s="156">
        <f>IF($N$109="zákl. přenesená",$J$109,0)</f>
        <v>0</v>
      </c>
      <c r="BH109" s="156">
        <f>IF($N$109="sníž. přenesená",$J$109,0)</f>
        <v>0</v>
      </c>
      <c r="BI109" s="156">
        <f>IF($N$109="nulová",$J$109,0)</f>
        <v>0</v>
      </c>
      <c r="BJ109" s="89" t="s">
        <v>22</v>
      </c>
      <c r="BK109" s="156">
        <f>ROUND($I$109*$H$109,2)</f>
        <v>0</v>
      </c>
      <c r="BL109" s="89" t="s">
        <v>87</v>
      </c>
      <c r="BM109" s="89" t="s">
        <v>1272</v>
      </c>
    </row>
    <row r="110" spans="2:47" s="6" customFormat="1" ht="27" customHeight="1">
      <c r="B110" s="23"/>
      <c r="C110" s="24"/>
      <c r="D110" s="157" t="s">
        <v>136</v>
      </c>
      <c r="E110" s="24"/>
      <c r="F110" s="158" t="s">
        <v>304</v>
      </c>
      <c r="G110" s="24"/>
      <c r="H110" s="24"/>
      <c r="J110" s="24"/>
      <c r="K110" s="24"/>
      <c r="L110" s="43"/>
      <c r="M110" s="56"/>
      <c r="N110" s="24"/>
      <c r="O110" s="24"/>
      <c r="P110" s="24"/>
      <c r="Q110" s="24"/>
      <c r="R110" s="24"/>
      <c r="S110" s="24"/>
      <c r="T110" s="57"/>
      <c r="AT110" s="6" t="s">
        <v>136</v>
      </c>
      <c r="AU110" s="6" t="s">
        <v>81</v>
      </c>
    </row>
    <row r="111" spans="2:47" s="6" customFormat="1" ht="165.75" customHeight="1">
      <c r="B111" s="23"/>
      <c r="C111" s="24"/>
      <c r="D111" s="159" t="s">
        <v>138</v>
      </c>
      <c r="E111" s="24"/>
      <c r="F111" s="160" t="s">
        <v>298</v>
      </c>
      <c r="G111" s="24"/>
      <c r="H111" s="24"/>
      <c r="J111" s="24"/>
      <c r="K111" s="24"/>
      <c r="L111" s="43"/>
      <c r="M111" s="56"/>
      <c r="N111" s="24"/>
      <c r="O111" s="24"/>
      <c r="P111" s="24"/>
      <c r="Q111" s="24"/>
      <c r="R111" s="24"/>
      <c r="S111" s="24"/>
      <c r="T111" s="57"/>
      <c r="AT111" s="6" t="s">
        <v>138</v>
      </c>
      <c r="AU111" s="6" t="s">
        <v>81</v>
      </c>
    </row>
    <row r="112" spans="2:51" s="6" customFormat="1" ht="15.75" customHeight="1">
      <c r="B112" s="168"/>
      <c r="C112" s="169"/>
      <c r="D112" s="159" t="s">
        <v>140</v>
      </c>
      <c r="E112" s="169"/>
      <c r="F112" s="170" t="s">
        <v>1273</v>
      </c>
      <c r="G112" s="169"/>
      <c r="H112" s="171">
        <v>13.567</v>
      </c>
      <c r="J112" s="169"/>
      <c r="K112" s="169"/>
      <c r="L112" s="172"/>
      <c r="M112" s="173"/>
      <c r="N112" s="169"/>
      <c r="O112" s="169"/>
      <c r="P112" s="169"/>
      <c r="Q112" s="169"/>
      <c r="R112" s="169"/>
      <c r="S112" s="169"/>
      <c r="T112" s="174"/>
      <c r="AT112" s="175" t="s">
        <v>140</v>
      </c>
      <c r="AU112" s="175" t="s">
        <v>81</v>
      </c>
      <c r="AV112" s="175" t="s">
        <v>81</v>
      </c>
      <c r="AW112" s="175" t="s">
        <v>104</v>
      </c>
      <c r="AX112" s="175" t="s">
        <v>22</v>
      </c>
      <c r="AY112" s="175" t="s">
        <v>128</v>
      </c>
    </row>
    <row r="113" spans="2:65" s="6" customFormat="1" ht="15.75" customHeight="1">
      <c r="B113" s="23"/>
      <c r="C113" s="145" t="s">
        <v>90</v>
      </c>
      <c r="D113" s="145" t="s">
        <v>130</v>
      </c>
      <c r="E113" s="146" t="s">
        <v>1274</v>
      </c>
      <c r="F113" s="147" t="s">
        <v>1275</v>
      </c>
      <c r="G113" s="148" t="s">
        <v>133</v>
      </c>
      <c r="H113" s="149">
        <v>101.75</v>
      </c>
      <c r="I113" s="150"/>
      <c r="J113" s="151">
        <f>ROUND($I$113*$H$113,2)</f>
        <v>0</v>
      </c>
      <c r="K113" s="147" t="s">
        <v>134</v>
      </c>
      <c r="L113" s="43"/>
      <c r="M113" s="152"/>
      <c r="N113" s="153" t="s">
        <v>45</v>
      </c>
      <c r="O113" s="24"/>
      <c r="P113" s="154">
        <f>$O$113*$H$113</f>
        <v>0</v>
      </c>
      <c r="Q113" s="154">
        <v>0.00085</v>
      </c>
      <c r="R113" s="154">
        <f>$Q$113*$H$113</f>
        <v>0.0864875</v>
      </c>
      <c r="S113" s="154">
        <v>0</v>
      </c>
      <c r="T113" s="155">
        <f>$S$113*$H$113</f>
        <v>0</v>
      </c>
      <c r="AR113" s="89" t="s">
        <v>87</v>
      </c>
      <c r="AT113" s="89" t="s">
        <v>130</v>
      </c>
      <c r="AU113" s="89" t="s">
        <v>81</v>
      </c>
      <c r="AY113" s="6" t="s">
        <v>128</v>
      </c>
      <c r="BE113" s="156">
        <f>IF($N$113="základní",$J$113,0)</f>
        <v>0</v>
      </c>
      <c r="BF113" s="156">
        <f>IF($N$113="snížená",$J$113,0)</f>
        <v>0</v>
      </c>
      <c r="BG113" s="156">
        <f>IF($N$113="zákl. přenesená",$J$113,0)</f>
        <v>0</v>
      </c>
      <c r="BH113" s="156">
        <f>IF($N$113="sníž. přenesená",$J$113,0)</f>
        <v>0</v>
      </c>
      <c r="BI113" s="156">
        <f>IF($N$113="nulová",$J$113,0)</f>
        <v>0</v>
      </c>
      <c r="BJ113" s="89" t="s">
        <v>22</v>
      </c>
      <c r="BK113" s="156">
        <f>ROUND($I$113*$H$113,2)</f>
        <v>0</v>
      </c>
      <c r="BL113" s="89" t="s">
        <v>87</v>
      </c>
      <c r="BM113" s="89" t="s">
        <v>1276</v>
      </c>
    </row>
    <row r="114" spans="2:47" s="6" customFormat="1" ht="27" customHeight="1">
      <c r="B114" s="23"/>
      <c r="C114" s="24"/>
      <c r="D114" s="157" t="s">
        <v>136</v>
      </c>
      <c r="E114" s="24"/>
      <c r="F114" s="158" t="s">
        <v>1277</v>
      </c>
      <c r="G114" s="24"/>
      <c r="H114" s="24"/>
      <c r="J114" s="24"/>
      <c r="K114" s="24"/>
      <c r="L114" s="43"/>
      <c r="M114" s="56"/>
      <c r="N114" s="24"/>
      <c r="O114" s="24"/>
      <c r="P114" s="24"/>
      <c r="Q114" s="24"/>
      <c r="R114" s="24"/>
      <c r="S114" s="24"/>
      <c r="T114" s="57"/>
      <c r="AT114" s="6" t="s">
        <v>136</v>
      </c>
      <c r="AU114" s="6" t="s">
        <v>81</v>
      </c>
    </row>
    <row r="115" spans="2:47" s="6" customFormat="1" ht="125.25" customHeight="1">
      <c r="B115" s="23"/>
      <c r="C115" s="24"/>
      <c r="D115" s="159" t="s">
        <v>138</v>
      </c>
      <c r="E115" s="24"/>
      <c r="F115" s="160" t="s">
        <v>1278</v>
      </c>
      <c r="G115" s="24"/>
      <c r="H115" s="24"/>
      <c r="J115" s="24"/>
      <c r="K115" s="24"/>
      <c r="L115" s="43"/>
      <c r="M115" s="56"/>
      <c r="N115" s="24"/>
      <c r="O115" s="24"/>
      <c r="P115" s="24"/>
      <c r="Q115" s="24"/>
      <c r="R115" s="24"/>
      <c r="S115" s="24"/>
      <c r="T115" s="57"/>
      <c r="AT115" s="6" t="s">
        <v>138</v>
      </c>
      <c r="AU115" s="6" t="s">
        <v>81</v>
      </c>
    </row>
    <row r="116" spans="2:51" s="6" customFormat="1" ht="15.75" customHeight="1">
      <c r="B116" s="168"/>
      <c r="C116" s="169"/>
      <c r="D116" s="159" t="s">
        <v>140</v>
      </c>
      <c r="E116" s="169"/>
      <c r="F116" s="170" t="s">
        <v>1279</v>
      </c>
      <c r="G116" s="169"/>
      <c r="H116" s="171">
        <v>87.75</v>
      </c>
      <c r="J116" s="169"/>
      <c r="K116" s="169"/>
      <c r="L116" s="172"/>
      <c r="M116" s="173"/>
      <c r="N116" s="169"/>
      <c r="O116" s="169"/>
      <c r="P116" s="169"/>
      <c r="Q116" s="169"/>
      <c r="R116" s="169"/>
      <c r="S116" s="169"/>
      <c r="T116" s="174"/>
      <c r="AT116" s="175" t="s">
        <v>140</v>
      </c>
      <c r="AU116" s="175" t="s">
        <v>81</v>
      </c>
      <c r="AV116" s="175" t="s">
        <v>81</v>
      </c>
      <c r="AW116" s="175" t="s">
        <v>104</v>
      </c>
      <c r="AX116" s="175" t="s">
        <v>74</v>
      </c>
      <c r="AY116" s="175" t="s">
        <v>128</v>
      </c>
    </row>
    <row r="117" spans="2:51" s="6" customFormat="1" ht="15.75" customHeight="1">
      <c r="B117" s="168"/>
      <c r="C117" s="169"/>
      <c r="D117" s="159" t="s">
        <v>140</v>
      </c>
      <c r="E117" s="169"/>
      <c r="F117" s="170" t="s">
        <v>1280</v>
      </c>
      <c r="G117" s="169"/>
      <c r="H117" s="171">
        <v>14</v>
      </c>
      <c r="J117" s="169"/>
      <c r="K117" s="169"/>
      <c r="L117" s="172"/>
      <c r="M117" s="173"/>
      <c r="N117" s="169"/>
      <c r="O117" s="169"/>
      <c r="P117" s="169"/>
      <c r="Q117" s="169"/>
      <c r="R117" s="169"/>
      <c r="S117" s="169"/>
      <c r="T117" s="174"/>
      <c r="AT117" s="175" t="s">
        <v>140</v>
      </c>
      <c r="AU117" s="175" t="s">
        <v>81</v>
      </c>
      <c r="AV117" s="175" t="s">
        <v>81</v>
      </c>
      <c r="AW117" s="175" t="s">
        <v>104</v>
      </c>
      <c r="AX117" s="175" t="s">
        <v>74</v>
      </c>
      <c r="AY117" s="175" t="s">
        <v>128</v>
      </c>
    </row>
    <row r="118" spans="2:51" s="6" customFormat="1" ht="15.75" customHeight="1">
      <c r="B118" s="176"/>
      <c r="C118" s="177"/>
      <c r="D118" s="159" t="s">
        <v>140</v>
      </c>
      <c r="E118" s="177"/>
      <c r="F118" s="178" t="s">
        <v>143</v>
      </c>
      <c r="G118" s="177"/>
      <c r="H118" s="179">
        <v>101.75</v>
      </c>
      <c r="J118" s="177"/>
      <c r="K118" s="177"/>
      <c r="L118" s="180"/>
      <c r="M118" s="181"/>
      <c r="N118" s="177"/>
      <c r="O118" s="177"/>
      <c r="P118" s="177"/>
      <c r="Q118" s="177"/>
      <c r="R118" s="177"/>
      <c r="S118" s="177"/>
      <c r="T118" s="182"/>
      <c r="AT118" s="183" t="s">
        <v>140</v>
      </c>
      <c r="AU118" s="183" t="s">
        <v>81</v>
      </c>
      <c r="AV118" s="183" t="s">
        <v>87</v>
      </c>
      <c r="AW118" s="183" t="s">
        <v>104</v>
      </c>
      <c r="AX118" s="183" t="s">
        <v>22</v>
      </c>
      <c r="AY118" s="183" t="s">
        <v>128</v>
      </c>
    </row>
    <row r="119" spans="2:65" s="6" customFormat="1" ht="15.75" customHeight="1">
      <c r="B119" s="23"/>
      <c r="C119" s="145" t="s">
        <v>93</v>
      </c>
      <c r="D119" s="145" t="s">
        <v>130</v>
      </c>
      <c r="E119" s="146" t="s">
        <v>1281</v>
      </c>
      <c r="F119" s="147" t="s">
        <v>1282</v>
      </c>
      <c r="G119" s="148" t="s">
        <v>133</v>
      </c>
      <c r="H119" s="149">
        <v>101.75</v>
      </c>
      <c r="I119" s="150"/>
      <c r="J119" s="151">
        <f>ROUND($I$119*$H$119,2)</f>
        <v>0</v>
      </c>
      <c r="K119" s="147" t="s">
        <v>134</v>
      </c>
      <c r="L119" s="43"/>
      <c r="M119" s="152"/>
      <c r="N119" s="153" t="s">
        <v>45</v>
      </c>
      <c r="O119" s="24"/>
      <c r="P119" s="154">
        <f>$O$119*$H$119</f>
        <v>0</v>
      </c>
      <c r="Q119" s="154">
        <v>0</v>
      </c>
      <c r="R119" s="154">
        <f>$Q$119*$H$119</f>
        <v>0</v>
      </c>
      <c r="S119" s="154">
        <v>0</v>
      </c>
      <c r="T119" s="155">
        <f>$S$119*$H$119</f>
        <v>0</v>
      </c>
      <c r="AR119" s="89" t="s">
        <v>87</v>
      </c>
      <c r="AT119" s="89" t="s">
        <v>130</v>
      </c>
      <c r="AU119" s="89" t="s">
        <v>81</v>
      </c>
      <c r="AY119" s="6" t="s">
        <v>128</v>
      </c>
      <c r="BE119" s="156">
        <f>IF($N$119="základní",$J$119,0)</f>
        <v>0</v>
      </c>
      <c r="BF119" s="156">
        <f>IF($N$119="snížená",$J$119,0)</f>
        <v>0</v>
      </c>
      <c r="BG119" s="156">
        <f>IF($N$119="zákl. přenesená",$J$119,0)</f>
        <v>0</v>
      </c>
      <c r="BH119" s="156">
        <f>IF($N$119="sníž. přenesená",$J$119,0)</f>
        <v>0</v>
      </c>
      <c r="BI119" s="156">
        <f>IF($N$119="nulová",$J$119,0)</f>
        <v>0</v>
      </c>
      <c r="BJ119" s="89" t="s">
        <v>22</v>
      </c>
      <c r="BK119" s="156">
        <f>ROUND($I$119*$H$119,2)</f>
        <v>0</v>
      </c>
      <c r="BL119" s="89" t="s">
        <v>87</v>
      </c>
      <c r="BM119" s="89" t="s">
        <v>1283</v>
      </c>
    </row>
    <row r="120" spans="2:47" s="6" customFormat="1" ht="27" customHeight="1">
      <c r="B120" s="23"/>
      <c r="C120" s="24"/>
      <c r="D120" s="157" t="s">
        <v>136</v>
      </c>
      <c r="E120" s="24"/>
      <c r="F120" s="158" t="s">
        <v>1284</v>
      </c>
      <c r="G120" s="24"/>
      <c r="H120" s="24"/>
      <c r="J120" s="24"/>
      <c r="K120" s="24"/>
      <c r="L120" s="43"/>
      <c r="M120" s="56"/>
      <c r="N120" s="24"/>
      <c r="O120" s="24"/>
      <c r="P120" s="24"/>
      <c r="Q120" s="24"/>
      <c r="R120" s="24"/>
      <c r="S120" s="24"/>
      <c r="T120" s="57"/>
      <c r="AT120" s="6" t="s">
        <v>136</v>
      </c>
      <c r="AU120" s="6" t="s">
        <v>81</v>
      </c>
    </row>
    <row r="121" spans="2:65" s="6" customFormat="1" ht="15.75" customHeight="1">
      <c r="B121" s="23"/>
      <c r="C121" s="145" t="s">
        <v>192</v>
      </c>
      <c r="D121" s="145" t="s">
        <v>130</v>
      </c>
      <c r="E121" s="146" t="s">
        <v>306</v>
      </c>
      <c r="F121" s="147" t="s">
        <v>307</v>
      </c>
      <c r="G121" s="148" t="s">
        <v>153</v>
      </c>
      <c r="H121" s="149">
        <v>18.288</v>
      </c>
      <c r="I121" s="150"/>
      <c r="J121" s="151">
        <f>ROUND($I$121*$H$121,2)</f>
        <v>0</v>
      </c>
      <c r="K121" s="147" t="s">
        <v>134</v>
      </c>
      <c r="L121" s="43"/>
      <c r="M121" s="152"/>
      <c r="N121" s="153" t="s">
        <v>45</v>
      </c>
      <c r="O121" s="24"/>
      <c r="P121" s="154">
        <f>$O$121*$H$121</f>
        <v>0</v>
      </c>
      <c r="Q121" s="154">
        <v>0</v>
      </c>
      <c r="R121" s="154">
        <f>$Q$121*$H$121</f>
        <v>0</v>
      </c>
      <c r="S121" s="154">
        <v>0</v>
      </c>
      <c r="T121" s="155">
        <f>$S$121*$H$121</f>
        <v>0</v>
      </c>
      <c r="AR121" s="89" t="s">
        <v>87</v>
      </c>
      <c r="AT121" s="89" t="s">
        <v>130</v>
      </c>
      <c r="AU121" s="89" t="s">
        <v>81</v>
      </c>
      <c r="AY121" s="6" t="s">
        <v>128</v>
      </c>
      <c r="BE121" s="156">
        <f>IF($N$121="základní",$J$121,0)</f>
        <v>0</v>
      </c>
      <c r="BF121" s="156">
        <f>IF($N$121="snížená",$J$121,0)</f>
        <v>0</v>
      </c>
      <c r="BG121" s="156">
        <f>IF($N$121="zákl. přenesená",$J$121,0)</f>
        <v>0</v>
      </c>
      <c r="BH121" s="156">
        <f>IF($N$121="sníž. přenesená",$J$121,0)</f>
        <v>0</v>
      </c>
      <c r="BI121" s="156">
        <f>IF($N$121="nulová",$J$121,0)</f>
        <v>0</v>
      </c>
      <c r="BJ121" s="89" t="s">
        <v>22</v>
      </c>
      <c r="BK121" s="156">
        <f>ROUND($I$121*$H$121,2)</f>
        <v>0</v>
      </c>
      <c r="BL121" s="89" t="s">
        <v>87</v>
      </c>
      <c r="BM121" s="89" t="s">
        <v>1285</v>
      </c>
    </row>
    <row r="122" spans="2:47" s="6" customFormat="1" ht="27" customHeight="1">
      <c r="B122" s="23"/>
      <c r="C122" s="24"/>
      <c r="D122" s="157" t="s">
        <v>136</v>
      </c>
      <c r="E122" s="24"/>
      <c r="F122" s="158" t="s">
        <v>309</v>
      </c>
      <c r="G122" s="24"/>
      <c r="H122" s="24"/>
      <c r="J122" s="24"/>
      <c r="K122" s="24"/>
      <c r="L122" s="43"/>
      <c r="M122" s="56"/>
      <c r="N122" s="24"/>
      <c r="O122" s="24"/>
      <c r="P122" s="24"/>
      <c r="Q122" s="24"/>
      <c r="R122" s="24"/>
      <c r="S122" s="24"/>
      <c r="T122" s="57"/>
      <c r="AT122" s="6" t="s">
        <v>136</v>
      </c>
      <c r="AU122" s="6" t="s">
        <v>81</v>
      </c>
    </row>
    <row r="123" spans="2:47" s="6" customFormat="1" ht="165.75" customHeight="1">
      <c r="B123" s="23"/>
      <c r="C123" s="24"/>
      <c r="D123" s="159" t="s">
        <v>138</v>
      </c>
      <c r="E123" s="24"/>
      <c r="F123" s="160" t="s">
        <v>310</v>
      </c>
      <c r="G123" s="24"/>
      <c r="H123" s="24"/>
      <c r="J123" s="24"/>
      <c r="K123" s="24"/>
      <c r="L123" s="43"/>
      <c r="M123" s="56"/>
      <c r="N123" s="24"/>
      <c r="O123" s="24"/>
      <c r="P123" s="24"/>
      <c r="Q123" s="24"/>
      <c r="R123" s="24"/>
      <c r="S123" s="24"/>
      <c r="T123" s="57"/>
      <c r="AT123" s="6" t="s">
        <v>138</v>
      </c>
      <c r="AU123" s="6" t="s">
        <v>81</v>
      </c>
    </row>
    <row r="124" spans="2:51" s="6" customFormat="1" ht="15.75" customHeight="1">
      <c r="B124" s="168"/>
      <c r="C124" s="169"/>
      <c r="D124" s="159" t="s">
        <v>140</v>
      </c>
      <c r="E124" s="169"/>
      <c r="F124" s="170" t="s">
        <v>1249</v>
      </c>
      <c r="G124" s="169"/>
      <c r="H124" s="171">
        <v>18.288</v>
      </c>
      <c r="J124" s="169"/>
      <c r="K124" s="169"/>
      <c r="L124" s="172"/>
      <c r="M124" s="173"/>
      <c r="N124" s="169"/>
      <c r="O124" s="169"/>
      <c r="P124" s="169"/>
      <c r="Q124" s="169"/>
      <c r="R124" s="169"/>
      <c r="S124" s="169"/>
      <c r="T124" s="174"/>
      <c r="AT124" s="175" t="s">
        <v>140</v>
      </c>
      <c r="AU124" s="175" t="s">
        <v>81</v>
      </c>
      <c r="AV124" s="175" t="s">
        <v>81</v>
      </c>
      <c r="AW124" s="175" t="s">
        <v>104</v>
      </c>
      <c r="AX124" s="175" t="s">
        <v>22</v>
      </c>
      <c r="AY124" s="175" t="s">
        <v>128</v>
      </c>
    </row>
    <row r="125" spans="2:65" s="6" customFormat="1" ht="15.75" customHeight="1">
      <c r="B125" s="23"/>
      <c r="C125" s="145" t="s">
        <v>198</v>
      </c>
      <c r="D125" s="145" t="s">
        <v>130</v>
      </c>
      <c r="E125" s="146" t="s">
        <v>323</v>
      </c>
      <c r="F125" s="147" t="s">
        <v>324</v>
      </c>
      <c r="G125" s="148" t="s">
        <v>153</v>
      </c>
      <c r="H125" s="149">
        <v>182.88</v>
      </c>
      <c r="I125" s="150"/>
      <c r="J125" s="151">
        <f>ROUND($I$125*$H$125,2)</f>
        <v>0</v>
      </c>
      <c r="K125" s="147" t="s">
        <v>134</v>
      </c>
      <c r="L125" s="43"/>
      <c r="M125" s="152"/>
      <c r="N125" s="153" t="s">
        <v>45</v>
      </c>
      <c r="O125" s="24"/>
      <c r="P125" s="154">
        <f>$O$125*$H$125</f>
        <v>0</v>
      </c>
      <c r="Q125" s="154">
        <v>0</v>
      </c>
      <c r="R125" s="154">
        <f>$Q$125*$H$125</f>
        <v>0</v>
      </c>
      <c r="S125" s="154">
        <v>0</v>
      </c>
      <c r="T125" s="155">
        <f>$S$125*$H$125</f>
        <v>0</v>
      </c>
      <c r="AR125" s="89" t="s">
        <v>87</v>
      </c>
      <c r="AT125" s="89" t="s">
        <v>130</v>
      </c>
      <c r="AU125" s="89" t="s">
        <v>81</v>
      </c>
      <c r="AY125" s="6" t="s">
        <v>128</v>
      </c>
      <c r="BE125" s="156">
        <f>IF($N$125="základní",$J$125,0)</f>
        <v>0</v>
      </c>
      <c r="BF125" s="156">
        <f>IF($N$125="snížená",$J$125,0)</f>
        <v>0</v>
      </c>
      <c r="BG125" s="156">
        <f>IF($N$125="zákl. přenesená",$J$125,0)</f>
        <v>0</v>
      </c>
      <c r="BH125" s="156">
        <f>IF($N$125="sníž. přenesená",$J$125,0)</f>
        <v>0</v>
      </c>
      <c r="BI125" s="156">
        <f>IF($N$125="nulová",$J$125,0)</f>
        <v>0</v>
      </c>
      <c r="BJ125" s="89" t="s">
        <v>22</v>
      </c>
      <c r="BK125" s="156">
        <f>ROUND($I$125*$H$125,2)</f>
        <v>0</v>
      </c>
      <c r="BL125" s="89" t="s">
        <v>87</v>
      </c>
      <c r="BM125" s="89" t="s">
        <v>1286</v>
      </c>
    </row>
    <row r="126" spans="2:47" s="6" customFormat="1" ht="27" customHeight="1">
      <c r="B126" s="23"/>
      <c r="C126" s="24"/>
      <c r="D126" s="157" t="s">
        <v>136</v>
      </c>
      <c r="E126" s="24"/>
      <c r="F126" s="158" t="s">
        <v>326</v>
      </c>
      <c r="G126" s="24"/>
      <c r="H126" s="24"/>
      <c r="J126" s="24"/>
      <c r="K126" s="24"/>
      <c r="L126" s="43"/>
      <c r="M126" s="56"/>
      <c r="N126" s="24"/>
      <c r="O126" s="24"/>
      <c r="P126" s="24"/>
      <c r="Q126" s="24"/>
      <c r="R126" s="24"/>
      <c r="S126" s="24"/>
      <c r="T126" s="57"/>
      <c r="AT126" s="6" t="s">
        <v>136</v>
      </c>
      <c r="AU126" s="6" t="s">
        <v>81</v>
      </c>
    </row>
    <row r="127" spans="2:47" s="6" customFormat="1" ht="165.75" customHeight="1">
      <c r="B127" s="23"/>
      <c r="C127" s="24"/>
      <c r="D127" s="159" t="s">
        <v>138</v>
      </c>
      <c r="E127" s="24"/>
      <c r="F127" s="160" t="s">
        <v>310</v>
      </c>
      <c r="G127" s="24"/>
      <c r="H127" s="24"/>
      <c r="J127" s="24"/>
      <c r="K127" s="24"/>
      <c r="L127" s="43"/>
      <c r="M127" s="56"/>
      <c r="N127" s="24"/>
      <c r="O127" s="24"/>
      <c r="P127" s="24"/>
      <c r="Q127" s="24"/>
      <c r="R127" s="24"/>
      <c r="S127" s="24"/>
      <c r="T127" s="57"/>
      <c r="AT127" s="6" t="s">
        <v>138</v>
      </c>
      <c r="AU127" s="6" t="s">
        <v>81</v>
      </c>
    </row>
    <row r="128" spans="2:51" s="6" customFormat="1" ht="15.75" customHeight="1">
      <c r="B128" s="168"/>
      <c r="C128" s="169"/>
      <c r="D128" s="159" t="s">
        <v>140</v>
      </c>
      <c r="E128" s="169"/>
      <c r="F128" s="170" t="s">
        <v>1287</v>
      </c>
      <c r="G128" s="169"/>
      <c r="H128" s="171">
        <v>182.88</v>
      </c>
      <c r="J128" s="169"/>
      <c r="K128" s="169"/>
      <c r="L128" s="172"/>
      <c r="M128" s="173"/>
      <c r="N128" s="169"/>
      <c r="O128" s="169"/>
      <c r="P128" s="169"/>
      <c r="Q128" s="169"/>
      <c r="R128" s="169"/>
      <c r="S128" s="169"/>
      <c r="T128" s="174"/>
      <c r="AT128" s="175" t="s">
        <v>140</v>
      </c>
      <c r="AU128" s="175" t="s">
        <v>81</v>
      </c>
      <c r="AV128" s="175" t="s">
        <v>81</v>
      </c>
      <c r="AW128" s="175" t="s">
        <v>104</v>
      </c>
      <c r="AX128" s="175" t="s">
        <v>22</v>
      </c>
      <c r="AY128" s="175" t="s">
        <v>128</v>
      </c>
    </row>
    <row r="129" spans="2:65" s="6" customFormat="1" ht="15.75" customHeight="1">
      <c r="B129" s="23"/>
      <c r="C129" s="145" t="s">
        <v>149</v>
      </c>
      <c r="D129" s="145" t="s">
        <v>130</v>
      </c>
      <c r="E129" s="146" t="s">
        <v>329</v>
      </c>
      <c r="F129" s="147" t="s">
        <v>330</v>
      </c>
      <c r="G129" s="148" t="s">
        <v>153</v>
      </c>
      <c r="H129" s="149">
        <v>18.288</v>
      </c>
      <c r="I129" s="150"/>
      <c r="J129" s="151">
        <f>ROUND($I$129*$H$129,2)</f>
        <v>0</v>
      </c>
      <c r="K129" s="147" t="s">
        <v>134</v>
      </c>
      <c r="L129" s="43"/>
      <c r="M129" s="152"/>
      <c r="N129" s="153" t="s">
        <v>45</v>
      </c>
      <c r="O129" s="24"/>
      <c r="P129" s="154">
        <f>$O$129*$H$129</f>
        <v>0</v>
      </c>
      <c r="Q129" s="154">
        <v>0</v>
      </c>
      <c r="R129" s="154">
        <f>$Q$129*$H$129</f>
        <v>0</v>
      </c>
      <c r="S129" s="154">
        <v>0</v>
      </c>
      <c r="T129" s="155">
        <f>$S$129*$H$129</f>
        <v>0</v>
      </c>
      <c r="AR129" s="89" t="s">
        <v>87</v>
      </c>
      <c r="AT129" s="89" t="s">
        <v>130</v>
      </c>
      <c r="AU129" s="89" t="s">
        <v>81</v>
      </c>
      <c r="AY129" s="6" t="s">
        <v>128</v>
      </c>
      <c r="BE129" s="156">
        <f>IF($N$129="základní",$J$129,0)</f>
        <v>0</v>
      </c>
      <c r="BF129" s="156">
        <f>IF($N$129="snížená",$J$129,0)</f>
        <v>0</v>
      </c>
      <c r="BG129" s="156">
        <f>IF($N$129="zákl. přenesená",$J$129,0)</f>
        <v>0</v>
      </c>
      <c r="BH129" s="156">
        <f>IF($N$129="sníž. přenesená",$J$129,0)</f>
        <v>0</v>
      </c>
      <c r="BI129" s="156">
        <f>IF($N$129="nulová",$J$129,0)</f>
        <v>0</v>
      </c>
      <c r="BJ129" s="89" t="s">
        <v>22</v>
      </c>
      <c r="BK129" s="156">
        <f>ROUND($I$129*$H$129,2)</f>
        <v>0</v>
      </c>
      <c r="BL129" s="89" t="s">
        <v>87</v>
      </c>
      <c r="BM129" s="89" t="s">
        <v>1288</v>
      </c>
    </row>
    <row r="130" spans="2:47" s="6" customFormat="1" ht="16.5" customHeight="1">
      <c r="B130" s="23"/>
      <c r="C130" s="24"/>
      <c r="D130" s="157" t="s">
        <v>136</v>
      </c>
      <c r="E130" s="24"/>
      <c r="F130" s="158" t="s">
        <v>332</v>
      </c>
      <c r="G130" s="24"/>
      <c r="H130" s="24"/>
      <c r="J130" s="24"/>
      <c r="K130" s="24"/>
      <c r="L130" s="43"/>
      <c r="M130" s="56"/>
      <c r="N130" s="24"/>
      <c r="O130" s="24"/>
      <c r="P130" s="24"/>
      <c r="Q130" s="24"/>
      <c r="R130" s="24"/>
      <c r="S130" s="24"/>
      <c r="T130" s="57"/>
      <c r="AT130" s="6" t="s">
        <v>136</v>
      </c>
      <c r="AU130" s="6" t="s">
        <v>81</v>
      </c>
    </row>
    <row r="131" spans="2:47" s="6" customFormat="1" ht="125.25" customHeight="1">
      <c r="B131" s="23"/>
      <c r="C131" s="24"/>
      <c r="D131" s="159" t="s">
        <v>138</v>
      </c>
      <c r="E131" s="24"/>
      <c r="F131" s="160" t="s">
        <v>333</v>
      </c>
      <c r="G131" s="24"/>
      <c r="H131" s="24"/>
      <c r="J131" s="24"/>
      <c r="K131" s="24"/>
      <c r="L131" s="43"/>
      <c r="M131" s="56"/>
      <c r="N131" s="24"/>
      <c r="O131" s="24"/>
      <c r="P131" s="24"/>
      <c r="Q131" s="24"/>
      <c r="R131" s="24"/>
      <c r="S131" s="24"/>
      <c r="T131" s="57"/>
      <c r="AT131" s="6" t="s">
        <v>138</v>
      </c>
      <c r="AU131" s="6" t="s">
        <v>81</v>
      </c>
    </row>
    <row r="132" spans="2:51" s="6" customFormat="1" ht="15.75" customHeight="1">
      <c r="B132" s="168"/>
      <c r="C132" s="169"/>
      <c r="D132" s="159" t="s">
        <v>140</v>
      </c>
      <c r="E132" s="169" t="s">
        <v>1249</v>
      </c>
      <c r="F132" s="170" t="s">
        <v>1289</v>
      </c>
      <c r="G132" s="169"/>
      <c r="H132" s="171">
        <v>18.288</v>
      </c>
      <c r="J132" s="169"/>
      <c r="K132" s="169"/>
      <c r="L132" s="172"/>
      <c r="M132" s="173"/>
      <c r="N132" s="169"/>
      <c r="O132" s="169"/>
      <c r="P132" s="169"/>
      <c r="Q132" s="169"/>
      <c r="R132" s="169"/>
      <c r="S132" s="169"/>
      <c r="T132" s="174"/>
      <c r="AT132" s="175" t="s">
        <v>140</v>
      </c>
      <c r="AU132" s="175" t="s">
        <v>81</v>
      </c>
      <c r="AV132" s="175" t="s">
        <v>81</v>
      </c>
      <c r="AW132" s="175" t="s">
        <v>104</v>
      </c>
      <c r="AX132" s="175" t="s">
        <v>22</v>
      </c>
      <c r="AY132" s="175" t="s">
        <v>128</v>
      </c>
    </row>
    <row r="133" spans="2:65" s="6" customFormat="1" ht="15.75" customHeight="1">
      <c r="B133" s="23"/>
      <c r="C133" s="145" t="s">
        <v>27</v>
      </c>
      <c r="D133" s="145" t="s">
        <v>130</v>
      </c>
      <c r="E133" s="146" t="s">
        <v>335</v>
      </c>
      <c r="F133" s="147" t="s">
        <v>336</v>
      </c>
      <c r="G133" s="148" t="s">
        <v>153</v>
      </c>
      <c r="H133" s="149">
        <v>18.288</v>
      </c>
      <c r="I133" s="150"/>
      <c r="J133" s="151">
        <f>ROUND($I$133*$H$133,2)</f>
        <v>0</v>
      </c>
      <c r="K133" s="147" t="s">
        <v>134</v>
      </c>
      <c r="L133" s="43"/>
      <c r="M133" s="152"/>
      <c r="N133" s="153" t="s">
        <v>45</v>
      </c>
      <c r="O133" s="24"/>
      <c r="P133" s="154">
        <f>$O$133*$H$133</f>
        <v>0</v>
      </c>
      <c r="Q133" s="154">
        <v>0</v>
      </c>
      <c r="R133" s="154">
        <f>$Q$133*$H$133</f>
        <v>0</v>
      </c>
      <c r="S133" s="154">
        <v>0</v>
      </c>
      <c r="T133" s="155">
        <f>$S$133*$H$133</f>
        <v>0</v>
      </c>
      <c r="AR133" s="89" t="s">
        <v>87</v>
      </c>
      <c r="AT133" s="89" t="s">
        <v>130</v>
      </c>
      <c r="AU133" s="89" t="s">
        <v>81</v>
      </c>
      <c r="AY133" s="6" t="s">
        <v>128</v>
      </c>
      <c r="BE133" s="156">
        <f>IF($N$133="základní",$J$133,0)</f>
        <v>0</v>
      </c>
      <c r="BF133" s="156">
        <f>IF($N$133="snížená",$J$133,0)</f>
        <v>0</v>
      </c>
      <c r="BG133" s="156">
        <f>IF($N$133="zákl. přenesená",$J$133,0)</f>
        <v>0</v>
      </c>
      <c r="BH133" s="156">
        <f>IF($N$133="sníž. přenesená",$J$133,0)</f>
        <v>0</v>
      </c>
      <c r="BI133" s="156">
        <f>IF($N$133="nulová",$J$133,0)</f>
        <v>0</v>
      </c>
      <c r="BJ133" s="89" t="s">
        <v>22</v>
      </c>
      <c r="BK133" s="156">
        <f>ROUND($I$133*$H$133,2)</f>
        <v>0</v>
      </c>
      <c r="BL133" s="89" t="s">
        <v>87</v>
      </c>
      <c r="BM133" s="89" t="s">
        <v>1290</v>
      </c>
    </row>
    <row r="134" spans="2:47" s="6" customFormat="1" ht="16.5" customHeight="1">
      <c r="B134" s="23"/>
      <c r="C134" s="24"/>
      <c r="D134" s="157" t="s">
        <v>136</v>
      </c>
      <c r="E134" s="24"/>
      <c r="F134" s="158" t="s">
        <v>336</v>
      </c>
      <c r="G134" s="24"/>
      <c r="H134" s="24"/>
      <c r="J134" s="24"/>
      <c r="K134" s="24"/>
      <c r="L134" s="43"/>
      <c r="M134" s="56"/>
      <c r="N134" s="24"/>
      <c r="O134" s="24"/>
      <c r="P134" s="24"/>
      <c r="Q134" s="24"/>
      <c r="R134" s="24"/>
      <c r="S134" s="24"/>
      <c r="T134" s="57"/>
      <c r="AT134" s="6" t="s">
        <v>136</v>
      </c>
      <c r="AU134" s="6" t="s">
        <v>81</v>
      </c>
    </row>
    <row r="135" spans="2:47" s="6" customFormat="1" ht="246.75" customHeight="1">
      <c r="B135" s="23"/>
      <c r="C135" s="24"/>
      <c r="D135" s="159" t="s">
        <v>138</v>
      </c>
      <c r="E135" s="24"/>
      <c r="F135" s="160" t="s">
        <v>338</v>
      </c>
      <c r="G135" s="24"/>
      <c r="H135" s="24"/>
      <c r="J135" s="24"/>
      <c r="K135" s="24"/>
      <c r="L135" s="43"/>
      <c r="M135" s="56"/>
      <c r="N135" s="24"/>
      <c r="O135" s="24"/>
      <c r="P135" s="24"/>
      <c r="Q135" s="24"/>
      <c r="R135" s="24"/>
      <c r="S135" s="24"/>
      <c r="T135" s="57"/>
      <c r="AT135" s="6" t="s">
        <v>138</v>
      </c>
      <c r="AU135" s="6" t="s">
        <v>81</v>
      </c>
    </row>
    <row r="136" spans="2:51" s="6" customFormat="1" ht="15.75" customHeight="1">
      <c r="B136" s="168"/>
      <c r="C136" s="169"/>
      <c r="D136" s="159" t="s">
        <v>140</v>
      </c>
      <c r="E136" s="169"/>
      <c r="F136" s="170" t="s">
        <v>1249</v>
      </c>
      <c r="G136" s="169"/>
      <c r="H136" s="171">
        <v>18.288</v>
      </c>
      <c r="J136" s="169"/>
      <c r="K136" s="169"/>
      <c r="L136" s="172"/>
      <c r="M136" s="173"/>
      <c r="N136" s="169"/>
      <c r="O136" s="169"/>
      <c r="P136" s="169"/>
      <c r="Q136" s="169"/>
      <c r="R136" s="169"/>
      <c r="S136" s="169"/>
      <c r="T136" s="174"/>
      <c r="AT136" s="175" t="s">
        <v>140</v>
      </c>
      <c r="AU136" s="175" t="s">
        <v>81</v>
      </c>
      <c r="AV136" s="175" t="s">
        <v>81</v>
      </c>
      <c r="AW136" s="175" t="s">
        <v>104</v>
      </c>
      <c r="AX136" s="175" t="s">
        <v>22</v>
      </c>
      <c r="AY136" s="175" t="s">
        <v>128</v>
      </c>
    </row>
    <row r="137" spans="2:65" s="6" customFormat="1" ht="15.75" customHeight="1">
      <c r="B137" s="23"/>
      <c r="C137" s="145" t="s">
        <v>213</v>
      </c>
      <c r="D137" s="145" t="s">
        <v>130</v>
      </c>
      <c r="E137" s="146" t="s">
        <v>340</v>
      </c>
      <c r="F137" s="147" t="s">
        <v>341</v>
      </c>
      <c r="G137" s="148" t="s">
        <v>186</v>
      </c>
      <c r="H137" s="149">
        <v>31.09</v>
      </c>
      <c r="I137" s="150"/>
      <c r="J137" s="151">
        <f>ROUND($I$137*$H$137,2)</f>
        <v>0</v>
      </c>
      <c r="K137" s="147" t="s">
        <v>134</v>
      </c>
      <c r="L137" s="43"/>
      <c r="M137" s="152"/>
      <c r="N137" s="153" t="s">
        <v>45</v>
      </c>
      <c r="O137" s="24"/>
      <c r="P137" s="154">
        <f>$O$137*$H$137</f>
        <v>0</v>
      </c>
      <c r="Q137" s="154">
        <v>0</v>
      </c>
      <c r="R137" s="154">
        <f>$Q$137*$H$137</f>
        <v>0</v>
      </c>
      <c r="S137" s="154">
        <v>0</v>
      </c>
      <c r="T137" s="155">
        <f>$S$137*$H$137</f>
        <v>0</v>
      </c>
      <c r="AR137" s="89" t="s">
        <v>87</v>
      </c>
      <c r="AT137" s="89" t="s">
        <v>130</v>
      </c>
      <c r="AU137" s="89" t="s">
        <v>81</v>
      </c>
      <c r="AY137" s="6" t="s">
        <v>128</v>
      </c>
      <c r="BE137" s="156">
        <f>IF($N$137="základní",$J$137,0)</f>
        <v>0</v>
      </c>
      <c r="BF137" s="156">
        <f>IF($N$137="snížená",$J$137,0)</f>
        <v>0</v>
      </c>
      <c r="BG137" s="156">
        <f>IF($N$137="zákl. přenesená",$J$137,0)</f>
        <v>0</v>
      </c>
      <c r="BH137" s="156">
        <f>IF($N$137="sníž. přenesená",$J$137,0)</f>
        <v>0</v>
      </c>
      <c r="BI137" s="156">
        <f>IF($N$137="nulová",$J$137,0)</f>
        <v>0</v>
      </c>
      <c r="BJ137" s="89" t="s">
        <v>22</v>
      </c>
      <c r="BK137" s="156">
        <f>ROUND($I$137*$H$137,2)</f>
        <v>0</v>
      </c>
      <c r="BL137" s="89" t="s">
        <v>87</v>
      </c>
      <c r="BM137" s="89" t="s">
        <v>1291</v>
      </c>
    </row>
    <row r="138" spans="2:47" s="6" customFormat="1" ht="16.5" customHeight="1">
      <c r="B138" s="23"/>
      <c r="C138" s="24"/>
      <c r="D138" s="157" t="s">
        <v>136</v>
      </c>
      <c r="E138" s="24"/>
      <c r="F138" s="158" t="s">
        <v>343</v>
      </c>
      <c r="G138" s="24"/>
      <c r="H138" s="24"/>
      <c r="J138" s="24"/>
      <c r="K138" s="24"/>
      <c r="L138" s="43"/>
      <c r="M138" s="56"/>
      <c r="N138" s="24"/>
      <c r="O138" s="24"/>
      <c r="P138" s="24"/>
      <c r="Q138" s="24"/>
      <c r="R138" s="24"/>
      <c r="S138" s="24"/>
      <c r="T138" s="57"/>
      <c r="AT138" s="6" t="s">
        <v>136</v>
      </c>
      <c r="AU138" s="6" t="s">
        <v>81</v>
      </c>
    </row>
    <row r="139" spans="2:47" s="6" customFormat="1" ht="246.75" customHeight="1">
      <c r="B139" s="23"/>
      <c r="C139" s="24"/>
      <c r="D139" s="159" t="s">
        <v>138</v>
      </c>
      <c r="E139" s="24"/>
      <c r="F139" s="160" t="s">
        <v>338</v>
      </c>
      <c r="G139" s="24"/>
      <c r="H139" s="24"/>
      <c r="J139" s="24"/>
      <c r="K139" s="24"/>
      <c r="L139" s="43"/>
      <c r="M139" s="56"/>
      <c r="N139" s="24"/>
      <c r="O139" s="24"/>
      <c r="P139" s="24"/>
      <c r="Q139" s="24"/>
      <c r="R139" s="24"/>
      <c r="S139" s="24"/>
      <c r="T139" s="57"/>
      <c r="AT139" s="6" t="s">
        <v>138</v>
      </c>
      <c r="AU139" s="6" t="s">
        <v>81</v>
      </c>
    </row>
    <row r="140" spans="2:51" s="6" customFormat="1" ht="15.75" customHeight="1">
      <c r="B140" s="168"/>
      <c r="C140" s="169"/>
      <c r="D140" s="159" t="s">
        <v>140</v>
      </c>
      <c r="E140" s="169"/>
      <c r="F140" s="170" t="s">
        <v>1292</v>
      </c>
      <c r="G140" s="169"/>
      <c r="H140" s="171">
        <v>31.09</v>
      </c>
      <c r="J140" s="169"/>
      <c r="K140" s="169"/>
      <c r="L140" s="172"/>
      <c r="M140" s="173"/>
      <c r="N140" s="169"/>
      <c r="O140" s="169"/>
      <c r="P140" s="169"/>
      <c r="Q140" s="169"/>
      <c r="R140" s="169"/>
      <c r="S140" s="169"/>
      <c r="T140" s="174"/>
      <c r="AT140" s="175" t="s">
        <v>140</v>
      </c>
      <c r="AU140" s="175" t="s">
        <v>81</v>
      </c>
      <c r="AV140" s="175" t="s">
        <v>81</v>
      </c>
      <c r="AW140" s="175" t="s">
        <v>104</v>
      </c>
      <c r="AX140" s="175" t="s">
        <v>22</v>
      </c>
      <c r="AY140" s="175" t="s">
        <v>128</v>
      </c>
    </row>
    <row r="141" spans="2:65" s="6" customFormat="1" ht="15.75" customHeight="1">
      <c r="B141" s="23"/>
      <c r="C141" s="145" t="s">
        <v>218</v>
      </c>
      <c r="D141" s="145" t="s">
        <v>130</v>
      </c>
      <c r="E141" s="146" t="s">
        <v>1293</v>
      </c>
      <c r="F141" s="147" t="s">
        <v>1294</v>
      </c>
      <c r="G141" s="148" t="s">
        <v>153</v>
      </c>
      <c r="H141" s="149">
        <v>15.24</v>
      </c>
      <c r="I141" s="150"/>
      <c r="J141" s="151">
        <f>ROUND($I$141*$H$141,2)</f>
        <v>0</v>
      </c>
      <c r="K141" s="147" t="s">
        <v>134</v>
      </c>
      <c r="L141" s="43"/>
      <c r="M141" s="152"/>
      <c r="N141" s="153" t="s">
        <v>45</v>
      </c>
      <c r="O141" s="24"/>
      <c r="P141" s="154">
        <f>$O$141*$H$141</f>
        <v>0</v>
      </c>
      <c r="Q141" s="154">
        <v>0</v>
      </c>
      <c r="R141" s="154">
        <f>$Q$141*$H$141</f>
        <v>0</v>
      </c>
      <c r="S141" s="154">
        <v>0</v>
      </c>
      <c r="T141" s="155">
        <f>$S$141*$H$141</f>
        <v>0</v>
      </c>
      <c r="AR141" s="89" t="s">
        <v>87</v>
      </c>
      <c r="AT141" s="89" t="s">
        <v>130</v>
      </c>
      <c r="AU141" s="89" t="s">
        <v>81</v>
      </c>
      <c r="AY141" s="6" t="s">
        <v>128</v>
      </c>
      <c r="BE141" s="156">
        <f>IF($N$141="základní",$J$141,0)</f>
        <v>0</v>
      </c>
      <c r="BF141" s="156">
        <f>IF($N$141="snížená",$J$141,0)</f>
        <v>0</v>
      </c>
      <c r="BG141" s="156">
        <f>IF($N$141="zákl. přenesená",$J$141,0)</f>
        <v>0</v>
      </c>
      <c r="BH141" s="156">
        <f>IF($N$141="sníž. přenesená",$J$141,0)</f>
        <v>0</v>
      </c>
      <c r="BI141" s="156">
        <f>IF($N$141="nulová",$J$141,0)</f>
        <v>0</v>
      </c>
      <c r="BJ141" s="89" t="s">
        <v>22</v>
      </c>
      <c r="BK141" s="156">
        <f>ROUND($I$141*$H$141,2)</f>
        <v>0</v>
      </c>
      <c r="BL141" s="89" t="s">
        <v>87</v>
      </c>
      <c r="BM141" s="89" t="s">
        <v>1295</v>
      </c>
    </row>
    <row r="142" spans="2:47" s="6" customFormat="1" ht="27" customHeight="1">
      <c r="B142" s="23"/>
      <c r="C142" s="24"/>
      <c r="D142" s="157" t="s">
        <v>136</v>
      </c>
      <c r="E142" s="24"/>
      <c r="F142" s="158" t="s">
        <v>1296</v>
      </c>
      <c r="G142" s="24"/>
      <c r="H142" s="24"/>
      <c r="J142" s="24"/>
      <c r="K142" s="24"/>
      <c r="L142" s="43"/>
      <c r="M142" s="56"/>
      <c r="N142" s="24"/>
      <c r="O142" s="24"/>
      <c r="P142" s="24"/>
      <c r="Q142" s="24"/>
      <c r="R142" s="24"/>
      <c r="S142" s="24"/>
      <c r="T142" s="57"/>
      <c r="AT142" s="6" t="s">
        <v>136</v>
      </c>
      <c r="AU142" s="6" t="s">
        <v>81</v>
      </c>
    </row>
    <row r="143" spans="2:47" s="6" customFormat="1" ht="98.25" customHeight="1">
      <c r="B143" s="23"/>
      <c r="C143" s="24"/>
      <c r="D143" s="159" t="s">
        <v>138</v>
      </c>
      <c r="E143" s="24"/>
      <c r="F143" s="160" t="s">
        <v>1297</v>
      </c>
      <c r="G143" s="24"/>
      <c r="H143" s="24"/>
      <c r="J143" s="24"/>
      <c r="K143" s="24"/>
      <c r="L143" s="43"/>
      <c r="M143" s="56"/>
      <c r="N143" s="24"/>
      <c r="O143" s="24"/>
      <c r="P143" s="24"/>
      <c r="Q143" s="24"/>
      <c r="R143" s="24"/>
      <c r="S143" s="24"/>
      <c r="T143" s="57"/>
      <c r="AT143" s="6" t="s">
        <v>138</v>
      </c>
      <c r="AU143" s="6" t="s">
        <v>81</v>
      </c>
    </row>
    <row r="144" spans="2:51" s="6" customFormat="1" ht="15.75" customHeight="1">
      <c r="B144" s="168"/>
      <c r="C144" s="169"/>
      <c r="D144" s="159" t="s">
        <v>140</v>
      </c>
      <c r="E144" s="169"/>
      <c r="F144" s="170" t="s">
        <v>1298</v>
      </c>
      <c r="G144" s="169"/>
      <c r="H144" s="171">
        <v>13</v>
      </c>
      <c r="J144" s="169"/>
      <c r="K144" s="169"/>
      <c r="L144" s="172"/>
      <c r="M144" s="173"/>
      <c r="N144" s="169"/>
      <c r="O144" s="169"/>
      <c r="P144" s="169"/>
      <c r="Q144" s="169"/>
      <c r="R144" s="169"/>
      <c r="S144" s="169"/>
      <c r="T144" s="174"/>
      <c r="AT144" s="175" t="s">
        <v>140</v>
      </c>
      <c r="AU144" s="175" t="s">
        <v>81</v>
      </c>
      <c r="AV144" s="175" t="s">
        <v>81</v>
      </c>
      <c r="AW144" s="175" t="s">
        <v>104</v>
      </c>
      <c r="AX144" s="175" t="s">
        <v>74</v>
      </c>
      <c r="AY144" s="175" t="s">
        <v>128</v>
      </c>
    </row>
    <row r="145" spans="2:51" s="6" customFormat="1" ht="15.75" customHeight="1">
      <c r="B145" s="168"/>
      <c r="C145" s="169"/>
      <c r="D145" s="159" t="s">
        <v>140</v>
      </c>
      <c r="E145" s="169"/>
      <c r="F145" s="170" t="s">
        <v>1299</v>
      </c>
      <c r="G145" s="169"/>
      <c r="H145" s="171">
        <v>2.24</v>
      </c>
      <c r="J145" s="169"/>
      <c r="K145" s="169"/>
      <c r="L145" s="172"/>
      <c r="M145" s="173"/>
      <c r="N145" s="169"/>
      <c r="O145" s="169"/>
      <c r="P145" s="169"/>
      <c r="Q145" s="169"/>
      <c r="R145" s="169"/>
      <c r="S145" s="169"/>
      <c r="T145" s="174"/>
      <c r="AT145" s="175" t="s">
        <v>140</v>
      </c>
      <c r="AU145" s="175" t="s">
        <v>81</v>
      </c>
      <c r="AV145" s="175" t="s">
        <v>81</v>
      </c>
      <c r="AW145" s="175" t="s">
        <v>104</v>
      </c>
      <c r="AX145" s="175" t="s">
        <v>74</v>
      </c>
      <c r="AY145" s="175" t="s">
        <v>128</v>
      </c>
    </row>
    <row r="146" spans="2:51" s="6" customFormat="1" ht="15.75" customHeight="1">
      <c r="B146" s="176"/>
      <c r="C146" s="177"/>
      <c r="D146" s="159" t="s">
        <v>140</v>
      </c>
      <c r="E146" s="177"/>
      <c r="F146" s="178" t="s">
        <v>143</v>
      </c>
      <c r="G146" s="177"/>
      <c r="H146" s="179">
        <v>15.24</v>
      </c>
      <c r="J146" s="177"/>
      <c r="K146" s="177"/>
      <c r="L146" s="180"/>
      <c r="M146" s="181"/>
      <c r="N146" s="177"/>
      <c r="O146" s="177"/>
      <c r="P146" s="177"/>
      <c r="Q146" s="177"/>
      <c r="R146" s="177"/>
      <c r="S146" s="177"/>
      <c r="T146" s="182"/>
      <c r="AT146" s="183" t="s">
        <v>140</v>
      </c>
      <c r="AU146" s="183" t="s">
        <v>81</v>
      </c>
      <c r="AV146" s="183" t="s">
        <v>87</v>
      </c>
      <c r="AW146" s="183" t="s">
        <v>104</v>
      </c>
      <c r="AX146" s="183" t="s">
        <v>22</v>
      </c>
      <c r="AY146" s="183" t="s">
        <v>128</v>
      </c>
    </row>
    <row r="147" spans="2:65" s="6" customFormat="1" ht="15.75" customHeight="1">
      <c r="B147" s="23"/>
      <c r="C147" s="195" t="s">
        <v>223</v>
      </c>
      <c r="D147" s="195" t="s">
        <v>355</v>
      </c>
      <c r="E147" s="196" t="s">
        <v>1300</v>
      </c>
      <c r="F147" s="197" t="s">
        <v>1301</v>
      </c>
      <c r="G147" s="198" t="s">
        <v>186</v>
      </c>
      <c r="H147" s="199">
        <v>30.48</v>
      </c>
      <c r="I147" s="200"/>
      <c r="J147" s="201">
        <f>ROUND($I$147*$H$147,2)</f>
        <v>0</v>
      </c>
      <c r="K147" s="197" t="s">
        <v>134</v>
      </c>
      <c r="L147" s="202"/>
      <c r="M147" s="203"/>
      <c r="N147" s="204" t="s">
        <v>45</v>
      </c>
      <c r="O147" s="24"/>
      <c r="P147" s="154">
        <f>$O$147*$H$147</f>
        <v>0</v>
      </c>
      <c r="Q147" s="154">
        <v>0</v>
      </c>
      <c r="R147" s="154">
        <f>$Q$147*$H$147</f>
        <v>0</v>
      </c>
      <c r="S147" s="154">
        <v>0</v>
      </c>
      <c r="T147" s="155">
        <f>$S$147*$H$147</f>
        <v>0</v>
      </c>
      <c r="AR147" s="89" t="s">
        <v>198</v>
      </c>
      <c r="AT147" s="89" t="s">
        <v>355</v>
      </c>
      <c r="AU147" s="89" t="s">
        <v>81</v>
      </c>
      <c r="AY147" s="6" t="s">
        <v>128</v>
      </c>
      <c r="BE147" s="156">
        <f>IF($N$147="základní",$J$147,0)</f>
        <v>0</v>
      </c>
      <c r="BF147" s="156">
        <f>IF($N$147="snížená",$J$147,0)</f>
        <v>0</v>
      </c>
      <c r="BG147" s="156">
        <f>IF($N$147="zákl. přenesená",$J$147,0)</f>
        <v>0</v>
      </c>
      <c r="BH147" s="156">
        <f>IF($N$147="sníž. přenesená",$J$147,0)</f>
        <v>0</v>
      </c>
      <c r="BI147" s="156">
        <f>IF($N$147="nulová",$J$147,0)</f>
        <v>0</v>
      </c>
      <c r="BJ147" s="89" t="s">
        <v>22</v>
      </c>
      <c r="BK147" s="156">
        <f>ROUND($I$147*$H$147,2)</f>
        <v>0</v>
      </c>
      <c r="BL147" s="89" t="s">
        <v>87</v>
      </c>
      <c r="BM147" s="89" t="s">
        <v>1302</v>
      </c>
    </row>
    <row r="148" spans="2:51" s="6" customFormat="1" ht="15.75" customHeight="1">
      <c r="B148" s="168"/>
      <c r="C148" s="169"/>
      <c r="D148" s="159" t="s">
        <v>140</v>
      </c>
      <c r="E148" s="169"/>
      <c r="F148" s="170" t="s">
        <v>1303</v>
      </c>
      <c r="G148" s="169"/>
      <c r="H148" s="171">
        <v>30.48</v>
      </c>
      <c r="J148" s="169"/>
      <c r="K148" s="169"/>
      <c r="L148" s="172"/>
      <c r="M148" s="173"/>
      <c r="N148" s="169"/>
      <c r="O148" s="169"/>
      <c r="P148" s="169"/>
      <c r="Q148" s="169"/>
      <c r="R148" s="169"/>
      <c r="S148" s="169"/>
      <c r="T148" s="174"/>
      <c r="AT148" s="175" t="s">
        <v>140</v>
      </c>
      <c r="AU148" s="175" t="s">
        <v>81</v>
      </c>
      <c r="AV148" s="175" t="s">
        <v>81</v>
      </c>
      <c r="AW148" s="175" t="s">
        <v>74</v>
      </c>
      <c r="AX148" s="175" t="s">
        <v>22</v>
      </c>
      <c r="AY148" s="175" t="s">
        <v>128</v>
      </c>
    </row>
    <row r="149" spans="2:63" s="132" customFormat="1" ht="30.75" customHeight="1">
      <c r="B149" s="133"/>
      <c r="C149" s="134"/>
      <c r="D149" s="134" t="s">
        <v>73</v>
      </c>
      <c r="E149" s="143" t="s">
        <v>84</v>
      </c>
      <c r="F149" s="143" t="s">
        <v>587</v>
      </c>
      <c r="G149" s="134"/>
      <c r="H149" s="134"/>
      <c r="J149" s="144">
        <f>$BK$149</f>
        <v>0</v>
      </c>
      <c r="K149" s="134"/>
      <c r="L149" s="137"/>
      <c r="M149" s="138"/>
      <c r="N149" s="134"/>
      <c r="O149" s="134"/>
      <c r="P149" s="139">
        <f>SUM($P$150:$P$158)</f>
        <v>0</v>
      </c>
      <c r="Q149" s="134"/>
      <c r="R149" s="139">
        <f>SUM($R$150:$R$158)</f>
        <v>6.89175232</v>
      </c>
      <c r="S149" s="134"/>
      <c r="T149" s="140">
        <f>SUM($T$150:$T$158)</f>
        <v>0</v>
      </c>
      <c r="AR149" s="141" t="s">
        <v>22</v>
      </c>
      <c r="AT149" s="141" t="s">
        <v>73</v>
      </c>
      <c r="AU149" s="141" t="s">
        <v>22</v>
      </c>
      <c r="AY149" s="141" t="s">
        <v>128</v>
      </c>
      <c r="BK149" s="142">
        <f>SUM($BK$150:$BK$158)</f>
        <v>0</v>
      </c>
    </row>
    <row r="150" spans="2:65" s="6" customFormat="1" ht="15.75" customHeight="1">
      <c r="B150" s="23"/>
      <c r="C150" s="145" t="s">
        <v>233</v>
      </c>
      <c r="D150" s="145" t="s">
        <v>130</v>
      </c>
      <c r="E150" s="146" t="s">
        <v>1304</v>
      </c>
      <c r="F150" s="147" t="s">
        <v>1305</v>
      </c>
      <c r="G150" s="148" t="s">
        <v>153</v>
      </c>
      <c r="H150" s="149">
        <v>2.624</v>
      </c>
      <c r="I150" s="150"/>
      <c r="J150" s="151">
        <f>ROUND($I$150*$H$150,2)</f>
        <v>0</v>
      </c>
      <c r="K150" s="147" t="s">
        <v>134</v>
      </c>
      <c r="L150" s="43"/>
      <c r="M150" s="152"/>
      <c r="N150" s="153" t="s">
        <v>45</v>
      </c>
      <c r="O150" s="24"/>
      <c r="P150" s="154">
        <f>$O$150*$H$150</f>
        <v>0</v>
      </c>
      <c r="Q150" s="154">
        <v>2.62643</v>
      </c>
      <c r="R150" s="154">
        <f>$Q$150*$H$150</f>
        <v>6.89175232</v>
      </c>
      <c r="S150" s="154">
        <v>0</v>
      </c>
      <c r="T150" s="155">
        <f>$S$150*$H$150</f>
        <v>0</v>
      </c>
      <c r="AR150" s="89" t="s">
        <v>87</v>
      </c>
      <c r="AT150" s="89" t="s">
        <v>130</v>
      </c>
      <c r="AU150" s="89" t="s">
        <v>81</v>
      </c>
      <c r="AY150" s="6" t="s">
        <v>128</v>
      </c>
      <c r="BE150" s="156">
        <f>IF($N$150="základní",$J$150,0)</f>
        <v>0</v>
      </c>
      <c r="BF150" s="156">
        <f>IF($N$150="snížená",$J$150,0)</f>
        <v>0</v>
      </c>
      <c r="BG150" s="156">
        <f>IF($N$150="zákl. přenesená",$J$150,0)</f>
        <v>0</v>
      </c>
      <c r="BH150" s="156">
        <f>IF($N$150="sníž. přenesená",$J$150,0)</f>
        <v>0</v>
      </c>
      <c r="BI150" s="156">
        <f>IF($N$150="nulová",$J$150,0)</f>
        <v>0</v>
      </c>
      <c r="BJ150" s="89" t="s">
        <v>22</v>
      </c>
      <c r="BK150" s="156">
        <f>ROUND($I$150*$H$150,2)</f>
        <v>0</v>
      </c>
      <c r="BL150" s="89" t="s">
        <v>87</v>
      </c>
      <c r="BM150" s="89" t="s">
        <v>1306</v>
      </c>
    </row>
    <row r="151" spans="2:47" s="6" customFormat="1" ht="16.5" customHeight="1">
      <c r="B151" s="23"/>
      <c r="C151" s="24"/>
      <c r="D151" s="157" t="s">
        <v>136</v>
      </c>
      <c r="E151" s="24"/>
      <c r="F151" s="158" t="s">
        <v>1307</v>
      </c>
      <c r="G151" s="24"/>
      <c r="H151" s="24"/>
      <c r="J151" s="24"/>
      <c r="K151" s="24"/>
      <c r="L151" s="43"/>
      <c r="M151" s="56"/>
      <c r="N151" s="24"/>
      <c r="O151" s="24"/>
      <c r="P151" s="24"/>
      <c r="Q151" s="24"/>
      <c r="R151" s="24"/>
      <c r="S151" s="24"/>
      <c r="T151" s="57"/>
      <c r="AT151" s="6" t="s">
        <v>136</v>
      </c>
      <c r="AU151" s="6" t="s">
        <v>81</v>
      </c>
    </row>
    <row r="152" spans="2:47" s="6" customFormat="1" ht="84.75" customHeight="1">
      <c r="B152" s="23"/>
      <c r="C152" s="24"/>
      <c r="D152" s="159" t="s">
        <v>138</v>
      </c>
      <c r="E152" s="24"/>
      <c r="F152" s="160" t="s">
        <v>1308</v>
      </c>
      <c r="G152" s="24"/>
      <c r="H152" s="24"/>
      <c r="J152" s="24"/>
      <c r="K152" s="24"/>
      <c r="L152" s="43"/>
      <c r="M152" s="56"/>
      <c r="N152" s="24"/>
      <c r="O152" s="24"/>
      <c r="P152" s="24"/>
      <c r="Q152" s="24"/>
      <c r="R152" s="24"/>
      <c r="S152" s="24"/>
      <c r="T152" s="57"/>
      <c r="AT152" s="6" t="s">
        <v>138</v>
      </c>
      <c r="AU152" s="6" t="s">
        <v>81</v>
      </c>
    </row>
    <row r="153" spans="2:51" s="6" customFormat="1" ht="15.75" customHeight="1">
      <c r="B153" s="161"/>
      <c r="C153" s="162"/>
      <c r="D153" s="159" t="s">
        <v>140</v>
      </c>
      <c r="E153" s="162"/>
      <c r="F153" s="163" t="s">
        <v>1309</v>
      </c>
      <c r="G153" s="162"/>
      <c r="H153" s="162"/>
      <c r="J153" s="162"/>
      <c r="K153" s="162"/>
      <c r="L153" s="164"/>
      <c r="M153" s="165"/>
      <c r="N153" s="162"/>
      <c r="O153" s="162"/>
      <c r="P153" s="162"/>
      <c r="Q153" s="162"/>
      <c r="R153" s="162"/>
      <c r="S153" s="162"/>
      <c r="T153" s="166"/>
      <c r="AT153" s="167" t="s">
        <v>140</v>
      </c>
      <c r="AU153" s="167" t="s">
        <v>81</v>
      </c>
      <c r="AV153" s="167" t="s">
        <v>22</v>
      </c>
      <c r="AW153" s="167" t="s">
        <v>104</v>
      </c>
      <c r="AX153" s="167" t="s">
        <v>74</v>
      </c>
      <c r="AY153" s="167" t="s">
        <v>128</v>
      </c>
    </row>
    <row r="154" spans="2:51" s="6" customFormat="1" ht="15.75" customHeight="1">
      <c r="B154" s="168"/>
      <c r="C154" s="169"/>
      <c r="D154" s="159" t="s">
        <v>140</v>
      </c>
      <c r="E154" s="169"/>
      <c r="F154" s="170" t="s">
        <v>1310</v>
      </c>
      <c r="G154" s="169"/>
      <c r="H154" s="171">
        <v>2.624</v>
      </c>
      <c r="J154" s="169"/>
      <c r="K154" s="169"/>
      <c r="L154" s="172"/>
      <c r="M154" s="173"/>
      <c r="N154" s="169"/>
      <c r="O154" s="169"/>
      <c r="P154" s="169"/>
      <c r="Q154" s="169"/>
      <c r="R154" s="169"/>
      <c r="S154" s="169"/>
      <c r="T154" s="174"/>
      <c r="AT154" s="175" t="s">
        <v>140</v>
      </c>
      <c r="AU154" s="175" t="s">
        <v>81</v>
      </c>
      <c r="AV154" s="175" t="s">
        <v>81</v>
      </c>
      <c r="AW154" s="175" t="s">
        <v>104</v>
      </c>
      <c r="AX154" s="175" t="s">
        <v>74</v>
      </c>
      <c r="AY154" s="175" t="s">
        <v>128</v>
      </c>
    </row>
    <row r="155" spans="2:51" s="6" customFormat="1" ht="15.75" customHeight="1">
      <c r="B155" s="176"/>
      <c r="C155" s="177"/>
      <c r="D155" s="159" t="s">
        <v>140</v>
      </c>
      <c r="E155" s="177"/>
      <c r="F155" s="178" t="s">
        <v>143</v>
      </c>
      <c r="G155" s="177"/>
      <c r="H155" s="179">
        <v>2.624</v>
      </c>
      <c r="J155" s="177"/>
      <c r="K155" s="177"/>
      <c r="L155" s="180"/>
      <c r="M155" s="181"/>
      <c r="N155" s="177"/>
      <c r="O155" s="177"/>
      <c r="P155" s="177"/>
      <c r="Q155" s="177"/>
      <c r="R155" s="177"/>
      <c r="S155" s="177"/>
      <c r="T155" s="182"/>
      <c r="AT155" s="183" t="s">
        <v>140</v>
      </c>
      <c r="AU155" s="183" t="s">
        <v>81</v>
      </c>
      <c r="AV155" s="183" t="s">
        <v>87</v>
      </c>
      <c r="AW155" s="183" t="s">
        <v>104</v>
      </c>
      <c r="AX155" s="183" t="s">
        <v>22</v>
      </c>
      <c r="AY155" s="183" t="s">
        <v>128</v>
      </c>
    </row>
    <row r="156" spans="2:65" s="6" customFormat="1" ht="15.75" customHeight="1">
      <c r="B156" s="23"/>
      <c r="C156" s="145" t="s">
        <v>8</v>
      </c>
      <c r="D156" s="145" t="s">
        <v>130</v>
      </c>
      <c r="E156" s="146" t="s">
        <v>1311</v>
      </c>
      <c r="F156" s="147" t="s">
        <v>1312</v>
      </c>
      <c r="G156" s="148" t="s">
        <v>153</v>
      </c>
      <c r="H156" s="149">
        <v>5.83</v>
      </c>
      <c r="I156" s="150"/>
      <c r="J156" s="151">
        <f>ROUND($I$156*$H$156,2)</f>
        <v>0</v>
      </c>
      <c r="K156" s="147" t="s">
        <v>134</v>
      </c>
      <c r="L156" s="43"/>
      <c r="M156" s="152"/>
      <c r="N156" s="153" t="s">
        <v>45</v>
      </c>
      <c r="O156" s="24"/>
      <c r="P156" s="154">
        <f>$O$156*$H$156</f>
        <v>0</v>
      </c>
      <c r="Q156" s="154">
        <v>0</v>
      </c>
      <c r="R156" s="154">
        <f>$Q$156*$H$156</f>
        <v>0</v>
      </c>
      <c r="S156" s="154">
        <v>0</v>
      </c>
      <c r="T156" s="155">
        <f>$S$156*$H$156</f>
        <v>0</v>
      </c>
      <c r="AR156" s="89" t="s">
        <v>87</v>
      </c>
      <c r="AT156" s="89" t="s">
        <v>130</v>
      </c>
      <c r="AU156" s="89" t="s">
        <v>81</v>
      </c>
      <c r="AY156" s="6" t="s">
        <v>128</v>
      </c>
      <c r="BE156" s="156">
        <f>IF($N$156="základní",$J$156,0)</f>
        <v>0</v>
      </c>
      <c r="BF156" s="156">
        <f>IF($N$156="snížená",$J$156,0)</f>
        <v>0</v>
      </c>
      <c r="BG156" s="156">
        <f>IF($N$156="zákl. přenesená",$J$156,0)</f>
        <v>0</v>
      </c>
      <c r="BH156" s="156">
        <f>IF($N$156="sníž. přenesená",$J$156,0)</f>
        <v>0</v>
      </c>
      <c r="BI156" s="156">
        <f>IF($N$156="nulová",$J$156,0)</f>
        <v>0</v>
      </c>
      <c r="BJ156" s="89" t="s">
        <v>22</v>
      </c>
      <c r="BK156" s="156">
        <f>ROUND($I$156*$H$156,2)</f>
        <v>0</v>
      </c>
      <c r="BL156" s="89" t="s">
        <v>87</v>
      </c>
      <c r="BM156" s="89" t="s">
        <v>1313</v>
      </c>
    </row>
    <row r="157" spans="2:47" s="6" customFormat="1" ht="16.5" customHeight="1">
      <c r="B157" s="23"/>
      <c r="C157" s="24"/>
      <c r="D157" s="157" t="s">
        <v>136</v>
      </c>
      <c r="E157" s="24"/>
      <c r="F157" s="158" t="s">
        <v>1314</v>
      </c>
      <c r="G157" s="24"/>
      <c r="H157" s="24"/>
      <c r="J157" s="24"/>
      <c r="K157" s="24"/>
      <c r="L157" s="43"/>
      <c r="M157" s="56"/>
      <c r="N157" s="24"/>
      <c r="O157" s="24"/>
      <c r="P157" s="24"/>
      <c r="Q157" s="24"/>
      <c r="R157" s="24"/>
      <c r="S157" s="24"/>
      <c r="T157" s="57"/>
      <c r="AT157" s="6" t="s">
        <v>136</v>
      </c>
      <c r="AU157" s="6" t="s">
        <v>81</v>
      </c>
    </row>
    <row r="158" spans="2:47" s="6" customFormat="1" ht="84.75" customHeight="1">
      <c r="B158" s="23"/>
      <c r="C158" s="24"/>
      <c r="D158" s="159" t="s">
        <v>138</v>
      </c>
      <c r="E158" s="24"/>
      <c r="F158" s="160" t="s">
        <v>1308</v>
      </c>
      <c r="G158" s="24"/>
      <c r="H158" s="24"/>
      <c r="J158" s="24"/>
      <c r="K158" s="24"/>
      <c r="L158" s="43"/>
      <c r="M158" s="56"/>
      <c r="N158" s="24"/>
      <c r="O158" s="24"/>
      <c r="P158" s="24"/>
      <c r="Q158" s="24"/>
      <c r="R158" s="24"/>
      <c r="S158" s="24"/>
      <c r="T158" s="57"/>
      <c r="AT158" s="6" t="s">
        <v>138</v>
      </c>
      <c r="AU158" s="6" t="s">
        <v>81</v>
      </c>
    </row>
    <row r="159" spans="2:63" s="132" customFormat="1" ht="30.75" customHeight="1">
      <c r="B159" s="133"/>
      <c r="C159" s="134"/>
      <c r="D159" s="134" t="s">
        <v>73</v>
      </c>
      <c r="E159" s="143" t="s">
        <v>87</v>
      </c>
      <c r="F159" s="143" t="s">
        <v>1315</v>
      </c>
      <c r="G159" s="134"/>
      <c r="H159" s="134"/>
      <c r="J159" s="144">
        <f>$BK$159</f>
        <v>0</v>
      </c>
      <c r="K159" s="134"/>
      <c r="L159" s="137"/>
      <c r="M159" s="138"/>
      <c r="N159" s="134"/>
      <c r="O159" s="134"/>
      <c r="P159" s="139">
        <f>SUM($P$160:$P$169)</f>
        <v>0</v>
      </c>
      <c r="Q159" s="134"/>
      <c r="R159" s="139">
        <f>SUM($R$160:$R$169)</f>
        <v>13.860000000000001</v>
      </c>
      <c r="S159" s="134"/>
      <c r="T159" s="140">
        <f>SUM($T$160:$T$169)</f>
        <v>0</v>
      </c>
      <c r="AR159" s="141" t="s">
        <v>22</v>
      </c>
      <c r="AT159" s="141" t="s">
        <v>73</v>
      </c>
      <c r="AU159" s="141" t="s">
        <v>22</v>
      </c>
      <c r="AY159" s="141" t="s">
        <v>128</v>
      </c>
      <c r="BK159" s="142">
        <f>SUM($BK$160:$BK$169)</f>
        <v>0</v>
      </c>
    </row>
    <row r="160" spans="2:65" s="6" customFormat="1" ht="15.75" customHeight="1">
      <c r="B160" s="23"/>
      <c r="C160" s="145" t="s">
        <v>236</v>
      </c>
      <c r="D160" s="145" t="s">
        <v>130</v>
      </c>
      <c r="E160" s="146" t="s">
        <v>1316</v>
      </c>
      <c r="F160" s="147" t="s">
        <v>1317</v>
      </c>
      <c r="G160" s="148" t="s">
        <v>153</v>
      </c>
      <c r="H160" s="149">
        <v>3.048</v>
      </c>
      <c r="I160" s="150"/>
      <c r="J160" s="151">
        <f>ROUND($I$160*$H$160,2)</f>
        <v>0</v>
      </c>
      <c r="K160" s="147" t="s">
        <v>134</v>
      </c>
      <c r="L160" s="43"/>
      <c r="M160" s="152"/>
      <c r="N160" s="153" t="s">
        <v>45</v>
      </c>
      <c r="O160" s="24"/>
      <c r="P160" s="154">
        <f>$O$160*$H$160</f>
        <v>0</v>
      </c>
      <c r="Q160" s="154">
        <v>0</v>
      </c>
      <c r="R160" s="154">
        <f>$Q$160*$H$160</f>
        <v>0</v>
      </c>
      <c r="S160" s="154">
        <v>0</v>
      </c>
      <c r="T160" s="155">
        <f>$S$160*$H$160</f>
        <v>0</v>
      </c>
      <c r="AR160" s="89" t="s">
        <v>87</v>
      </c>
      <c r="AT160" s="89" t="s">
        <v>130</v>
      </c>
      <c r="AU160" s="89" t="s">
        <v>81</v>
      </c>
      <c r="AY160" s="6" t="s">
        <v>128</v>
      </c>
      <c r="BE160" s="156">
        <f>IF($N$160="základní",$J$160,0)</f>
        <v>0</v>
      </c>
      <c r="BF160" s="156">
        <f>IF($N$160="snížená",$J$160,0)</f>
        <v>0</v>
      </c>
      <c r="BG160" s="156">
        <f>IF($N$160="zákl. přenesená",$J$160,0)</f>
        <v>0</v>
      </c>
      <c r="BH160" s="156">
        <f>IF($N$160="sníž. přenesená",$J$160,0)</f>
        <v>0</v>
      </c>
      <c r="BI160" s="156">
        <f>IF($N$160="nulová",$J$160,0)</f>
        <v>0</v>
      </c>
      <c r="BJ160" s="89" t="s">
        <v>22</v>
      </c>
      <c r="BK160" s="156">
        <f>ROUND($I$160*$H$160,2)</f>
        <v>0</v>
      </c>
      <c r="BL160" s="89" t="s">
        <v>87</v>
      </c>
      <c r="BM160" s="89" t="s">
        <v>1318</v>
      </c>
    </row>
    <row r="161" spans="2:47" s="6" customFormat="1" ht="16.5" customHeight="1">
      <c r="B161" s="23"/>
      <c r="C161" s="24"/>
      <c r="D161" s="157" t="s">
        <v>136</v>
      </c>
      <c r="E161" s="24"/>
      <c r="F161" s="158" t="s">
        <v>1319</v>
      </c>
      <c r="G161" s="24"/>
      <c r="H161" s="24"/>
      <c r="J161" s="24"/>
      <c r="K161" s="24"/>
      <c r="L161" s="43"/>
      <c r="M161" s="56"/>
      <c r="N161" s="24"/>
      <c r="O161" s="24"/>
      <c r="P161" s="24"/>
      <c r="Q161" s="24"/>
      <c r="R161" s="24"/>
      <c r="S161" s="24"/>
      <c r="T161" s="57"/>
      <c r="AT161" s="6" t="s">
        <v>136</v>
      </c>
      <c r="AU161" s="6" t="s">
        <v>81</v>
      </c>
    </row>
    <row r="162" spans="2:47" s="6" customFormat="1" ht="44.25" customHeight="1">
      <c r="B162" s="23"/>
      <c r="C162" s="24"/>
      <c r="D162" s="159" t="s">
        <v>138</v>
      </c>
      <c r="E162" s="24"/>
      <c r="F162" s="160" t="s">
        <v>1320</v>
      </c>
      <c r="G162" s="24"/>
      <c r="H162" s="24"/>
      <c r="J162" s="24"/>
      <c r="K162" s="24"/>
      <c r="L162" s="43"/>
      <c r="M162" s="56"/>
      <c r="N162" s="24"/>
      <c r="O162" s="24"/>
      <c r="P162" s="24"/>
      <c r="Q162" s="24"/>
      <c r="R162" s="24"/>
      <c r="S162" s="24"/>
      <c r="T162" s="57"/>
      <c r="AT162" s="6" t="s">
        <v>138</v>
      </c>
      <c r="AU162" s="6" t="s">
        <v>81</v>
      </c>
    </row>
    <row r="163" spans="2:51" s="6" customFormat="1" ht="15.75" customHeight="1">
      <c r="B163" s="168"/>
      <c r="C163" s="169"/>
      <c r="D163" s="159" t="s">
        <v>140</v>
      </c>
      <c r="E163" s="169"/>
      <c r="F163" s="170" t="s">
        <v>1321</v>
      </c>
      <c r="G163" s="169"/>
      <c r="H163" s="171">
        <v>2.6</v>
      </c>
      <c r="J163" s="169"/>
      <c r="K163" s="169"/>
      <c r="L163" s="172"/>
      <c r="M163" s="173"/>
      <c r="N163" s="169"/>
      <c r="O163" s="169"/>
      <c r="P163" s="169"/>
      <c r="Q163" s="169"/>
      <c r="R163" s="169"/>
      <c r="S163" s="169"/>
      <c r="T163" s="174"/>
      <c r="AT163" s="175" t="s">
        <v>140</v>
      </c>
      <c r="AU163" s="175" t="s">
        <v>81</v>
      </c>
      <c r="AV163" s="175" t="s">
        <v>81</v>
      </c>
      <c r="AW163" s="175" t="s">
        <v>104</v>
      </c>
      <c r="AX163" s="175" t="s">
        <v>74</v>
      </c>
      <c r="AY163" s="175" t="s">
        <v>128</v>
      </c>
    </row>
    <row r="164" spans="2:51" s="6" customFormat="1" ht="15.75" customHeight="1">
      <c r="B164" s="168"/>
      <c r="C164" s="169"/>
      <c r="D164" s="159" t="s">
        <v>140</v>
      </c>
      <c r="E164" s="169"/>
      <c r="F164" s="170" t="s">
        <v>1322</v>
      </c>
      <c r="G164" s="169"/>
      <c r="H164" s="171">
        <v>0.448</v>
      </c>
      <c r="J164" s="169"/>
      <c r="K164" s="169"/>
      <c r="L164" s="172"/>
      <c r="M164" s="173"/>
      <c r="N164" s="169"/>
      <c r="O164" s="169"/>
      <c r="P164" s="169"/>
      <c r="Q164" s="169"/>
      <c r="R164" s="169"/>
      <c r="S164" s="169"/>
      <c r="T164" s="174"/>
      <c r="AT164" s="175" t="s">
        <v>140</v>
      </c>
      <c r="AU164" s="175" t="s">
        <v>81</v>
      </c>
      <c r="AV164" s="175" t="s">
        <v>81</v>
      </c>
      <c r="AW164" s="175" t="s">
        <v>104</v>
      </c>
      <c r="AX164" s="175" t="s">
        <v>74</v>
      </c>
      <c r="AY164" s="175" t="s">
        <v>128</v>
      </c>
    </row>
    <row r="165" spans="2:51" s="6" customFormat="1" ht="15.75" customHeight="1">
      <c r="B165" s="176"/>
      <c r="C165" s="177"/>
      <c r="D165" s="159" t="s">
        <v>140</v>
      </c>
      <c r="E165" s="177"/>
      <c r="F165" s="178" t="s">
        <v>143</v>
      </c>
      <c r="G165" s="177"/>
      <c r="H165" s="179">
        <v>3.048</v>
      </c>
      <c r="J165" s="177"/>
      <c r="K165" s="177"/>
      <c r="L165" s="180"/>
      <c r="M165" s="181"/>
      <c r="N165" s="177"/>
      <c r="O165" s="177"/>
      <c r="P165" s="177"/>
      <c r="Q165" s="177"/>
      <c r="R165" s="177"/>
      <c r="S165" s="177"/>
      <c r="T165" s="182"/>
      <c r="AT165" s="183" t="s">
        <v>140</v>
      </c>
      <c r="AU165" s="183" t="s">
        <v>81</v>
      </c>
      <c r="AV165" s="183" t="s">
        <v>87</v>
      </c>
      <c r="AW165" s="183" t="s">
        <v>104</v>
      </c>
      <c r="AX165" s="183" t="s">
        <v>22</v>
      </c>
      <c r="AY165" s="183" t="s">
        <v>128</v>
      </c>
    </row>
    <row r="166" spans="2:65" s="6" customFormat="1" ht="15.75" customHeight="1">
      <c r="B166" s="23"/>
      <c r="C166" s="145" t="s">
        <v>396</v>
      </c>
      <c r="D166" s="145" t="s">
        <v>130</v>
      </c>
      <c r="E166" s="146" t="s">
        <v>1323</v>
      </c>
      <c r="F166" s="147" t="s">
        <v>1324</v>
      </c>
      <c r="G166" s="148" t="s">
        <v>153</v>
      </c>
      <c r="H166" s="149">
        <v>7.5</v>
      </c>
      <c r="I166" s="150"/>
      <c r="J166" s="151">
        <f>ROUND($I$166*$H$166,2)</f>
        <v>0</v>
      </c>
      <c r="K166" s="147" t="s">
        <v>134</v>
      </c>
      <c r="L166" s="43"/>
      <c r="M166" s="152"/>
      <c r="N166" s="153" t="s">
        <v>45</v>
      </c>
      <c r="O166" s="24"/>
      <c r="P166" s="154">
        <f>$O$166*$H$166</f>
        <v>0</v>
      </c>
      <c r="Q166" s="154">
        <v>1.848</v>
      </c>
      <c r="R166" s="154">
        <f>$Q$166*$H$166</f>
        <v>13.860000000000001</v>
      </c>
      <c r="S166" s="154">
        <v>0</v>
      </c>
      <c r="T166" s="155">
        <f>$S$166*$H$166</f>
        <v>0</v>
      </c>
      <c r="AR166" s="89" t="s">
        <v>87</v>
      </c>
      <c r="AT166" s="89" t="s">
        <v>130</v>
      </c>
      <c r="AU166" s="89" t="s">
        <v>81</v>
      </c>
      <c r="AY166" s="6" t="s">
        <v>128</v>
      </c>
      <c r="BE166" s="156">
        <f>IF($N$166="základní",$J$166,0)</f>
        <v>0</v>
      </c>
      <c r="BF166" s="156">
        <f>IF($N$166="snížená",$J$166,0)</f>
        <v>0</v>
      </c>
      <c r="BG166" s="156">
        <f>IF($N$166="zákl. přenesená",$J$166,0)</f>
        <v>0</v>
      </c>
      <c r="BH166" s="156">
        <f>IF($N$166="sníž. přenesená",$J$166,0)</f>
        <v>0</v>
      </c>
      <c r="BI166" s="156">
        <f>IF($N$166="nulová",$J$166,0)</f>
        <v>0</v>
      </c>
      <c r="BJ166" s="89" t="s">
        <v>22</v>
      </c>
      <c r="BK166" s="156">
        <f>ROUND($I$166*$H$166,2)</f>
        <v>0</v>
      </c>
      <c r="BL166" s="89" t="s">
        <v>87</v>
      </c>
      <c r="BM166" s="89" t="s">
        <v>1325</v>
      </c>
    </row>
    <row r="167" spans="2:47" s="6" customFormat="1" ht="27" customHeight="1">
      <c r="B167" s="23"/>
      <c r="C167" s="24"/>
      <c r="D167" s="157" t="s">
        <v>136</v>
      </c>
      <c r="E167" s="24"/>
      <c r="F167" s="158" t="s">
        <v>1326</v>
      </c>
      <c r="G167" s="24"/>
      <c r="H167" s="24"/>
      <c r="J167" s="24"/>
      <c r="K167" s="24"/>
      <c r="L167" s="43"/>
      <c r="M167" s="56"/>
      <c r="N167" s="24"/>
      <c r="O167" s="24"/>
      <c r="P167" s="24"/>
      <c r="Q167" s="24"/>
      <c r="R167" s="24"/>
      <c r="S167" s="24"/>
      <c r="T167" s="57"/>
      <c r="AT167" s="6" t="s">
        <v>136</v>
      </c>
      <c r="AU167" s="6" t="s">
        <v>81</v>
      </c>
    </row>
    <row r="168" spans="2:47" s="6" customFormat="1" ht="57.75" customHeight="1">
      <c r="B168" s="23"/>
      <c r="C168" s="24"/>
      <c r="D168" s="159" t="s">
        <v>138</v>
      </c>
      <c r="E168" s="24"/>
      <c r="F168" s="160" t="s">
        <v>1327</v>
      </c>
      <c r="G168" s="24"/>
      <c r="H168" s="24"/>
      <c r="J168" s="24"/>
      <c r="K168" s="24"/>
      <c r="L168" s="43"/>
      <c r="M168" s="56"/>
      <c r="N168" s="24"/>
      <c r="O168" s="24"/>
      <c r="P168" s="24"/>
      <c r="Q168" s="24"/>
      <c r="R168" s="24"/>
      <c r="S168" s="24"/>
      <c r="T168" s="57"/>
      <c r="AT168" s="6" t="s">
        <v>138</v>
      </c>
      <c r="AU168" s="6" t="s">
        <v>81</v>
      </c>
    </row>
    <row r="169" spans="2:51" s="6" customFormat="1" ht="15.75" customHeight="1">
      <c r="B169" s="168"/>
      <c r="C169" s="169"/>
      <c r="D169" s="159" t="s">
        <v>140</v>
      </c>
      <c r="E169" s="169"/>
      <c r="F169" s="170" t="s">
        <v>1328</v>
      </c>
      <c r="G169" s="169"/>
      <c r="H169" s="171">
        <v>7.5</v>
      </c>
      <c r="J169" s="169"/>
      <c r="K169" s="169"/>
      <c r="L169" s="172"/>
      <c r="M169" s="173"/>
      <c r="N169" s="169"/>
      <c r="O169" s="169"/>
      <c r="P169" s="169"/>
      <c r="Q169" s="169"/>
      <c r="R169" s="169"/>
      <c r="S169" s="169"/>
      <c r="T169" s="174"/>
      <c r="AT169" s="175" t="s">
        <v>140</v>
      </c>
      <c r="AU169" s="175" t="s">
        <v>81</v>
      </c>
      <c r="AV169" s="175" t="s">
        <v>81</v>
      </c>
      <c r="AW169" s="175" t="s">
        <v>104</v>
      </c>
      <c r="AX169" s="175" t="s">
        <v>22</v>
      </c>
      <c r="AY169" s="175" t="s">
        <v>128</v>
      </c>
    </row>
    <row r="170" spans="2:63" s="132" customFormat="1" ht="30.75" customHeight="1">
      <c r="B170" s="133"/>
      <c r="C170" s="134"/>
      <c r="D170" s="134" t="s">
        <v>73</v>
      </c>
      <c r="E170" s="143" t="s">
        <v>90</v>
      </c>
      <c r="F170" s="143" t="s">
        <v>663</v>
      </c>
      <c r="G170" s="134"/>
      <c r="H170" s="134"/>
      <c r="J170" s="144">
        <f>$BK$170</f>
        <v>0</v>
      </c>
      <c r="K170" s="134"/>
      <c r="L170" s="137"/>
      <c r="M170" s="138"/>
      <c r="N170" s="134"/>
      <c r="O170" s="134"/>
      <c r="P170" s="139">
        <f>SUM($P$171:$P$188)</f>
        <v>0</v>
      </c>
      <c r="Q170" s="134"/>
      <c r="R170" s="139">
        <f>SUM($R$171:$R$188)</f>
        <v>39.484753500000004</v>
      </c>
      <c r="S170" s="134"/>
      <c r="T170" s="140">
        <f>SUM($T$171:$T$188)</f>
        <v>0</v>
      </c>
      <c r="AR170" s="141" t="s">
        <v>22</v>
      </c>
      <c r="AT170" s="141" t="s">
        <v>73</v>
      </c>
      <c r="AU170" s="141" t="s">
        <v>22</v>
      </c>
      <c r="AY170" s="141" t="s">
        <v>128</v>
      </c>
      <c r="BK170" s="142">
        <f>SUM($BK$171:$BK$188)</f>
        <v>0</v>
      </c>
    </row>
    <row r="171" spans="2:65" s="6" customFormat="1" ht="15.75" customHeight="1">
      <c r="B171" s="23"/>
      <c r="C171" s="145" t="s">
        <v>402</v>
      </c>
      <c r="D171" s="145" t="s">
        <v>130</v>
      </c>
      <c r="E171" s="146" t="s">
        <v>1329</v>
      </c>
      <c r="F171" s="147" t="s">
        <v>1330</v>
      </c>
      <c r="G171" s="148" t="s">
        <v>133</v>
      </c>
      <c r="H171" s="149">
        <v>36.9</v>
      </c>
      <c r="I171" s="150"/>
      <c r="J171" s="151">
        <f>ROUND($I$171*$H$171,2)</f>
        <v>0</v>
      </c>
      <c r="K171" s="147" t="s">
        <v>134</v>
      </c>
      <c r="L171" s="43"/>
      <c r="M171" s="152"/>
      <c r="N171" s="153" t="s">
        <v>45</v>
      </c>
      <c r="O171" s="24"/>
      <c r="P171" s="154">
        <f>$O$171*$H$171</f>
        <v>0</v>
      </c>
      <c r="Q171" s="154">
        <v>0.34763</v>
      </c>
      <c r="R171" s="154">
        <f>$Q$171*$H$171</f>
        <v>12.827547</v>
      </c>
      <c r="S171" s="154">
        <v>0</v>
      </c>
      <c r="T171" s="155">
        <f>$S$171*$H$171</f>
        <v>0</v>
      </c>
      <c r="AR171" s="89" t="s">
        <v>87</v>
      </c>
      <c r="AT171" s="89" t="s">
        <v>130</v>
      </c>
      <c r="AU171" s="89" t="s">
        <v>81</v>
      </c>
      <c r="AY171" s="6" t="s">
        <v>128</v>
      </c>
      <c r="BE171" s="156">
        <f>IF($N$171="základní",$J$171,0)</f>
        <v>0</v>
      </c>
      <c r="BF171" s="156">
        <f>IF($N$171="snížená",$J$171,0)</f>
        <v>0</v>
      </c>
      <c r="BG171" s="156">
        <f>IF($N$171="zákl. přenesená",$J$171,0)</f>
        <v>0</v>
      </c>
      <c r="BH171" s="156">
        <f>IF($N$171="sníž. přenesená",$J$171,0)</f>
        <v>0</v>
      </c>
      <c r="BI171" s="156">
        <f>IF($N$171="nulová",$J$171,0)</f>
        <v>0</v>
      </c>
      <c r="BJ171" s="89" t="s">
        <v>22</v>
      </c>
      <c r="BK171" s="156">
        <f>ROUND($I$171*$H$171,2)</f>
        <v>0</v>
      </c>
      <c r="BL171" s="89" t="s">
        <v>87</v>
      </c>
      <c r="BM171" s="89" t="s">
        <v>1331</v>
      </c>
    </row>
    <row r="172" spans="2:47" s="6" customFormat="1" ht="27" customHeight="1">
      <c r="B172" s="23"/>
      <c r="C172" s="24"/>
      <c r="D172" s="157" t="s">
        <v>136</v>
      </c>
      <c r="E172" s="24"/>
      <c r="F172" s="158" t="s">
        <v>1332</v>
      </c>
      <c r="G172" s="24"/>
      <c r="H172" s="24"/>
      <c r="J172" s="24"/>
      <c r="K172" s="24"/>
      <c r="L172" s="43"/>
      <c r="M172" s="56"/>
      <c r="N172" s="24"/>
      <c r="O172" s="24"/>
      <c r="P172" s="24"/>
      <c r="Q172" s="24"/>
      <c r="R172" s="24"/>
      <c r="S172" s="24"/>
      <c r="T172" s="57"/>
      <c r="AT172" s="6" t="s">
        <v>136</v>
      </c>
      <c r="AU172" s="6" t="s">
        <v>81</v>
      </c>
    </row>
    <row r="173" spans="2:47" s="6" customFormat="1" ht="71.25" customHeight="1">
      <c r="B173" s="23"/>
      <c r="C173" s="24"/>
      <c r="D173" s="159" t="s">
        <v>138</v>
      </c>
      <c r="E173" s="24"/>
      <c r="F173" s="160" t="s">
        <v>1333</v>
      </c>
      <c r="G173" s="24"/>
      <c r="H173" s="24"/>
      <c r="J173" s="24"/>
      <c r="K173" s="24"/>
      <c r="L173" s="43"/>
      <c r="M173" s="56"/>
      <c r="N173" s="24"/>
      <c r="O173" s="24"/>
      <c r="P173" s="24"/>
      <c r="Q173" s="24"/>
      <c r="R173" s="24"/>
      <c r="S173" s="24"/>
      <c r="T173" s="57"/>
      <c r="AT173" s="6" t="s">
        <v>138</v>
      </c>
      <c r="AU173" s="6" t="s">
        <v>81</v>
      </c>
    </row>
    <row r="174" spans="2:51" s="6" customFormat="1" ht="15.75" customHeight="1">
      <c r="B174" s="168"/>
      <c r="C174" s="169"/>
      <c r="D174" s="159" t="s">
        <v>140</v>
      </c>
      <c r="E174" s="169"/>
      <c r="F174" s="170" t="s">
        <v>1334</v>
      </c>
      <c r="G174" s="169"/>
      <c r="H174" s="171">
        <v>36.9</v>
      </c>
      <c r="J174" s="169"/>
      <c r="K174" s="169"/>
      <c r="L174" s="172"/>
      <c r="M174" s="173"/>
      <c r="N174" s="169"/>
      <c r="O174" s="169"/>
      <c r="P174" s="169"/>
      <c r="Q174" s="169"/>
      <c r="R174" s="169"/>
      <c r="S174" s="169"/>
      <c r="T174" s="174"/>
      <c r="AT174" s="175" t="s">
        <v>140</v>
      </c>
      <c r="AU174" s="175" t="s">
        <v>81</v>
      </c>
      <c r="AV174" s="175" t="s">
        <v>81</v>
      </c>
      <c r="AW174" s="175" t="s">
        <v>104</v>
      </c>
      <c r="AX174" s="175" t="s">
        <v>22</v>
      </c>
      <c r="AY174" s="175" t="s">
        <v>128</v>
      </c>
    </row>
    <row r="175" spans="2:65" s="6" customFormat="1" ht="15.75" customHeight="1">
      <c r="B175" s="23"/>
      <c r="C175" s="145" t="s">
        <v>412</v>
      </c>
      <c r="D175" s="145" t="s">
        <v>130</v>
      </c>
      <c r="E175" s="146" t="s">
        <v>1335</v>
      </c>
      <c r="F175" s="147" t="s">
        <v>1336</v>
      </c>
      <c r="G175" s="148" t="s">
        <v>133</v>
      </c>
      <c r="H175" s="149">
        <v>67.075</v>
      </c>
      <c r="I175" s="150"/>
      <c r="J175" s="151">
        <f>ROUND($I$175*$H$175,2)</f>
        <v>0</v>
      </c>
      <c r="K175" s="147" t="s">
        <v>134</v>
      </c>
      <c r="L175" s="43"/>
      <c r="M175" s="152"/>
      <c r="N175" s="153" t="s">
        <v>45</v>
      </c>
      <c r="O175" s="24"/>
      <c r="P175" s="154">
        <f>$O$175*$H$175</f>
        <v>0</v>
      </c>
      <c r="Q175" s="154">
        <v>0.26376</v>
      </c>
      <c r="R175" s="154">
        <f>$Q$175*$H$175</f>
        <v>17.691702</v>
      </c>
      <c r="S175" s="154">
        <v>0</v>
      </c>
      <c r="T175" s="155">
        <f>$S$175*$H$175</f>
        <v>0</v>
      </c>
      <c r="AR175" s="89" t="s">
        <v>87</v>
      </c>
      <c r="AT175" s="89" t="s">
        <v>130</v>
      </c>
      <c r="AU175" s="89" t="s">
        <v>81</v>
      </c>
      <c r="AY175" s="6" t="s">
        <v>128</v>
      </c>
      <c r="BE175" s="156">
        <f>IF($N$175="základní",$J$175,0)</f>
        <v>0</v>
      </c>
      <c r="BF175" s="156">
        <f>IF($N$175="snížená",$J$175,0)</f>
        <v>0</v>
      </c>
      <c r="BG175" s="156">
        <f>IF($N$175="zákl. přenesená",$J$175,0)</f>
        <v>0</v>
      </c>
      <c r="BH175" s="156">
        <f>IF($N$175="sníž. přenesená",$J$175,0)</f>
        <v>0</v>
      </c>
      <c r="BI175" s="156">
        <f>IF($N$175="nulová",$J$175,0)</f>
        <v>0</v>
      </c>
      <c r="BJ175" s="89" t="s">
        <v>22</v>
      </c>
      <c r="BK175" s="156">
        <f>ROUND($I$175*$H$175,2)</f>
        <v>0</v>
      </c>
      <c r="BL175" s="89" t="s">
        <v>87</v>
      </c>
      <c r="BM175" s="89" t="s">
        <v>1337</v>
      </c>
    </row>
    <row r="176" spans="2:47" s="6" customFormat="1" ht="27" customHeight="1">
      <c r="B176" s="23"/>
      <c r="C176" s="24"/>
      <c r="D176" s="157" t="s">
        <v>136</v>
      </c>
      <c r="E176" s="24"/>
      <c r="F176" s="158" t="s">
        <v>1338</v>
      </c>
      <c r="G176" s="24"/>
      <c r="H176" s="24"/>
      <c r="J176" s="24"/>
      <c r="K176" s="24"/>
      <c r="L176" s="43"/>
      <c r="M176" s="56"/>
      <c r="N176" s="24"/>
      <c r="O176" s="24"/>
      <c r="P176" s="24"/>
      <c r="Q176" s="24"/>
      <c r="R176" s="24"/>
      <c r="S176" s="24"/>
      <c r="T176" s="57"/>
      <c r="AT176" s="6" t="s">
        <v>136</v>
      </c>
      <c r="AU176" s="6" t="s">
        <v>81</v>
      </c>
    </row>
    <row r="177" spans="2:47" s="6" customFormat="1" ht="71.25" customHeight="1">
      <c r="B177" s="23"/>
      <c r="C177" s="24"/>
      <c r="D177" s="159" t="s">
        <v>138</v>
      </c>
      <c r="E177" s="24"/>
      <c r="F177" s="160" t="s">
        <v>1333</v>
      </c>
      <c r="G177" s="24"/>
      <c r="H177" s="24"/>
      <c r="J177" s="24"/>
      <c r="K177" s="24"/>
      <c r="L177" s="43"/>
      <c r="M177" s="56"/>
      <c r="N177" s="24"/>
      <c r="O177" s="24"/>
      <c r="P177" s="24"/>
      <c r="Q177" s="24"/>
      <c r="R177" s="24"/>
      <c r="S177" s="24"/>
      <c r="T177" s="57"/>
      <c r="AT177" s="6" t="s">
        <v>138</v>
      </c>
      <c r="AU177" s="6" t="s">
        <v>81</v>
      </c>
    </row>
    <row r="178" spans="2:51" s="6" customFormat="1" ht="15.75" customHeight="1">
      <c r="B178" s="168"/>
      <c r="C178" s="169"/>
      <c r="D178" s="159" t="s">
        <v>140</v>
      </c>
      <c r="E178" s="169"/>
      <c r="F178" s="170" t="s">
        <v>1339</v>
      </c>
      <c r="G178" s="169"/>
      <c r="H178" s="171">
        <v>36.9</v>
      </c>
      <c r="J178" s="169"/>
      <c r="K178" s="169"/>
      <c r="L178" s="172"/>
      <c r="M178" s="173"/>
      <c r="N178" s="169"/>
      <c r="O178" s="169"/>
      <c r="P178" s="169"/>
      <c r="Q178" s="169"/>
      <c r="R178" s="169"/>
      <c r="S178" s="169"/>
      <c r="T178" s="174"/>
      <c r="AT178" s="175" t="s">
        <v>140</v>
      </c>
      <c r="AU178" s="175" t="s">
        <v>81</v>
      </c>
      <c r="AV178" s="175" t="s">
        <v>81</v>
      </c>
      <c r="AW178" s="175" t="s">
        <v>104</v>
      </c>
      <c r="AX178" s="175" t="s">
        <v>74</v>
      </c>
      <c r="AY178" s="175" t="s">
        <v>128</v>
      </c>
    </row>
    <row r="179" spans="2:51" s="6" customFormat="1" ht="15.75" customHeight="1">
      <c r="B179" s="168"/>
      <c r="C179" s="169"/>
      <c r="D179" s="159" t="s">
        <v>140</v>
      </c>
      <c r="E179" s="169"/>
      <c r="F179" s="170" t="s">
        <v>1340</v>
      </c>
      <c r="G179" s="169"/>
      <c r="H179" s="171">
        <v>30.175</v>
      </c>
      <c r="J179" s="169"/>
      <c r="K179" s="169"/>
      <c r="L179" s="172"/>
      <c r="M179" s="173"/>
      <c r="N179" s="169"/>
      <c r="O179" s="169"/>
      <c r="P179" s="169"/>
      <c r="Q179" s="169"/>
      <c r="R179" s="169"/>
      <c r="S179" s="169"/>
      <c r="T179" s="174"/>
      <c r="AT179" s="175" t="s">
        <v>140</v>
      </c>
      <c r="AU179" s="175" t="s">
        <v>81</v>
      </c>
      <c r="AV179" s="175" t="s">
        <v>81</v>
      </c>
      <c r="AW179" s="175" t="s">
        <v>104</v>
      </c>
      <c r="AX179" s="175" t="s">
        <v>74</v>
      </c>
      <c r="AY179" s="175" t="s">
        <v>128</v>
      </c>
    </row>
    <row r="180" spans="2:51" s="6" customFormat="1" ht="15.75" customHeight="1">
      <c r="B180" s="176"/>
      <c r="C180" s="177"/>
      <c r="D180" s="159" t="s">
        <v>140</v>
      </c>
      <c r="E180" s="177"/>
      <c r="F180" s="178" t="s">
        <v>143</v>
      </c>
      <c r="G180" s="177"/>
      <c r="H180" s="179">
        <v>67.075</v>
      </c>
      <c r="J180" s="177"/>
      <c r="K180" s="177"/>
      <c r="L180" s="180"/>
      <c r="M180" s="181"/>
      <c r="N180" s="177"/>
      <c r="O180" s="177"/>
      <c r="P180" s="177"/>
      <c r="Q180" s="177"/>
      <c r="R180" s="177"/>
      <c r="S180" s="177"/>
      <c r="T180" s="182"/>
      <c r="AT180" s="183" t="s">
        <v>140</v>
      </c>
      <c r="AU180" s="183" t="s">
        <v>81</v>
      </c>
      <c r="AV180" s="183" t="s">
        <v>87</v>
      </c>
      <c r="AW180" s="183" t="s">
        <v>104</v>
      </c>
      <c r="AX180" s="183" t="s">
        <v>22</v>
      </c>
      <c r="AY180" s="183" t="s">
        <v>128</v>
      </c>
    </row>
    <row r="181" spans="2:65" s="6" customFormat="1" ht="15.75" customHeight="1">
      <c r="B181" s="23"/>
      <c r="C181" s="145" t="s">
        <v>418</v>
      </c>
      <c r="D181" s="145" t="s">
        <v>130</v>
      </c>
      <c r="E181" s="146" t="s">
        <v>1341</v>
      </c>
      <c r="F181" s="147" t="s">
        <v>1342</v>
      </c>
      <c r="G181" s="148" t="s">
        <v>133</v>
      </c>
      <c r="H181" s="149">
        <v>67.075</v>
      </c>
      <c r="I181" s="150"/>
      <c r="J181" s="151">
        <f>ROUND($I$181*$H$181,2)</f>
        <v>0</v>
      </c>
      <c r="K181" s="147" t="s">
        <v>134</v>
      </c>
      <c r="L181" s="43"/>
      <c r="M181" s="152"/>
      <c r="N181" s="153" t="s">
        <v>45</v>
      </c>
      <c r="O181" s="24"/>
      <c r="P181" s="154">
        <f>$O$181*$H$181</f>
        <v>0</v>
      </c>
      <c r="Q181" s="154">
        <v>0.12966</v>
      </c>
      <c r="R181" s="154">
        <f>$Q$181*$H$181</f>
        <v>8.6969445</v>
      </c>
      <c r="S181" s="154">
        <v>0</v>
      </c>
      <c r="T181" s="155">
        <f>$S$181*$H$181</f>
        <v>0</v>
      </c>
      <c r="AR181" s="89" t="s">
        <v>87</v>
      </c>
      <c r="AT181" s="89" t="s">
        <v>130</v>
      </c>
      <c r="AU181" s="89" t="s">
        <v>81</v>
      </c>
      <c r="AY181" s="6" t="s">
        <v>128</v>
      </c>
      <c r="BE181" s="156">
        <f>IF($N$181="základní",$J$181,0)</f>
        <v>0</v>
      </c>
      <c r="BF181" s="156">
        <f>IF($N$181="snížená",$J$181,0)</f>
        <v>0</v>
      </c>
      <c r="BG181" s="156">
        <f>IF($N$181="zákl. přenesená",$J$181,0)</f>
        <v>0</v>
      </c>
      <c r="BH181" s="156">
        <f>IF($N$181="sníž. přenesená",$J$181,0)</f>
        <v>0</v>
      </c>
      <c r="BI181" s="156">
        <f>IF($N$181="nulová",$J$181,0)</f>
        <v>0</v>
      </c>
      <c r="BJ181" s="89" t="s">
        <v>22</v>
      </c>
      <c r="BK181" s="156">
        <f>ROUND($I$181*$H$181,2)</f>
        <v>0</v>
      </c>
      <c r="BL181" s="89" t="s">
        <v>87</v>
      </c>
      <c r="BM181" s="89" t="s">
        <v>1343</v>
      </c>
    </row>
    <row r="182" spans="2:47" s="6" customFormat="1" ht="27" customHeight="1">
      <c r="B182" s="23"/>
      <c r="C182" s="24"/>
      <c r="D182" s="157" t="s">
        <v>136</v>
      </c>
      <c r="E182" s="24"/>
      <c r="F182" s="158" t="s">
        <v>1344</v>
      </c>
      <c r="G182" s="24"/>
      <c r="H182" s="24"/>
      <c r="J182" s="24"/>
      <c r="K182" s="24"/>
      <c r="L182" s="43"/>
      <c r="M182" s="56"/>
      <c r="N182" s="24"/>
      <c r="O182" s="24"/>
      <c r="P182" s="24"/>
      <c r="Q182" s="24"/>
      <c r="R182" s="24"/>
      <c r="S182" s="24"/>
      <c r="T182" s="57"/>
      <c r="AT182" s="6" t="s">
        <v>136</v>
      </c>
      <c r="AU182" s="6" t="s">
        <v>81</v>
      </c>
    </row>
    <row r="183" spans="2:47" s="6" customFormat="1" ht="98.25" customHeight="1">
      <c r="B183" s="23"/>
      <c r="C183" s="24"/>
      <c r="D183" s="159" t="s">
        <v>138</v>
      </c>
      <c r="E183" s="24"/>
      <c r="F183" s="160" t="s">
        <v>1345</v>
      </c>
      <c r="G183" s="24"/>
      <c r="H183" s="24"/>
      <c r="J183" s="24"/>
      <c r="K183" s="24"/>
      <c r="L183" s="43"/>
      <c r="M183" s="56"/>
      <c r="N183" s="24"/>
      <c r="O183" s="24"/>
      <c r="P183" s="24"/>
      <c r="Q183" s="24"/>
      <c r="R183" s="24"/>
      <c r="S183" s="24"/>
      <c r="T183" s="57"/>
      <c r="AT183" s="6" t="s">
        <v>138</v>
      </c>
      <c r="AU183" s="6" t="s">
        <v>81</v>
      </c>
    </row>
    <row r="184" spans="2:65" s="6" customFormat="1" ht="15.75" customHeight="1">
      <c r="B184" s="23"/>
      <c r="C184" s="145" t="s">
        <v>7</v>
      </c>
      <c r="D184" s="145" t="s">
        <v>130</v>
      </c>
      <c r="E184" s="146" t="s">
        <v>1346</v>
      </c>
      <c r="F184" s="147" t="s">
        <v>1347</v>
      </c>
      <c r="G184" s="148" t="s">
        <v>242</v>
      </c>
      <c r="H184" s="149">
        <v>74.6</v>
      </c>
      <c r="I184" s="150"/>
      <c r="J184" s="151">
        <f>ROUND($I$184*$H$184,2)</f>
        <v>0</v>
      </c>
      <c r="K184" s="147"/>
      <c r="L184" s="43"/>
      <c r="M184" s="152"/>
      <c r="N184" s="153" t="s">
        <v>45</v>
      </c>
      <c r="O184" s="24"/>
      <c r="P184" s="154">
        <f>$O$184*$H$184</f>
        <v>0</v>
      </c>
      <c r="Q184" s="154">
        <v>0.0036</v>
      </c>
      <c r="R184" s="154">
        <f>$Q$184*$H$184</f>
        <v>0.26855999999999997</v>
      </c>
      <c r="S184" s="154">
        <v>0</v>
      </c>
      <c r="T184" s="155">
        <f>$S$184*$H$184</f>
        <v>0</v>
      </c>
      <c r="AR184" s="89" t="s">
        <v>87</v>
      </c>
      <c r="AT184" s="89" t="s">
        <v>130</v>
      </c>
      <c r="AU184" s="89" t="s">
        <v>81</v>
      </c>
      <c r="AY184" s="6" t="s">
        <v>128</v>
      </c>
      <c r="BE184" s="156">
        <f>IF($N$184="základní",$J$184,0)</f>
        <v>0</v>
      </c>
      <c r="BF184" s="156">
        <f>IF($N$184="snížená",$J$184,0)</f>
        <v>0</v>
      </c>
      <c r="BG184" s="156">
        <f>IF($N$184="zákl. přenesená",$J$184,0)</f>
        <v>0</v>
      </c>
      <c r="BH184" s="156">
        <f>IF($N$184="sníž. přenesená",$J$184,0)</f>
        <v>0</v>
      </c>
      <c r="BI184" s="156">
        <f>IF($N$184="nulová",$J$184,0)</f>
        <v>0</v>
      </c>
      <c r="BJ184" s="89" t="s">
        <v>22</v>
      </c>
      <c r="BK184" s="156">
        <f>ROUND($I$184*$H$184,2)</f>
        <v>0</v>
      </c>
      <c r="BL184" s="89" t="s">
        <v>87</v>
      </c>
      <c r="BM184" s="89" t="s">
        <v>1348</v>
      </c>
    </row>
    <row r="185" spans="2:47" s="6" customFormat="1" ht="44.25" customHeight="1">
      <c r="B185" s="23"/>
      <c r="C185" s="24"/>
      <c r="D185" s="157" t="s">
        <v>138</v>
      </c>
      <c r="E185" s="24"/>
      <c r="F185" s="160" t="s">
        <v>1349</v>
      </c>
      <c r="G185" s="24"/>
      <c r="H185" s="24"/>
      <c r="J185" s="24"/>
      <c r="K185" s="24"/>
      <c r="L185" s="43"/>
      <c r="M185" s="56"/>
      <c r="N185" s="24"/>
      <c r="O185" s="24"/>
      <c r="P185" s="24"/>
      <c r="Q185" s="24"/>
      <c r="R185" s="24"/>
      <c r="S185" s="24"/>
      <c r="T185" s="57"/>
      <c r="AT185" s="6" t="s">
        <v>138</v>
      </c>
      <c r="AU185" s="6" t="s">
        <v>81</v>
      </c>
    </row>
    <row r="186" spans="2:51" s="6" customFormat="1" ht="15.75" customHeight="1">
      <c r="B186" s="168"/>
      <c r="C186" s="169"/>
      <c r="D186" s="159" t="s">
        <v>140</v>
      </c>
      <c r="E186" s="169"/>
      <c r="F186" s="170" t="s">
        <v>1350</v>
      </c>
      <c r="G186" s="169"/>
      <c r="H186" s="171">
        <v>74.6</v>
      </c>
      <c r="J186" s="169"/>
      <c r="K186" s="169"/>
      <c r="L186" s="172"/>
      <c r="M186" s="173"/>
      <c r="N186" s="169"/>
      <c r="O186" s="169"/>
      <c r="P186" s="169"/>
      <c r="Q186" s="169"/>
      <c r="R186" s="169"/>
      <c r="S186" s="169"/>
      <c r="T186" s="174"/>
      <c r="AT186" s="175" t="s">
        <v>140</v>
      </c>
      <c r="AU186" s="175" t="s">
        <v>81</v>
      </c>
      <c r="AV186" s="175" t="s">
        <v>81</v>
      </c>
      <c r="AW186" s="175" t="s">
        <v>104</v>
      </c>
      <c r="AX186" s="175" t="s">
        <v>22</v>
      </c>
      <c r="AY186" s="175" t="s">
        <v>128</v>
      </c>
    </row>
    <row r="187" spans="2:51" s="6" customFormat="1" ht="15.75" customHeight="1">
      <c r="B187" s="168"/>
      <c r="C187" s="169"/>
      <c r="D187" s="159" t="s">
        <v>140</v>
      </c>
      <c r="E187" s="169"/>
      <c r="F187" s="170" t="s">
        <v>1351</v>
      </c>
      <c r="G187" s="169"/>
      <c r="H187" s="171">
        <v>71.85</v>
      </c>
      <c r="J187" s="169"/>
      <c r="K187" s="169"/>
      <c r="L187" s="172"/>
      <c r="M187" s="173"/>
      <c r="N187" s="169"/>
      <c r="O187" s="169"/>
      <c r="P187" s="169"/>
      <c r="Q187" s="169"/>
      <c r="R187" s="169"/>
      <c r="S187" s="169"/>
      <c r="T187" s="174"/>
      <c r="AT187" s="175" t="s">
        <v>140</v>
      </c>
      <c r="AU187" s="175" t="s">
        <v>81</v>
      </c>
      <c r="AV187" s="175" t="s">
        <v>81</v>
      </c>
      <c r="AW187" s="175" t="s">
        <v>104</v>
      </c>
      <c r="AX187" s="175" t="s">
        <v>74</v>
      </c>
      <c r="AY187" s="175" t="s">
        <v>128</v>
      </c>
    </row>
    <row r="188" spans="2:51" s="6" customFormat="1" ht="15.75" customHeight="1">
      <c r="B188" s="176"/>
      <c r="C188" s="177"/>
      <c r="D188" s="159" t="s">
        <v>140</v>
      </c>
      <c r="E188" s="177"/>
      <c r="F188" s="178" t="s">
        <v>143</v>
      </c>
      <c r="G188" s="177"/>
      <c r="H188" s="179">
        <v>146.45</v>
      </c>
      <c r="J188" s="177"/>
      <c r="K188" s="177"/>
      <c r="L188" s="180"/>
      <c r="M188" s="181"/>
      <c r="N188" s="177"/>
      <c r="O188" s="177"/>
      <c r="P188" s="177"/>
      <c r="Q188" s="177"/>
      <c r="R188" s="177"/>
      <c r="S188" s="177"/>
      <c r="T188" s="182"/>
      <c r="AT188" s="183" t="s">
        <v>140</v>
      </c>
      <c r="AU188" s="183" t="s">
        <v>81</v>
      </c>
      <c r="AV188" s="183" t="s">
        <v>87</v>
      </c>
      <c r="AW188" s="183" t="s">
        <v>104</v>
      </c>
      <c r="AX188" s="183" t="s">
        <v>74</v>
      </c>
      <c r="AY188" s="183" t="s">
        <v>128</v>
      </c>
    </row>
    <row r="189" spans="2:63" s="132" customFormat="1" ht="30.75" customHeight="1">
      <c r="B189" s="133"/>
      <c r="C189" s="134"/>
      <c r="D189" s="134" t="s">
        <v>73</v>
      </c>
      <c r="E189" s="143" t="s">
        <v>93</v>
      </c>
      <c r="F189" s="143" t="s">
        <v>683</v>
      </c>
      <c r="G189" s="134"/>
      <c r="H189" s="134"/>
      <c r="J189" s="144">
        <f>$BK$189</f>
        <v>0</v>
      </c>
      <c r="K189" s="134"/>
      <c r="L189" s="137"/>
      <c r="M189" s="138"/>
      <c r="N189" s="134"/>
      <c r="O189" s="134"/>
      <c r="P189" s="139">
        <f>SUM($P$190:$P$193)</f>
        <v>0</v>
      </c>
      <c r="Q189" s="134"/>
      <c r="R189" s="139">
        <f>SUM($R$190:$R$193)</f>
        <v>0.099693</v>
      </c>
      <c r="S189" s="134"/>
      <c r="T189" s="140">
        <f>SUM($T$190:$T$193)</f>
        <v>0</v>
      </c>
      <c r="AR189" s="141" t="s">
        <v>22</v>
      </c>
      <c r="AT189" s="141" t="s">
        <v>73</v>
      </c>
      <c r="AU189" s="141" t="s">
        <v>22</v>
      </c>
      <c r="AY189" s="141" t="s">
        <v>128</v>
      </c>
      <c r="BK189" s="142">
        <f>SUM($BK$190:$BK$193)</f>
        <v>0</v>
      </c>
    </row>
    <row r="190" spans="2:65" s="6" customFormat="1" ht="15.75" customHeight="1">
      <c r="B190" s="23"/>
      <c r="C190" s="145" t="s">
        <v>438</v>
      </c>
      <c r="D190" s="145" t="s">
        <v>130</v>
      </c>
      <c r="E190" s="146" t="s">
        <v>1352</v>
      </c>
      <c r="F190" s="147" t="s">
        <v>1353</v>
      </c>
      <c r="G190" s="148" t="s">
        <v>133</v>
      </c>
      <c r="H190" s="149">
        <v>5.83</v>
      </c>
      <c r="I190" s="150"/>
      <c r="J190" s="151">
        <f>ROUND($I$190*$H$190,2)</f>
        <v>0</v>
      </c>
      <c r="K190" s="147" t="s">
        <v>134</v>
      </c>
      <c r="L190" s="43"/>
      <c r="M190" s="152"/>
      <c r="N190" s="153" t="s">
        <v>45</v>
      </c>
      <c r="O190" s="24"/>
      <c r="P190" s="154">
        <f>$O$190*$H$190</f>
        <v>0</v>
      </c>
      <c r="Q190" s="154">
        <v>0.0171</v>
      </c>
      <c r="R190" s="154">
        <f>$Q$190*$H$190</f>
        <v>0.099693</v>
      </c>
      <c r="S190" s="154">
        <v>0</v>
      </c>
      <c r="T190" s="155">
        <f>$S$190*$H$190</f>
        <v>0</v>
      </c>
      <c r="AR190" s="89" t="s">
        <v>87</v>
      </c>
      <c r="AT190" s="89" t="s">
        <v>130</v>
      </c>
      <c r="AU190" s="89" t="s">
        <v>81</v>
      </c>
      <c r="AY190" s="6" t="s">
        <v>128</v>
      </c>
      <c r="BE190" s="156">
        <f>IF($N$190="základní",$J$190,0)</f>
        <v>0</v>
      </c>
      <c r="BF190" s="156">
        <f>IF($N$190="snížená",$J$190,0)</f>
        <v>0</v>
      </c>
      <c r="BG190" s="156">
        <f>IF($N$190="zákl. přenesená",$J$190,0)</f>
        <v>0</v>
      </c>
      <c r="BH190" s="156">
        <f>IF($N$190="sníž. přenesená",$J$190,0)</f>
        <v>0</v>
      </c>
      <c r="BI190" s="156">
        <f>IF($N$190="nulová",$J$190,0)</f>
        <v>0</v>
      </c>
      <c r="BJ190" s="89" t="s">
        <v>22</v>
      </c>
      <c r="BK190" s="156">
        <f>ROUND($I$190*$H$190,2)</f>
        <v>0</v>
      </c>
      <c r="BL190" s="89" t="s">
        <v>87</v>
      </c>
      <c r="BM190" s="89" t="s">
        <v>1354</v>
      </c>
    </row>
    <row r="191" spans="2:47" s="6" customFormat="1" ht="16.5" customHeight="1">
      <c r="B191" s="23"/>
      <c r="C191" s="24"/>
      <c r="D191" s="157" t="s">
        <v>136</v>
      </c>
      <c r="E191" s="24"/>
      <c r="F191" s="158" t="s">
        <v>1355</v>
      </c>
      <c r="G191" s="24"/>
      <c r="H191" s="24"/>
      <c r="J191" s="24"/>
      <c r="K191" s="24"/>
      <c r="L191" s="43"/>
      <c r="M191" s="56"/>
      <c r="N191" s="24"/>
      <c r="O191" s="24"/>
      <c r="P191" s="24"/>
      <c r="Q191" s="24"/>
      <c r="R191" s="24"/>
      <c r="S191" s="24"/>
      <c r="T191" s="57"/>
      <c r="AT191" s="6" t="s">
        <v>136</v>
      </c>
      <c r="AU191" s="6" t="s">
        <v>81</v>
      </c>
    </row>
    <row r="192" spans="2:47" s="6" customFormat="1" ht="44.25" customHeight="1">
      <c r="B192" s="23"/>
      <c r="C192" s="24"/>
      <c r="D192" s="159" t="s">
        <v>138</v>
      </c>
      <c r="E192" s="24"/>
      <c r="F192" s="160" t="s">
        <v>1356</v>
      </c>
      <c r="G192" s="24"/>
      <c r="H192" s="24"/>
      <c r="J192" s="24"/>
      <c r="K192" s="24"/>
      <c r="L192" s="43"/>
      <c r="M192" s="56"/>
      <c r="N192" s="24"/>
      <c r="O192" s="24"/>
      <c r="P192" s="24"/>
      <c r="Q192" s="24"/>
      <c r="R192" s="24"/>
      <c r="S192" s="24"/>
      <c r="T192" s="57"/>
      <c r="AT192" s="6" t="s">
        <v>138</v>
      </c>
      <c r="AU192" s="6" t="s">
        <v>81</v>
      </c>
    </row>
    <row r="193" spans="2:51" s="6" customFormat="1" ht="15.75" customHeight="1">
      <c r="B193" s="168"/>
      <c r="C193" s="169"/>
      <c r="D193" s="159" t="s">
        <v>140</v>
      </c>
      <c r="E193" s="169"/>
      <c r="F193" s="170" t="s">
        <v>1357</v>
      </c>
      <c r="G193" s="169"/>
      <c r="H193" s="171">
        <v>5.83</v>
      </c>
      <c r="J193" s="169"/>
      <c r="K193" s="169"/>
      <c r="L193" s="172"/>
      <c r="M193" s="173"/>
      <c r="N193" s="169"/>
      <c r="O193" s="169"/>
      <c r="P193" s="169"/>
      <c r="Q193" s="169"/>
      <c r="R193" s="169"/>
      <c r="S193" s="169"/>
      <c r="T193" s="174"/>
      <c r="AT193" s="175" t="s">
        <v>140</v>
      </c>
      <c r="AU193" s="175" t="s">
        <v>81</v>
      </c>
      <c r="AV193" s="175" t="s">
        <v>81</v>
      </c>
      <c r="AW193" s="175" t="s">
        <v>104</v>
      </c>
      <c r="AX193" s="175" t="s">
        <v>22</v>
      </c>
      <c r="AY193" s="175" t="s">
        <v>128</v>
      </c>
    </row>
    <row r="194" spans="2:63" s="132" customFormat="1" ht="30.75" customHeight="1">
      <c r="B194" s="133"/>
      <c r="C194" s="134"/>
      <c r="D194" s="134" t="s">
        <v>73</v>
      </c>
      <c r="E194" s="143" t="s">
        <v>198</v>
      </c>
      <c r="F194" s="143" t="s">
        <v>1358</v>
      </c>
      <c r="G194" s="134"/>
      <c r="H194" s="134"/>
      <c r="J194" s="144">
        <f>$BK$194</f>
        <v>0</v>
      </c>
      <c r="K194" s="134"/>
      <c r="L194" s="137"/>
      <c r="M194" s="138"/>
      <c r="N194" s="134"/>
      <c r="O194" s="134"/>
      <c r="P194" s="139">
        <f>SUM($P$195:$P$223)</f>
        <v>0</v>
      </c>
      <c r="Q194" s="134"/>
      <c r="R194" s="139">
        <f>SUM($R$195:$R$223)</f>
        <v>3.1354599999999997</v>
      </c>
      <c r="S194" s="134"/>
      <c r="T194" s="140">
        <f>SUM($T$195:$T$223)</f>
        <v>0</v>
      </c>
      <c r="AR194" s="141" t="s">
        <v>22</v>
      </c>
      <c r="AT194" s="141" t="s">
        <v>73</v>
      </c>
      <c r="AU194" s="141" t="s">
        <v>22</v>
      </c>
      <c r="AY194" s="141" t="s">
        <v>128</v>
      </c>
      <c r="BK194" s="142">
        <f>SUM($BK$195:$BK$223)</f>
        <v>0</v>
      </c>
    </row>
    <row r="195" spans="2:65" s="6" customFormat="1" ht="15.75" customHeight="1">
      <c r="B195" s="23"/>
      <c r="C195" s="145" t="s">
        <v>457</v>
      </c>
      <c r="D195" s="145" t="s">
        <v>130</v>
      </c>
      <c r="E195" s="146" t="s">
        <v>1359</v>
      </c>
      <c r="F195" s="147" t="s">
        <v>1360</v>
      </c>
      <c r="G195" s="148" t="s">
        <v>242</v>
      </c>
      <c r="H195" s="149">
        <v>5.6</v>
      </c>
      <c r="I195" s="150"/>
      <c r="J195" s="151">
        <f>ROUND($I$195*$H$195,2)</f>
        <v>0</v>
      </c>
      <c r="K195" s="147" t="s">
        <v>134</v>
      </c>
      <c r="L195" s="43"/>
      <c r="M195" s="152"/>
      <c r="N195" s="153" t="s">
        <v>45</v>
      </c>
      <c r="O195" s="24"/>
      <c r="P195" s="154">
        <f>$O$195*$H$195</f>
        <v>0</v>
      </c>
      <c r="Q195" s="154">
        <v>0.0033</v>
      </c>
      <c r="R195" s="154">
        <f>$Q$195*$H$195</f>
        <v>0.01848</v>
      </c>
      <c r="S195" s="154">
        <v>0</v>
      </c>
      <c r="T195" s="155">
        <f>$S$195*$H$195</f>
        <v>0</v>
      </c>
      <c r="AR195" s="89" t="s">
        <v>87</v>
      </c>
      <c r="AT195" s="89" t="s">
        <v>130</v>
      </c>
      <c r="AU195" s="89" t="s">
        <v>81</v>
      </c>
      <c r="AY195" s="6" t="s">
        <v>128</v>
      </c>
      <c r="BE195" s="156">
        <f>IF($N$195="základní",$J$195,0)</f>
        <v>0</v>
      </c>
      <c r="BF195" s="156">
        <f>IF($N$195="snížená",$J$195,0)</f>
        <v>0</v>
      </c>
      <c r="BG195" s="156">
        <f>IF($N$195="zákl. přenesená",$J$195,0)</f>
        <v>0</v>
      </c>
      <c r="BH195" s="156">
        <f>IF($N$195="sníž. přenesená",$J$195,0)</f>
        <v>0</v>
      </c>
      <c r="BI195" s="156">
        <f>IF($N$195="nulová",$J$195,0)</f>
        <v>0</v>
      </c>
      <c r="BJ195" s="89" t="s">
        <v>22</v>
      </c>
      <c r="BK195" s="156">
        <f>ROUND($I$195*$H$195,2)</f>
        <v>0</v>
      </c>
      <c r="BL195" s="89" t="s">
        <v>87</v>
      </c>
      <c r="BM195" s="89" t="s">
        <v>1361</v>
      </c>
    </row>
    <row r="196" spans="2:47" s="6" customFormat="1" ht="16.5" customHeight="1">
      <c r="B196" s="23"/>
      <c r="C196" s="24"/>
      <c r="D196" s="157" t="s">
        <v>136</v>
      </c>
      <c r="E196" s="24"/>
      <c r="F196" s="158" t="s">
        <v>1362</v>
      </c>
      <c r="G196" s="24"/>
      <c r="H196" s="24"/>
      <c r="J196" s="24"/>
      <c r="K196" s="24"/>
      <c r="L196" s="43"/>
      <c r="M196" s="56"/>
      <c r="N196" s="24"/>
      <c r="O196" s="24"/>
      <c r="P196" s="24"/>
      <c r="Q196" s="24"/>
      <c r="R196" s="24"/>
      <c r="S196" s="24"/>
      <c r="T196" s="57"/>
      <c r="AT196" s="6" t="s">
        <v>136</v>
      </c>
      <c r="AU196" s="6" t="s">
        <v>81</v>
      </c>
    </row>
    <row r="197" spans="2:47" s="6" customFormat="1" ht="44.25" customHeight="1">
      <c r="B197" s="23"/>
      <c r="C197" s="24"/>
      <c r="D197" s="159" t="s">
        <v>138</v>
      </c>
      <c r="E197" s="24"/>
      <c r="F197" s="160" t="s">
        <v>1363</v>
      </c>
      <c r="G197" s="24"/>
      <c r="H197" s="24"/>
      <c r="J197" s="24"/>
      <c r="K197" s="24"/>
      <c r="L197" s="43"/>
      <c r="M197" s="56"/>
      <c r="N197" s="24"/>
      <c r="O197" s="24"/>
      <c r="P197" s="24"/>
      <c r="Q197" s="24"/>
      <c r="R197" s="24"/>
      <c r="S197" s="24"/>
      <c r="T197" s="57"/>
      <c r="AT197" s="6" t="s">
        <v>138</v>
      </c>
      <c r="AU197" s="6" t="s">
        <v>81</v>
      </c>
    </row>
    <row r="198" spans="2:51" s="6" customFormat="1" ht="15.75" customHeight="1">
      <c r="B198" s="168"/>
      <c r="C198" s="169"/>
      <c r="D198" s="159" t="s">
        <v>140</v>
      </c>
      <c r="E198" s="169"/>
      <c r="F198" s="170" t="s">
        <v>1364</v>
      </c>
      <c r="G198" s="169"/>
      <c r="H198" s="171">
        <v>5.6</v>
      </c>
      <c r="J198" s="169"/>
      <c r="K198" s="169"/>
      <c r="L198" s="172"/>
      <c r="M198" s="173"/>
      <c r="N198" s="169"/>
      <c r="O198" s="169"/>
      <c r="P198" s="169"/>
      <c r="Q198" s="169"/>
      <c r="R198" s="169"/>
      <c r="S198" s="169"/>
      <c r="T198" s="174"/>
      <c r="AT198" s="175" t="s">
        <v>140</v>
      </c>
      <c r="AU198" s="175" t="s">
        <v>81</v>
      </c>
      <c r="AV198" s="175" t="s">
        <v>81</v>
      </c>
      <c r="AW198" s="175" t="s">
        <v>104</v>
      </c>
      <c r="AX198" s="175" t="s">
        <v>22</v>
      </c>
      <c r="AY198" s="175" t="s">
        <v>128</v>
      </c>
    </row>
    <row r="199" spans="2:65" s="6" customFormat="1" ht="15.75" customHeight="1">
      <c r="B199" s="23"/>
      <c r="C199" s="145" t="s">
        <v>475</v>
      </c>
      <c r="D199" s="145" t="s">
        <v>130</v>
      </c>
      <c r="E199" s="146" t="s">
        <v>1365</v>
      </c>
      <c r="F199" s="147" t="s">
        <v>1366</v>
      </c>
      <c r="G199" s="148" t="s">
        <v>242</v>
      </c>
      <c r="H199" s="149">
        <v>32.5</v>
      </c>
      <c r="I199" s="150"/>
      <c r="J199" s="151">
        <f>ROUND($I$199*$H$199,2)</f>
        <v>0</v>
      </c>
      <c r="K199" s="147" t="s">
        <v>134</v>
      </c>
      <c r="L199" s="43"/>
      <c r="M199" s="152"/>
      <c r="N199" s="153" t="s">
        <v>45</v>
      </c>
      <c r="O199" s="24"/>
      <c r="P199" s="154">
        <f>$O$199*$H$199</f>
        <v>0</v>
      </c>
      <c r="Q199" s="154">
        <v>0.00482</v>
      </c>
      <c r="R199" s="154">
        <f>$Q$199*$H$199</f>
        <v>0.15664999999999998</v>
      </c>
      <c r="S199" s="154">
        <v>0</v>
      </c>
      <c r="T199" s="155">
        <f>$S$199*$H$199</f>
        <v>0</v>
      </c>
      <c r="AR199" s="89" t="s">
        <v>87</v>
      </c>
      <c r="AT199" s="89" t="s">
        <v>130</v>
      </c>
      <c r="AU199" s="89" t="s">
        <v>81</v>
      </c>
      <c r="AY199" s="6" t="s">
        <v>128</v>
      </c>
      <c r="BE199" s="156">
        <f>IF($N$199="základní",$J$199,0)</f>
        <v>0</v>
      </c>
      <c r="BF199" s="156">
        <f>IF($N$199="snížená",$J$199,0)</f>
        <v>0</v>
      </c>
      <c r="BG199" s="156">
        <f>IF($N$199="zákl. přenesená",$J$199,0)</f>
        <v>0</v>
      </c>
      <c r="BH199" s="156">
        <f>IF($N$199="sníž. přenesená",$J$199,0)</f>
        <v>0</v>
      </c>
      <c r="BI199" s="156">
        <f>IF($N$199="nulová",$J$199,0)</f>
        <v>0</v>
      </c>
      <c r="BJ199" s="89" t="s">
        <v>22</v>
      </c>
      <c r="BK199" s="156">
        <f>ROUND($I$199*$H$199,2)</f>
        <v>0</v>
      </c>
      <c r="BL199" s="89" t="s">
        <v>87</v>
      </c>
      <c r="BM199" s="89" t="s">
        <v>1367</v>
      </c>
    </row>
    <row r="200" spans="2:47" s="6" customFormat="1" ht="16.5" customHeight="1">
      <c r="B200" s="23"/>
      <c r="C200" s="24"/>
      <c r="D200" s="157" t="s">
        <v>136</v>
      </c>
      <c r="E200" s="24"/>
      <c r="F200" s="158" t="s">
        <v>1368</v>
      </c>
      <c r="G200" s="24"/>
      <c r="H200" s="24"/>
      <c r="J200" s="24"/>
      <c r="K200" s="24"/>
      <c r="L200" s="43"/>
      <c r="M200" s="56"/>
      <c r="N200" s="24"/>
      <c r="O200" s="24"/>
      <c r="P200" s="24"/>
      <c r="Q200" s="24"/>
      <c r="R200" s="24"/>
      <c r="S200" s="24"/>
      <c r="T200" s="57"/>
      <c r="AT200" s="6" t="s">
        <v>136</v>
      </c>
      <c r="AU200" s="6" t="s">
        <v>81</v>
      </c>
    </row>
    <row r="201" spans="2:47" s="6" customFormat="1" ht="44.25" customHeight="1">
      <c r="B201" s="23"/>
      <c r="C201" s="24"/>
      <c r="D201" s="159" t="s">
        <v>138</v>
      </c>
      <c r="E201" s="24"/>
      <c r="F201" s="160" t="s">
        <v>1363</v>
      </c>
      <c r="G201" s="24"/>
      <c r="H201" s="24"/>
      <c r="J201" s="24"/>
      <c r="K201" s="24"/>
      <c r="L201" s="43"/>
      <c r="M201" s="56"/>
      <c r="N201" s="24"/>
      <c r="O201" s="24"/>
      <c r="P201" s="24"/>
      <c r="Q201" s="24"/>
      <c r="R201" s="24"/>
      <c r="S201" s="24"/>
      <c r="T201" s="57"/>
      <c r="AT201" s="6" t="s">
        <v>138</v>
      </c>
      <c r="AU201" s="6" t="s">
        <v>81</v>
      </c>
    </row>
    <row r="202" spans="2:65" s="6" customFormat="1" ht="15.75" customHeight="1">
      <c r="B202" s="23"/>
      <c r="C202" s="145" t="s">
        <v>483</v>
      </c>
      <c r="D202" s="145" t="s">
        <v>130</v>
      </c>
      <c r="E202" s="146" t="s">
        <v>1369</v>
      </c>
      <c r="F202" s="147" t="s">
        <v>1370</v>
      </c>
      <c r="G202" s="148" t="s">
        <v>591</v>
      </c>
      <c r="H202" s="149">
        <v>2</v>
      </c>
      <c r="I202" s="150"/>
      <c r="J202" s="151">
        <f>ROUND($I$202*$H$202,2)</f>
        <v>0</v>
      </c>
      <c r="K202" s="147" t="s">
        <v>134</v>
      </c>
      <c r="L202" s="43"/>
      <c r="M202" s="152"/>
      <c r="N202" s="153" t="s">
        <v>45</v>
      </c>
      <c r="O202" s="24"/>
      <c r="P202" s="154">
        <f>$O$202*$H$202</f>
        <v>0</v>
      </c>
      <c r="Q202" s="154">
        <v>1E-05</v>
      </c>
      <c r="R202" s="154">
        <f>$Q$202*$H$202</f>
        <v>2E-05</v>
      </c>
      <c r="S202" s="154">
        <v>0</v>
      </c>
      <c r="T202" s="155">
        <f>$S$202*$H$202</f>
        <v>0</v>
      </c>
      <c r="AR202" s="89" t="s">
        <v>87</v>
      </c>
      <c r="AT202" s="89" t="s">
        <v>130</v>
      </c>
      <c r="AU202" s="89" t="s">
        <v>81</v>
      </c>
      <c r="AY202" s="6" t="s">
        <v>128</v>
      </c>
      <c r="BE202" s="156">
        <f>IF($N$202="základní",$J$202,0)</f>
        <v>0</v>
      </c>
      <c r="BF202" s="156">
        <f>IF($N$202="snížená",$J$202,0)</f>
        <v>0</v>
      </c>
      <c r="BG202" s="156">
        <f>IF($N$202="zákl. přenesená",$J$202,0)</f>
        <v>0</v>
      </c>
      <c r="BH202" s="156">
        <f>IF($N$202="sníž. přenesená",$J$202,0)</f>
        <v>0</v>
      </c>
      <c r="BI202" s="156">
        <f>IF($N$202="nulová",$J$202,0)</f>
        <v>0</v>
      </c>
      <c r="BJ202" s="89" t="s">
        <v>22</v>
      </c>
      <c r="BK202" s="156">
        <f>ROUND($I$202*$H$202,2)</f>
        <v>0</v>
      </c>
      <c r="BL202" s="89" t="s">
        <v>87</v>
      </c>
      <c r="BM202" s="89" t="s">
        <v>1371</v>
      </c>
    </row>
    <row r="203" spans="2:47" s="6" customFormat="1" ht="27" customHeight="1">
      <c r="B203" s="23"/>
      <c r="C203" s="24"/>
      <c r="D203" s="157" t="s">
        <v>136</v>
      </c>
      <c r="E203" s="24"/>
      <c r="F203" s="158" t="s">
        <v>1372</v>
      </c>
      <c r="G203" s="24"/>
      <c r="H203" s="24"/>
      <c r="J203" s="24"/>
      <c r="K203" s="24"/>
      <c r="L203" s="43"/>
      <c r="M203" s="56"/>
      <c r="N203" s="24"/>
      <c r="O203" s="24"/>
      <c r="P203" s="24"/>
      <c r="Q203" s="24"/>
      <c r="R203" s="24"/>
      <c r="S203" s="24"/>
      <c r="T203" s="57"/>
      <c r="AT203" s="6" t="s">
        <v>136</v>
      </c>
      <c r="AU203" s="6" t="s">
        <v>81</v>
      </c>
    </row>
    <row r="204" spans="2:47" s="6" customFormat="1" ht="30.75" customHeight="1">
      <c r="B204" s="23"/>
      <c r="C204" s="24"/>
      <c r="D204" s="159" t="s">
        <v>138</v>
      </c>
      <c r="E204" s="24"/>
      <c r="F204" s="160" t="s">
        <v>1373</v>
      </c>
      <c r="G204" s="24"/>
      <c r="H204" s="24"/>
      <c r="J204" s="24"/>
      <c r="K204" s="24"/>
      <c r="L204" s="43"/>
      <c r="M204" s="56"/>
      <c r="N204" s="24"/>
      <c r="O204" s="24"/>
      <c r="P204" s="24"/>
      <c r="Q204" s="24"/>
      <c r="R204" s="24"/>
      <c r="S204" s="24"/>
      <c r="T204" s="57"/>
      <c r="AT204" s="6" t="s">
        <v>138</v>
      </c>
      <c r="AU204" s="6" t="s">
        <v>81</v>
      </c>
    </row>
    <row r="205" spans="2:65" s="6" customFormat="1" ht="15.75" customHeight="1">
      <c r="B205" s="23"/>
      <c r="C205" s="195" t="s">
        <v>491</v>
      </c>
      <c r="D205" s="195" t="s">
        <v>355</v>
      </c>
      <c r="E205" s="196" t="s">
        <v>1374</v>
      </c>
      <c r="F205" s="197" t="s">
        <v>1375</v>
      </c>
      <c r="G205" s="198" t="s">
        <v>591</v>
      </c>
      <c r="H205" s="199">
        <v>2</v>
      </c>
      <c r="I205" s="200"/>
      <c r="J205" s="201">
        <f>ROUND($I$205*$H$205,2)</f>
        <v>0</v>
      </c>
      <c r="K205" s="197" t="s">
        <v>134</v>
      </c>
      <c r="L205" s="202"/>
      <c r="M205" s="203"/>
      <c r="N205" s="204" t="s">
        <v>45</v>
      </c>
      <c r="O205" s="24"/>
      <c r="P205" s="154">
        <f>$O$205*$H$205</f>
        <v>0</v>
      </c>
      <c r="Q205" s="154">
        <v>0.00263</v>
      </c>
      <c r="R205" s="154">
        <f>$Q$205*$H$205</f>
        <v>0.00526</v>
      </c>
      <c r="S205" s="154">
        <v>0</v>
      </c>
      <c r="T205" s="155">
        <f>$S$205*$H$205</f>
        <v>0</v>
      </c>
      <c r="AR205" s="89" t="s">
        <v>198</v>
      </c>
      <c r="AT205" s="89" t="s">
        <v>355</v>
      </c>
      <c r="AU205" s="89" t="s">
        <v>81</v>
      </c>
      <c r="AY205" s="6" t="s">
        <v>128</v>
      </c>
      <c r="BE205" s="156">
        <f>IF($N$205="základní",$J$205,0)</f>
        <v>0</v>
      </c>
      <c r="BF205" s="156">
        <f>IF($N$205="snížená",$J$205,0)</f>
        <v>0</v>
      </c>
      <c r="BG205" s="156">
        <f>IF($N$205="zákl. přenesená",$J$205,0)</f>
        <v>0</v>
      </c>
      <c r="BH205" s="156">
        <f>IF($N$205="sníž. přenesená",$J$205,0)</f>
        <v>0</v>
      </c>
      <c r="BI205" s="156">
        <f>IF($N$205="nulová",$J$205,0)</f>
        <v>0</v>
      </c>
      <c r="BJ205" s="89" t="s">
        <v>22</v>
      </c>
      <c r="BK205" s="156">
        <f>ROUND($I$205*$H$205,2)</f>
        <v>0</v>
      </c>
      <c r="BL205" s="89" t="s">
        <v>87</v>
      </c>
      <c r="BM205" s="89" t="s">
        <v>1376</v>
      </c>
    </row>
    <row r="206" spans="2:65" s="6" customFormat="1" ht="15.75" customHeight="1">
      <c r="B206" s="23"/>
      <c r="C206" s="148" t="s">
        <v>499</v>
      </c>
      <c r="D206" s="148" t="s">
        <v>130</v>
      </c>
      <c r="E206" s="146" t="s">
        <v>1377</v>
      </c>
      <c r="F206" s="147" t="s">
        <v>1378</v>
      </c>
      <c r="G206" s="148" t="s">
        <v>591</v>
      </c>
      <c r="H206" s="149">
        <v>9</v>
      </c>
      <c r="I206" s="150"/>
      <c r="J206" s="151">
        <f>ROUND($I$206*$H$206,2)</f>
        <v>0</v>
      </c>
      <c r="K206" s="147" t="s">
        <v>134</v>
      </c>
      <c r="L206" s="43"/>
      <c r="M206" s="152"/>
      <c r="N206" s="153" t="s">
        <v>45</v>
      </c>
      <c r="O206" s="24"/>
      <c r="P206" s="154">
        <f>$O$206*$H$206</f>
        <v>0</v>
      </c>
      <c r="Q206" s="154">
        <v>0</v>
      </c>
      <c r="R206" s="154">
        <f>$Q$206*$H$206</f>
        <v>0</v>
      </c>
      <c r="S206" s="154">
        <v>0</v>
      </c>
      <c r="T206" s="155">
        <f>$S$206*$H$206</f>
        <v>0</v>
      </c>
      <c r="AR206" s="89" t="s">
        <v>87</v>
      </c>
      <c r="AT206" s="89" t="s">
        <v>130</v>
      </c>
      <c r="AU206" s="89" t="s">
        <v>81</v>
      </c>
      <c r="AY206" s="89" t="s">
        <v>128</v>
      </c>
      <c r="BE206" s="156">
        <f>IF($N$206="základní",$J$206,0)</f>
        <v>0</v>
      </c>
      <c r="BF206" s="156">
        <f>IF($N$206="snížená",$J$206,0)</f>
        <v>0</v>
      </c>
      <c r="BG206" s="156">
        <f>IF($N$206="zákl. přenesená",$J$206,0)</f>
        <v>0</v>
      </c>
      <c r="BH206" s="156">
        <f>IF($N$206="sníž. přenesená",$J$206,0)</f>
        <v>0</v>
      </c>
      <c r="BI206" s="156">
        <f>IF($N$206="nulová",$J$206,0)</f>
        <v>0</v>
      </c>
      <c r="BJ206" s="89" t="s">
        <v>22</v>
      </c>
      <c r="BK206" s="156">
        <f>ROUND($I$206*$H$206,2)</f>
        <v>0</v>
      </c>
      <c r="BL206" s="89" t="s">
        <v>87</v>
      </c>
      <c r="BM206" s="89" t="s">
        <v>1379</v>
      </c>
    </row>
    <row r="207" spans="2:47" s="6" customFormat="1" ht="27" customHeight="1">
      <c r="B207" s="23"/>
      <c r="C207" s="24"/>
      <c r="D207" s="157" t="s">
        <v>136</v>
      </c>
      <c r="E207" s="24"/>
      <c r="F207" s="158" t="s">
        <v>1380</v>
      </c>
      <c r="G207" s="24"/>
      <c r="H207" s="24"/>
      <c r="J207" s="24"/>
      <c r="K207" s="24"/>
      <c r="L207" s="43"/>
      <c r="M207" s="56"/>
      <c r="N207" s="24"/>
      <c r="O207" s="24"/>
      <c r="P207" s="24"/>
      <c r="Q207" s="24"/>
      <c r="R207" s="24"/>
      <c r="S207" s="24"/>
      <c r="T207" s="57"/>
      <c r="AT207" s="6" t="s">
        <v>136</v>
      </c>
      <c r="AU207" s="6" t="s">
        <v>81</v>
      </c>
    </row>
    <row r="208" spans="2:47" s="6" customFormat="1" ht="30.75" customHeight="1">
      <c r="B208" s="23"/>
      <c r="C208" s="24"/>
      <c r="D208" s="159" t="s">
        <v>138</v>
      </c>
      <c r="E208" s="24"/>
      <c r="F208" s="160" t="s">
        <v>1373</v>
      </c>
      <c r="G208" s="24"/>
      <c r="H208" s="24"/>
      <c r="J208" s="24"/>
      <c r="K208" s="24"/>
      <c r="L208" s="43"/>
      <c r="M208" s="56"/>
      <c r="N208" s="24"/>
      <c r="O208" s="24"/>
      <c r="P208" s="24"/>
      <c r="Q208" s="24"/>
      <c r="R208" s="24"/>
      <c r="S208" s="24"/>
      <c r="T208" s="57"/>
      <c r="AT208" s="6" t="s">
        <v>138</v>
      </c>
      <c r="AU208" s="6" t="s">
        <v>81</v>
      </c>
    </row>
    <row r="209" spans="2:51" s="6" customFormat="1" ht="15.75" customHeight="1">
      <c r="B209" s="168"/>
      <c r="C209" s="169"/>
      <c r="D209" s="159" t="s">
        <v>140</v>
      </c>
      <c r="E209" s="169"/>
      <c r="F209" s="170" t="s">
        <v>1381</v>
      </c>
      <c r="G209" s="169"/>
      <c r="H209" s="171">
        <v>9</v>
      </c>
      <c r="J209" s="169"/>
      <c r="K209" s="169"/>
      <c r="L209" s="172"/>
      <c r="M209" s="173"/>
      <c r="N209" s="169"/>
      <c r="O209" s="169"/>
      <c r="P209" s="169"/>
      <c r="Q209" s="169"/>
      <c r="R209" s="169"/>
      <c r="S209" s="169"/>
      <c r="T209" s="174"/>
      <c r="AT209" s="175" t="s">
        <v>140</v>
      </c>
      <c r="AU209" s="175" t="s">
        <v>81</v>
      </c>
      <c r="AV209" s="175" t="s">
        <v>81</v>
      </c>
      <c r="AW209" s="175" t="s">
        <v>104</v>
      </c>
      <c r="AX209" s="175" t="s">
        <v>22</v>
      </c>
      <c r="AY209" s="175" t="s">
        <v>128</v>
      </c>
    </row>
    <row r="210" spans="2:65" s="6" customFormat="1" ht="15.75" customHeight="1">
      <c r="B210" s="23"/>
      <c r="C210" s="195" t="s">
        <v>507</v>
      </c>
      <c r="D210" s="195" t="s">
        <v>355</v>
      </c>
      <c r="E210" s="196" t="s">
        <v>1382</v>
      </c>
      <c r="F210" s="197" t="s">
        <v>1383</v>
      </c>
      <c r="G210" s="198" t="s">
        <v>591</v>
      </c>
      <c r="H210" s="199">
        <v>3</v>
      </c>
      <c r="I210" s="200"/>
      <c r="J210" s="201">
        <f>ROUND($I$210*$H$210,2)</f>
        <v>0</v>
      </c>
      <c r="K210" s="197" t="s">
        <v>134</v>
      </c>
      <c r="L210" s="202"/>
      <c r="M210" s="203"/>
      <c r="N210" s="204" t="s">
        <v>45</v>
      </c>
      <c r="O210" s="24"/>
      <c r="P210" s="154">
        <f>$O$210*$H$210</f>
        <v>0</v>
      </c>
      <c r="Q210" s="154">
        <v>0.00041</v>
      </c>
      <c r="R210" s="154">
        <f>$Q$210*$H$210</f>
        <v>0.00123</v>
      </c>
      <c r="S210" s="154">
        <v>0</v>
      </c>
      <c r="T210" s="155">
        <f>$S$210*$H$210</f>
        <v>0</v>
      </c>
      <c r="AR210" s="89" t="s">
        <v>198</v>
      </c>
      <c r="AT210" s="89" t="s">
        <v>355</v>
      </c>
      <c r="AU210" s="89" t="s">
        <v>81</v>
      </c>
      <c r="AY210" s="6" t="s">
        <v>128</v>
      </c>
      <c r="BE210" s="156">
        <f>IF($N$210="základní",$J$210,0)</f>
        <v>0</v>
      </c>
      <c r="BF210" s="156">
        <f>IF($N$210="snížená",$J$210,0)</f>
        <v>0</v>
      </c>
      <c r="BG210" s="156">
        <f>IF($N$210="zákl. přenesená",$J$210,0)</f>
        <v>0</v>
      </c>
      <c r="BH210" s="156">
        <f>IF($N$210="sníž. přenesená",$J$210,0)</f>
        <v>0</v>
      </c>
      <c r="BI210" s="156">
        <f>IF($N$210="nulová",$J$210,0)</f>
        <v>0</v>
      </c>
      <c r="BJ210" s="89" t="s">
        <v>22</v>
      </c>
      <c r="BK210" s="156">
        <f>ROUND($I$210*$H$210,2)</f>
        <v>0</v>
      </c>
      <c r="BL210" s="89" t="s">
        <v>87</v>
      </c>
      <c r="BM210" s="89" t="s">
        <v>1384</v>
      </c>
    </row>
    <row r="211" spans="2:65" s="6" customFormat="1" ht="15.75" customHeight="1">
      <c r="B211" s="23"/>
      <c r="C211" s="198" t="s">
        <v>516</v>
      </c>
      <c r="D211" s="198" t="s">
        <v>355</v>
      </c>
      <c r="E211" s="196" t="s">
        <v>1385</v>
      </c>
      <c r="F211" s="197" t="s">
        <v>1386</v>
      </c>
      <c r="G211" s="198" t="s">
        <v>591</v>
      </c>
      <c r="H211" s="199">
        <v>6</v>
      </c>
      <c r="I211" s="200"/>
      <c r="J211" s="201">
        <f>ROUND($I$211*$H$211,2)</f>
        <v>0</v>
      </c>
      <c r="K211" s="197" t="s">
        <v>134</v>
      </c>
      <c r="L211" s="202"/>
      <c r="M211" s="203"/>
      <c r="N211" s="204" t="s">
        <v>45</v>
      </c>
      <c r="O211" s="24"/>
      <c r="P211" s="154">
        <f>$O$211*$H$211</f>
        <v>0</v>
      </c>
      <c r="Q211" s="154">
        <v>0.00065</v>
      </c>
      <c r="R211" s="154">
        <f>$Q$211*$H$211</f>
        <v>0.0039</v>
      </c>
      <c r="S211" s="154">
        <v>0</v>
      </c>
      <c r="T211" s="155">
        <f>$S$211*$H$211</f>
        <v>0</v>
      </c>
      <c r="AR211" s="89" t="s">
        <v>198</v>
      </c>
      <c r="AT211" s="89" t="s">
        <v>355</v>
      </c>
      <c r="AU211" s="89" t="s">
        <v>81</v>
      </c>
      <c r="AY211" s="89" t="s">
        <v>128</v>
      </c>
      <c r="BE211" s="156">
        <f>IF($N$211="základní",$J$211,0)</f>
        <v>0</v>
      </c>
      <c r="BF211" s="156">
        <f>IF($N$211="snížená",$J$211,0)</f>
        <v>0</v>
      </c>
      <c r="BG211" s="156">
        <f>IF($N$211="zákl. přenesená",$J$211,0)</f>
        <v>0</v>
      </c>
      <c r="BH211" s="156">
        <f>IF($N$211="sníž. přenesená",$J$211,0)</f>
        <v>0</v>
      </c>
      <c r="BI211" s="156">
        <f>IF($N$211="nulová",$J$211,0)</f>
        <v>0</v>
      </c>
      <c r="BJ211" s="89" t="s">
        <v>22</v>
      </c>
      <c r="BK211" s="156">
        <f>ROUND($I$211*$H$211,2)</f>
        <v>0</v>
      </c>
      <c r="BL211" s="89" t="s">
        <v>87</v>
      </c>
      <c r="BM211" s="89" t="s">
        <v>1387</v>
      </c>
    </row>
    <row r="212" spans="2:65" s="6" customFormat="1" ht="15.75" customHeight="1">
      <c r="B212" s="23"/>
      <c r="C212" s="148" t="s">
        <v>546</v>
      </c>
      <c r="D212" s="148" t="s">
        <v>130</v>
      </c>
      <c r="E212" s="146" t="s">
        <v>1388</v>
      </c>
      <c r="F212" s="147" t="s">
        <v>1389</v>
      </c>
      <c r="G212" s="148" t="s">
        <v>591</v>
      </c>
      <c r="H212" s="149">
        <v>1</v>
      </c>
      <c r="I212" s="150"/>
      <c r="J212" s="151">
        <f>ROUND($I$212*$H$212,2)</f>
        <v>0</v>
      </c>
      <c r="K212" s="147" t="s">
        <v>134</v>
      </c>
      <c r="L212" s="43"/>
      <c r="M212" s="152"/>
      <c r="N212" s="153" t="s">
        <v>45</v>
      </c>
      <c r="O212" s="24"/>
      <c r="P212" s="154">
        <f>$O$212*$H$212</f>
        <v>0</v>
      </c>
      <c r="Q212" s="154">
        <v>0.02137</v>
      </c>
      <c r="R212" s="154">
        <f>$Q$212*$H$212</f>
        <v>0.02137</v>
      </c>
      <c r="S212" s="154">
        <v>0</v>
      </c>
      <c r="T212" s="155">
        <f>$S$212*$H$212</f>
        <v>0</v>
      </c>
      <c r="AR212" s="89" t="s">
        <v>87</v>
      </c>
      <c r="AT212" s="89" t="s">
        <v>130</v>
      </c>
      <c r="AU212" s="89" t="s">
        <v>81</v>
      </c>
      <c r="AY212" s="89" t="s">
        <v>128</v>
      </c>
      <c r="BE212" s="156">
        <f>IF($N$212="základní",$J$212,0)</f>
        <v>0</v>
      </c>
      <c r="BF212" s="156">
        <f>IF($N$212="snížená",$J$212,0)</f>
        <v>0</v>
      </c>
      <c r="BG212" s="156">
        <f>IF($N$212="zákl. přenesená",$J$212,0)</f>
        <v>0</v>
      </c>
      <c r="BH212" s="156">
        <f>IF($N$212="sníž. přenesená",$J$212,0)</f>
        <v>0</v>
      </c>
      <c r="BI212" s="156">
        <f>IF($N$212="nulová",$J$212,0)</f>
        <v>0</v>
      </c>
      <c r="BJ212" s="89" t="s">
        <v>22</v>
      </c>
      <c r="BK212" s="156">
        <f>ROUND($I$212*$H$212,2)</f>
        <v>0</v>
      </c>
      <c r="BL212" s="89" t="s">
        <v>87</v>
      </c>
      <c r="BM212" s="89" t="s">
        <v>1390</v>
      </c>
    </row>
    <row r="213" spans="2:47" s="6" customFormat="1" ht="16.5" customHeight="1">
      <c r="B213" s="23"/>
      <c r="C213" s="24"/>
      <c r="D213" s="157" t="s">
        <v>136</v>
      </c>
      <c r="E213" s="24"/>
      <c r="F213" s="158" t="s">
        <v>1389</v>
      </c>
      <c r="G213" s="24"/>
      <c r="H213" s="24"/>
      <c r="J213" s="24"/>
      <c r="K213" s="24"/>
      <c r="L213" s="43"/>
      <c r="M213" s="56"/>
      <c r="N213" s="24"/>
      <c r="O213" s="24"/>
      <c r="P213" s="24"/>
      <c r="Q213" s="24"/>
      <c r="R213" s="24"/>
      <c r="S213" s="24"/>
      <c r="T213" s="57"/>
      <c r="AT213" s="6" t="s">
        <v>136</v>
      </c>
      <c r="AU213" s="6" t="s">
        <v>81</v>
      </c>
    </row>
    <row r="214" spans="2:47" s="6" customFormat="1" ht="30.75" customHeight="1">
      <c r="B214" s="23"/>
      <c r="C214" s="24"/>
      <c r="D214" s="159" t="s">
        <v>138</v>
      </c>
      <c r="E214" s="24"/>
      <c r="F214" s="160" t="s">
        <v>1391</v>
      </c>
      <c r="G214" s="24"/>
      <c r="H214" s="24"/>
      <c r="J214" s="24"/>
      <c r="K214" s="24"/>
      <c r="L214" s="43"/>
      <c r="M214" s="56"/>
      <c r="N214" s="24"/>
      <c r="O214" s="24"/>
      <c r="P214" s="24"/>
      <c r="Q214" s="24"/>
      <c r="R214" s="24"/>
      <c r="S214" s="24"/>
      <c r="T214" s="57"/>
      <c r="AT214" s="6" t="s">
        <v>138</v>
      </c>
      <c r="AU214" s="6" t="s">
        <v>81</v>
      </c>
    </row>
    <row r="215" spans="2:65" s="6" customFormat="1" ht="15.75" customHeight="1">
      <c r="B215" s="23"/>
      <c r="C215" s="195" t="s">
        <v>566</v>
      </c>
      <c r="D215" s="195" t="s">
        <v>355</v>
      </c>
      <c r="E215" s="196" t="s">
        <v>1392</v>
      </c>
      <c r="F215" s="197" t="s">
        <v>1393</v>
      </c>
      <c r="G215" s="198" t="s">
        <v>591</v>
      </c>
      <c r="H215" s="199">
        <v>1</v>
      </c>
      <c r="I215" s="200"/>
      <c r="J215" s="201">
        <f>ROUND($I$215*$H$215,2)</f>
        <v>0</v>
      </c>
      <c r="K215" s="197" t="s">
        <v>134</v>
      </c>
      <c r="L215" s="202"/>
      <c r="M215" s="203"/>
      <c r="N215" s="204" t="s">
        <v>45</v>
      </c>
      <c r="O215" s="24"/>
      <c r="P215" s="154">
        <f>$O$215*$H$215</f>
        <v>0</v>
      </c>
      <c r="Q215" s="154">
        <v>0.548</v>
      </c>
      <c r="R215" s="154">
        <f>$Q$215*$H$215</f>
        <v>0.548</v>
      </c>
      <c r="S215" s="154">
        <v>0</v>
      </c>
      <c r="T215" s="155">
        <f>$S$215*$H$215</f>
        <v>0</v>
      </c>
      <c r="AR215" s="89" t="s">
        <v>198</v>
      </c>
      <c r="AT215" s="89" t="s">
        <v>355</v>
      </c>
      <c r="AU215" s="89" t="s">
        <v>81</v>
      </c>
      <c r="AY215" s="6" t="s">
        <v>128</v>
      </c>
      <c r="BE215" s="156">
        <f>IF($N$215="základní",$J$215,0)</f>
        <v>0</v>
      </c>
      <c r="BF215" s="156">
        <f>IF($N$215="snížená",$J$215,0)</f>
        <v>0</v>
      </c>
      <c r="BG215" s="156">
        <f>IF($N$215="zákl. přenesená",$J$215,0)</f>
        <v>0</v>
      </c>
      <c r="BH215" s="156">
        <f>IF($N$215="sníž. přenesená",$J$215,0)</f>
        <v>0</v>
      </c>
      <c r="BI215" s="156">
        <f>IF($N$215="nulová",$J$215,0)</f>
        <v>0</v>
      </c>
      <c r="BJ215" s="89" t="s">
        <v>22</v>
      </c>
      <c r="BK215" s="156">
        <f>ROUND($I$215*$H$215,2)</f>
        <v>0</v>
      </c>
      <c r="BL215" s="89" t="s">
        <v>87</v>
      </c>
      <c r="BM215" s="89" t="s">
        <v>1394</v>
      </c>
    </row>
    <row r="216" spans="2:65" s="6" customFormat="1" ht="15.75" customHeight="1">
      <c r="B216" s="23"/>
      <c r="C216" s="148" t="s">
        <v>572</v>
      </c>
      <c r="D216" s="148" t="s">
        <v>130</v>
      </c>
      <c r="E216" s="146" t="s">
        <v>1395</v>
      </c>
      <c r="F216" s="147" t="s">
        <v>1396</v>
      </c>
      <c r="G216" s="148" t="s">
        <v>591</v>
      </c>
      <c r="H216" s="149">
        <v>1</v>
      </c>
      <c r="I216" s="150"/>
      <c r="J216" s="151">
        <f>ROUND($I$216*$H$216,2)</f>
        <v>0</v>
      </c>
      <c r="K216" s="147" t="s">
        <v>134</v>
      </c>
      <c r="L216" s="43"/>
      <c r="M216" s="152"/>
      <c r="N216" s="153" t="s">
        <v>45</v>
      </c>
      <c r="O216" s="24"/>
      <c r="P216" s="154">
        <f>$O$216*$H$216</f>
        <v>0</v>
      </c>
      <c r="Q216" s="154">
        <v>0.02753</v>
      </c>
      <c r="R216" s="154">
        <f>$Q$216*$H$216</f>
        <v>0.02753</v>
      </c>
      <c r="S216" s="154">
        <v>0</v>
      </c>
      <c r="T216" s="155">
        <f>$S$216*$H$216</f>
        <v>0</v>
      </c>
      <c r="AR216" s="89" t="s">
        <v>87</v>
      </c>
      <c r="AT216" s="89" t="s">
        <v>130</v>
      </c>
      <c r="AU216" s="89" t="s">
        <v>81</v>
      </c>
      <c r="AY216" s="89" t="s">
        <v>128</v>
      </c>
      <c r="BE216" s="156">
        <f>IF($N$216="základní",$J$216,0)</f>
        <v>0</v>
      </c>
      <c r="BF216" s="156">
        <f>IF($N$216="snížená",$J$216,0)</f>
        <v>0</v>
      </c>
      <c r="BG216" s="156">
        <f>IF($N$216="zákl. přenesená",$J$216,0)</f>
        <v>0</v>
      </c>
      <c r="BH216" s="156">
        <f>IF($N$216="sníž. přenesená",$J$216,0)</f>
        <v>0</v>
      </c>
      <c r="BI216" s="156">
        <f>IF($N$216="nulová",$J$216,0)</f>
        <v>0</v>
      </c>
      <c r="BJ216" s="89" t="s">
        <v>22</v>
      </c>
      <c r="BK216" s="156">
        <f>ROUND($I$216*$H$216,2)</f>
        <v>0</v>
      </c>
      <c r="BL216" s="89" t="s">
        <v>87</v>
      </c>
      <c r="BM216" s="89" t="s">
        <v>1397</v>
      </c>
    </row>
    <row r="217" spans="2:47" s="6" customFormat="1" ht="16.5" customHeight="1">
      <c r="B217" s="23"/>
      <c r="C217" s="24"/>
      <c r="D217" s="157" t="s">
        <v>136</v>
      </c>
      <c r="E217" s="24"/>
      <c r="F217" s="158" t="s">
        <v>1396</v>
      </c>
      <c r="G217" s="24"/>
      <c r="H217" s="24"/>
      <c r="J217" s="24"/>
      <c r="K217" s="24"/>
      <c r="L217" s="43"/>
      <c r="M217" s="56"/>
      <c r="N217" s="24"/>
      <c r="O217" s="24"/>
      <c r="P217" s="24"/>
      <c r="Q217" s="24"/>
      <c r="R217" s="24"/>
      <c r="S217" s="24"/>
      <c r="T217" s="57"/>
      <c r="AT217" s="6" t="s">
        <v>136</v>
      </c>
      <c r="AU217" s="6" t="s">
        <v>81</v>
      </c>
    </row>
    <row r="218" spans="2:47" s="6" customFormat="1" ht="30.75" customHeight="1">
      <c r="B218" s="23"/>
      <c r="C218" s="24"/>
      <c r="D218" s="159" t="s">
        <v>138</v>
      </c>
      <c r="E218" s="24"/>
      <c r="F218" s="160" t="s">
        <v>1398</v>
      </c>
      <c r="G218" s="24"/>
      <c r="H218" s="24"/>
      <c r="J218" s="24"/>
      <c r="K218" s="24"/>
      <c r="L218" s="43"/>
      <c r="M218" s="56"/>
      <c r="N218" s="24"/>
      <c r="O218" s="24"/>
      <c r="P218" s="24"/>
      <c r="Q218" s="24"/>
      <c r="R218" s="24"/>
      <c r="S218" s="24"/>
      <c r="T218" s="57"/>
      <c r="AT218" s="6" t="s">
        <v>138</v>
      </c>
      <c r="AU218" s="6" t="s">
        <v>81</v>
      </c>
    </row>
    <row r="219" spans="2:65" s="6" customFormat="1" ht="15.75" customHeight="1">
      <c r="B219" s="23"/>
      <c r="C219" s="195" t="s">
        <v>588</v>
      </c>
      <c r="D219" s="195" t="s">
        <v>355</v>
      </c>
      <c r="E219" s="196" t="s">
        <v>1399</v>
      </c>
      <c r="F219" s="197" t="s">
        <v>1400</v>
      </c>
      <c r="G219" s="198" t="s">
        <v>591</v>
      </c>
      <c r="H219" s="199">
        <v>1</v>
      </c>
      <c r="I219" s="200"/>
      <c r="J219" s="201">
        <f>ROUND($I$219*$H$219,2)</f>
        <v>0</v>
      </c>
      <c r="K219" s="197" t="s">
        <v>134</v>
      </c>
      <c r="L219" s="202"/>
      <c r="M219" s="203"/>
      <c r="N219" s="204" t="s">
        <v>45</v>
      </c>
      <c r="O219" s="24"/>
      <c r="P219" s="154">
        <f>$O$219*$H$219</f>
        <v>0</v>
      </c>
      <c r="Q219" s="154">
        <v>2.15</v>
      </c>
      <c r="R219" s="154">
        <f>$Q$219*$H$219</f>
        <v>2.15</v>
      </c>
      <c r="S219" s="154">
        <v>0</v>
      </c>
      <c r="T219" s="155">
        <f>$S$219*$H$219</f>
        <v>0</v>
      </c>
      <c r="AR219" s="89" t="s">
        <v>198</v>
      </c>
      <c r="AT219" s="89" t="s">
        <v>355</v>
      </c>
      <c r="AU219" s="89" t="s">
        <v>81</v>
      </c>
      <c r="AY219" s="6" t="s">
        <v>128</v>
      </c>
      <c r="BE219" s="156">
        <f>IF($N$219="základní",$J$219,0)</f>
        <v>0</v>
      </c>
      <c r="BF219" s="156">
        <f>IF($N$219="snížená",$J$219,0)</f>
        <v>0</v>
      </c>
      <c r="BG219" s="156">
        <f>IF($N$219="zákl. přenesená",$J$219,0)</f>
        <v>0</v>
      </c>
      <c r="BH219" s="156">
        <f>IF($N$219="sníž. přenesená",$J$219,0)</f>
        <v>0</v>
      </c>
      <c r="BI219" s="156">
        <f>IF($N$219="nulová",$J$219,0)</f>
        <v>0</v>
      </c>
      <c r="BJ219" s="89" t="s">
        <v>22</v>
      </c>
      <c r="BK219" s="156">
        <f>ROUND($I$219*$H$219,2)</f>
        <v>0</v>
      </c>
      <c r="BL219" s="89" t="s">
        <v>87</v>
      </c>
      <c r="BM219" s="89" t="s">
        <v>1401</v>
      </c>
    </row>
    <row r="220" spans="2:65" s="6" customFormat="1" ht="15.75" customHeight="1">
      <c r="B220" s="23"/>
      <c r="C220" s="148" t="s">
        <v>596</v>
      </c>
      <c r="D220" s="148" t="s">
        <v>130</v>
      </c>
      <c r="E220" s="146" t="s">
        <v>1402</v>
      </c>
      <c r="F220" s="147" t="s">
        <v>1403</v>
      </c>
      <c r="G220" s="148" t="s">
        <v>591</v>
      </c>
      <c r="H220" s="149">
        <v>1</v>
      </c>
      <c r="I220" s="150"/>
      <c r="J220" s="151">
        <f>ROUND($I$220*$H$220,2)</f>
        <v>0</v>
      </c>
      <c r="K220" s="147" t="s">
        <v>134</v>
      </c>
      <c r="L220" s="43"/>
      <c r="M220" s="152"/>
      <c r="N220" s="153" t="s">
        <v>45</v>
      </c>
      <c r="O220" s="24"/>
      <c r="P220" s="154">
        <f>$O$220*$H$220</f>
        <v>0</v>
      </c>
      <c r="Q220" s="154">
        <v>0.00702</v>
      </c>
      <c r="R220" s="154">
        <f>$Q$220*$H$220</f>
        <v>0.00702</v>
      </c>
      <c r="S220" s="154">
        <v>0</v>
      </c>
      <c r="T220" s="155">
        <f>$S$220*$H$220</f>
        <v>0</v>
      </c>
      <c r="AR220" s="89" t="s">
        <v>87</v>
      </c>
      <c r="AT220" s="89" t="s">
        <v>130</v>
      </c>
      <c r="AU220" s="89" t="s">
        <v>81</v>
      </c>
      <c r="AY220" s="89" t="s">
        <v>128</v>
      </c>
      <c r="BE220" s="156">
        <f>IF($N$220="základní",$J$220,0)</f>
        <v>0</v>
      </c>
      <c r="BF220" s="156">
        <f>IF($N$220="snížená",$J$220,0)</f>
        <v>0</v>
      </c>
      <c r="BG220" s="156">
        <f>IF($N$220="zákl. přenesená",$J$220,0)</f>
        <v>0</v>
      </c>
      <c r="BH220" s="156">
        <f>IF($N$220="sníž. přenesená",$J$220,0)</f>
        <v>0</v>
      </c>
      <c r="BI220" s="156">
        <f>IF($N$220="nulová",$J$220,0)</f>
        <v>0</v>
      </c>
      <c r="BJ220" s="89" t="s">
        <v>22</v>
      </c>
      <c r="BK220" s="156">
        <f>ROUND($I$220*$H$220,2)</f>
        <v>0</v>
      </c>
      <c r="BL220" s="89" t="s">
        <v>87</v>
      </c>
      <c r="BM220" s="89" t="s">
        <v>1404</v>
      </c>
    </row>
    <row r="221" spans="2:47" s="6" customFormat="1" ht="16.5" customHeight="1">
      <c r="B221" s="23"/>
      <c r="C221" s="24"/>
      <c r="D221" s="157" t="s">
        <v>136</v>
      </c>
      <c r="E221" s="24"/>
      <c r="F221" s="158" t="s">
        <v>1405</v>
      </c>
      <c r="G221" s="24"/>
      <c r="H221" s="24"/>
      <c r="J221" s="24"/>
      <c r="K221" s="24"/>
      <c r="L221" s="43"/>
      <c r="M221" s="56"/>
      <c r="N221" s="24"/>
      <c r="O221" s="24"/>
      <c r="P221" s="24"/>
      <c r="Q221" s="24"/>
      <c r="R221" s="24"/>
      <c r="S221" s="24"/>
      <c r="T221" s="57"/>
      <c r="AT221" s="6" t="s">
        <v>136</v>
      </c>
      <c r="AU221" s="6" t="s">
        <v>81</v>
      </c>
    </row>
    <row r="222" spans="2:47" s="6" customFormat="1" ht="44.25" customHeight="1">
      <c r="B222" s="23"/>
      <c r="C222" s="24"/>
      <c r="D222" s="159" t="s">
        <v>138</v>
      </c>
      <c r="E222" s="24"/>
      <c r="F222" s="160" t="s">
        <v>1406</v>
      </c>
      <c r="G222" s="24"/>
      <c r="H222" s="24"/>
      <c r="J222" s="24"/>
      <c r="K222" s="24"/>
      <c r="L222" s="43"/>
      <c r="M222" s="56"/>
      <c r="N222" s="24"/>
      <c r="O222" s="24"/>
      <c r="P222" s="24"/>
      <c r="Q222" s="24"/>
      <c r="R222" s="24"/>
      <c r="S222" s="24"/>
      <c r="T222" s="57"/>
      <c r="AT222" s="6" t="s">
        <v>138</v>
      </c>
      <c r="AU222" s="6" t="s">
        <v>81</v>
      </c>
    </row>
    <row r="223" spans="2:65" s="6" customFormat="1" ht="15.75" customHeight="1">
      <c r="B223" s="23"/>
      <c r="C223" s="195" t="s">
        <v>601</v>
      </c>
      <c r="D223" s="195" t="s">
        <v>355</v>
      </c>
      <c r="E223" s="196" t="s">
        <v>1407</v>
      </c>
      <c r="F223" s="197" t="s">
        <v>1408</v>
      </c>
      <c r="G223" s="198" t="s">
        <v>591</v>
      </c>
      <c r="H223" s="199">
        <v>1</v>
      </c>
      <c r="I223" s="200"/>
      <c r="J223" s="201">
        <f>ROUND($I$223*$H$223,2)</f>
        <v>0</v>
      </c>
      <c r="K223" s="197" t="s">
        <v>134</v>
      </c>
      <c r="L223" s="202"/>
      <c r="M223" s="203"/>
      <c r="N223" s="204" t="s">
        <v>45</v>
      </c>
      <c r="O223" s="24"/>
      <c r="P223" s="154">
        <f>$O$223*$H$223</f>
        <v>0</v>
      </c>
      <c r="Q223" s="154">
        <v>0.196</v>
      </c>
      <c r="R223" s="154">
        <f>$Q$223*$H$223</f>
        <v>0.196</v>
      </c>
      <c r="S223" s="154">
        <v>0</v>
      </c>
      <c r="T223" s="155">
        <f>$S$223*$H$223</f>
        <v>0</v>
      </c>
      <c r="AR223" s="89" t="s">
        <v>198</v>
      </c>
      <c r="AT223" s="89" t="s">
        <v>355</v>
      </c>
      <c r="AU223" s="89" t="s">
        <v>81</v>
      </c>
      <c r="AY223" s="6" t="s">
        <v>128</v>
      </c>
      <c r="BE223" s="156">
        <f>IF($N$223="základní",$J$223,0)</f>
        <v>0</v>
      </c>
      <c r="BF223" s="156">
        <f>IF($N$223="snížená",$J$223,0)</f>
        <v>0</v>
      </c>
      <c r="BG223" s="156">
        <f>IF($N$223="zákl. přenesená",$J$223,0)</f>
        <v>0</v>
      </c>
      <c r="BH223" s="156">
        <f>IF($N$223="sníž. přenesená",$J$223,0)</f>
        <v>0</v>
      </c>
      <c r="BI223" s="156">
        <f>IF($N$223="nulová",$J$223,0)</f>
        <v>0</v>
      </c>
      <c r="BJ223" s="89" t="s">
        <v>22</v>
      </c>
      <c r="BK223" s="156">
        <f>ROUND($I$223*$H$223,2)</f>
        <v>0</v>
      </c>
      <c r="BL223" s="89" t="s">
        <v>87</v>
      </c>
      <c r="BM223" s="89" t="s">
        <v>1409</v>
      </c>
    </row>
    <row r="224" spans="2:63" s="132" customFormat="1" ht="30.75" customHeight="1">
      <c r="B224" s="133"/>
      <c r="C224" s="134"/>
      <c r="D224" s="134" t="s">
        <v>73</v>
      </c>
      <c r="E224" s="143" t="s">
        <v>149</v>
      </c>
      <c r="F224" s="143" t="s">
        <v>150</v>
      </c>
      <c r="G224" s="134"/>
      <c r="H224" s="134"/>
      <c r="J224" s="144">
        <f>$BK$224</f>
        <v>0</v>
      </c>
      <c r="K224" s="134"/>
      <c r="L224" s="137"/>
      <c r="M224" s="138"/>
      <c r="N224" s="134"/>
      <c r="O224" s="134"/>
      <c r="P224" s="139">
        <f>$P$225+$P$237</f>
        <v>0</v>
      </c>
      <c r="Q224" s="134"/>
      <c r="R224" s="139">
        <f>$R$225+$R$237</f>
        <v>33.165200000000006</v>
      </c>
      <c r="S224" s="134"/>
      <c r="T224" s="140">
        <f>$T$225+$T$237</f>
        <v>0</v>
      </c>
      <c r="AR224" s="141" t="s">
        <v>22</v>
      </c>
      <c r="AT224" s="141" t="s">
        <v>73</v>
      </c>
      <c r="AU224" s="141" t="s">
        <v>22</v>
      </c>
      <c r="AY224" s="141" t="s">
        <v>128</v>
      </c>
      <c r="BK224" s="142">
        <f>$BK$225+$BK$237</f>
        <v>0</v>
      </c>
    </row>
    <row r="225" spans="2:63" s="132" customFormat="1" ht="15.75" customHeight="1">
      <c r="B225" s="133"/>
      <c r="C225" s="134"/>
      <c r="D225" s="134" t="s">
        <v>73</v>
      </c>
      <c r="E225" s="143" t="s">
        <v>756</v>
      </c>
      <c r="F225" s="143" t="s">
        <v>757</v>
      </c>
      <c r="G225" s="134"/>
      <c r="H225" s="134"/>
      <c r="J225" s="144">
        <f>$BK$225</f>
        <v>0</v>
      </c>
      <c r="K225" s="134"/>
      <c r="L225" s="137"/>
      <c r="M225" s="138"/>
      <c r="N225" s="134"/>
      <c r="O225" s="134"/>
      <c r="P225" s="139">
        <f>SUM($P$226:$P$236)</f>
        <v>0</v>
      </c>
      <c r="Q225" s="134"/>
      <c r="R225" s="139">
        <f>SUM($R$226:$R$236)</f>
        <v>0.9500000000000001</v>
      </c>
      <c r="S225" s="134"/>
      <c r="T225" s="140">
        <f>SUM($T$226:$T$236)</f>
        <v>0</v>
      </c>
      <c r="AR225" s="141" t="s">
        <v>22</v>
      </c>
      <c r="AT225" s="141" t="s">
        <v>73</v>
      </c>
      <c r="AU225" s="141" t="s">
        <v>81</v>
      </c>
      <c r="AY225" s="141" t="s">
        <v>128</v>
      </c>
      <c r="BK225" s="142">
        <f>SUM($BK$226:$BK$236)</f>
        <v>0</v>
      </c>
    </row>
    <row r="226" spans="2:65" s="6" customFormat="1" ht="15.75" customHeight="1">
      <c r="B226" s="23"/>
      <c r="C226" s="148" t="s">
        <v>605</v>
      </c>
      <c r="D226" s="148" t="s">
        <v>130</v>
      </c>
      <c r="E226" s="146" t="s">
        <v>1410</v>
      </c>
      <c r="F226" s="147" t="s">
        <v>1411</v>
      </c>
      <c r="G226" s="148" t="s">
        <v>242</v>
      </c>
      <c r="H226" s="149">
        <v>4</v>
      </c>
      <c r="I226" s="150"/>
      <c r="J226" s="151">
        <f>ROUND($I$226*$H$226,2)</f>
        <v>0</v>
      </c>
      <c r="K226" s="147" t="s">
        <v>134</v>
      </c>
      <c r="L226" s="43"/>
      <c r="M226" s="152"/>
      <c r="N226" s="153" t="s">
        <v>45</v>
      </c>
      <c r="O226" s="24"/>
      <c r="P226" s="154">
        <f>$O$226*$H$226</f>
        <v>0</v>
      </c>
      <c r="Q226" s="154">
        <v>0.1554</v>
      </c>
      <c r="R226" s="154">
        <f>$Q$226*$H$226</f>
        <v>0.6216</v>
      </c>
      <c r="S226" s="154">
        <v>0</v>
      </c>
      <c r="T226" s="155">
        <f>$S$226*$H$226</f>
        <v>0</v>
      </c>
      <c r="AR226" s="89" t="s">
        <v>87</v>
      </c>
      <c r="AT226" s="89" t="s">
        <v>130</v>
      </c>
      <c r="AU226" s="89" t="s">
        <v>84</v>
      </c>
      <c r="AY226" s="89" t="s">
        <v>128</v>
      </c>
      <c r="BE226" s="156">
        <f>IF($N$226="základní",$J$226,0)</f>
        <v>0</v>
      </c>
      <c r="BF226" s="156">
        <f>IF($N$226="snížená",$J$226,0)</f>
        <v>0</v>
      </c>
      <c r="BG226" s="156">
        <f>IF($N$226="zákl. přenesená",$J$226,0)</f>
        <v>0</v>
      </c>
      <c r="BH226" s="156">
        <f>IF($N$226="sníž. přenesená",$J$226,0)</f>
        <v>0</v>
      </c>
      <c r="BI226" s="156">
        <f>IF($N$226="nulová",$J$226,0)</f>
        <v>0</v>
      </c>
      <c r="BJ226" s="89" t="s">
        <v>22</v>
      </c>
      <c r="BK226" s="156">
        <f>ROUND($I$226*$H$226,2)</f>
        <v>0</v>
      </c>
      <c r="BL226" s="89" t="s">
        <v>87</v>
      </c>
      <c r="BM226" s="89" t="s">
        <v>1412</v>
      </c>
    </row>
    <row r="227" spans="2:47" s="6" customFormat="1" ht="27" customHeight="1">
      <c r="B227" s="23"/>
      <c r="C227" s="24"/>
      <c r="D227" s="157" t="s">
        <v>136</v>
      </c>
      <c r="E227" s="24"/>
      <c r="F227" s="158" t="s">
        <v>1413</v>
      </c>
      <c r="G227" s="24"/>
      <c r="H227" s="24"/>
      <c r="J227" s="24"/>
      <c r="K227" s="24"/>
      <c r="L227" s="43"/>
      <c r="M227" s="56"/>
      <c r="N227" s="24"/>
      <c r="O227" s="24"/>
      <c r="P227" s="24"/>
      <c r="Q227" s="24"/>
      <c r="R227" s="24"/>
      <c r="S227" s="24"/>
      <c r="T227" s="57"/>
      <c r="AT227" s="6" t="s">
        <v>136</v>
      </c>
      <c r="AU227" s="6" t="s">
        <v>84</v>
      </c>
    </row>
    <row r="228" spans="2:47" s="6" customFormat="1" ht="84.75" customHeight="1">
      <c r="B228" s="23"/>
      <c r="C228" s="24"/>
      <c r="D228" s="159" t="s">
        <v>138</v>
      </c>
      <c r="E228" s="24"/>
      <c r="F228" s="160" t="s">
        <v>1414</v>
      </c>
      <c r="G228" s="24"/>
      <c r="H228" s="24"/>
      <c r="J228" s="24"/>
      <c r="K228" s="24"/>
      <c r="L228" s="43"/>
      <c r="M228" s="56"/>
      <c r="N228" s="24"/>
      <c r="O228" s="24"/>
      <c r="P228" s="24"/>
      <c r="Q228" s="24"/>
      <c r="R228" s="24"/>
      <c r="S228" s="24"/>
      <c r="T228" s="57"/>
      <c r="AT228" s="6" t="s">
        <v>138</v>
      </c>
      <c r="AU228" s="6" t="s">
        <v>84</v>
      </c>
    </row>
    <row r="229" spans="2:65" s="6" customFormat="1" ht="15.75" customHeight="1">
      <c r="B229" s="23"/>
      <c r="C229" s="195" t="s">
        <v>609</v>
      </c>
      <c r="D229" s="195" t="s">
        <v>355</v>
      </c>
      <c r="E229" s="196" t="s">
        <v>1415</v>
      </c>
      <c r="F229" s="197" t="s">
        <v>1416</v>
      </c>
      <c r="G229" s="198" t="s">
        <v>591</v>
      </c>
      <c r="H229" s="199">
        <v>4</v>
      </c>
      <c r="I229" s="200"/>
      <c r="J229" s="201">
        <f>ROUND($I$229*$H$229,2)</f>
        <v>0</v>
      </c>
      <c r="K229" s="197" t="s">
        <v>134</v>
      </c>
      <c r="L229" s="202"/>
      <c r="M229" s="203"/>
      <c r="N229" s="204" t="s">
        <v>45</v>
      </c>
      <c r="O229" s="24"/>
      <c r="P229" s="154">
        <f>$O$229*$H$229</f>
        <v>0</v>
      </c>
      <c r="Q229" s="154">
        <v>0.0821</v>
      </c>
      <c r="R229" s="154">
        <f>$Q$229*$H$229</f>
        <v>0.3284</v>
      </c>
      <c r="S229" s="154">
        <v>0</v>
      </c>
      <c r="T229" s="155">
        <f>$S$229*$H$229</f>
        <v>0</v>
      </c>
      <c r="AR229" s="89" t="s">
        <v>198</v>
      </c>
      <c r="AT229" s="89" t="s">
        <v>355</v>
      </c>
      <c r="AU229" s="89" t="s">
        <v>84</v>
      </c>
      <c r="AY229" s="6" t="s">
        <v>128</v>
      </c>
      <c r="BE229" s="156">
        <f>IF($N$229="základní",$J$229,0)</f>
        <v>0</v>
      </c>
      <c r="BF229" s="156">
        <f>IF($N$229="snížená",$J$229,0)</f>
        <v>0</v>
      </c>
      <c r="BG229" s="156">
        <f>IF($N$229="zákl. přenesená",$J$229,0)</f>
        <v>0</v>
      </c>
      <c r="BH229" s="156">
        <f>IF($N$229="sníž. přenesená",$J$229,0)</f>
        <v>0</v>
      </c>
      <c r="BI229" s="156">
        <f>IF($N$229="nulová",$J$229,0)</f>
        <v>0</v>
      </c>
      <c r="BJ229" s="89" t="s">
        <v>22</v>
      </c>
      <c r="BK229" s="156">
        <f>ROUND($I$229*$H$229,2)</f>
        <v>0</v>
      </c>
      <c r="BL229" s="89" t="s">
        <v>87</v>
      </c>
      <c r="BM229" s="89" t="s">
        <v>1417</v>
      </c>
    </row>
    <row r="230" spans="2:47" s="6" customFormat="1" ht="16.5" customHeight="1">
      <c r="B230" s="23"/>
      <c r="C230" s="24"/>
      <c r="D230" s="157" t="s">
        <v>136</v>
      </c>
      <c r="E230" s="24"/>
      <c r="F230" s="158" t="s">
        <v>1418</v>
      </c>
      <c r="G230" s="24"/>
      <c r="H230" s="24"/>
      <c r="J230" s="24"/>
      <c r="K230" s="24"/>
      <c r="L230" s="43"/>
      <c r="M230" s="56"/>
      <c r="N230" s="24"/>
      <c r="O230" s="24"/>
      <c r="P230" s="24"/>
      <c r="Q230" s="24"/>
      <c r="R230" s="24"/>
      <c r="S230" s="24"/>
      <c r="T230" s="57"/>
      <c r="AT230" s="6" t="s">
        <v>136</v>
      </c>
      <c r="AU230" s="6" t="s">
        <v>84</v>
      </c>
    </row>
    <row r="231" spans="2:65" s="6" customFormat="1" ht="15.75" customHeight="1">
      <c r="B231" s="23"/>
      <c r="C231" s="145" t="s">
        <v>613</v>
      </c>
      <c r="D231" s="145" t="s">
        <v>130</v>
      </c>
      <c r="E231" s="146" t="s">
        <v>1419</v>
      </c>
      <c r="F231" s="147" t="s">
        <v>1420</v>
      </c>
      <c r="G231" s="148" t="s">
        <v>242</v>
      </c>
      <c r="H231" s="149">
        <v>146.45</v>
      </c>
      <c r="I231" s="150"/>
      <c r="J231" s="151">
        <f>ROUND($I$231*$H$231,2)</f>
        <v>0</v>
      </c>
      <c r="K231" s="147" t="s">
        <v>134</v>
      </c>
      <c r="L231" s="43"/>
      <c r="M231" s="152"/>
      <c r="N231" s="153" t="s">
        <v>45</v>
      </c>
      <c r="O231" s="24"/>
      <c r="P231" s="154">
        <f>$O$231*$H$231</f>
        <v>0</v>
      </c>
      <c r="Q231" s="154">
        <v>0</v>
      </c>
      <c r="R231" s="154">
        <f>$Q$231*$H$231</f>
        <v>0</v>
      </c>
      <c r="S231" s="154">
        <v>0</v>
      </c>
      <c r="T231" s="155">
        <f>$S$231*$H$231</f>
        <v>0</v>
      </c>
      <c r="AR231" s="89" t="s">
        <v>87</v>
      </c>
      <c r="AT231" s="89" t="s">
        <v>130</v>
      </c>
      <c r="AU231" s="89" t="s">
        <v>84</v>
      </c>
      <c r="AY231" s="6" t="s">
        <v>128</v>
      </c>
      <c r="BE231" s="156">
        <f>IF($N$231="základní",$J$231,0)</f>
        <v>0</v>
      </c>
      <c r="BF231" s="156">
        <f>IF($N$231="snížená",$J$231,0)</f>
        <v>0</v>
      </c>
      <c r="BG231" s="156">
        <f>IF($N$231="zákl. přenesená",$J$231,0)</f>
        <v>0</v>
      </c>
      <c r="BH231" s="156">
        <f>IF($N$231="sníž. přenesená",$J$231,0)</f>
        <v>0</v>
      </c>
      <c r="BI231" s="156">
        <f>IF($N$231="nulová",$J$231,0)</f>
        <v>0</v>
      </c>
      <c r="BJ231" s="89" t="s">
        <v>22</v>
      </c>
      <c r="BK231" s="156">
        <f>ROUND($I$231*$H$231,2)</f>
        <v>0</v>
      </c>
      <c r="BL231" s="89" t="s">
        <v>87</v>
      </c>
      <c r="BM231" s="89" t="s">
        <v>1421</v>
      </c>
    </row>
    <row r="232" spans="2:47" s="6" customFormat="1" ht="16.5" customHeight="1">
      <c r="B232" s="23"/>
      <c r="C232" s="24"/>
      <c r="D232" s="157" t="s">
        <v>136</v>
      </c>
      <c r="E232" s="24"/>
      <c r="F232" s="158" t="s">
        <v>1422</v>
      </c>
      <c r="G232" s="24"/>
      <c r="H232" s="24"/>
      <c r="J232" s="24"/>
      <c r="K232" s="24"/>
      <c r="L232" s="43"/>
      <c r="M232" s="56"/>
      <c r="N232" s="24"/>
      <c r="O232" s="24"/>
      <c r="P232" s="24"/>
      <c r="Q232" s="24"/>
      <c r="R232" s="24"/>
      <c r="S232" s="24"/>
      <c r="T232" s="57"/>
      <c r="AT232" s="6" t="s">
        <v>136</v>
      </c>
      <c r="AU232" s="6" t="s">
        <v>84</v>
      </c>
    </row>
    <row r="233" spans="2:47" s="6" customFormat="1" ht="30.75" customHeight="1">
      <c r="B233" s="23"/>
      <c r="C233" s="24"/>
      <c r="D233" s="159" t="s">
        <v>138</v>
      </c>
      <c r="E233" s="24"/>
      <c r="F233" s="160" t="s">
        <v>1423</v>
      </c>
      <c r="G233" s="24"/>
      <c r="H233" s="24"/>
      <c r="J233" s="24"/>
      <c r="K233" s="24"/>
      <c r="L233" s="43"/>
      <c r="M233" s="56"/>
      <c r="N233" s="24"/>
      <c r="O233" s="24"/>
      <c r="P233" s="24"/>
      <c r="Q233" s="24"/>
      <c r="R233" s="24"/>
      <c r="S233" s="24"/>
      <c r="T233" s="57"/>
      <c r="AT233" s="6" t="s">
        <v>138</v>
      </c>
      <c r="AU233" s="6" t="s">
        <v>84</v>
      </c>
    </row>
    <row r="234" spans="2:51" s="6" customFormat="1" ht="15.75" customHeight="1">
      <c r="B234" s="168"/>
      <c r="C234" s="169"/>
      <c r="D234" s="159" t="s">
        <v>140</v>
      </c>
      <c r="E234" s="169"/>
      <c r="F234" s="170" t="s">
        <v>1350</v>
      </c>
      <c r="G234" s="169"/>
      <c r="H234" s="171">
        <v>74.6</v>
      </c>
      <c r="J234" s="169"/>
      <c r="K234" s="169"/>
      <c r="L234" s="172"/>
      <c r="M234" s="173"/>
      <c r="N234" s="169"/>
      <c r="O234" s="169"/>
      <c r="P234" s="169"/>
      <c r="Q234" s="169"/>
      <c r="R234" s="169"/>
      <c r="S234" s="169"/>
      <c r="T234" s="174"/>
      <c r="AT234" s="175" t="s">
        <v>140</v>
      </c>
      <c r="AU234" s="175" t="s">
        <v>84</v>
      </c>
      <c r="AV234" s="175" t="s">
        <v>81</v>
      </c>
      <c r="AW234" s="175" t="s">
        <v>104</v>
      </c>
      <c r="AX234" s="175" t="s">
        <v>74</v>
      </c>
      <c r="AY234" s="175" t="s">
        <v>128</v>
      </c>
    </row>
    <row r="235" spans="2:51" s="6" customFormat="1" ht="15.75" customHeight="1">
      <c r="B235" s="168"/>
      <c r="C235" s="169"/>
      <c r="D235" s="159" t="s">
        <v>140</v>
      </c>
      <c r="E235" s="169"/>
      <c r="F235" s="170" t="s">
        <v>1351</v>
      </c>
      <c r="G235" s="169"/>
      <c r="H235" s="171">
        <v>71.85</v>
      </c>
      <c r="J235" s="169"/>
      <c r="K235" s="169"/>
      <c r="L235" s="172"/>
      <c r="M235" s="173"/>
      <c r="N235" s="169"/>
      <c r="O235" s="169"/>
      <c r="P235" s="169"/>
      <c r="Q235" s="169"/>
      <c r="R235" s="169"/>
      <c r="S235" s="169"/>
      <c r="T235" s="174"/>
      <c r="AT235" s="175" t="s">
        <v>140</v>
      </c>
      <c r="AU235" s="175" t="s">
        <v>84</v>
      </c>
      <c r="AV235" s="175" t="s">
        <v>81</v>
      </c>
      <c r="AW235" s="175" t="s">
        <v>104</v>
      </c>
      <c r="AX235" s="175" t="s">
        <v>74</v>
      </c>
      <c r="AY235" s="175" t="s">
        <v>128</v>
      </c>
    </row>
    <row r="236" spans="2:51" s="6" customFormat="1" ht="15.75" customHeight="1">
      <c r="B236" s="176"/>
      <c r="C236" s="177"/>
      <c r="D236" s="159" t="s">
        <v>140</v>
      </c>
      <c r="E236" s="177"/>
      <c r="F236" s="178" t="s">
        <v>143</v>
      </c>
      <c r="G236" s="177"/>
      <c r="H236" s="179">
        <v>146.45</v>
      </c>
      <c r="J236" s="177"/>
      <c r="K236" s="177"/>
      <c r="L236" s="180"/>
      <c r="M236" s="181"/>
      <c r="N236" s="177"/>
      <c r="O236" s="177"/>
      <c r="P236" s="177"/>
      <c r="Q236" s="177"/>
      <c r="R236" s="177"/>
      <c r="S236" s="177"/>
      <c r="T236" s="182"/>
      <c r="AT236" s="183" t="s">
        <v>140</v>
      </c>
      <c r="AU236" s="183" t="s">
        <v>84</v>
      </c>
      <c r="AV236" s="183" t="s">
        <v>87</v>
      </c>
      <c r="AW236" s="183" t="s">
        <v>104</v>
      </c>
      <c r="AX236" s="183" t="s">
        <v>22</v>
      </c>
      <c r="AY236" s="183" t="s">
        <v>128</v>
      </c>
    </row>
    <row r="237" spans="2:63" s="132" customFormat="1" ht="23.25" customHeight="1">
      <c r="B237" s="133"/>
      <c r="C237" s="134"/>
      <c r="D237" s="134" t="s">
        <v>73</v>
      </c>
      <c r="E237" s="143" t="s">
        <v>1050</v>
      </c>
      <c r="F237" s="143" t="s">
        <v>1424</v>
      </c>
      <c r="G237" s="134"/>
      <c r="H237" s="134"/>
      <c r="J237" s="144">
        <f>$BK$237</f>
        <v>0</v>
      </c>
      <c r="K237" s="134"/>
      <c r="L237" s="137"/>
      <c r="M237" s="138"/>
      <c r="N237" s="134"/>
      <c r="O237" s="134"/>
      <c r="P237" s="139">
        <f>SUM($P$238:$P$251)</f>
        <v>0</v>
      </c>
      <c r="Q237" s="134"/>
      <c r="R237" s="139">
        <f>SUM($R$238:$R$251)</f>
        <v>32.2152</v>
      </c>
      <c r="S237" s="134"/>
      <c r="T237" s="140">
        <f>SUM($T$238:$T$251)</f>
        <v>0</v>
      </c>
      <c r="AR237" s="141" t="s">
        <v>22</v>
      </c>
      <c r="AT237" s="141" t="s">
        <v>73</v>
      </c>
      <c r="AU237" s="141" t="s">
        <v>81</v>
      </c>
      <c r="AY237" s="141" t="s">
        <v>128</v>
      </c>
      <c r="BK237" s="142">
        <f>SUM($BK$238:$BK$251)</f>
        <v>0</v>
      </c>
    </row>
    <row r="238" spans="2:65" s="6" customFormat="1" ht="15.75" customHeight="1">
      <c r="B238" s="23"/>
      <c r="C238" s="145" t="s">
        <v>617</v>
      </c>
      <c r="D238" s="145" t="s">
        <v>130</v>
      </c>
      <c r="E238" s="146" t="s">
        <v>1425</v>
      </c>
      <c r="F238" s="147" t="s">
        <v>1426</v>
      </c>
      <c r="G238" s="148" t="s">
        <v>242</v>
      </c>
      <c r="H238" s="149">
        <v>127.5</v>
      </c>
      <c r="I238" s="150"/>
      <c r="J238" s="151">
        <f>ROUND($I$238*$H$238,2)</f>
        <v>0</v>
      </c>
      <c r="K238" s="147" t="s">
        <v>134</v>
      </c>
      <c r="L238" s="43"/>
      <c r="M238" s="152"/>
      <c r="N238" s="153" t="s">
        <v>45</v>
      </c>
      <c r="O238" s="24"/>
      <c r="P238" s="154">
        <f>$O$238*$H$238</f>
        <v>0</v>
      </c>
      <c r="Q238" s="154">
        <v>0.11808</v>
      </c>
      <c r="R238" s="154">
        <f>$Q$238*$H$238</f>
        <v>15.055200000000001</v>
      </c>
      <c r="S238" s="154">
        <v>0</v>
      </c>
      <c r="T238" s="155">
        <f>$S$238*$H$238</f>
        <v>0</v>
      </c>
      <c r="AR238" s="89" t="s">
        <v>87</v>
      </c>
      <c r="AT238" s="89" t="s">
        <v>130</v>
      </c>
      <c r="AU238" s="89" t="s">
        <v>84</v>
      </c>
      <c r="AY238" s="6" t="s">
        <v>128</v>
      </c>
      <c r="BE238" s="156">
        <f>IF($N$238="základní",$J$238,0)</f>
        <v>0</v>
      </c>
      <c r="BF238" s="156">
        <f>IF($N$238="snížená",$J$238,0)</f>
        <v>0</v>
      </c>
      <c r="BG238" s="156">
        <f>IF($N$238="zákl. přenesená",$J$238,0)</f>
        <v>0</v>
      </c>
      <c r="BH238" s="156">
        <f>IF($N$238="sníž. přenesená",$J$238,0)</f>
        <v>0</v>
      </c>
      <c r="BI238" s="156">
        <f>IF($N$238="nulová",$J$238,0)</f>
        <v>0</v>
      </c>
      <c r="BJ238" s="89" t="s">
        <v>22</v>
      </c>
      <c r="BK238" s="156">
        <f>ROUND($I$238*$H$238,2)</f>
        <v>0</v>
      </c>
      <c r="BL238" s="89" t="s">
        <v>87</v>
      </c>
      <c r="BM238" s="89" t="s">
        <v>1427</v>
      </c>
    </row>
    <row r="239" spans="2:47" s="6" customFormat="1" ht="27" customHeight="1">
      <c r="B239" s="23"/>
      <c r="C239" s="24"/>
      <c r="D239" s="157" t="s">
        <v>136</v>
      </c>
      <c r="E239" s="24"/>
      <c r="F239" s="158" t="s">
        <v>1428</v>
      </c>
      <c r="G239" s="24"/>
      <c r="H239" s="24"/>
      <c r="J239" s="24"/>
      <c r="K239" s="24"/>
      <c r="L239" s="43"/>
      <c r="M239" s="56"/>
      <c r="N239" s="24"/>
      <c r="O239" s="24"/>
      <c r="P239" s="24"/>
      <c r="Q239" s="24"/>
      <c r="R239" s="24"/>
      <c r="S239" s="24"/>
      <c r="T239" s="57"/>
      <c r="AT239" s="6" t="s">
        <v>136</v>
      </c>
      <c r="AU239" s="6" t="s">
        <v>84</v>
      </c>
    </row>
    <row r="240" spans="2:47" s="6" customFormat="1" ht="84.75" customHeight="1">
      <c r="B240" s="23"/>
      <c r="C240" s="24"/>
      <c r="D240" s="159" t="s">
        <v>138</v>
      </c>
      <c r="E240" s="24"/>
      <c r="F240" s="160" t="s">
        <v>1429</v>
      </c>
      <c r="G240" s="24"/>
      <c r="H240" s="24"/>
      <c r="J240" s="24"/>
      <c r="K240" s="24"/>
      <c r="L240" s="43"/>
      <c r="M240" s="56"/>
      <c r="N240" s="24"/>
      <c r="O240" s="24"/>
      <c r="P240" s="24"/>
      <c r="Q240" s="24"/>
      <c r="R240" s="24"/>
      <c r="S240" s="24"/>
      <c r="T240" s="57"/>
      <c r="AT240" s="6" t="s">
        <v>138</v>
      </c>
      <c r="AU240" s="6" t="s">
        <v>84</v>
      </c>
    </row>
    <row r="241" spans="2:51" s="6" customFormat="1" ht="15.75" customHeight="1">
      <c r="B241" s="161"/>
      <c r="C241" s="162"/>
      <c r="D241" s="159" t="s">
        <v>140</v>
      </c>
      <c r="E241" s="162"/>
      <c r="F241" s="163" t="s">
        <v>1430</v>
      </c>
      <c r="G241" s="162"/>
      <c r="H241" s="162"/>
      <c r="J241" s="162"/>
      <c r="K241" s="162"/>
      <c r="L241" s="164"/>
      <c r="M241" s="165"/>
      <c r="N241" s="162"/>
      <c r="O241" s="162"/>
      <c r="P241" s="162"/>
      <c r="Q241" s="162"/>
      <c r="R241" s="162"/>
      <c r="S241" s="162"/>
      <c r="T241" s="166"/>
      <c r="AT241" s="167" t="s">
        <v>140</v>
      </c>
      <c r="AU241" s="167" t="s">
        <v>84</v>
      </c>
      <c r="AV241" s="167" t="s">
        <v>22</v>
      </c>
      <c r="AW241" s="167" t="s">
        <v>104</v>
      </c>
      <c r="AX241" s="167" t="s">
        <v>74</v>
      </c>
      <c r="AY241" s="167" t="s">
        <v>128</v>
      </c>
    </row>
    <row r="242" spans="2:51" s="6" customFormat="1" ht="15.75" customHeight="1">
      <c r="B242" s="161"/>
      <c r="C242" s="162"/>
      <c r="D242" s="159" t="s">
        <v>140</v>
      </c>
      <c r="E242" s="162"/>
      <c r="F242" s="163" t="s">
        <v>1431</v>
      </c>
      <c r="G242" s="162"/>
      <c r="H242" s="162"/>
      <c r="J242" s="162"/>
      <c r="K242" s="162"/>
      <c r="L242" s="164"/>
      <c r="M242" s="165"/>
      <c r="N242" s="162"/>
      <c r="O242" s="162"/>
      <c r="P242" s="162"/>
      <c r="Q242" s="162"/>
      <c r="R242" s="162"/>
      <c r="S242" s="162"/>
      <c r="T242" s="166"/>
      <c r="AT242" s="167" t="s">
        <v>140</v>
      </c>
      <c r="AU242" s="167" t="s">
        <v>84</v>
      </c>
      <c r="AV242" s="167" t="s">
        <v>22</v>
      </c>
      <c r="AW242" s="167" t="s">
        <v>104</v>
      </c>
      <c r="AX242" s="167" t="s">
        <v>74</v>
      </c>
      <c r="AY242" s="167" t="s">
        <v>128</v>
      </c>
    </row>
    <row r="243" spans="2:51" s="6" customFormat="1" ht="15.75" customHeight="1">
      <c r="B243" s="168"/>
      <c r="C243" s="169"/>
      <c r="D243" s="159" t="s">
        <v>140</v>
      </c>
      <c r="E243" s="169"/>
      <c r="F243" s="170" t="s">
        <v>1432</v>
      </c>
      <c r="G243" s="169"/>
      <c r="H243" s="171">
        <v>127.5</v>
      </c>
      <c r="J243" s="169"/>
      <c r="K243" s="169"/>
      <c r="L243" s="172"/>
      <c r="M243" s="173"/>
      <c r="N243" s="169"/>
      <c r="O243" s="169"/>
      <c r="P243" s="169"/>
      <c r="Q243" s="169"/>
      <c r="R243" s="169"/>
      <c r="S243" s="169"/>
      <c r="T243" s="174"/>
      <c r="AT243" s="175" t="s">
        <v>140</v>
      </c>
      <c r="AU243" s="175" t="s">
        <v>84</v>
      </c>
      <c r="AV243" s="175" t="s">
        <v>81</v>
      </c>
      <c r="AW243" s="175" t="s">
        <v>104</v>
      </c>
      <c r="AX243" s="175" t="s">
        <v>74</v>
      </c>
      <c r="AY243" s="175" t="s">
        <v>128</v>
      </c>
    </row>
    <row r="244" spans="2:51" s="6" customFormat="1" ht="15.75" customHeight="1">
      <c r="B244" s="184"/>
      <c r="C244" s="185"/>
      <c r="D244" s="159" t="s">
        <v>140</v>
      </c>
      <c r="E244" s="185"/>
      <c r="F244" s="186" t="s">
        <v>162</v>
      </c>
      <c r="G244" s="185"/>
      <c r="H244" s="187">
        <v>127.5</v>
      </c>
      <c r="J244" s="185"/>
      <c r="K244" s="185"/>
      <c r="L244" s="188"/>
      <c r="M244" s="189"/>
      <c r="N244" s="185"/>
      <c r="O244" s="185"/>
      <c r="P244" s="185"/>
      <c r="Q244" s="185"/>
      <c r="R244" s="185"/>
      <c r="S244" s="185"/>
      <c r="T244" s="190"/>
      <c r="AT244" s="191" t="s">
        <v>140</v>
      </c>
      <c r="AU244" s="191" t="s">
        <v>84</v>
      </c>
      <c r="AV244" s="191" t="s">
        <v>84</v>
      </c>
      <c r="AW244" s="191" t="s">
        <v>104</v>
      </c>
      <c r="AX244" s="191" t="s">
        <v>74</v>
      </c>
      <c r="AY244" s="191" t="s">
        <v>128</v>
      </c>
    </row>
    <row r="245" spans="2:51" s="6" customFormat="1" ht="15.75" customHeight="1">
      <c r="B245" s="176"/>
      <c r="C245" s="177"/>
      <c r="D245" s="159" t="s">
        <v>140</v>
      </c>
      <c r="E245" s="177"/>
      <c r="F245" s="178" t="s">
        <v>143</v>
      </c>
      <c r="G245" s="177"/>
      <c r="H245" s="179">
        <v>127.5</v>
      </c>
      <c r="J245" s="177"/>
      <c r="K245" s="177"/>
      <c r="L245" s="180"/>
      <c r="M245" s="181"/>
      <c r="N245" s="177"/>
      <c r="O245" s="177"/>
      <c r="P245" s="177"/>
      <c r="Q245" s="177"/>
      <c r="R245" s="177"/>
      <c r="S245" s="177"/>
      <c r="T245" s="182"/>
      <c r="AT245" s="183" t="s">
        <v>140</v>
      </c>
      <c r="AU245" s="183" t="s">
        <v>84</v>
      </c>
      <c r="AV245" s="183" t="s">
        <v>87</v>
      </c>
      <c r="AW245" s="183" t="s">
        <v>104</v>
      </c>
      <c r="AX245" s="183" t="s">
        <v>22</v>
      </c>
      <c r="AY245" s="183" t="s">
        <v>128</v>
      </c>
    </row>
    <row r="246" spans="2:65" s="6" customFormat="1" ht="15.75" customHeight="1">
      <c r="B246" s="23"/>
      <c r="C246" s="195" t="s">
        <v>622</v>
      </c>
      <c r="D246" s="195" t="s">
        <v>355</v>
      </c>
      <c r="E246" s="196" t="s">
        <v>1433</v>
      </c>
      <c r="F246" s="197" t="s">
        <v>1434</v>
      </c>
      <c r="G246" s="198" t="s">
        <v>591</v>
      </c>
      <c r="H246" s="199">
        <v>390</v>
      </c>
      <c r="I246" s="200"/>
      <c r="J246" s="201">
        <f>ROUND($I$246*$H$246,2)</f>
        <v>0</v>
      </c>
      <c r="K246" s="197"/>
      <c r="L246" s="202"/>
      <c r="M246" s="203"/>
      <c r="N246" s="204" t="s">
        <v>45</v>
      </c>
      <c r="O246" s="24"/>
      <c r="P246" s="154">
        <f>$O$246*$H$246</f>
        <v>0</v>
      </c>
      <c r="Q246" s="154">
        <v>0.044</v>
      </c>
      <c r="R246" s="154">
        <f>$Q$246*$H$246</f>
        <v>17.16</v>
      </c>
      <c r="S246" s="154">
        <v>0</v>
      </c>
      <c r="T246" s="155">
        <f>$S$246*$H$246</f>
        <v>0</v>
      </c>
      <c r="AR246" s="89" t="s">
        <v>198</v>
      </c>
      <c r="AT246" s="89" t="s">
        <v>355</v>
      </c>
      <c r="AU246" s="89" t="s">
        <v>84</v>
      </c>
      <c r="AY246" s="6" t="s">
        <v>128</v>
      </c>
      <c r="BE246" s="156">
        <f>IF($N$246="základní",$J$246,0)</f>
        <v>0</v>
      </c>
      <c r="BF246" s="156">
        <f>IF($N$246="snížená",$J$246,0)</f>
        <v>0</v>
      </c>
      <c r="BG246" s="156">
        <f>IF($N$246="zákl. přenesená",$J$246,0)</f>
        <v>0</v>
      </c>
      <c r="BH246" s="156">
        <f>IF($N$246="sníž. přenesená",$J$246,0)</f>
        <v>0</v>
      </c>
      <c r="BI246" s="156">
        <f>IF($N$246="nulová",$J$246,0)</f>
        <v>0</v>
      </c>
      <c r="BJ246" s="89" t="s">
        <v>22</v>
      </c>
      <c r="BK246" s="156">
        <f>ROUND($I$246*$H$246,2)</f>
        <v>0</v>
      </c>
      <c r="BL246" s="89" t="s">
        <v>87</v>
      </c>
      <c r="BM246" s="89" t="s">
        <v>1435</v>
      </c>
    </row>
    <row r="247" spans="2:47" s="6" customFormat="1" ht="16.5" customHeight="1">
      <c r="B247" s="23"/>
      <c r="C247" s="24"/>
      <c r="D247" s="157" t="s">
        <v>136</v>
      </c>
      <c r="E247" s="24"/>
      <c r="F247" s="158" t="s">
        <v>1436</v>
      </c>
      <c r="G247" s="24"/>
      <c r="H247" s="24"/>
      <c r="J247" s="24"/>
      <c r="K247" s="24"/>
      <c r="L247" s="43"/>
      <c r="M247" s="56"/>
      <c r="N247" s="24"/>
      <c r="O247" s="24"/>
      <c r="P247" s="24"/>
      <c r="Q247" s="24"/>
      <c r="R247" s="24"/>
      <c r="S247" s="24"/>
      <c r="T247" s="57"/>
      <c r="AT247" s="6" t="s">
        <v>136</v>
      </c>
      <c r="AU247" s="6" t="s">
        <v>84</v>
      </c>
    </row>
    <row r="248" spans="2:51" s="6" customFormat="1" ht="15.75" customHeight="1">
      <c r="B248" s="161"/>
      <c r="C248" s="162"/>
      <c r="D248" s="159" t="s">
        <v>140</v>
      </c>
      <c r="E248" s="162"/>
      <c r="F248" s="163" t="s">
        <v>1091</v>
      </c>
      <c r="G248" s="162"/>
      <c r="H248" s="162"/>
      <c r="J248" s="162"/>
      <c r="K248" s="162"/>
      <c r="L248" s="164"/>
      <c r="M248" s="165"/>
      <c r="N248" s="162"/>
      <c r="O248" s="162"/>
      <c r="P248" s="162"/>
      <c r="Q248" s="162"/>
      <c r="R248" s="162"/>
      <c r="S248" s="162"/>
      <c r="T248" s="166"/>
      <c r="AT248" s="167" t="s">
        <v>140</v>
      </c>
      <c r="AU248" s="167" t="s">
        <v>84</v>
      </c>
      <c r="AV248" s="167" t="s">
        <v>22</v>
      </c>
      <c r="AW248" s="167" t="s">
        <v>104</v>
      </c>
      <c r="AX248" s="167" t="s">
        <v>74</v>
      </c>
      <c r="AY248" s="167" t="s">
        <v>128</v>
      </c>
    </row>
    <row r="249" spans="2:51" s="6" customFormat="1" ht="15.75" customHeight="1">
      <c r="B249" s="168"/>
      <c r="C249" s="169"/>
      <c r="D249" s="159" t="s">
        <v>140</v>
      </c>
      <c r="E249" s="169"/>
      <c r="F249" s="170" t="s">
        <v>1437</v>
      </c>
      <c r="G249" s="169"/>
      <c r="H249" s="171">
        <v>390.227</v>
      </c>
      <c r="J249" s="169"/>
      <c r="K249" s="169"/>
      <c r="L249" s="172"/>
      <c r="M249" s="173"/>
      <c r="N249" s="169"/>
      <c r="O249" s="169"/>
      <c r="P249" s="169"/>
      <c r="Q249" s="169"/>
      <c r="R249" s="169"/>
      <c r="S249" s="169"/>
      <c r="T249" s="174"/>
      <c r="AT249" s="175" t="s">
        <v>140</v>
      </c>
      <c r="AU249" s="175" t="s">
        <v>84</v>
      </c>
      <c r="AV249" s="175" t="s">
        <v>81</v>
      </c>
      <c r="AW249" s="175" t="s">
        <v>104</v>
      </c>
      <c r="AX249" s="175" t="s">
        <v>74</v>
      </c>
      <c r="AY249" s="175" t="s">
        <v>128</v>
      </c>
    </row>
    <row r="250" spans="2:51" s="6" customFormat="1" ht="15.75" customHeight="1">
      <c r="B250" s="184"/>
      <c r="C250" s="185"/>
      <c r="D250" s="159" t="s">
        <v>140</v>
      </c>
      <c r="E250" s="185"/>
      <c r="F250" s="186" t="s">
        <v>162</v>
      </c>
      <c r="G250" s="185"/>
      <c r="H250" s="187">
        <v>390.227</v>
      </c>
      <c r="J250" s="185"/>
      <c r="K250" s="185"/>
      <c r="L250" s="188"/>
      <c r="M250" s="189"/>
      <c r="N250" s="185"/>
      <c r="O250" s="185"/>
      <c r="P250" s="185"/>
      <c r="Q250" s="185"/>
      <c r="R250" s="185"/>
      <c r="S250" s="185"/>
      <c r="T250" s="190"/>
      <c r="AT250" s="191" t="s">
        <v>140</v>
      </c>
      <c r="AU250" s="191" t="s">
        <v>84</v>
      </c>
      <c r="AV250" s="191" t="s">
        <v>84</v>
      </c>
      <c r="AW250" s="191" t="s">
        <v>104</v>
      </c>
      <c r="AX250" s="191" t="s">
        <v>74</v>
      </c>
      <c r="AY250" s="191" t="s">
        <v>128</v>
      </c>
    </row>
    <row r="251" spans="2:51" s="6" customFormat="1" ht="15.75" customHeight="1">
      <c r="B251" s="168"/>
      <c r="C251" s="169"/>
      <c r="D251" s="159" t="s">
        <v>140</v>
      </c>
      <c r="E251" s="169"/>
      <c r="F251" s="170" t="s">
        <v>1438</v>
      </c>
      <c r="G251" s="169"/>
      <c r="H251" s="171">
        <v>390</v>
      </c>
      <c r="J251" s="169"/>
      <c r="K251" s="169"/>
      <c r="L251" s="172"/>
      <c r="M251" s="173"/>
      <c r="N251" s="169"/>
      <c r="O251" s="169"/>
      <c r="P251" s="169"/>
      <c r="Q251" s="169"/>
      <c r="R251" s="169"/>
      <c r="S251" s="169"/>
      <c r="T251" s="174"/>
      <c r="AT251" s="175" t="s">
        <v>140</v>
      </c>
      <c r="AU251" s="175" t="s">
        <v>84</v>
      </c>
      <c r="AV251" s="175" t="s">
        <v>81</v>
      </c>
      <c r="AW251" s="175" t="s">
        <v>104</v>
      </c>
      <c r="AX251" s="175" t="s">
        <v>22</v>
      </c>
      <c r="AY251" s="175" t="s">
        <v>128</v>
      </c>
    </row>
    <row r="252" spans="2:63" s="132" customFormat="1" ht="30.75" customHeight="1">
      <c r="B252" s="133"/>
      <c r="C252" s="134"/>
      <c r="D252" s="134" t="s">
        <v>73</v>
      </c>
      <c r="E252" s="143" t="s">
        <v>182</v>
      </c>
      <c r="F252" s="143" t="s">
        <v>183</v>
      </c>
      <c r="G252" s="134"/>
      <c r="H252" s="134"/>
      <c r="J252" s="144">
        <f>$BK$252</f>
        <v>0</v>
      </c>
      <c r="K252" s="134"/>
      <c r="L252" s="137"/>
      <c r="M252" s="138"/>
      <c r="N252" s="134"/>
      <c r="O252" s="134"/>
      <c r="P252" s="139">
        <f>SUM($P$253:$P$262)</f>
        <v>0</v>
      </c>
      <c r="Q252" s="134"/>
      <c r="R252" s="139">
        <f>SUM($R$253:$R$262)</f>
        <v>0</v>
      </c>
      <c r="S252" s="134"/>
      <c r="T252" s="140">
        <f>SUM($T$253:$T$262)</f>
        <v>0</v>
      </c>
      <c r="AR252" s="141" t="s">
        <v>22</v>
      </c>
      <c r="AT252" s="141" t="s">
        <v>73</v>
      </c>
      <c r="AU252" s="141" t="s">
        <v>22</v>
      </c>
      <c r="AY252" s="141" t="s">
        <v>128</v>
      </c>
      <c r="BK252" s="142">
        <f>SUM($BK$253:$BK$262)</f>
        <v>0</v>
      </c>
    </row>
    <row r="253" spans="2:65" s="6" customFormat="1" ht="15.75" customHeight="1">
      <c r="B253" s="23"/>
      <c r="C253" s="145" t="s">
        <v>627</v>
      </c>
      <c r="D253" s="145" t="s">
        <v>130</v>
      </c>
      <c r="E253" s="146" t="s">
        <v>1439</v>
      </c>
      <c r="F253" s="147" t="s">
        <v>1440</v>
      </c>
      <c r="G253" s="148" t="s">
        <v>186</v>
      </c>
      <c r="H253" s="149">
        <v>19.355</v>
      </c>
      <c r="I253" s="150"/>
      <c r="J253" s="151">
        <f>ROUND($I$253*$H$253,2)</f>
        <v>0</v>
      </c>
      <c r="K253" s="147" t="s">
        <v>134</v>
      </c>
      <c r="L253" s="43"/>
      <c r="M253" s="152"/>
      <c r="N253" s="153" t="s">
        <v>45</v>
      </c>
      <c r="O253" s="24"/>
      <c r="P253" s="154">
        <f>$O$253*$H$253</f>
        <v>0</v>
      </c>
      <c r="Q253" s="154">
        <v>0</v>
      </c>
      <c r="R253" s="154">
        <f>$Q$253*$H$253</f>
        <v>0</v>
      </c>
      <c r="S253" s="154">
        <v>0</v>
      </c>
      <c r="T253" s="155">
        <f>$S$253*$H$253</f>
        <v>0</v>
      </c>
      <c r="AR253" s="89" t="s">
        <v>87</v>
      </c>
      <c r="AT253" s="89" t="s">
        <v>130</v>
      </c>
      <c r="AU253" s="89" t="s">
        <v>81</v>
      </c>
      <c r="AY253" s="6" t="s">
        <v>128</v>
      </c>
      <c r="BE253" s="156">
        <f>IF($N$253="základní",$J$253,0)</f>
        <v>0</v>
      </c>
      <c r="BF253" s="156">
        <f>IF($N$253="snížená",$J$253,0)</f>
        <v>0</v>
      </c>
      <c r="BG253" s="156">
        <f>IF($N$253="zákl. přenesená",$J$253,0)</f>
        <v>0</v>
      </c>
      <c r="BH253" s="156">
        <f>IF($N$253="sníž. přenesená",$J$253,0)</f>
        <v>0</v>
      </c>
      <c r="BI253" s="156">
        <f>IF($N$253="nulová",$J$253,0)</f>
        <v>0</v>
      </c>
      <c r="BJ253" s="89" t="s">
        <v>22</v>
      </c>
      <c r="BK253" s="156">
        <f>ROUND($I$253*$H$253,2)</f>
        <v>0</v>
      </c>
      <c r="BL253" s="89" t="s">
        <v>87</v>
      </c>
      <c r="BM253" s="89" t="s">
        <v>1441</v>
      </c>
    </row>
    <row r="254" spans="2:47" s="6" customFormat="1" ht="16.5" customHeight="1">
      <c r="B254" s="23"/>
      <c r="C254" s="24"/>
      <c r="D254" s="157" t="s">
        <v>136</v>
      </c>
      <c r="E254" s="24"/>
      <c r="F254" s="158" t="s">
        <v>1442</v>
      </c>
      <c r="G254" s="24"/>
      <c r="H254" s="24"/>
      <c r="J254" s="24"/>
      <c r="K254" s="24"/>
      <c r="L254" s="43"/>
      <c r="M254" s="56"/>
      <c r="N254" s="24"/>
      <c r="O254" s="24"/>
      <c r="P254" s="24"/>
      <c r="Q254" s="24"/>
      <c r="R254" s="24"/>
      <c r="S254" s="24"/>
      <c r="T254" s="57"/>
      <c r="AT254" s="6" t="s">
        <v>136</v>
      </c>
      <c r="AU254" s="6" t="s">
        <v>81</v>
      </c>
    </row>
    <row r="255" spans="2:47" s="6" customFormat="1" ht="57.75" customHeight="1">
      <c r="B255" s="23"/>
      <c r="C255" s="24"/>
      <c r="D255" s="159" t="s">
        <v>138</v>
      </c>
      <c r="E255" s="24"/>
      <c r="F255" s="160" t="s">
        <v>1443</v>
      </c>
      <c r="G255" s="24"/>
      <c r="H255" s="24"/>
      <c r="J255" s="24"/>
      <c r="K255" s="24"/>
      <c r="L255" s="43"/>
      <c r="M255" s="56"/>
      <c r="N255" s="24"/>
      <c r="O255" s="24"/>
      <c r="P255" s="24"/>
      <c r="Q255" s="24"/>
      <c r="R255" s="24"/>
      <c r="S255" s="24"/>
      <c r="T255" s="57"/>
      <c r="AT255" s="6" t="s">
        <v>138</v>
      </c>
      <c r="AU255" s="6" t="s">
        <v>81</v>
      </c>
    </row>
    <row r="256" spans="2:65" s="6" customFormat="1" ht="15.75" customHeight="1">
      <c r="B256" s="23"/>
      <c r="C256" s="145" t="s">
        <v>632</v>
      </c>
      <c r="D256" s="145" t="s">
        <v>130</v>
      </c>
      <c r="E256" s="146" t="s">
        <v>1444</v>
      </c>
      <c r="F256" s="147" t="s">
        <v>1445</v>
      </c>
      <c r="G256" s="148" t="s">
        <v>186</v>
      </c>
      <c r="H256" s="149">
        <v>367.745</v>
      </c>
      <c r="I256" s="150"/>
      <c r="J256" s="151">
        <f>ROUND($I$256*$H$256,2)</f>
        <v>0</v>
      </c>
      <c r="K256" s="147" t="s">
        <v>134</v>
      </c>
      <c r="L256" s="43"/>
      <c r="M256" s="152"/>
      <c r="N256" s="153" t="s">
        <v>45</v>
      </c>
      <c r="O256" s="24"/>
      <c r="P256" s="154">
        <f>$O$256*$H$256</f>
        <v>0</v>
      </c>
      <c r="Q256" s="154">
        <v>0</v>
      </c>
      <c r="R256" s="154">
        <f>$Q$256*$H$256</f>
        <v>0</v>
      </c>
      <c r="S256" s="154">
        <v>0</v>
      </c>
      <c r="T256" s="155">
        <f>$S$256*$H$256</f>
        <v>0</v>
      </c>
      <c r="AR256" s="89" t="s">
        <v>87</v>
      </c>
      <c r="AT256" s="89" t="s">
        <v>130</v>
      </c>
      <c r="AU256" s="89" t="s">
        <v>81</v>
      </c>
      <c r="AY256" s="6" t="s">
        <v>128</v>
      </c>
      <c r="BE256" s="156">
        <f>IF($N$256="základní",$J$256,0)</f>
        <v>0</v>
      </c>
      <c r="BF256" s="156">
        <f>IF($N$256="snížená",$J$256,0)</f>
        <v>0</v>
      </c>
      <c r="BG256" s="156">
        <f>IF($N$256="zákl. přenesená",$J$256,0)</f>
        <v>0</v>
      </c>
      <c r="BH256" s="156">
        <f>IF($N$256="sníž. přenesená",$J$256,0)</f>
        <v>0</v>
      </c>
      <c r="BI256" s="156">
        <f>IF($N$256="nulová",$J$256,0)</f>
        <v>0</v>
      </c>
      <c r="BJ256" s="89" t="s">
        <v>22</v>
      </c>
      <c r="BK256" s="156">
        <f>ROUND($I$256*$H$256,2)</f>
        <v>0</v>
      </c>
      <c r="BL256" s="89" t="s">
        <v>87</v>
      </c>
      <c r="BM256" s="89" t="s">
        <v>1446</v>
      </c>
    </row>
    <row r="257" spans="2:47" s="6" customFormat="1" ht="27" customHeight="1">
      <c r="B257" s="23"/>
      <c r="C257" s="24"/>
      <c r="D257" s="157" t="s">
        <v>136</v>
      </c>
      <c r="E257" s="24"/>
      <c r="F257" s="158" t="s">
        <v>1447</v>
      </c>
      <c r="G257" s="24"/>
      <c r="H257" s="24"/>
      <c r="J257" s="24"/>
      <c r="K257" s="24"/>
      <c r="L257" s="43"/>
      <c r="M257" s="56"/>
      <c r="N257" s="24"/>
      <c r="O257" s="24"/>
      <c r="P257" s="24"/>
      <c r="Q257" s="24"/>
      <c r="R257" s="24"/>
      <c r="S257" s="24"/>
      <c r="T257" s="57"/>
      <c r="AT257" s="6" t="s">
        <v>136</v>
      </c>
      <c r="AU257" s="6" t="s">
        <v>81</v>
      </c>
    </row>
    <row r="258" spans="2:47" s="6" customFormat="1" ht="57.75" customHeight="1">
      <c r="B258" s="23"/>
      <c r="C258" s="24"/>
      <c r="D258" s="159" t="s">
        <v>138</v>
      </c>
      <c r="E258" s="24"/>
      <c r="F258" s="160" t="s">
        <v>1443</v>
      </c>
      <c r="G258" s="24"/>
      <c r="H258" s="24"/>
      <c r="J258" s="24"/>
      <c r="K258" s="24"/>
      <c r="L258" s="43"/>
      <c r="M258" s="56"/>
      <c r="N258" s="24"/>
      <c r="O258" s="24"/>
      <c r="P258" s="24"/>
      <c r="Q258" s="24"/>
      <c r="R258" s="24"/>
      <c r="S258" s="24"/>
      <c r="T258" s="57"/>
      <c r="AT258" s="6" t="s">
        <v>138</v>
      </c>
      <c r="AU258" s="6" t="s">
        <v>81</v>
      </c>
    </row>
    <row r="259" spans="2:51" s="6" customFormat="1" ht="15.75" customHeight="1">
      <c r="B259" s="168"/>
      <c r="C259" s="169"/>
      <c r="D259" s="159" t="s">
        <v>140</v>
      </c>
      <c r="E259" s="169"/>
      <c r="F259" s="170" t="s">
        <v>1448</v>
      </c>
      <c r="G259" s="169"/>
      <c r="H259" s="171">
        <v>367.745</v>
      </c>
      <c r="J259" s="169"/>
      <c r="K259" s="169"/>
      <c r="L259" s="172"/>
      <c r="M259" s="173"/>
      <c r="N259" s="169"/>
      <c r="O259" s="169"/>
      <c r="P259" s="169"/>
      <c r="Q259" s="169"/>
      <c r="R259" s="169"/>
      <c r="S259" s="169"/>
      <c r="T259" s="174"/>
      <c r="AT259" s="175" t="s">
        <v>140</v>
      </c>
      <c r="AU259" s="175" t="s">
        <v>81</v>
      </c>
      <c r="AV259" s="175" t="s">
        <v>81</v>
      </c>
      <c r="AW259" s="175" t="s">
        <v>74</v>
      </c>
      <c r="AX259" s="175" t="s">
        <v>22</v>
      </c>
      <c r="AY259" s="175" t="s">
        <v>128</v>
      </c>
    </row>
    <row r="260" spans="2:65" s="6" customFormat="1" ht="15.75" customHeight="1">
      <c r="B260" s="23"/>
      <c r="C260" s="145" t="s">
        <v>637</v>
      </c>
      <c r="D260" s="145" t="s">
        <v>130</v>
      </c>
      <c r="E260" s="146" t="s">
        <v>224</v>
      </c>
      <c r="F260" s="147" t="s">
        <v>225</v>
      </c>
      <c r="G260" s="148" t="s">
        <v>186</v>
      </c>
      <c r="H260" s="149">
        <v>19.355</v>
      </c>
      <c r="I260" s="150"/>
      <c r="J260" s="151">
        <f>ROUND($I$260*$H$260,2)</f>
        <v>0</v>
      </c>
      <c r="K260" s="147" t="s">
        <v>134</v>
      </c>
      <c r="L260" s="43"/>
      <c r="M260" s="152"/>
      <c r="N260" s="153" t="s">
        <v>45</v>
      </c>
      <c r="O260" s="24"/>
      <c r="P260" s="154">
        <f>$O$260*$H$260</f>
        <v>0</v>
      </c>
      <c r="Q260" s="154">
        <v>0</v>
      </c>
      <c r="R260" s="154">
        <f>$Q$260*$H$260</f>
        <v>0</v>
      </c>
      <c r="S260" s="154">
        <v>0</v>
      </c>
      <c r="T260" s="155">
        <f>$S$260*$H$260</f>
        <v>0</v>
      </c>
      <c r="AR260" s="89" t="s">
        <v>87</v>
      </c>
      <c r="AT260" s="89" t="s">
        <v>130</v>
      </c>
      <c r="AU260" s="89" t="s">
        <v>81</v>
      </c>
      <c r="AY260" s="6" t="s">
        <v>128</v>
      </c>
      <c r="BE260" s="156">
        <f>IF($N$260="základní",$J$260,0)</f>
        <v>0</v>
      </c>
      <c r="BF260" s="156">
        <f>IF($N$260="snížená",$J$260,0)</f>
        <v>0</v>
      </c>
      <c r="BG260" s="156">
        <f>IF($N$260="zákl. přenesená",$J$260,0)</f>
        <v>0</v>
      </c>
      <c r="BH260" s="156">
        <f>IF($N$260="sníž. přenesená",$J$260,0)</f>
        <v>0</v>
      </c>
      <c r="BI260" s="156">
        <f>IF($N$260="nulová",$J$260,0)</f>
        <v>0</v>
      </c>
      <c r="BJ260" s="89" t="s">
        <v>22</v>
      </c>
      <c r="BK260" s="156">
        <f>ROUND($I$260*$H$260,2)</f>
        <v>0</v>
      </c>
      <c r="BL260" s="89" t="s">
        <v>87</v>
      </c>
      <c r="BM260" s="89" t="s">
        <v>1449</v>
      </c>
    </row>
    <row r="261" spans="2:47" s="6" customFormat="1" ht="16.5" customHeight="1">
      <c r="B261" s="23"/>
      <c r="C261" s="24"/>
      <c r="D261" s="157" t="s">
        <v>136</v>
      </c>
      <c r="E261" s="24"/>
      <c r="F261" s="158" t="s">
        <v>227</v>
      </c>
      <c r="G261" s="24"/>
      <c r="H261" s="24"/>
      <c r="J261" s="24"/>
      <c r="K261" s="24"/>
      <c r="L261" s="43"/>
      <c r="M261" s="56"/>
      <c r="N261" s="24"/>
      <c r="O261" s="24"/>
      <c r="P261" s="24"/>
      <c r="Q261" s="24"/>
      <c r="R261" s="24"/>
      <c r="S261" s="24"/>
      <c r="T261" s="57"/>
      <c r="AT261" s="6" t="s">
        <v>136</v>
      </c>
      <c r="AU261" s="6" t="s">
        <v>81</v>
      </c>
    </row>
    <row r="262" spans="2:47" s="6" customFormat="1" ht="57.75" customHeight="1">
      <c r="B262" s="23"/>
      <c r="C262" s="24"/>
      <c r="D262" s="159" t="s">
        <v>138</v>
      </c>
      <c r="E262" s="24"/>
      <c r="F262" s="160" t="s">
        <v>228</v>
      </c>
      <c r="G262" s="24"/>
      <c r="H262" s="24"/>
      <c r="J262" s="24"/>
      <c r="K262" s="24"/>
      <c r="L262" s="43"/>
      <c r="M262" s="56"/>
      <c r="N262" s="24"/>
      <c r="O262" s="24"/>
      <c r="P262" s="24"/>
      <c r="Q262" s="24"/>
      <c r="R262" s="24"/>
      <c r="S262" s="24"/>
      <c r="T262" s="57"/>
      <c r="AT262" s="6" t="s">
        <v>138</v>
      </c>
      <c r="AU262" s="6" t="s">
        <v>81</v>
      </c>
    </row>
    <row r="263" spans="2:63" s="132" customFormat="1" ht="30.75" customHeight="1">
      <c r="B263" s="133"/>
      <c r="C263" s="134"/>
      <c r="D263" s="134" t="s">
        <v>73</v>
      </c>
      <c r="E263" s="143" t="s">
        <v>842</v>
      </c>
      <c r="F263" s="143" t="s">
        <v>843</v>
      </c>
      <c r="G263" s="134"/>
      <c r="H263" s="134"/>
      <c r="J263" s="144">
        <f>$BK$263</f>
        <v>0</v>
      </c>
      <c r="K263" s="134"/>
      <c r="L263" s="137"/>
      <c r="M263" s="138"/>
      <c r="N263" s="134"/>
      <c r="O263" s="134"/>
      <c r="P263" s="139">
        <f>SUM($P$264:$P$266)</f>
        <v>0</v>
      </c>
      <c r="Q263" s="134"/>
      <c r="R263" s="139">
        <f>SUM($R$264:$R$266)</f>
        <v>0</v>
      </c>
      <c r="S263" s="134"/>
      <c r="T263" s="140">
        <f>SUM($T$264:$T$266)</f>
        <v>0</v>
      </c>
      <c r="AR263" s="141" t="s">
        <v>22</v>
      </c>
      <c r="AT263" s="141" t="s">
        <v>73</v>
      </c>
      <c r="AU263" s="141" t="s">
        <v>22</v>
      </c>
      <c r="AY263" s="141" t="s">
        <v>128</v>
      </c>
      <c r="BK263" s="142">
        <f>SUM($BK$264:$BK$266)</f>
        <v>0</v>
      </c>
    </row>
    <row r="264" spans="2:65" s="6" customFormat="1" ht="15.75" customHeight="1">
      <c r="B264" s="23"/>
      <c r="C264" s="145" t="s">
        <v>642</v>
      </c>
      <c r="D264" s="145" t="s">
        <v>130</v>
      </c>
      <c r="E264" s="146" t="s">
        <v>1450</v>
      </c>
      <c r="F264" s="147" t="s">
        <v>1451</v>
      </c>
      <c r="G264" s="148" t="s">
        <v>186</v>
      </c>
      <c r="H264" s="149">
        <v>96.723</v>
      </c>
      <c r="I264" s="150"/>
      <c r="J264" s="151">
        <f>ROUND($I$264*$H$264,2)</f>
        <v>0</v>
      </c>
      <c r="K264" s="147" t="s">
        <v>134</v>
      </c>
      <c r="L264" s="43"/>
      <c r="M264" s="152"/>
      <c r="N264" s="153" t="s">
        <v>45</v>
      </c>
      <c r="O264" s="24"/>
      <c r="P264" s="154">
        <f>$O$264*$H$264</f>
        <v>0</v>
      </c>
      <c r="Q264" s="154">
        <v>0</v>
      </c>
      <c r="R264" s="154">
        <f>$Q$264*$H$264</f>
        <v>0</v>
      </c>
      <c r="S264" s="154">
        <v>0</v>
      </c>
      <c r="T264" s="155">
        <f>$S$264*$H$264</f>
        <v>0</v>
      </c>
      <c r="AR264" s="89" t="s">
        <v>87</v>
      </c>
      <c r="AT264" s="89" t="s">
        <v>130</v>
      </c>
      <c r="AU264" s="89" t="s">
        <v>81</v>
      </c>
      <c r="AY264" s="6" t="s">
        <v>128</v>
      </c>
      <c r="BE264" s="156">
        <f>IF($N$264="základní",$J$264,0)</f>
        <v>0</v>
      </c>
      <c r="BF264" s="156">
        <f>IF($N$264="snížená",$J$264,0)</f>
        <v>0</v>
      </c>
      <c r="BG264" s="156">
        <f>IF($N$264="zákl. přenesená",$J$264,0)</f>
        <v>0</v>
      </c>
      <c r="BH264" s="156">
        <f>IF($N$264="sníž. přenesená",$J$264,0)</f>
        <v>0</v>
      </c>
      <c r="BI264" s="156">
        <f>IF($N$264="nulová",$J$264,0)</f>
        <v>0</v>
      </c>
      <c r="BJ264" s="89" t="s">
        <v>22</v>
      </c>
      <c r="BK264" s="156">
        <f>ROUND($I$264*$H$264,2)</f>
        <v>0</v>
      </c>
      <c r="BL264" s="89" t="s">
        <v>87</v>
      </c>
      <c r="BM264" s="89" t="s">
        <v>1452</v>
      </c>
    </row>
    <row r="265" spans="2:47" s="6" customFormat="1" ht="27" customHeight="1">
      <c r="B265" s="23"/>
      <c r="C265" s="24"/>
      <c r="D265" s="157" t="s">
        <v>136</v>
      </c>
      <c r="E265" s="24"/>
      <c r="F265" s="158" t="s">
        <v>1453</v>
      </c>
      <c r="G265" s="24"/>
      <c r="H265" s="24"/>
      <c r="J265" s="24"/>
      <c r="K265" s="24"/>
      <c r="L265" s="43"/>
      <c r="M265" s="56"/>
      <c r="N265" s="24"/>
      <c r="O265" s="24"/>
      <c r="P265" s="24"/>
      <c r="Q265" s="24"/>
      <c r="R265" s="24"/>
      <c r="S265" s="24"/>
      <c r="T265" s="57"/>
      <c r="AT265" s="6" t="s">
        <v>136</v>
      </c>
      <c r="AU265" s="6" t="s">
        <v>81</v>
      </c>
    </row>
    <row r="266" spans="2:47" s="6" customFormat="1" ht="44.25" customHeight="1">
      <c r="B266" s="23"/>
      <c r="C266" s="24"/>
      <c r="D266" s="159" t="s">
        <v>138</v>
      </c>
      <c r="E266" s="24"/>
      <c r="F266" s="160" t="s">
        <v>1454</v>
      </c>
      <c r="G266" s="24"/>
      <c r="H266" s="24"/>
      <c r="J266" s="24"/>
      <c r="K266" s="24"/>
      <c r="L266" s="43"/>
      <c r="M266" s="56"/>
      <c r="N266" s="24"/>
      <c r="O266" s="24"/>
      <c r="P266" s="24"/>
      <c r="Q266" s="24"/>
      <c r="R266" s="24"/>
      <c r="S266" s="24"/>
      <c r="T266" s="57"/>
      <c r="AT266" s="6" t="s">
        <v>138</v>
      </c>
      <c r="AU266" s="6" t="s">
        <v>81</v>
      </c>
    </row>
    <row r="267" spans="2:63" s="132" customFormat="1" ht="37.5" customHeight="1">
      <c r="B267" s="133"/>
      <c r="C267" s="134"/>
      <c r="D267" s="134" t="s">
        <v>73</v>
      </c>
      <c r="E267" s="135" t="s">
        <v>229</v>
      </c>
      <c r="F267" s="135" t="s">
        <v>230</v>
      </c>
      <c r="G267" s="134"/>
      <c r="H267" s="134"/>
      <c r="J267" s="136">
        <f>$BK$267</f>
        <v>0</v>
      </c>
      <c r="K267" s="134"/>
      <c r="L267" s="137"/>
      <c r="M267" s="138"/>
      <c r="N267" s="134"/>
      <c r="O267" s="134"/>
      <c r="P267" s="139">
        <f>$P$268</f>
        <v>0</v>
      </c>
      <c r="Q267" s="134"/>
      <c r="R267" s="139">
        <f>$R$268</f>
        <v>0.0045000000000000005</v>
      </c>
      <c r="S267" s="134"/>
      <c r="T267" s="140">
        <f>$T$268</f>
        <v>0</v>
      </c>
      <c r="AR267" s="141" t="s">
        <v>81</v>
      </c>
      <c r="AT267" s="141" t="s">
        <v>73</v>
      </c>
      <c r="AU267" s="141" t="s">
        <v>74</v>
      </c>
      <c r="AY267" s="141" t="s">
        <v>128</v>
      </c>
      <c r="BK267" s="142">
        <f>$BK$268</f>
        <v>0</v>
      </c>
    </row>
    <row r="268" spans="2:63" s="132" customFormat="1" ht="21" customHeight="1">
      <c r="B268" s="133"/>
      <c r="C268" s="134"/>
      <c r="D268" s="134" t="s">
        <v>73</v>
      </c>
      <c r="E268" s="143" t="s">
        <v>1455</v>
      </c>
      <c r="F268" s="143" t="s">
        <v>1456</v>
      </c>
      <c r="G268" s="134"/>
      <c r="H268" s="134"/>
      <c r="J268" s="144">
        <f>$BK$268</f>
        <v>0</v>
      </c>
      <c r="K268" s="134"/>
      <c r="L268" s="137"/>
      <c r="M268" s="138"/>
      <c r="N268" s="134"/>
      <c r="O268" s="134"/>
      <c r="P268" s="139">
        <f>SUM($P$269:$P$270)</f>
        <v>0</v>
      </c>
      <c r="Q268" s="134"/>
      <c r="R268" s="139">
        <f>SUM($R$269:$R$270)</f>
        <v>0.0045000000000000005</v>
      </c>
      <c r="S268" s="134"/>
      <c r="T268" s="140">
        <f>SUM($T$269:$T$270)</f>
        <v>0</v>
      </c>
      <c r="AR268" s="141" t="s">
        <v>81</v>
      </c>
      <c r="AT268" s="141" t="s">
        <v>73</v>
      </c>
      <c r="AU268" s="141" t="s">
        <v>22</v>
      </c>
      <c r="AY268" s="141" t="s">
        <v>128</v>
      </c>
      <c r="BK268" s="142">
        <f>SUM($BK$269:$BK$270)</f>
        <v>0</v>
      </c>
    </row>
    <row r="269" spans="2:65" s="6" customFormat="1" ht="15.75" customHeight="1">
      <c r="B269" s="23"/>
      <c r="C269" s="145" t="s">
        <v>647</v>
      </c>
      <c r="D269" s="145" t="s">
        <v>130</v>
      </c>
      <c r="E269" s="146" t="s">
        <v>1457</v>
      </c>
      <c r="F269" s="147" t="s">
        <v>1458</v>
      </c>
      <c r="G269" s="148" t="s">
        <v>591</v>
      </c>
      <c r="H269" s="149">
        <v>3</v>
      </c>
      <c r="I269" s="150"/>
      <c r="J269" s="151">
        <f>ROUND($I$269*$H$269,2)</f>
        <v>0</v>
      </c>
      <c r="K269" s="147" t="s">
        <v>134</v>
      </c>
      <c r="L269" s="43"/>
      <c r="M269" s="152"/>
      <c r="N269" s="153" t="s">
        <v>45</v>
      </c>
      <c r="O269" s="24"/>
      <c r="P269" s="154">
        <f>$O$269*$H$269</f>
        <v>0</v>
      </c>
      <c r="Q269" s="154">
        <v>0.0015</v>
      </c>
      <c r="R269" s="154">
        <f>$Q$269*$H$269</f>
        <v>0.0045000000000000005</v>
      </c>
      <c r="S269" s="154">
        <v>0</v>
      </c>
      <c r="T269" s="155">
        <f>$S$269*$H$269</f>
        <v>0</v>
      </c>
      <c r="AR269" s="89" t="s">
        <v>236</v>
      </c>
      <c r="AT269" s="89" t="s">
        <v>130</v>
      </c>
      <c r="AU269" s="89" t="s">
        <v>81</v>
      </c>
      <c r="AY269" s="6" t="s">
        <v>128</v>
      </c>
      <c r="BE269" s="156">
        <f>IF($N$269="základní",$J$269,0)</f>
        <v>0</v>
      </c>
      <c r="BF269" s="156">
        <f>IF($N$269="snížená",$J$269,0)</f>
        <v>0</v>
      </c>
      <c r="BG269" s="156">
        <f>IF($N$269="zákl. přenesená",$J$269,0)</f>
        <v>0</v>
      </c>
      <c r="BH269" s="156">
        <f>IF($N$269="sníž. přenesená",$J$269,0)</f>
        <v>0</v>
      </c>
      <c r="BI269" s="156">
        <f>IF($N$269="nulová",$J$269,0)</f>
        <v>0</v>
      </c>
      <c r="BJ269" s="89" t="s">
        <v>22</v>
      </c>
      <c r="BK269" s="156">
        <f>ROUND($I$269*$H$269,2)</f>
        <v>0</v>
      </c>
      <c r="BL269" s="89" t="s">
        <v>236</v>
      </c>
      <c r="BM269" s="89" t="s">
        <v>1459</v>
      </c>
    </row>
    <row r="270" spans="2:47" s="6" customFormat="1" ht="16.5" customHeight="1">
      <c r="B270" s="23"/>
      <c r="C270" s="24"/>
      <c r="D270" s="157" t="s">
        <v>136</v>
      </c>
      <c r="E270" s="24"/>
      <c r="F270" s="158" t="s">
        <v>1460</v>
      </c>
      <c r="G270" s="24"/>
      <c r="H270" s="24"/>
      <c r="J270" s="24"/>
      <c r="K270" s="24"/>
      <c r="L270" s="43"/>
      <c r="M270" s="209"/>
      <c r="N270" s="210"/>
      <c r="O270" s="210"/>
      <c r="P270" s="210"/>
      <c r="Q270" s="210"/>
      <c r="R270" s="210"/>
      <c r="S270" s="210"/>
      <c r="T270" s="211"/>
      <c r="AT270" s="6" t="s">
        <v>136</v>
      </c>
      <c r="AU270" s="6" t="s">
        <v>81</v>
      </c>
    </row>
    <row r="271" spans="2:12" s="6" customFormat="1" ht="7.5" customHeight="1">
      <c r="B271" s="38"/>
      <c r="C271" s="39"/>
      <c r="D271" s="39"/>
      <c r="E271" s="39"/>
      <c r="F271" s="39"/>
      <c r="G271" s="39"/>
      <c r="H271" s="39"/>
      <c r="I271" s="101"/>
      <c r="J271" s="39"/>
      <c r="K271" s="39"/>
      <c r="L271" s="43"/>
    </row>
    <row r="1191" s="2" customFormat="1" ht="14.25" customHeight="1"/>
  </sheetData>
  <sheetProtection password="CC35" sheet="1" objects="1" scenarios="1" formatColumns="0" formatRows="0" sort="0" autoFilter="0"/>
  <autoFilter ref="C89:K89"/>
  <mergeCells count="9">
    <mergeCell ref="E82:H82"/>
    <mergeCell ref="G1:H1"/>
    <mergeCell ref="L2:V2"/>
    <mergeCell ref="E7:H7"/>
    <mergeCell ref="E9:H9"/>
    <mergeCell ref="E24:H24"/>
    <mergeCell ref="E45:H45"/>
    <mergeCell ref="E47:H47"/>
    <mergeCell ref="E80:H80"/>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9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54"/>
      <c r="C1" s="254"/>
      <c r="D1" s="253" t="s">
        <v>1</v>
      </c>
      <c r="E1" s="254"/>
      <c r="F1" s="255" t="s">
        <v>1501</v>
      </c>
      <c r="G1" s="260" t="s">
        <v>1502</v>
      </c>
      <c r="H1" s="260"/>
      <c r="I1" s="254"/>
      <c r="J1" s="255" t="s">
        <v>1503</v>
      </c>
      <c r="K1" s="253" t="s">
        <v>96</v>
      </c>
      <c r="L1" s="255" t="s">
        <v>1504</v>
      </c>
      <c r="M1" s="255"/>
      <c r="N1" s="255"/>
      <c r="O1" s="255"/>
      <c r="P1" s="255"/>
      <c r="Q1" s="255"/>
      <c r="R1" s="255"/>
      <c r="S1" s="255"/>
      <c r="T1" s="255"/>
      <c r="U1" s="251"/>
      <c r="V1" s="251"/>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48"/>
      <c r="M2" s="213"/>
      <c r="N2" s="213"/>
      <c r="O2" s="213"/>
      <c r="P2" s="213"/>
      <c r="Q2" s="213"/>
      <c r="R2" s="213"/>
      <c r="S2" s="213"/>
      <c r="T2" s="213"/>
      <c r="U2" s="213"/>
      <c r="V2" s="213"/>
      <c r="AT2" s="2" t="s">
        <v>95</v>
      </c>
    </row>
    <row r="3" spans="2:46" s="2" customFormat="1" ht="7.5" customHeight="1">
      <c r="B3" s="7"/>
      <c r="C3" s="8"/>
      <c r="D3" s="8"/>
      <c r="E3" s="8"/>
      <c r="F3" s="8"/>
      <c r="G3" s="8"/>
      <c r="H3" s="8"/>
      <c r="I3" s="87"/>
      <c r="J3" s="8"/>
      <c r="K3" s="9"/>
      <c r="AT3" s="2" t="s">
        <v>22</v>
      </c>
    </row>
    <row r="4" spans="2:46" s="2" customFormat="1" ht="37.5" customHeight="1">
      <c r="B4" s="10"/>
      <c r="C4" s="11"/>
      <c r="D4" s="12" t="s">
        <v>97</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49" t="str">
        <f>'Rekapitulace stavby'!$K$6</f>
        <v>Sklad posypového materiálu - areál SÚS Rokycany</v>
      </c>
      <c r="F7" s="217"/>
      <c r="G7" s="217"/>
      <c r="H7" s="217"/>
      <c r="J7" s="11"/>
      <c r="K7" s="13"/>
    </row>
    <row r="8" spans="2:11" s="6" customFormat="1" ht="15.75" customHeight="1">
      <c r="B8" s="23"/>
      <c r="C8" s="24"/>
      <c r="D8" s="19" t="s">
        <v>98</v>
      </c>
      <c r="E8" s="24"/>
      <c r="F8" s="24"/>
      <c r="G8" s="24"/>
      <c r="H8" s="24"/>
      <c r="J8" s="24"/>
      <c r="K8" s="27"/>
    </row>
    <row r="9" spans="2:11" s="6" customFormat="1" ht="37.5" customHeight="1">
      <c r="B9" s="23"/>
      <c r="C9" s="24"/>
      <c r="D9" s="24"/>
      <c r="E9" s="232" t="s">
        <v>1461</v>
      </c>
      <c r="F9" s="224"/>
      <c r="G9" s="224"/>
      <c r="H9" s="224"/>
      <c r="J9" s="24"/>
      <c r="K9" s="27"/>
    </row>
    <row r="10" spans="2:11" s="6" customFormat="1" ht="14.25" customHeight="1">
      <c r="B10" s="23"/>
      <c r="C10" s="24"/>
      <c r="D10" s="24"/>
      <c r="E10" s="24"/>
      <c r="F10" s="24"/>
      <c r="G10" s="24"/>
      <c r="H10" s="24"/>
      <c r="J10" s="24"/>
      <c r="K10" s="27"/>
    </row>
    <row r="11" spans="2:11" s="6" customFormat="1" ht="15" customHeight="1">
      <c r="B11" s="23"/>
      <c r="C11" s="24"/>
      <c r="D11" s="19" t="s">
        <v>19</v>
      </c>
      <c r="E11" s="24"/>
      <c r="F11" s="17"/>
      <c r="G11" s="24"/>
      <c r="H11" s="24"/>
      <c r="I11" s="88" t="s">
        <v>21</v>
      </c>
      <c r="J11" s="17"/>
      <c r="K11" s="27"/>
    </row>
    <row r="12" spans="2:11" s="6" customFormat="1" ht="15" customHeight="1">
      <c r="B12" s="23"/>
      <c r="C12" s="24"/>
      <c r="D12" s="19" t="s">
        <v>23</v>
      </c>
      <c r="E12" s="24"/>
      <c r="F12" s="17" t="s">
        <v>24</v>
      </c>
      <c r="G12" s="24"/>
      <c r="H12" s="24"/>
      <c r="I12" s="88" t="s">
        <v>25</v>
      </c>
      <c r="J12" s="52" t="str">
        <f>'Rekapitulace stavby'!$AN$8</f>
        <v>08.02.2016</v>
      </c>
      <c r="K12" s="27"/>
    </row>
    <row r="13" spans="2:11" s="6" customFormat="1" ht="12" customHeight="1">
      <c r="B13" s="23"/>
      <c r="C13" s="24"/>
      <c r="D13" s="24"/>
      <c r="E13" s="24"/>
      <c r="F13" s="24"/>
      <c r="G13" s="24"/>
      <c r="H13" s="24"/>
      <c r="J13" s="24"/>
      <c r="K13" s="27"/>
    </row>
    <row r="14" spans="2:11" s="6" customFormat="1" ht="15" customHeight="1">
      <c r="B14" s="23"/>
      <c r="C14" s="24"/>
      <c r="D14" s="19" t="s">
        <v>29</v>
      </c>
      <c r="E14" s="24"/>
      <c r="F14" s="24"/>
      <c r="G14" s="24"/>
      <c r="H14" s="24"/>
      <c r="I14" s="88" t="s">
        <v>30</v>
      </c>
      <c r="J14" s="17"/>
      <c r="K14" s="27"/>
    </row>
    <row r="15" spans="2:11" s="6" customFormat="1" ht="18.75" customHeight="1">
      <c r="B15" s="23"/>
      <c r="C15" s="24"/>
      <c r="D15" s="24"/>
      <c r="E15" s="17" t="s">
        <v>31</v>
      </c>
      <c r="F15" s="24"/>
      <c r="G15" s="24"/>
      <c r="H15" s="24"/>
      <c r="I15" s="88" t="s">
        <v>32</v>
      </c>
      <c r="J15" s="17"/>
      <c r="K15" s="27"/>
    </row>
    <row r="16" spans="2:11" s="6" customFormat="1" ht="7.5" customHeight="1">
      <c r="B16" s="23"/>
      <c r="C16" s="24"/>
      <c r="D16" s="24"/>
      <c r="E16" s="24"/>
      <c r="F16" s="24"/>
      <c r="G16" s="24"/>
      <c r="H16" s="24"/>
      <c r="J16" s="24"/>
      <c r="K16" s="27"/>
    </row>
    <row r="17" spans="2:11" s="6" customFormat="1" ht="15" customHeight="1">
      <c r="B17" s="23"/>
      <c r="C17" s="24"/>
      <c r="D17" s="19" t="s">
        <v>33</v>
      </c>
      <c r="E17" s="24"/>
      <c r="F17" s="24"/>
      <c r="G17" s="24"/>
      <c r="H17" s="24"/>
      <c r="I17" s="88" t="s">
        <v>30</v>
      </c>
      <c r="J17" s="17">
        <f>IF('Rekapitulace stavby'!$AN$13="Vyplň údaj","",IF('Rekapitulace stavby'!$AN$13="","",'Rekapitulace stavby'!$AN$13))</f>
      </c>
      <c r="K17" s="27"/>
    </row>
    <row r="18" spans="2:11" s="6" customFormat="1" ht="18.75" customHeight="1">
      <c r="B18" s="23"/>
      <c r="C18" s="24"/>
      <c r="D18" s="24"/>
      <c r="E18" s="17">
        <f>IF('Rekapitulace stavby'!$E$14="Vyplň údaj","",IF('Rekapitulace stavby'!$E$14="","",'Rekapitulace stavby'!$E$14))</f>
      </c>
      <c r="F18" s="24"/>
      <c r="G18" s="24"/>
      <c r="H18" s="24"/>
      <c r="I18" s="88" t="s">
        <v>32</v>
      </c>
      <c r="J18" s="17">
        <f>IF('Rekapitulace stavby'!$AN$14="Vyplň údaj","",IF('Rekapitulace stavby'!$AN$14="","",'Rekapitulace stavby'!$AN$14))</f>
      </c>
      <c r="K18" s="27"/>
    </row>
    <row r="19" spans="2:11" s="6" customFormat="1" ht="7.5" customHeight="1">
      <c r="B19" s="23"/>
      <c r="C19" s="24"/>
      <c r="D19" s="24"/>
      <c r="E19" s="24"/>
      <c r="F19" s="24"/>
      <c r="G19" s="24"/>
      <c r="H19" s="24"/>
      <c r="J19" s="24"/>
      <c r="K19" s="27"/>
    </row>
    <row r="20" spans="2:11" s="6" customFormat="1" ht="15" customHeight="1">
      <c r="B20" s="23"/>
      <c r="C20" s="24"/>
      <c r="D20" s="19" t="s">
        <v>35</v>
      </c>
      <c r="E20" s="24"/>
      <c r="F20" s="24"/>
      <c r="G20" s="24"/>
      <c r="H20" s="24"/>
      <c r="I20" s="88" t="s">
        <v>30</v>
      </c>
      <c r="J20" s="17"/>
      <c r="K20" s="27"/>
    </row>
    <row r="21" spans="2:11" s="6" customFormat="1" ht="18.75" customHeight="1">
      <c r="B21" s="23"/>
      <c r="C21" s="24"/>
      <c r="D21" s="24"/>
      <c r="E21" s="17" t="s">
        <v>36</v>
      </c>
      <c r="F21" s="24"/>
      <c r="G21" s="24"/>
      <c r="H21" s="24"/>
      <c r="I21" s="88" t="s">
        <v>32</v>
      </c>
      <c r="J21" s="17"/>
      <c r="K21" s="27"/>
    </row>
    <row r="22" spans="2:11" s="6" customFormat="1" ht="7.5" customHeight="1">
      <c r="B22" s="23"/>
      <c r="C22" s="24"/>
      <c r="D22" s="24"/>
      <c r="E22" s="24"/>
      <c r="F22" s="24"/>
      <c r="G22" s="24"/>
      <c r="H22" s="24"/>
      <c r="J22" s="24"/>
      <c r="K22" s="27"/>
    </row>
    <row r="23" spans="2:11" s="6" customFormat="1" ht="15" customHeight="1">
      <c r="B23" s="23"/>
      <c r="C23" s="24"/>
      <c r="D23" s="19" t="s">
        <v>38</v>
      </c>
      <c r="E23" s="24"/>
      <c r="F23" s="24"/>
      <c r="G23" s="24"/>
      <c r="H23" s="24"/>
      <c r="J23" s="24"/>
      <c r="K23" s="27"/>
    </row>
    <row r="24" spans="2:11" s="89" customFormat="1" ht="15.75" customHeight="1">
      <c r="B24" s="90"/>
      <c r="C24" s="91"/>
      <c r="D24" s="91"/>
      <c r="E24" s="220"/>
      <c r="F24" s="250"/>
      <c r="G24" s="250"/>
      <c r="H24" s="250"/>
      <c r="J24" s="91"/>
      <c r="K24" s="92"/>
    </row>
    <row r="25" spans="2:11" s="6" customFormat="1" ht="7.5" customHeight="1">
      <c r="B25" s="23"/>
      <c r="C25" s="24"/>
      <c r="D25" s="24"/>
      <c r="E25" s="24"/>
      <c r="F25" s="24"/>
      <c r="G25" s="24"/>
      <c r="H25" s="24"/>
      <c r="J25" s="24"/>
      <c r="K25" s="27"/>
    </row>
    <row r="26" spans="2:11" s="6" customFormat="1" ht="7.5" customHeight="1">
      <c r="B26" s="23"/>
      <c r="C26" s="24"/>
      <c r="D26" s="64"/>
      <c r="E26" s="64"/>
      <c r="F26" s="64"/>
      <c r="G26" s="64"/>
      <c r="H26" s="64"/>
      <c r="I26" s="53"/>
      <c r="J26" s="64"/>
      <c r="K26" s="93"/>
    </row>
    <row r="27" spans="2:11" s="6" customFormat="1" ht="26.25" customHeight="1">
      <c r="B27" s="23"/>
      <c r="C27" s="24"/>
      <c r="D27" s="94" t="s">
        <v>40</v>
      </c>
      <c r="E27" s="24"/>
      <c r="F27" s="24"/>
      <c r="G27" s="24"/>
      <c r="H27" s="24"/>
      <c r="J27" s="67">
        <f>ROUND($J$80,2)</f>
        <v>0</v>
      </c>
      <c r="K27" s="27"/>
    </row>
    <row r="28" spans="2:11" s="6" customFormat="1" ht="7.5" customHeight="1">
      <c r="B28" s="23"/>
      <c r="C28" s="24"/>
      <c r="D28" s="64"/>
      <c r="E28" s="64"/>
      <c r="F28" s="64"/>
      <c r="G28" s="64"/>
      <c r="H28" s="64"/>
      <c r="I28" s="53"/>
      <c r="J28" s="64"/>
      <c r="K28" s="93"/>
    </row>
    <row r="29" spans="2:11" s="6" customFormat="1" ht="15" customHeight="1">
      <c r="B29" s="23"/>
      <c r="C29" s="24"/>
      <c r="D29" s="24"/>
      <c r="E29" s="24"/>
      <c r="F29" s="28" t="s">
        <v>42</v>
      </c>
      <c r="G29" s="24"/>
      <c r="H29" s="24"/>
      <c r="I29" s="95" t="s">
        <v>41</v>
      </c>
      <c r="J29" s="28" t="s">
        <v>43</v>
      </c>
      <c r="K29" s="27"/>
    </row>
    <row r="30" spans="2:11" s="6" customFormat="1" ht="15" customHeight="1">
      <c r="B30" s="23"/>
      <c r="C30" s="24"/>
      <c r="D30" s="30" t="s">
        <v>44</v>
      </c>
      <c r="E30" s="30" t="s">
        <v>45</v>
      </c>
      <c r="F30" s="96">
        <f>ROUND(SUM($BE$80:$BE$96),2)</f>
        <v>0</v>
      </c>
      <c r="G30" s="24"/>
      <c r="H30" s="24"/>
      <c r="I30" s="97">
        <v>0.21</v>
      </c>
      <c r="J30" s="96">
        <f>ROUND(ROUND((SUM($BE$80:$BE$96)),2)*$I$30,2)</f>
        <v>0</v>
      </c>
      <c r="K30" s="27"/>
    </row>
    <row r="31" spans="2:11" s="6" customFormat="1" ht="15" customHeight="1">
      <c r="B31" s="23"/>
      <c r="C31" s="24"/>
      <c r="D31" s="24"/>
      <c r="E31" s="30" t="s">
        <v>46</v>
      </c>
      <c r="F31" s="96">
        <f>ROUND(SUM($BF$80:$BF$96),2)</f>
        <v>0</v>
      </c>
      <c r="G31" s="24"/>
      <c r="H31" s="24"/>
      <c r="I31" s="97">
        <v>0.15</v>
      </c>
      <c r="J31" s="96">
        <f>ROUND(ROUND((SUM($BF$80:$BF$96)),2)*$I$31,2)</f>
        <v>0</v>
      </c>
      <c r="K31" s="27"/>
    </row>
    <row r="32" spans="2:11" s="6" customFormat="1" ht="15" customHeight="1" hidden="1">
      <c r="B32" s="23"/>
      <c r="C32" s="24"/>
      <c r="D32" s="24"/>
      <c r="E32" s="30" t="s">
        <v>47</v>
      </c>
      <c r="F32" s="96">
        <f>ROUND(SUM($BG$80:$BG$96),2)</f>
        <v>0</v>
      </c>
      <c r="G32" s="24"/>
      <c r="H32" s="24"/>
      <c r="I32" s="97">
        <v>0.21</v>
      </c>
      <c r="J32" s="96">
        <v>0</v>
      </c>
      <c r="K32" s="27"/>
    </row>
    <row r="33" spans="2:11" s="6" customFormat="1" ht="15" customHeight="1" hidden="1">
      <c r="B33" s="23"/>
      <c r="C33" s="24"/>
      <c r="D33" s="24"/>
      <c r="E33" s="30" t="s">
        <v>48</v>
      </c>
      <c r="F33" s="96">
        <f>ROUND(SUM($BH$80:$BH$96),2)</f>
        <v>0</v>
      </c>
      <c r="G33" s="24"/>
      <c r="H33" s="24"/>
      <c r="I33" s="97">
        <v>0.15</v>
      </c>
      <c r="J33" s="96">
        <v>0</v>
      </c>
      <c r="K33" s="27"/>
    </row>
    <row r="34" spans="2:11" s="6" customFormat="1" ht="15" customHeight="1" hidden="1">
      <c r="B34" s="23"/>
      <c r="C34" s="24"/>
      <c r="D34" s="24"/>
      <c r="E34" s="30" t="s">
        <v>49</v>
      </c>
      <c r="F34" s="96">
        <f>ROUND(SUM($BI$80:$BI$96),2)</f>
        <v>0</v>
      </c>
      <c r="G34" s="24"/>
      <c r="H34" s="24"/>
      <c r="I34" s="97">
        <v>0</v>
      </c>
      <c r="J34" s="96">
        <v>0</v>
      </c>
      <c r="K34" s="27"/>
    </row>
    <row r="35" spans="2:11" s="6" customFormat="1" ht="7.5" customHeight="1">
      <c r="B35" s="23"/>
      <c r="C35" s="24"/>
      <c r="D35" s="24"/>
      <c r="E35" s="24"/>
      <c r="F35" s="24"/>
      <c r="G35" s="24"/>
      <c r="H35" s="24"/>
      <c r="J35" s="24"/>
      <c r="K35" s="27"/>
    </row>
    <row r="36" spans="2:11" s="6" customFormat="1" ht="26.25" customHeight="1">
      <c r="B36" s="23"/>
      <c r="C36" s="32"/>
      <c r="D36" s="33" t="s">
        <v>50</v>
      </c>
      <c r="E36" s="34"/>
      <c r="F36" s="34"/>
      <c r="G36" s="98" t="s">
        <v>51</v>
      </c>
      <c r="H36" s="35" t="s">
        <v>52</v>
      </c>
      <c r="I36" s="99"/>
      <c r="J36" s="36">
        <f>SUM($J$27:$J$34)</f>
        <v>0</v>
      </c>
      <c r="K36" s="100"/>
    </row>
    <row r="37" spans="2:11" s="6" customFormat="1" ht="15" customHeight="1">
      <c r="B37" s="38"/>
      <c r="C37" s="39"/>
      <c r="D37" s="39"/>
      <c r="E37" s="39"/>
      <c r="F37" s="39"/>
      <c r="G37" s="39"/>
      <c r="H37" s="39"/>
      <c r="I37" s="101"/>
      <c r="J37" s="39"/>
      <c r="K37" s="40"/>
    </row>
    <row r="41" spans="2:11" s="6" customFormat="1" ht="7.5" customHeight="1">
      <c r="B41" s="102"/>
      <c r="C41" s="103"/>
      <c r="D41" s="103"/>
      <c r="E41" s="103"/>
      <c r="F41" s="103"/>
      <c r="G41" s="103"/>
      <c r="H41" s="103"/>
      <c r="I41" s="103"/>
      <c r="J41" s="103"/>
      <c r="K41" s="104"/>
    </row>
    <row r="42" spans="2:11" s="6" customFormat="1" ht="37.5" customHeight="1">
      <c r="B42" s="23"/>
      <c r="C42" s="12" t="s">
        <v>100</v>
      </c>
      <c r="D42" s="24"/>
      <c r="E42" s="24"/>
      <c r="F42" s="24"/>
      <c r="G42" s="24"/>
      <c r="H42" s="24"/>
      <c r="J42" s="24"/>
      <c r="K42" s="27"/>
    </row>
    <row r="43" spans="2:11" s="6" customFormat="1" ht="7.5" customHeight="1">
      <c r="B43" s="23"/>
      <c r="C43" s="24"/>
      <c r="D43" s="24"/>
      <c r="E43" s="24"/>
      <c r="F43" s="24"/>
      <c r="G43" s="24"/>
      <c r="H43" s="24"/>
      <c r="J43" s="24"/>
      <c r="K43" s="27"/>
    </row>
    <row r="44" spans="2:11" s="6" customFormat="1" ht="15" customHeight="1">
      <c r="B44" s="23"/>
      <c r="C44" s="19" t="s">
        <v>16</v>
      </c>
      <c r="D44" s="24"/>
      <c r="E44" s="24"/>
      <c r="F44" s="24"/>
      <c r="G44" s="24"/>
      <c r="H44" s="24"/>
      <c r="J44" s="24"/>
      <c r="K44" s="27"/>
    </row>
    <row r="45" spans="2:11" s="6" customFormat="1" ht="16.5" customHeight="1">
      <c r="B45" s="23"/>
      <c r="C45" s="24"/>
      <c r="D45" s="24"/>
      <c r="E45" s="249" t="str">
        <f>$E$7</f>
        <v>Sklad posypového materiálu - areál SÚS Rokycany</v>
      </c>
      <c r="F45" s="224"/>
      <c r="G45" s="224"/>
      <c r="H45" s="224"/>
      <c r="J45" s="24"/>
      <c r="K45" s="27"/>
    </row>
    <row r="46" spans="2:11" s="6" customFormat="1" ht="15" customHeight="1">
      <c r="B46" s="23"/>
      <c r="C46" s="19" t="s">
        <v>98</v>
      </c>
      <c r="D46" s="24"/>
      <c r="E46" s="24"/>
      <c r="F46" s="24"/>
      <c r="G46" s="24"/>
      <c r="H46" s="24"/>
      <c r="J46" s="24"/>
      <c r="K46" s="27"/>
    </row>
    <row r="47" spans="2:11" s="6" customFormat="1" ht="19.5" customHeight="1">
      <c r="B47" s="23"/>
      <c r="C47" s="24"/>
      <c r="D47" s="24"/>
      <c r="E47" s="232" t="str">
        <f>$E$9</f>
        <v>6 - Vedlejší rozpočtové náklady</v>
      </c>
      <c r="F47" s="224"/>
      <c r="G47" s="224"/>
      <c r="H47" s="224"/>
      <c r="J47" s="24"/>
      <c r="K47" s="27"/>
    </row>
    <row r="48" spans="2:11" s="6" customFormat="1" ht="7.5" customHeight="1">
      <c r="B48" s="23"/>
      <c r="C48" s="24"/>
      <c r="D48" s="24"/>
      <c r="E48" s="24"/>
      <c r="F48" s="24"/>
      <c r="G48" s="24"/>
      <c r="H48" s="24"/>
      <c r="J48" s="24"/>
      <c r="K48" s="27"/>
    </row>
    <row r="49" spans="2:11" s="6" customFormat="1" ht="18.75" customHeight="1">
      <c r="B49" s="23"/>
      <c r="C49" s="19" t="s">
        <v>23</v>
      </c>
      <c r="D49" s="24"/>
      <c r="E49" s="24"/>
      <c r="F49" s="17" t="str">
        <f>$F$12</f>
        <v>Roháčova 773, 337 01 Rokycany </v>
      </c>
      <c r="G49" s="24"/>
      <c r="H49" s="24"/>
      <c r="I49" s="88" t="s">
        <v>25</v>
      </c>
      <c r="J49" s="52" t="str">
        <f>IF($J$12="","",$J$12)</f>
        <v>08.02.2016</v>
      </c>
      <c r="K49" s="27"/>
    </row>
    <row r="50" spans="2:11" s="6" customFormat="1" ht="7.5" customHeight="1">
      <c r="B50" s="23"/>
      <c r="C50" s="24"/>
      <c r="D50" s="24"/>
      <c r="E50" s="24"/>
      <c r="F50" s="24"/>
      <c r="G50" s="24"/>
      <c r="H50" s="24"/>
      <c r="J50" s="24"/>
      <c r="K50" s="27"/>
    </row>
    <row r="51" spans="2:11" s="6" customFormat="1" ht="15.75" customHeight="1">
      <c r="B51" s="23"/>
      <c r="C51" s="19" t="s">
        <v>29</v>
      </c>
      <c r="D51" s="24"/>
      <c r="E51" s="24"/>
      <c r="F51" s="17" t="str">
        <f>$E$15</f>
        <v>Správa a údržba silnic Plzeňského kraje, příspěvko</v>
      </c>
      <c r="G51" s="24"/>
      <c r="H51" s="24"/>
      <c r="I51" s="88" t="s">
        <v>35</v>
      </c>
      <c r="J51" s="17" t="str">
        <f>$E$21</f>
        <v>projectstudio8 s.r.o.</v>
      </c>
      <c r="K51" s="27"/>
    </row>
    <row r="52" spans="2:11" s="6" customFormat="1" ht="15" customHeight="1">
      <c r="B52" s="23"/>
      <c r="C52" s="19" t="s">
        <v>33</v>
      </c>
      <c r="D52" s="24"/>
      <c r="E52" s="24"/>
      <c r="F52" s="17">
        <f>IF($E$18="","",$E$18)</f>
      </c>
      <c r="G52" s="24"/>
      <c r="H52" s="24"/>
      <c r="J52" s="24"/>
      <c r="K52" s="27"/>
    </row>
    <row r="53" spans="2:11" s="6" customFormat="1" ht="11.25" customHeight="1">
      <c r="B53" s="23"/>
      <c r="C53" s="24"/>
      <c r="D53" s="24"/>
      <c r="E53" s="24"/>
      <c r="F53" s="24"/>
      <c r="G53" s="24"/>
      <c r="H53" s="24"/>
      <c r="J53" s="24"/>
      <c r="K53" s="27"/>
    </row>
    <row r="54" spans="2:11" s="6" customFormat="1" ht="30" customHeight="1">
      <c r="B54" s="23"/>
      <c r="C54" s="105" t="s">
        <v>101</v>
      </c>
      <c r="D54" s="32"/>
      <c r="E54" s="32"/>
      <c r="F54" s="32"/>
      <c r="G54" s="32"/>
      <c r="H54" s="32"/>
      <c r="I54" s="106"/>
      <c r="J54" s="107" t="s">
        <v>102</v>
      </c>
      <c r="K54" s="37"/>
    </row>
    <row r="55" spans="2:11" s="6" customFormat="1" ht="11.25" customHeight="1">
      <c r="B55" s="23"/>
      <c r="C55" s="24"/>
      <c r="D55" s="24"/>
      <c r="E55" s="24"/>
      <c r="F55" s="24"/>
      <c r="G55" s="24"/>
      <c r="H55" s="24"/>
      <c r="J55" s="24"/>
      <c r="K55" s="27"/>
    </row>
    <row r="56" spans="2:47" s="6" customFormat="1" ht="30" customHeight="1">
      <c r="B56" s="23"/>
      <c r="C56" s="66" t="s">
        <v>103</v>
      </c>
      <c r="D56" s="24"/>
      <c r="E56" s="24"/>
      <c r="F56" s="24"/>
      <c r="G56" s="24"/>
      <c r="H56" s="24"/>
      <c r="J56" s="67">
        <f>$J$80</f>
        <v>0</v>
      </c>
      <c r="K56" s="27"/>
      <c r="AU56" s="6" t="s">
        <v>104</v>
      </c>
    </row>
    <row r="57" spans="2:11" s="73" customFormat="1" ht="25.5" customHeight="1">
      <c r="B57" s="108"/>
      <c r="C57" s="109"/>
      <c r="D57" s="110" t="s">
        <v>1462</v>
      </c>
      <c r="E57" s="110"/>
      <c r="F57" s="110"/>
      <c r="G57" s="110"/>
      <c r="H57" s="110"/>
      <c r="I57" s="111"/>
      <c r="J57" s="112">
        <f>$J$81</f>
        <v>0</v>
      </c>
      <c r="K57" s="113"/>
    </row>
    <row r="58" spans="2:11" s="114" customFormat="1" ht="21" customHeight="1">
      <c r="B58" s="115"/>
      <c r="C58" s="116"/>
      <c r="D58" s="117" t="s">
        <v>1463</v>
      </c>
      <c r="E58" s="117"/>
      <c r="F58" s="117"/>
      <c r="G58" s="117"/>
      <c r="H58" s="117"/>
      <c r="I58" s="118"/>
      <c r="J58" s="119">
        <f>$J$82</f>
        <v>0</v>
      </c>
      <c r="K58" s="120"/>
    </row>
    <row r="59" spans="2:11" s="114" customFormat="1" ht="21" customHeight="1">
      <c r="B59" s="115"/>
      <c r="C59" s="116"/>
      <c r="D59" s="117" t="s">
        <v>1464</v>
      </c>
      <c r="E59" s="117"/>
      <c r="F59" s="117"/>
      <c r="G59" s="117"/>
      <c r="H59" s="117"/>
      <c r="I59" s="118"/>
      <c r="J59" s="119">
        <f>$J$85</f>
        <v>0</v>
      </c>
      <c r="K59" s="120"/>
    </row>
    <row r="60" spans="2:11" s="114" customFormat="1" ht="21" customHeight="1">
      <c r="B60" s="115"/>
      <c r="C60" s="116"/>
      <c r="D60" s="117" t="s">
        <v>1465</v>
      </c>
      <c r="E60" s="117"/>
      <c r="F60" s="117"/>
      <c r="G60" s="117"/>
      <c r="H60" s="117"/>
      <c r="I60" s="118"/>
      <c r="J60" s="119">
        <f>$J$94</f>
        <v>0</v>
      </c>
      <c r="K60" s="120"/>
    </row>
    <row r="61" spans="2:11" s="6" customFormat="1" ht="22.5" customHeight="1">
      <c r="B61" s="23"/>
      <c r="C61" s="24"/>
      <c r="D61" s="24"/>
      <c r="E61" s="24"/>
      <c r="F61" s="24"/>
      <c r="G61" s="24"/>
      <c r="H61" s="24"/>
      <c r="J61" s="24"/>
      <c r="K61" s="27"/>
    </row>
    <row r="62" spans="2:11" s="6" customFormat="1" ht="7.5" customHeight="1">
      <c r="B62" s="38"/>
      <c r="C62" s="39"/>
      <c r="D62" s="39"/>
      <c r="E62" s="39"/>
      <c r="F62" s="39"/>
      <c r="G62" s="39"/>
      <c r="H62" s="39"/>
      <c r="I62" s="101"/>
      <c r="J62" s="39"/>
      <c r="K62" s="40"/>
    </row>
    <row r="66" spans="2:12" s="6" customFormat="1" ht="7.5" customHeight="1">
      <c r="B66" s="41"/>
      <c r="C66" s="42"/>
      <c r="D66" s="42"/>
      <c r="E66" s="42"/>
      <c r="F66" s="42"/>
      <c r="G66" s="42"/>
      <c r="H66" s="42"/>
      <c r="I66" s="103"/>
      <c r="J66" s="42"/>
      <c r="K66" s="42"/>
      <c r="L66" s="43"/>
    </row>
    <row r="67" spans="2:12" s="6" customFormat="1" ht="37.5" customHeight="1">
      <c r="B67" s="23"/>
      <c r="C67" s="12" t="s">
        <v>111</v>
      </c>
      <c r="D67" s="24"/>
      <c r="E67" s="24"/>
      <c r="F67" s="24"/>
      <c r="G67" s="24"/>
      <c r="H67" s="24"/>
      <c r="J67" s="24"/>
      <c r="K67" s="24"/>
      <c r="L67" s="43"/>
    </row>
    <row r="68" spans="2:12" s="6" customFormat="1" ht="7.5" customHeight="1">
      <c r="B68" s="23"/>
      <c r="C68" s="24"/>
      <c r="D68" s="24"/>
      <c r="E68" s="24"/>
      <c r="F68" s="24"/>
      <c r="G68" s="24"/>
      <c r="H68" s="24"/>
      <c r="J68" s="24"/>
      <c r="K68" s="24"/>
      <c r="L68" s="43"/>
    </row>
    <row r="69" spans="2:12" s="6" customFormat="1" ht="15" customHeight="1">
      <c r="B69" s="23"/>
      <c r="C69" s="19" t="s">
        <v>16</v>
      </c>
      <c r="D69" s="24"/>
      <c r="E69" s="24"/>
      <c r="F69" s="24"/>
      <c r="G69" s="24"/>
      <c r="H69" s="24"/>
      <c r="J69" s="24"/>
      <c r="K69" s="24"/>
      <c r="L69" s="43"/>
    </row>
    <row r="70" spans="2:12" s="6" customFormat="1" ht="16.5" customHeight="1">
      <c r="B70" s="23"/>
      <c r="C70" s="24"/>
      <c r="D70" s="24"/>
      <c r="E70" s="249" t="str">
        <f>$E$7</f>
        <v>Sklad posypového materiálu - areál SÚS Rokycany</v>
      </c>
      <c r="F70" s="224"/>
      <c r="G70" s="224"/>
      <c r="H70" s="224"/>
      <c r="J70" s="24"/>
      <c r="K70" s="24"/>
      <c r="L70" s="43"/>
    </row>
    <row r="71" spans="2:12" s="6" customFormat="1" ht="15" customHeight="1">
      <c r="B71" s="23"/>
      <c r="C71" s="19" t="s">
        <v>98</v>
      </c>
      <c r="D71" s="24"/>
      <c r="E71" s="24"/>
      <c r="F71" s="24"/>
      <c r="G71" s="24"/>
      <c r="H71" s="24"/>
      <c r="J71" s="24"/>
      <c r="K71" s="24"/>
      <c r="L71" s="43"/>
    </row>
    <row r="72" spans="2:12" s="6" customFormat="1" ht="19.5" customHeight="1">
      <c r="B72" s="23"/>
      <c r="C72" s="24"/>
      <c r="D72" s="24"/>
      <c r="E72" s="232" t="str">
        <f>$E$9</f>
        <v>6 - Vedlejší rozpočtové náklady</v>
      </c>
      <c r="F72" s="224"/>
      <c r="G72" s="224"/>
      <c r="H72" s="224"/>
      <c r="J72" s="24"/>
      <c r="K72" s="24"/>
      <c r="L72" s="43"/>
    </row>
    <row r="73" spans="2:12" s="6" customFormat="1" ht="7.5" customHeight="1">
      <c r="B73" s="23"/>
      <c r="C73" s="24"/>
      <c r="D73" s="24"/>
      <c r="E73" s="24"/>
      <c r="F73" s="24"/>
      <c r="G73" s="24"/>
      <c r="H73" s="24"/>
      <c r="J73" s="24"/>
      <c r="K73" s="24"/>
      <c r="L73" s="43"/>
    </row>
    <row r="74" spans="2:12" s="6" customFormat="1" ht="18.75" customHeight="1">
      <c r="B74" s="23"/>
      <c r="C74" s="19" t="s">
        <v>23</v>
      </c>
      <c r="D74" s="24"/>
      <c r="E74" s="24"/>
      <c r="F74" s="17" t="str">
        <f>$F$12</f>
        <v>Roháčova 773, 337 01 Rokycany </v>
      </c>
      <c r="G74" s="24"/>
      <c r="H74" s="24"/>
      <c r="I74" s="88" t="s">
        <v>25</v>
      </c>
      <c r="J74" s="52" t="str">
        <f>IF($J$12="","",$J$12)</f>
        <v>08.02.2016</v>
      </c>
      <c r="K74" s="24"/>
      <c r="L74" s="43"/>
    </row>
    <row r="75" spans="2:12" s="6" customFormat="1" ht="7.5" customHeight="1">
      <c r="B75" s="23"/>
      <c r="C75" s="24"/>
      <c r="D75" s="24"/>
      <c r="E75" s="24"/>
      <c r="F75" s="24"/>
      <c r="G75" s="24"/>
      <c r="H75" s="24"/>
      <c r="J75" s="24"/>
      <c r="K75" s="24"/>
      <c r="L75" s="43"/>
    </row>
    <row r="76" spans="2:12" s="6" customFormat="1" ht="15.75" customHeight="1">
      <c r="B76" s="23"/>
      <c r="C76" s="19" t="s">
        <v>29</v>
      </c>
      <c r="D76" s="24"/>
      <c r="E76" s="24"/>
      <c r="F76" s="17" t="str">
        <f>$E$15</f>
        <v>Správa a údržba silnic Plzeňského kraje, příspěvko</v>
      </c>
      <c r="G76" s="24"/>
      <c r="H76" s="24"/>
      <c r="I76" s="88" t="s">
        <v>35</v>
      </c>
      <c r="J76" s="17" t="str">
        <f>$E$21</f>
        <v>projectstudio8 s.r.o.</v>
      </c>
      <c r="K76" s="24"/>
      <c r="L76" s="43"/>
    </row>
    <row r="77" spans="2:12" s="6" customFormat="1" ht="15" customHeight="1">
      <c r="B77" s="23"/>
      <c r="C77" s="19" t="s">
        <v>33</v>
      </c>
      <c r="D77" s="24"/>
      <c r="E77" s="24"/>
      <c r="F77" s="17">
        <f>IF($E$18="","",$E$18)</f>
      </c>
      <c r="G77" s="24"/>
      <c r="H77" s="24"/>
      <c r="J77" s="24"/>
      <c r="K77" s="24"/>
      <c r="L77" s="43"/>
    </row>
    <row r="78" spans="2:12" s="6" customFormat="1" ht="11.25" customHeight="1">
      <c r="B78" s="23"/>
      <c r="C78" s="24"/>
      <c r="D78" s="24"/>
      <c r="E78" s="24"/>
      <c r="F78" s="24"/>
      <c r="G78" s="24"/>
      <c r="H78" s="24"/>
      <c r="J78" s="24"/>
      <c r="K78" s="24"/>
      <c r="L78" s="43"/>
    </row>
    <row r="79" spans="2:20" s="121" customFormat="1" ht="30" customHeight="1">
      <c r="B79" s="122"/>
      <c r="C79" s="123" t="s">
        <v>112</v>
      </c>
      <c r="D79" s="124" t="s">
        <v>59</v>
      </c>
      <c r="E79" s="124" t="s">
        <v>55</v>
      </c>
      <c r="F79" s="124" t="s">
        <v>113</v>
      </c>
      <c r="G79" s="124" t="s">
        <v>114</v>
      </c>
      <c r="H79" s="124" t="s">
        <v>115</v>
      </c>
      <c r="I79" s="125" t="s">
        <v>116</v>
      </c>
      <c r="J79" s="124" t="s">
        <v>117</v>
      </c>
      <c r="K79" s="126" t="s">
        <v>118</v>
      </c>
      <c r="L79" s="127"/>
      <c r="M79" s="59" t="s">
        <v>119</v>
      </c>
      <c r="N79" s="60" t="s">
        <v>44</v>
      </c>
      <c r="O79" s="60" t="s">
        <v>120</v>
      </c>
      <c r="P79" s="60" t="s">
        <v>121</v>
      </c>
      <c r="Q79" s="60" t="s">
        <v>122</v>
      </c>
      <c r="R79" s="60" t="s">
        <v>123</v>
      </c>
      <c r="S79" s="60" t="s">
        <v>124</v>
      </c>
      <c r="T79" s="61" t="s">
        <v>125</v>
      </c>
    </row>
    <row r="80" spans="2:63" s="6" customFormat="1" ht="30" customHeight="1">
      <c r="B80" s="23"/>
      <c r="C80" s="66" t="s">
        <v>103</v>
      </c>
      <c r="D80" s="24"/>
      <c r="E80" s="24"/>
      <c r="F80" s="24"/>
      <c r="G80" s="24"/>
      <c r="H80" s="24"/>
      <c r="J80" s="128">
        <f>$BK$80</f>
        <v>0</v>
      </c>
      <c r="K80" s="24"/>
      <c r="L80" s="43"/>
      <c r="M80" s="63"/>
      <c r="N80" s="64"/>
      <c r="O80" s="64"/>
      <c r="P80" s="129">
        <f>$P$81</f>
        <v>0</v>
      </c>
      <c r="Q80" s="64"/>
      <c r="R80" s="129">
        <f>$R$81</f>
        <v>0</v>
      </c>
      <c r="S80" s="64"/>
      <c r="T80" s="130">
        <f>$T$81</f>
        <v>0</v>
      </c>
      <c r="AT80" s="6" t="s">
        <v>73</v>
      </c>
      <c r="AU80" s="6" t="s">
        <v>104</v>
      </c>
      <c r="BK80" s="131">
        <f>$BK$81</f>
        <v>0</v>
      </c>
    </row>
    <row r="81" spans="2:63" s="132" customFormat="1" ht="37.5" customHeight="1">
      <c r="B81" s="133"/>
      <c r="C81" s="134"/>
      <c r="D81" s="134" t="s">
        <v>73</v>
      </c>
      <c r="E81" s="135" t="s">
        <v>1466</v>
      </c>
      <c r="F81" s="135" t="s">
        <v>94</v>
      </c>
      <c r="G81" s="134"/>
      <c r="H81" s="134"/>
      <c r="J81" s="136">
        <f>$BK$81</f>
        <v>0</v>
      </c>
      <c r="K81" s="134"/>
      <c r="L81" s="137"/>
      <c r="M81" s="138"/>
      <c r="N81" s="134"/>
      <c r="O81" s="134"/>
      <c r="P81" s="139">
        <f>$P$82+$P$85+$P$94</f>
        <v>0</v>
      </c>
      <c r="Q81" s="134"/>
      <c r="R81" s="139">
        <f>$R$82+$R$85+$R$94</f>
        <v>0</v>
      </c>
      <c r="S81" s="134"/>
      <c r="T81" s="140">
        <f>$T$82+$T$85+$T$94</f>
        <v>0</v>
      </c>
      <c r="AR81" s="141" t="s">
        <v>90</v>
      </c>
      <c r="AT81" s="141" t="s">
        <v>73</v>
      </c>
      <c r="AU81" s="141" t="s">
        <v>74</v>
      </c>
      <c r="AY81" s="141" t="s">
        <v>128</v>
      </c>
      <c r="BK81" s="142">
        <f>$BK$82+$BK$85+$BK$94</f>
        <v>0</v>
      </c>
    </row>
    <row r="82" spans="2:63" s="132" customFormat="1" ht="21" customHeight="1">
      <c r="B82" s="133"/>
      <c r="C82" s="134"/>
      <c r="D82" s="134" t="s">
        <v>73</v>
      </c>
      <c r="E82" s="143" t="s">
        <v>1467</v>
      </c>
      <c r="F82" s="143" t="s">
        <v>1468</v>
      </c>
      <c r="G82" s="134"/>
      <c r="H82" s="134"/>
      <c r="J82" s="144">
        <f>$BK$82</f>
        <v>0</v>
      </c>
      <c r="K82" s="134"/>
      <c r="L82" s="137"/>
      <c r="M82" s="138"/>
      <c r="N82" s="134"/>
      <c r="O82" s="134"/>
      <c r="P82" s="139">
        <f>SUM($P$83:$P$84)</f>
        <v>0</v>
      </c>
      <c r="Q82" s="134"/>
      <c r="R82" s="139">
        <f>SUM($R$83:$R$84)</f>
        <v>0</v>
      </c>
      <c r="S82" s="134"/>
      <c r="T82" s="140">
        <f>SUM($T$83:$T$84)</f>
        <v>0</v>
      </c>
      <c r="AR82" s="141" t="s">
        <v>90</v>
      </c>
      <c r="AT82" s="141" t="s">
        <v>73</v>
      </c>
      <c r="AU82" s="141" t="s">
        <v>22</v>
      </c>
      <c r="AY82" s="141" t="s">
        <v>128</v>
      </c>
      <c r="BK82" s="142">
        <f>SUM($BK$83:$BK$84)</f>
        <v>0</v>
      </c>
    </row>
    <row r="83" spans="2:65" s="6" customFormat="1" ht="15.75" customHeight="1">
      <c r="B83" s="23"/>
      <c r="C83" s="145" t="s">
        <v>22</v>
      </c>
      <c r="D83" s="145" t="s">
        <v>130</v>
      </c>
      <c r="E83" s="146" t="s">
        <v>1469</v>
      </c>
      <c r="F83" s="147" t="s">
        <v>1470</v>
      </c>
      <c r="G83" s="148" t="s">
        <v>591</v>
      </c>
      <c r="H83" s="149">
        <v>1</v>
      </c>
      <c r="I83" s="150"/>
      <c r="J83" s="151">
        <f>ROUND($I$83*$H$83,2)</f>
        <v>0</v>
      </c>
      <c r="K83" s="147" t="s">
        <v>134</v>
      </c>
      <c r="L83" s="43"/>
      <c r="M83" s="152"/>
      <c r="N83" s="153" t="s">
        <v>45</v>
      </c>
      <c r="O83" s="24"/>
      <c r="P83" s="154">
        <f>$O$83*$H$83</f>
        <v>0</v>
      </c>
      <c r="Q83" s="154">
        <v>0</v>
      </c>
      <c r="R83" s="154">
        <f>$Q$83*$H$83</f>
        <v>0</v>
      </c>
      <c r="S83" s="154">
        <v>0</v>
      </c>
      <c r="T83" s="155">
        <f>$S$83*$H$83</f>
        <v>0</v>
      </c>
      <c r="AR83" s="89" t="s">
        <v>1471</v>
      </c>
      <c r="AT83" s="89" t="s">
        <v>130</v>
      </c>
      <c r="AU83" s="89" t="s">
        <v>81</v>
      </c>
      <c r="AY83" s="6" t="s">
        <v>128</v>
      </c>
      <c r="BE83" s="156">
        <f>IF($N$83="základní",$J$83,0)</f>
        <v>0</v>
      </c>
      <c r="BF83" s="156">
        <f>IF($N$83="snížená",$J$83,0)</f>
        <v>0</v>
      </c>
      <c r="BG83" s="156">
        <f>IF($N$83="zákl. přenesená",$J$83,0)</f>
        <v>0</v>
      </c>
      <c r="BH83" s="156">
        <f>IF($N$83="sníž. přenesená",$J$83,0)</f>
        <v>0</v>
      </c>
      <c r="BI83" s="156">
        <f>IF($N$83="nulová",$J$83,0)</f>
        <v>0</v>
      </c>
      <c r="BJ83" s="89" t="s">
        <v>22</v>
      </c>
      <c r="BK83" s="156">
        <f>ROUND($I$83*$H$83,2)</f>
        <v>0</v>
      </c>
      <c r="BL83" s="89" t="s">
        <v>1471</v>
      </c>
      <c r="BM83" s="89" t="s">
        <v>1472</v>
      </c>
    </row>
    <row r="84" spans="2:47" s="6" customFormat="1" ht="27" customHeight="1">
      <c r="B84" s="23"/>
      <c r="C84" s="24"/>
      <c r="D84" s="157" t="s">
        <v>136</v>
      </c>
      <c r="E84" s="24"/>
      <c r="F84" s="158" t="s">
        <v>1473</v>
      </c>
      <c r="G84" s="24"/>
      <c r="H84" s="24"/>
      <c r="J84" s="24"/>
      <c r="K84" s="24"/>
      <c r="L84" s="43"/>
      <c r="M84" s="56"/>
      <c r="N84" s="24"/>
      <c r="O84" s="24"/>
      <c r="P84" s="24"/>
      <c r="Q84" s="24"/>
      <c r="R84" s="24"/>
      <c r="S84" s="24"/>
      <c r="T84" s="57"/>
      <c r="AT84" s="6" t="s">
        <v>136</v>
      </c>
      <c r="AU84" s="6" t="s">
        <v>81</v>
      </c>
    </row>
    <row r="85" spans="2:63" s="132" customFormat="1" ht="30.75" customHeight="1">
      <c r="B85" s="133"/>
      <c r="C85" s="134"/>
      <c r="D85" s="134" t="s">
        <v>73</v>
      </c>
      <c r="E85" s="143" t="s">
        <v>1474</v>
      </c>
      <c r="F85" s="143" t="s">
        <v>1475</v>
      </c>
      <c r="G85" s="134"/>
      <c r="H85" s="134"/>
      <c r="J85" s="144">
        <f>$BK$85</f>
        <v>0</v>
      </c>
      <c r="K85" s="134"/>
      <c r="L85" s="137"/>
      <c r="M85" s="138"/>
      <c r="N85" s="134"/>
      <c r="O85" s="134"/>
      <c r="P85" s="139">
        <f>SUM($P$86:$P$93)</f>
        <v>0</v>
      </c>
      <c r="Q85" s="134"/>
      <c r="R85" s="139">
        <f>SUM($R$86:$R$93)</f>
        <v>0</v>
      </c>
      <c r="S85" s="134"/>
      <c r="T85" s="140">
        <f>SUM($T$86:$T$93)</f>
        <v>0</v>
      </c>
      <c r="AR85" s="141" t="s">
        <v>90</v>
      </c>
      <c r="AT85" s="141" t="s">
        <v>73</v>
      </c>
      <c r="AU85" s="141" t="s">
        <v>22</v>
      </c>
      <c r="AY85" s="141" t="s">
        <v>128</v>
      </c>
      <c r="BK85" s="142">
        <f>SUM($BK$86:$BK$93)</f>
        <v>0</v>
      </c>
    </row>
    <row r="86" spans="2:65" s="6" customFormat="1" ht="15.75" customHeight="1">
      <c r="B86" s="23"/>
      <c r="C86" s="145" t="s">
        <v>81</v>
      </c>
      <c r="D86" s="145" t="s">
        <v>130</v>
      </c>
      <c r="E86" s="146" t="s">
        <v>1476</v>
      </c>
      <c r="F86" s="147" t="s">
        <v>1477</v>
      </c>
      <c r="G86" s="148" t="s">
        <v>591</v>
      </c>
      <c r="H86" s="149">
        <v>1</v>
      </c>
      <c r="I86" s="150"/>
      <c r="J86" s="151">
        <f>ROUND($I$86*$H$86,2)</f>
        <v>0</v>
      </c>
      <c r="K86" s="147" t="s">
        <v>134</v>
      </c>
      <c r="L86" s="43"/>
      <c r="M86" s="152"/>
      <c r="N86" s="153" t="s">
        <v>45</v>
      </c>
      <c r="O86" s="24"/>
      <c r="P86" s="154">
        <f>$O$86*$H$86</f>
        <v>0</v>
      </c>
      <c r="Q86" s="154">
        <v>0</v>
      </c>
      <c r="R86" s="154">
        <f>$Q$86*$H$86</f>
        <v>0</v>
      </c>
      <c r="S86" s="154">
        <v>0</v>
      </c>
      <c r="T86" s="155">
        <f>$S$86*$H$86</f>
        <v>0</v>
      </c>
      <c r="AR86" s="89" t="s">
        <v>1471</v>
      </c>
      <c r="AT86" s="89" t="s">
        <v>130</v>
      </c>
      <c r="AU86" s="89" t="s">
        <v>81</v>
      </c>
      <c r="AY86" s="6" t="s">
        <v>128</v>
      </c>
      <c r="BE86" s="156">
        <f>IF($N$86="základní",$J$86,0)</f>
        <v>0</v>
      </c>
      <c r="BF86" s="156">
        <f>IF($N$86="snížená",$J$86,0)</f>
        <v>0</v>
      </c>
      <c r="BG86" s="156">
        <f>IF($N$86="zákl. přenesená",$J$86,0)</f>
        <v>0</v>
      </c>
      <c r="BH86" s="156">
        <f>IF($N$86="sníž. přenesená",$J$86,0)</f>
        <v>0</v>
      </c>
      <c r="BI86" s="156">
        <f>IF($N$86="nulová",$J$86,0)</f>
        <v>0</v>
      </c>
      <c r="BJ86" s="89" t="s">
        <v>22</v>
      </c>
      <c r="BK86" s="156">
        <f>ROUND($I$86*$H$86,2)</f>
        <v>0</v>
      </c>
      <c r="BL86" s="89" t="s">
        <v>1471</v>
      </c>
      <c r="BM86" s="89" t="s">
        <v>1478</v>
      </c>
    </row>
    <row r="87" spans="2:47" s="6" customFormat="1" ht="16.5" customHeight="1">
      <c r="B87" s="23"/>
      <c r="C87" s="24"/>
      <c r="D87" s="157" t="s">
        <v>136</v>
      </c>
      <c r="E87" s="24"/>
      <c r="F87" s="158" t="s">
        <v>1479</v>
      </c>
      <c r="G87" s="24"/>
      <c r="H87" s="24"/>
      <c r="J87" s="24"/>
      <c r="K87" s="24"/>
      <c r="L87" s="43"/>
      <c r="M87" s="56"/>
      <c r="N87" s="24"/>
      <c r="O87" s="24"/>
      <c r="P87" s="24"/>
      <c r="Q87" s="24"/>
      <c r="R87" s="24"/>
      <c r="S87" s="24"/>
      <c r="T87" s="57"/>
      <c r="AT87" s="6" t="s">
        <v>136</v>
      </c>
      <c r="AU87" s="6" t="s">
        <v>81</v>
      </c>
    </row>
    <row r="88" spans="2:65" s="6" customFormat="1" ht="15.75" customHeight="1">
      <c r="B88" s="23"/>
      <c r="C88" s="145" t="s">
        <v>84</v>
      </c>
      <c r="D88" s="145" t="s">
        <v>130</v>
      </c>
      <c r="E88" s="146" t="s">
        <v>1480</v>
      </c>
      <c r="F88" s="147" t="s">
        <v>1481</v>
      </c>
      <c r="G88" s="148" t="s">
        <v>591</v>
      </c>
      <c r="H88" s="149">
        <v>1</v>
      </c>
      <c r="I88" s="150"/>
      <c r="J88" s="151">
        <f>ROUND($I$88*$H$88,2)</f>
        <v>0</v>
      </c>
      <c r="K88" s="147" t="s">
        <v>134</v>
      </c>
      <c r="L88" s="43"/>
      <c r="M88" s="152"/>
      <c r="N88" s="153" t="s">
        <v>45</v>
      </c>
      <c r="O88" s="24"/>
      <c r="P88" s="154">
        <f>$O$88*$H$88</f>
        <v>0</v>
      </c>
      <c r="Q88" s="154">
        <v>0</v>
      </c>
      <c r="R88" s="154">
        <f>$Q$88*$H$88</f>
        <v>0</v>
      </c>
      <c r="S88" s="154">
        <v>0</v>
      </c>
      <c r="T88" s="155">
        <f>$S$88*$H$88</f>
        <v>0</v>
      </c>
      <c r="AR88" s="89" t="s">
        <v>1471</v>
      </c>
      <c r="AT88" s="89" t="s">
        <v>130</v>
      </c>
      <c r="AU88" s="89" t="s">
        <v>81</v>
      </c>
      <c r="AY88" s="6" t="s">
        <v>128</v>
      </c>
      <c r="BE88" s="156">
        <f>IF($N$88="základní",$J$88,0)</f>
        <v>0</v>
      </c>
      <c r="BF88" s="156">
        <f>IF($N$88="snížená",$J$88,0)</f>
        <v>0</v>
      </c>
      <c r="BG88" s="156">
        <f>IF($N$88="zákl. přenesená",$J$88,0)</f>
        <v>0</v>
      </c>
      <c r="BH88" s="156">
        <f>IF($N$88="sníž. přenesená",$J$88,0)</f>
        <v>0</v>
      </c>
      <c r="BI88" s="156">
        <f>IF($N$88="nulová",$J$88,0)</f>
        <v>0</v>
      </c>
      <c r="BJ88" s="89" t="s">
        <v>22</v>
      </c>
      <c r="BK88" s="156">
        <f>ROUND($I$88*$H$88,2)</f>
        <v>0</v>
      </c>
      <c r="BL88" s="89" t="s">
        <v>1471</v>
      </c>
      <c r="BM88" s="89" t="s">
        <v>1482</v>
      </c>
    </row>
    <row r="89" spans="2:47" s="6" customFormat="1" ht="16.5" customHeight="1">
      <c r="B89" s="23"/>
      <c r="C89" s="24"/>
      <c r="D89" s="157" t="s">
        <v>136</v>
      </c>
      <c r="E89" s="24"/>
      <c r="F89" s="158" t="s">
        <v>1483</v>
      </c>
      <c r="G89" s="24"/>
      <c r="H89" s="24"/>
      <c r="J89" s="24"/>
      <c r="K89" s="24"/>
      <c r="L89" s="43"/>
      <c r="M89" s="56"/>
      <c r="N89" s="24"/>
      <c r="O89" s="24"/>
      <c r="P89" s="24"/>
      <c r="Q89" s="24"/>
      <c r="R89" s="24"/>
      <c r="S89" s="24"/>
      <c r="T89" s="57"/>
      <c r="AT89" s="6" t="s">
        <v>136</v>
      </c>
      <c r="AU89" s="6" t="s">
        <v>81</v>
      </c>
    </row>
    <row r="90" spans="2:65" s="6" customFormat="1" ht="15.75" customHeight="1">
      <c r="B90" s="23"/>
      <c r="C90" s="145" t="s">
        <v>87</v>
      </c>
      <c r="D90" s="145" t="s">
        <v>130</v>
      </c>
      <c r="E90" s="146" t="s">
        <v>1484</v>
      </c>
      <c r="F90" s="147" t="s">
        <v>1485</v>
      </c>
      <c r="G90" s="148" t="s">
        <v>591</v>
      </c>
      <c r="H90" s="149">
        <v>1</v>
      </c>
      <c r="I90" s="150"/>
      <c r="J90" s="151">
        <f>ROUND($I$90*$H$90,2)</f>
        <v>0</v>
      </c>
      <c r="K90" s="147" t="s">
        <v>134</v>
      </c>
      <c r="L90" s="43"/>
      <c r="M90" s="152"/>
      <c r="N90" s="153" t="s">
        <v>45</v>
      </c>
      <c r="O90" s="24"/>
      <c r="P90" s="154">
        <f>$O$90*$H$90</f>
        <v>0</v>
      </c>
      <c r="Q90" s="154">
        <v>0</v>
      </c>
      <c r="R90" s="154">
        <f>$Q$90*$H$90</f>
        <v>0</v>
      </c>
      <c r="S90" s="154">
        <v>0</v>
      </c>
      <c r="T90" s="155">
        <f>$S$90*$H$90</f>
        <v>0</v>
      </c>
      <c r="AR90" s="89" t="s">
        <v>1471</v>
      </c>
      <c r="AT90" s="89" t="s">
        <v>130</v>
      </c>
      <c r="AU90" s="89" t="s">
        <v>81</v>
      </c>
      <c r="AY90" s="6" t="s">
        <v>128</v>
      </c>
      <c r="BE90" s="156">
        <f>IF($N$90="základní",$J$90,0)</f>
        <v>0</v>
      </c>
      <c r="BF90" s="156">
        <f>IF($N$90="snížená",$J$90,0)</f>
        <v>0</v>
      </c>
      <c r="BG90" s="156">
        <f>IF($N$90="zákl. přenesená",$J$90,0)</f>
        <v>0</v>
      </c>
      <c r="BH90" s="156">
        <f>IF($N$90="sníž. přenesená",$J$90,0)</f>
        <v>0</v>
      </c>
      <c r="BI90" s="156">
        <f>IF($N$90="nulová",$J$90,0)</f>
        <v>0</v>
      </c>
      <c r="BJ90" s="89" t="s">
        <v>22</v>
      </c>
      <c r="BK90" s="156">
        <f>ROUND($I$90*$H$90,2)</f>
        <v>0</v>
      </c>
      <c r="BL90" s="89" t="s">
        <v>1471</v>
      </c>
      <c r="BM90" s="89" t="s">
        <v>1486</v>
      </c>
    </row>
    <row r="91" spans="2:47" s="6" customFormat="1" ht="16.5" customHeight="1">
      <c r="B91" s="23"/>
      <c r="C91" s="24"/>
      <c r="D91" s="157" t="s">
        <v>136</v>
      </c>
      <c r="E91" s="24"/>
      <c r="F91" s="158" t="s">
        <v>1487</v>
      </c>
      <c r="G91" s="24"/>
      <c r="H91" s="24"/>
      <c r="J91" s="24"/>
      <c r="K91" s="24"/>
      <c r="L91" s="43"/>
      <c r="M91" s="56"/>
      <c r="N91" s="24"/>
      <c r="O91" s="24"/>
      <c r="P91" s="24"/>
      <c r="Q91" s="24"/>
      <c r="R91" s="24"/>
      <c r="S91" s="24"/>
      <c r="T91" s="57"/>
      <c r="AT91" s="6" t="s">
        <v>136</v>
      </c>
      <c r="AU91" s="6" t="s">
        <v>81</v>
      </c>
    </row>
    <row r="92" spans="2:65" s="6" customFormat="1" ht="15.75" customHeight="1">
      <c r="B92" s="23"/>
      <c r="C92" s="145" t="s">
        <v>90</v>
      </c>
      <c r="D92" s="145" t="s">
        <v>130</v>
      </c>
      <c r="E92" s="146" t="s">
        <v>1488</v>
      </c>
      <c r="F92" s="147" t="s">
        <v>1489</v>
      </c>
      <c r="G92" s="148" t="s">
        <v>591</v>
      </c>
      <c r="H92" s="149">
        <v>1</v>
      </c>
      <c r="I92" s="150"/>
      <c r="J92" s="151">
        <f>ROUND($I$92*$H$92,2)</f>
        <v>0</v>
      </c>
      <c r="K92" s="147" t="s">
        <v>134</v>
      </c>
      <c r="L92" s="43"/>
      <c r="M92" s="152"/>
      <c r="N92" s="153" t="s">
        <v>45</v>
      </c>
      <c r="O92" s="24"/>
      <c r="P92" s="154">
        <f>$O$92*$H$92</f>
        <v>0</v>
      </c>
      <c r="Q92" s="154">
        <v>0</v>
      </c>
      <c r="R92" s="154">
        <f>$Q$92*$H$92</f>
        <v>0</v>
      </c>
      <c r="S92" s="154">
        <v>0</v>
      </c>
      <c r="T92" s="155">
        <f>$S$92*$H$92</f>
        <v>0</v>
      </c>
      <c r="AR92" s="89" t="s">
        <v>1471</v>
      </c>
      <c r="AT92" s="89" t="s">
        <v>130</v>
      </c>
      <c r="AU92" s="89" t="s">
        <v>81</v>
      </c>
      <c r="AY92" s="6" t="s">
        <v>128</v>
      </c>
      <c r="BE92" s="156">
        <f>IF($N$92="základní",$J$92,0)</f>
        <v>0</v>
      </c>
      <c r="BF92" s="156">
        <f>IF($N$92="snížená",$J$92,0)</f>
        <v>0</v>
      </c>
      <c r="BG92" s="156">
        <f>IF($N$92="zákl. přenesená",$J$92,0)</f>
        <v>0</v>
      </c>
      <c r="BH92" s="156">
        <f>IF($N$92="sníž. přenesená",$J$92,0)</f>
        <v>0</v>
      </c>
      <c r="BI92" s="156">
        <f>IF($N$92="nulová",$J$92,0)</f>
        <v>0</v>
      </c>
      <c r="BJ92" s="89" t="s">
        <v>22</v>
      </c>
      <c r="BK92" s="156">
        <f>ROUND($I$92*$H$92,2)</f>
        <v>0</v>
      </c>
      <c r="BL92" s="89" t="s">
        <v>1471</v>
      </c>
      <c r="BM92" s="89" t="s">
        <v>1490</v>
      </c>
    </row>
    <row r="93" spans="2:47" s="6" customFormat="1" ht="16.5" customHeight="1">
      <c r="B93" s="23"/>
      <c r="C93" s="24"/>
      <c r="D93" s="157" t="s">
        <v>136</v>
      </c>
      <c r="E93" s="24"/>
      <c r="F93" s="158" t="s">
        <v>1491</v>
      </c>
      <c r="G93" s="24"/>
      <c r="H93" s="24"/>
      <c r="J93" s="24"/>
      <c r="K93" s="24"/>
      <c r="L93" s="43"/>
      <c r="M93" s="56"/>
      <c r="N93" s="24"/>
      <c r="O93" s="24"/>
      <c r="P93" s="24"/>
      <c r="Q93" s="24"/>
      <c r="R93" s="24"/>
      <c r="S93" s="24"/>
      <c r="T93" s="57"/>
      <c r="AT93" s="6" t="s">
        <v>136</v>
      </c>
      <c r="AU93" s="6" t="s">
        <v>81</v>
      </c>
    </row>
    <row r="94" spans="2:63" s="132" customFormat="1" ht="30.75" customHeight="1">
      <c r="B94" s="133"/>
      <c r="C94" s="134"/>
      <c r="D94" s="134" t="s">
        <v>73</v>
      </c>
      <c r="E94" s="143" t="s">
        <v>1492</v>
      </c>
      <c r="F94" s="143" t="s">
        <v>1493</v>
      </c>
      <c r="G94" s="134"/>
      <c r="H94" s="134"/>
      <c r="J94" s="144">
        <f>$BK$94</f>
        <v>0</v>
      </c>
      <c r="K94" s="134"/>
      <c r="L94" s="137"/>
      <c r="M94" s="138"/>
      <c r="N94" s="134"/>
      <c r="O94" s="134"/>
      <c r="P94" s="139">
        <f>SUM($P$95:$P$96)</f>
        <v>0</v>
      </c>
      <c r="Q94" s="134"/>
      <c r="R94" s="139">
        <f>SUM($R$95:$R$96)</f>
        <v>0</v>
      </c>
      <c r="S94" s="134"/>
      <c r="T94" s="140">
        <f>SUM($T$95:$T$96)</f>
        <v>0</v>
      </c>
      <c r="AR94" s="141" t="s">
        <v>90</v>
      </c>
      <c r="AT94" s="141" t="s">
        <v>73</v>
      </c>
      <c r="AU94" s="141" t="s">
        <v>22</v>
      </c>
      <c r="AY94" s="141" t="s">
        <v>128</v>
      </c>
      <c r="BK94" s="142">
        <f>SUM($BK$95:$BK$96)</f>
        <v>0</v>
      </c>
    </row>
    <row r="95" spans="2:65" s="6" customFormat="1" ht="15.75" customHeight="1">
      <c r="B95" s="23"/>
      <c r="C95" s="145" t="s">
        <v>93</v>
      </c>
      <c r="D95" s="145" t="s">
        <v>130</v>
      </c>
      <c r="E95" s="146" t="s">
        <v>1494</v>
      </c>
      <c r="F95" s="147" t="s">
        <v>1495</v>
      </c>
      <c r="G95" s="148" t="s">
        <v>591</v>
      </c>
      <c r="H95" s="149">
        <v>1</v>
      </c>
      <c r="I95" s="150"/>
      <c r="J95" s="151">
        <f>ROUND($I$95*$H$95,2)</f>
        <v>0</v>
      </c>
      <c r="K95" s="147" t="s">
        <v>134</v>
      </c>
      <c r="L95" s="43"/>
      <c r="M95" s="152"/>
      <c r="N95" s="153" t="s">
        <v>45</v>
      </c>
      <c r="O95" s="24"/>
      <c r="P95" s="154">
        <f>$O$95*$H$95</f>
        <v>0</v>
      </c>
      <c r="Q95" s="154">
        <v>0</v>
      </c>
      <c r="R95" s="154">
        <f>$Q$95*$H$95</f>
        <v>0</v>
      </c>
      <c r="S95" s="154">
        <v>0</v>
      </c>
      <c r="T95" s="155">
        <f>$S$95*$H$95</f>
        <v>0</v>
      </c>
      <c r="AR95" s="89" t="s">
        <v>1471</v>
      </c>
      <c r="AT95" s="89" t="s">
        <v>130</v>
      </c>
      <c r="AU95" s="89" t="s">
        <v>81</v>
      </c>
      <c r="AY95" s="6" t="s">
        <v>128</v>
      </c>
      <c r="BE95" s="156">
        <f>IF($N$95="základní",$J$95,0)</f>
        <v>0</v>
      </c>
      <c r="BF95" s="156">
        <f>IF($N$95="snížená",$J$95,0)</f>
        <v>0</v>
      </c>
      <c r="BG95" s="156">
        <f>IF($N$95="zákl. přenesená",$J$95,0)</f>
        <v>0</v>
      </c>
      <c r="BH95" s="156">
        <f>IF($N$95="sníž. přenesená",$J$95,0)</f>
        <v>0</v>
      </c>
      <c r="BI95" s="156">
        <f>IF($N$95="nulová",$J$95,0)</f>
        <v>0</v>
      </c>
      <c r="BJ95" s="89" t="s">
        <v>22</v>
      </c>
      <c r="BK95" s="156">
        <f>ROUND($I$95*$H$95,2)</f>
        <v>0</v>
      </c>
      <c r="BL95" s="89" t="s">
        <v>1471</v>
      </c>
      <c r="BM95" s="89" t="s">
        <v>1496</v>
      </c>
    </row>
    <row r="96" spans="2:47" s="6" customFormat="1" ht="16.5" customHeight="1">
      <c r="B96" s="23"/>
      <c r="C96" s="24"/>
      <c r="D96" s="157" t="s">
        <v>136</v>
      </c>
      <c r="E96" s="24"/>
      <c r="F96" s="158" t="s">
        <v>1497</v>
      </c>
      <c r="G96" s="24"/>
      <c r="H96" s="24"/>
      <c r="J96" s="24"/>
      <c r="K96" s="24"/>
      <c r="L96" s="43"/>
      <c r="M96" s="209"/>
      <c r="N96" s="210"/>
      <c r="O96" s="210"/>
      <c r="P96" s="210"/>
      <c r="Q96" s="210"/>
      <c r="R96" s="210"/>
      <c r="S96" s="210"/>
      <c r="T96" s="211"/>
      <c r="AT96" s="6" t="s">
        <v>136</v>
      </c>
      <c r="AU96" s="6" t="s">
        <v>81</v>
      </c>
    </row>
    <row r="97" spans="2:12" s="6" customFormat="1" ht="7.5" customHeight="1">
      <c r="B97" s="38"/>
      <c r="C97" s="39"/>
      <c r="D97" s="39"/>
      <c r="E97" s="39"/>
      <c r="F97" s="39"/>
      <c r="G97" s="39"/>
      <c r="H97" s="39"/>
      <c r="I97" s="101"/>
      <c r="J97" s="39"/>
      <c r="K97" s="39"/>
      <c r="L97" s="43"/>
    </row>
    <row r="1191" s="2" customFormat="1" ht="14.25" customHeight="1"/>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landscape" paperSize="9" scale="9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0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61"/>
      <c r="C2" s="262"/>
      <c r="D2" s="262"/>
      <c r="E2" s="262"/>
      <c r="F2" s="262"/>
      <c r="G2" s="262"/>
      <c r="H2" s="262"/>
      <c r="I2" s="262"/>
      <c r="J2" s="262"/>
      <c r="K2" s="263"/>
    </row>
    <row r="3" spans="2:11" s="267" customFormat="1" ht="45" customHeight="1">
      <c r="B3" s="264"/>
      <c r="C3" s="265" t="s">
        <v>1505</v>
      </c>
      <c r="D3" s="265"/>
      <c r="E3" s="265"/>
      <c r="F3" s="265"/>
      <c r="G3" s="265"/>
      <c r="H3" s="265"/>
      <c r="I3" s="265"/>
      <c r="J3" s="265"/>
      <c r="K3" s="266"/>
    </row>
    <row r="4" spans="2:11" ht="25.5" customHeight="1">
      <c r="B4" s="268"/>
      <c r="C4" s="269" t="s">
        <v>1506</v>
      </c>
      <c r="D4" s="269"/>
      <c r="E4" s="269"/>
      <c r="F4" s="269"/>
      <c r="G4" s="269"/>
      <c r="H4" s="269"/>
      <c r="I4" s="269"/>
      <c r="J4" s="269"/>
      <c r="K4" s="270"/>
    </row>
    <row r="5" spans="2:11" ht="5.25" customHeight="1">
      <c r="B5" s="268"/>
      <c r="C5" s="271"/>
      <c r="D5" s="271"/>
      <c r="E5" s="271"/>
      <c r="F5" s="271"/>
      <c r="G5" s="271"/>
      <c r="H5" s="271"/>
      <c r="I5" s="271"/>
      <c r="J5" s="271"/>
      <c r="K5" s="270"/>
    </row>
    <row r="6" spans="2:11" ht="15" customHeight="1">
      <c r="B6" s="268"/>
      <c r="C6" s="272" t="s">
        <v>1507</v>
      </c>
      <c r="D6" s="272"/>
      <c r="E6" s="272"/>
      <c r="F6" s="272"/>
      <c r="G6" s="272"/>
      <c r="H6" s="272"/>
      <c r="I6" s="272"/>
      <c r="J6" s="272"/>
      <c r="K6" s="270"/>
    </row>
    <row r="7" spans="2:11" ht="15" customHeight="1">
      <c r="B7" s="273"/>
      <c r="C7" s="272" t="s">
        <v>1508</v>
      </c>
      <c r="D7" s="272"/>
      <c r="E7" s="272"/>
      <c r="F7" s="272"/>
      <c r="G7" s="272"/>
      <c r="H7" s="272"/>
      <c r="I7" s="272"/>
      <c r="J7" s="272"/>
      <c r="K7" s="270"/>
    </row>
    <row r="8" spans="2:11" ht="12.75" customHeight="1">
      <c r="B8" s="273"/>
      <c r="C8" s="274"/>
      <c r="D8" s="274"/>
      <c r="E8" s="274"/>
      <c r="F8" s="274"/>
      <c r="G8" s="274"/>
      <c r="H8" s="274"/>
      <c r="I8" s="274"/>
      <c r="J8" s="274"/>
      <c r="K8" s="270"/>
    </row>
    <row r="9" spans="2:11" ht="15" customHeight="1">
      <c r="B9" s="273"/>
      <c r="C9" s="272" t="s">
        <v>1509</v>
      </c>
      <c r="D9" s="272"/>
      <c r="E9" s="272"/>
      <c r="F9" s="272"/>
      <c r="G9" s="272"/>
      <c r="H9" s="272"/>
      <c r="I9" s="272"/>
      <c r="J9" s="272"/>
      <c r="K9" s="270"/>
    </row>
    <row r="10" spans="2:11" ht="15" customHeight="1">
      <c r="B10" s="273"/>
      <c r="C10" s="274"/>
      <c r="D10" s="272" t="s">
        <v>1510</v>
      </c>
      <c r="E10" s="272"/>
      <c r="F10" s="272"/>
      <c r="G10" s="272"/>
      <c r="H10" s="272"/>
      <c r="I10" s="272"/>
      <c r="J10" s="272"/>
      <c r="K10" s="270"/>
    </row>
    <row r="11" spans="2:11" ht="15" customHeight="1">
      <c r="B11" s="273"/>
      <c r="C11" s="275"/>
      <c r="D11" s="272" t="s">
        <v>1511</v>
      </c>
      <c r="E11" s="272"/>
      <c r="F11" s="272"/>
      <c r="G11" s="272"/>
      <c r="H11" s="272"/>
      <c r="I11" s="272"/>
      <c r="J11" s="272"/>
      <c r="K11" s="270"/>
    </row>
    <row r="12" spans="2:11" ht="12.75" customHeight="1">
      <c r="B12" s="273"/>
      <c r="C12" s="275"/>
      <c r="D12" s="275"/>
      <c r="E12" s="275"/>
      <c r="F12" s="275"/>
      <c r="G12" s="275"/>
      <c r="H12" s="275"/>
      <c r="I12" s="275"/>
      <c r="J12" s="275"/>
      <c r="K12" s="270"/>
    </row>
    <row r="13" spans="2:11" ht="15" customHeight="1">
      <c r="B13" s="273"/>
      <c r="C13" s="275"/>
      <c r="D13" s="272" t="s">
        <v>1512</v>
      </c>
      <c r="E13" s="272"/>
      <c r="F13" s="272"/>
      <c r="G13" s="272"/>
      <c r="H13" s="272"/>
      <c r="I13" s="272"/>
      <c r="J13" s="272"/>
      <c r="K13" s="270"/>
    </row>
    <row r="14" spans="2:11" ht="15" customHeight="1">
      <c r="B14" s="273"/>
      <c r="C14" s="275"/>
      <c r="D14" s="272" t="s">
        <v>1513</v>
      </c>
      <c r="E14" s="272"/>
      <c r="F14" s="272"/>
      <c r="G14" s="272"/>
      <c r="H14" s="272"/>
      <c r="I14" s="272"/>
      <c r="J14" s="272"/>
      <c r="K14" s="270"/>
    </row>
    <row r="15" spans="2:11" ht="15" customHeight="1">
      <c r="B15" s="273"/>
      <c r="C15" s="275"/>
      <c r="D15" s="272" t="s">
        <v>1514</v>
      </c>
      <c r="E15" s="272"/>
      <c r="F15" s="272"/>
      <c r="G15" s="272"/>
      <c r="H15" s="272"/>
      <c r="I15" s="272"/>
      <c r="J15" s="272"/>
      <c r="K15" s="270"/>
    </row>
    <row r="16" spans="2:11" ht="15" customHeight="1">
      <c r="B16" s="273"/>
      <c r="C16" s="275"/>
      <c r="D16" s="275"/>
      <c r="E16" s="276" t="s">
        <v>79</v>
      </c>
      <c r="F16" s="272" t="s">
        <v>1515</v>
      </c>
      <c r="G16" s="272"/>
      <c r="H16" s="272"/>
      <c r="I16" s="272"/>
      <c r="J16" s="272"/>
      <c r="K16" s="270"/>
    </row>
    <row r="17" spans="2:11" ht="15" customHeight="1">
      <c r="B17" s="273"/>
      <c r="C17" s="275"/>
      <c r="D17" s="275"/>
      <c r="E17" s="276" t="s">
        <v>1516</v>
      </c>
      <c r="F17" s="272" t="s">
        <v>1517</v>
      </c>
      <c r="G17" s="272"/>
      <c r="H17" s="272"/>
      <c r="I17" s="272"/>
      <c r="J17" s="272"/>
      <c r="K17" s="270"/>
    </row>
    <row r="18" spans="2:11" ht="15" customHeight="1">
      <c r="B18" s="273"/>
      <c r="C18" s="275"/>
      <c r="D18" s="275"/>
      <c r="E18" s="276" t="s">
        <v>1518</v>
      </c>
      <c r="F18" s="272" t="s">
        <v>1519</v>
      </c>
      <c r="G18" s="272"/>
      <c r="H18" s="272"/>
      <c r="I18" s="272"/>
      <c r="J18" s="272"/>
      <c r="K18" s="270"/>
    </row>
    <row r="19" spans="2:11" ht="15" customHeight="1">
      <c r="B19" s="273"/>
      <c r="C19" s="275"/>
      <c r="D19" s="275"/>
      <c r="E19" s="276" t="s">
        <v>1520</v>
      </c>
      <c r="F19" s="272" t="s">
        <v>1521</v>
      </c>
      <c r="G19" s="272"/>
      <c r="H19" s="272"/>
      <c r="I19" s="272"/>
      <c r="J19" s="272"/>
      <c r="K19" s="270"/>
    </row>
    <row r="20" spans="2:11" ht="15" customHeight="1">
      <c r="B20" s="273"/>
      <c r="C20" s="275"/>
      <c r="D20" s="275"/>
      <c r="E20" s="276" t="s">
        <v>1522</v>
      </c>
      <c r="F20" s="272" t="s">
        <v>1523</v>
      </c>
      <c r="G20" s="272"/>
      <c r="H20" s="272"/>
      <c r="I20" s="272"/>
      <c r="J20" s="272"/>
      <c r="K20" s="270"/>
    </row>
    <row r="21" spans="2:11" ht="15" customHeight="1">
      <c r="B21" s="273"/>
      <c r="C21" s="275"/>
      <c r="D21" s="275"/>
      <c r="E21" s="276" t="s">
        <v>1524</v>
      </c>
      <c r="F21" s="272" t="s">
        <v>1525</v>
      </c>
      <c r="G21" s="272"/>
      <c r="H21" s="272"/>
      <c r="I21" s="272"/>
      <c r="J21" s="272"/>
      <c r="K21" s="270"/>
    </row>
    <row r="22" spans="2:11" ht="12.75" customHeight="1">
      <c r="B22" s="273"/>
      <c r="C22" s="275"/>
      <c r="D22" s="275"/>
      <c r="E22" s="275"/>
      <c r="F22" s="275"/>
      <c r="G22" s="275"/>
      <c r="H22" s="275"/>
      <c r="I22" s="275"/>
      <c r="J22" s="275"/>
      <c r="K22" s="270"/>
    </row>
    <row r="23" spans="2:11" ht="15" customHeight="1">
      <c r="B23" s="273"/>
      <c r="C23" s="272" t="s">
        <v>1526</v>
      </c>
      <c r="D23" s="272"/>
      <c r="E23" s="272"/>
      <c r="F23" s="272"/>
      <c r="G23" s="272"/>
      <c r="H23" s="272"/>
      <c r="I23" s="272"/>
      <c r="J23" s="272"/>
      <c r="K23" s="270"/>
    </row>
    <row r="24" spans="2:11" ht="15" customHeight="1">
      <c r="B24" s="273"/>
      <c r="C24" s="272" t="s">
        <v>1527</v>
      </c>
      <c r="D24" s="272"/>
      <c r="E24" s="272"/>
      <c r="F24" s="272"/>
      <c r="G24" s="272"/>
      <c r="H24" s="272"/>
      <c r="I24" s="272"/>
      <c r="J24" s="272"/>
      <c r="K24" s="270"/>
    </row>
    <row r="25" spans="2:11" ht="15" customHeight="1">
      <c r="B25" s="273"/>
      <c r="C25" s="274"/>
      <c r="D25" s="272" t="s">
        <v>1528</v>
      </c>
      <c r="E25" s="272"/>
      <c r="F25" s="272"/>
      <c r="G25" s="272"/>
      <c r="H25" s="272"/>
      <c r="I25" s="272"/>
      <c r="J25" s="272"/>
      <c r="K25" s="270"/>
    </row>
    <row r="26" spans="2:11" ht="15" customHeight="1">
      <c r="B26" s="273"/>
      <c r="C26" s="275"/>
      <c r="D26" s="272" t="s">
        <v>1529</v>
      </c>
      <c r="E26" s="272"/>
      <c r="F26" s="272"/>
      <c r="G26" s="272"/>
      <c r="H26" s="272"/>
      <c r="I26" s="272"/>
      <c r="J26" s="272"/>
      <c r="K26" s="270"/>
    </row>
    <row r="27" spans="2:11" ht="12.75" customHeight="1">
      <c r="B27" s="273"/>
      <c r="C27" s="275"/>
      <c r="D27" s="275"/>
      <c r="E27" s="275"/>
      <c r="F27" s="275"/>
      <c r="G27" s="275"/>
      <c r="H27" s="275"/>
      <c r="I27" s="275"/>
      <c r="J27" s="275"/>
      <c r="K27" s="270"/>
    </row>
    <row r="28" spans="2:11" ht="15" customHeight="1">
      <c r="B28" s="273"/>
      <c r="C28" s="275"/>
      <c r="D28" s="272" t="s">
        <v>1530</v>
      </c>
      <c r="E28" s="272"/>
      <c r="F28" s="272"/>
      <c r="G28" s="272"/>
      <c r="H28" s="272"/>
      <c r="I28" s="272"/>
      <c r="J28" s="272"/>
      <c r="K28" s="270"/>
    </row>
    <row r="29" spans="2:11" ht="15" customHeight="1">
      <c r="B29" s="273"/>
      <c r="C29" s="275"/>
      <c r="D29" s="272" t="s">
        <v>1531</v>
      </c>
      <c r="E29" s="272"/>
      <c r="F29" s="272"/>
      <c r="G29" s="272"/>
      <c r="H29" s="272"/>
      <c r="I29" s="272"/>
      <c r="J29" s="272"/>
      <c r="K29" s="270"/>
    </row>
    <row r="30" spans="2:11" ht="12.75" customHeight="1">
      <c r="B30" s="273"/>
      <c r="C30" s="275"/>
      <c r="D30" s="275"/>
      <c r="E30" s="275"/>
      <c r="F30" s="275"/>
      <c r="G30" s="275"/>
      <c r="H30" s="275"/>
      <c r="I30" s="275"/>
      <c r="J30" s="275"/>
      <c r="K30" s="270"/>
    </row>
    <row r="31" spans="2:11" ht="15" customHeight="1">
      <c r="B31" s="273"/>
      <c r="C31" s="275"/>
      <c r="D31" s="272" t="s">
        <v>1532</v>
      </c>
      <c r="E31" s="272"/>
      <c r="F31" s="272"/>
      <c r="G31" s="272"/>
      <c r="H31" s="272"/>
      <c r="I31" s="272"/>
      <c r="J31" s="272"/>
      <c r="K31" s="270"/>
    </row>
    <row r="32" spans="2:11" ht="15" customHeight="1">
      <c r="B32" s="273"/>
      <c r="C32" s="275"/>
      <c r="D32" s="272" t="s">
        <v>1533</v>
      </c>
      <c r="E32" s="272"/>
      <c r="F32" s="272"/>
      <c r="G32" s="272"/>
      <c r="H32" s="272"/>
      <c r="I32" s="272"/>
      <c r="J32" s="272"/>
      <c r="K32" s="270"/>
    </row>
    <row r="33" spans="2:11" ht="15" customHeight="1">
      <c r="B33" s="273"/>
      <c r="C33" s="275"/>
      <c r="D33" s="272" t="s">
        <v>1534</v>
      </c>
      <c r="E33" s="272"/>
      <c r="F33" s="272"/>
      <c r="G33" s="272"/>
      <c r="H33" s="272"/>
      <c r="I33" s="272"/>
      <c r="J33" s="272"/>
      <c r="K33" s="270"/>
    </row>
    <row r="34" spans="2:11" ht="15" customHeight="1">
      <c r="B34" s="273"/>
      <c r="C34" s="275"/>
      <c r="D34" s="274"/>
      <c r="E34" s="277" t="s">
        <v>112</v>
      </c>
      <c r="F34" s="274"/>
      <c r="G34" s="272" t="s">
        <v>1535</v>
      </c>
      <c r="H34" s="272"/>
      <c r="I34" s="272"/>
      <c r="J34" s="272"/>
      <c r="K34" s="270"/>
    </row>
    <row r="35" spans="2:11" ht="30.75" customHeight="1">
      <c r="B35" s="273"/>
      <c r="C35" s="275"/>
      <c r="D35" s="274"/>
      <c r="E35" s="277" t="s">
        <v>1536</v>
      </c>
      <c r="F35" s="274"/>
      <c r="G35" s="272" t="s">
        <v>1537</v>
      </c>
      <c r="H35" s="272"/>
      <c r="I35" s="272"/>
      <c r="J35" s="272"/>
      <c r="K35" s="270"/>
    </row>
    <row r="36" spans="2:11" ht="15" customHeight="1">
      <c r="B36" s="273"/>
      <c r="C36" s="275"/>
      <c r="D36" s="274"/>
      <c r="E36" s="277" t="s">
        <v>55</v>
      </c>
      <c r="F36" s="274"/>
      <c r="G36" s="272" t="s">
        <v>1538</v>
      </c>
      <c r="H36" s="272"/>
      <c r="I36" s="272"/>
      <c r="J36" s="272"/>
      <c r="K36" s="270"/>
    </row>
    <row r="37" spans="2:11" ht="15" customHeight="1">
      <c r="B37" s="273"/>
      <c r="C37" s="275"/>
      <c r="D37" s="274"/>
      <c r="E37" s="277" t="s">
        <v>113</v>
      </c>
      <c r="F37" s="274"/>
      <c r="G37" s="272" t="s">
        <v>1539</v>
      </c>
      <c r="H37" s="272"/>
      <c r="I37" s="272"/>
      <c r="J37" s="272"/>
      <c r="K37" s="270"/>
    </row>
    <row r="38" spans="2:11" ht="15" customHeight="1">
      <c r="B38" s="273"/>
      <c r="C38" s="275"/>
      <c r="D38" s="274"/>
      <c r="E38" s="277" t="s">
        <v>114</v>
      </c>
      <c r="F38" s="274"/>
      <c r="G38" s="272" t="s">
        <v>1540</v>
      </c>
      <c r="H38" s="272"/>
      <c r="I38" s="272"/>
      <c r="J38" s="272"/>
      <c r="K38" s="270"/>
    </row>
    <row r="39" spans="2:11" ht="15" customHeight="1">
      <c r="B39" s="273"/>
      <c r="C39" s="275"/>
      <c r="D39" s="274"/>
      <c r="E39" s="277" t="s">
        <v>115</v>
      </c>
      <c r="F39" s="274"/>
      <c r="G39" s="272" t="s">
        <v>1541</v>
      </c>
      <c r="H39" s="272"/>
      <c r="I39" s="272"/>
      <c r="J39" s="272"/>
      <c r="K39" s="270"/>
    </row>
    <row r="40" spans="2:11" ht="15" customHeight="1">
      <c r="B40" s="273"/>
      <c r="C40" s="275"/>
      <c r="D40" s="274"/>
      <c r="E40" s="277" t="s">
        <v>1542</v>
      </c>
      <c r="F40" s="274"/>
      <c r="G40" s="272" t="s">
        <v>1543</v>
      </c>
      <c r="H40" s="272"/>
      <c r="I40" s="272"/>
      <c r="J40" s="272"/>
      <c r="K40" s="270"/>
    </row>
    <row r="41" spans="2:11" ht="15" customHeight="1">
      <c r="B41" s="273"/>
      <c r="C41" s="275"/>
      <c r="D41" s="274"/>
      <c r="E41" s="277"/>
      <c r="F41" s="274"/>
      <c r="G41" s="272" t="s">
        <v>1544</v>
      </c>
      <c r="H41" s="272"/>
      <c r="I41" s="272"/>
      <c r="J41" s="272"/>
      <c r="K41" s="270"/>
    </row>
    <row r="42" spans="2:11" ht="15" customHeight="1">
      <c r="B42" s="273"/>
      <c r="C42" s="275"/>
      <c r="D42" s="274"/>
      <c r="E42" s="277" t="s">
        <v>1545</v>
      </c>
      <c r="F42" s="274"/>
      <c r="G42" s="272" t="s">
        <v>1546</v>
      </c>
      <c r="H42" s="272"/>
      <c r="I42" s="272"/>
      <c r="J42" s="272"/>
      <c r="K42" s="270"/>
    </row>
    <row r="43" spans="2:11" ht="15" customHeight="1">
      <c r="B43" s="273"/>
      <c r="C43" s="275"/>
      <c r="D43" s="274"/>
      <c r="E43" s="277" t="s">
        <v>118</v>
      </c>
      <c r="F43" s="274"/>
      <c r="G43" s="272" t="s">
        <v>1547</v>
      </c>
      <c r="H43" s="272"/>
      <c r="I43" s="272"/>
      <c r="J43" s="272"/>
      <c r="K43" s="270"/>
    </row>
    <row r="44" spans="2:11" ht="12.75" customHeight="1">
      <c r="B44" s="273"/>
      <c r="C44" s="275"/>
      <c r="D44" s="274"/>
      <c r="E44" s="274"/>
      <c r="F44" s="274"/>
      <c r="G44" s="274"/>
      <c r="H44" s="274"/>
      <c r="I44" s="274"/>
      <c r="J44" s="274"/>
      <c r="K44" s="270"/>
    </row>
    <row r="45" spans="2:11" ht="15" customHeight="1">
      <c r="B45" s="273"/>
      <c r="C45" s="275"/>
      <c r="D45" s="272" t="s">
        <v>1548</v>
      </c>
      <c r="E45" s="272"/>
      <c r="F45" s="272"/>
      <c r="G45" s="272"/>
      <c r="H45" s="272"/>
      <c r="I45" s="272"/>
      <c r="J45" s="272"/>
      <c r="K45" s="270"/>
    </row>
    <row r="46" spans="2:11" ht="15" customHeight="1">
      <c r="B46" s="273"/>
      <c r="C46" s="275"/>
      <c r="D46" s="275"/>
      <c r="E46" s="272" t="s">
        <v>1549</v>
      </c>
      <c r="F46" s="272"/>
      <c r="G46" s="272"/>
      <c r="H46" s="272"/>
      <c r="I46" s="272"/>
      <c r="J46" s="272"/>
      <c r="K46" s="270"/>
    </row>
    <row r="47" spans="2:11" ht="15" customHeight="1">
      <c r="B47" s="273"/>
      <c r="C47" s="275"/>
      <c r="D47" s="275"/>
      <c r="E47" s="272" t="s">
        <v>1550</v>
      </c>
      <c r="F47" s="272"/>
      <c r="G47" s="272"/>
      <c r="H47" s="272"/>
      <c r="I47" s="272"/>
      <c r="J47" s="272"/>
      <c r="K47" s="270"/>
    </row>
    <row r="48" spans="2:11" ht="15" customHeight="1">
      <c r="B48" s="273"/>
      <c r="C48" s="275"/>
      <c r="D48" s="275"/>
      <c r="E48" s="272" t="s">
        <v>1551</v>
      </c>
      <c r="F48" s="272"/>
      <c r="G48" s="272"/>
      <c r="H48" s="272"/>
      <c r="I48" s="272"/>
      <c r="J48" s="272"/>
      <c r="K48" s="270"/>
    </row>
    <row r="49" spans="2:11" ht="15" customHeight="1">
      <c r="B49" s="273"/>
      <c r="C49" s="275"/>
      <c r="D49" s="272" t="s">
        <v>1552</v>
      </c>
      <c r="E49" s="272"/>
      <c r="F49" s="272"/>
      <c r="G49" s="272"/>
      <c r="H49" s="272"/>
      <c r="I49" s="272"/>
      <c r="J49" s="272"/>
      <c r="K49" s="270"/>
    </row>
    <row r="50" spans="2:11" ht="25.5" customHeight="1">
      <c r="B50" s="268"/>
      <c r="C50" s="269" t="s">
        <v>1553</v>
      </c>
      <c r="D50" s="269"/>
      <c r="E50" s="269"/>
      <c r="F50" s="269"/>
      <c r="G50" s="269"/>
      <c r="H50" s="269"/>
      <c r="I50" s="269"/>
      <c r="J50" s="269"/>
      <c r="K50" s="270"/>
    </row>
    <row r="51" spans="2:11" ht="5.25" customHeight="1">
      <c r="B51" s="268"/>
      <c r="C51" s="271"/>
      <c r="D51" s="271"/>
      <c r="E51" s="271"/>
      <c r="F51" s="271"/>
      <c r="G51" s="271"/>
      <c r="H51" s="271"/>
      <c r="I51" s="271"/>
      <c r="J51" s="271"/>
      <c r="K51" s="270"/>
    </row>
    <row r="52" spans="2:11" ht="15" customHeight="1">
      <c r="B52" s="268"/>
      <c r="C52" s="272" t="s">
        <v>1554</v>
      </c>
      <c r="D52" s="272"/>
      <c r="E52" s="272"/>
      <c r="F52" s="272"/>
      <c r="G52" s="272"/>
      <c r="H52" s="272"/>
      <c r="I52" s="272"/>
      <c r="J52" s="272"/>
      <c r="K52" s="270"/>
    </row>
    <row r="53" spans="2:11" ht="15" customHeight="1">
      <c r="B53" s="268"/>
      <c r="C53" s="272" t="s">
        <v>1555</v>
      </c>
      <c r="D53" s="272"/>
      <c r="E53" s="272"/>
      <c r="F53" s="272"/>
      <c r="G53" s="272"/>
      <c r="H53" s="272"/>
      <c r="I53" s="272"/>
      <c r="J53" s="272"/>
      <c r="K53" s="270"/>
    </row>
    <row r="54" spans="2:11" ht="12.75" customHeight="1">
      <c r="B54" s="268"/>
      <c r="C54" s="274"/>
      <c r="D54" s="274"/>
      <c r="E54" s="274"/>
      <c r="F54" s="274"/>
      <c r="G54" s="274"/>
      <c r="H54" s="274"/>
      <c r="I54" s="274"/>
      <c r="J54" s="274"/>
      <c r="K54" s="270"/>
    </row>
    <row r="55" spans="2:11" ht="15" customHeight="1">
      <c r="B55" s="268"/>
      <c r="C55" s="272" t="s">
        <v>1556</v>
      </c>
      <c r="D55" s="272"/>
      <c r="E55" s="272"/>
      <c r="F55" s="272"/>
      <c r="G55" s="272"/>
      <c r="H55" s="272"/>
      <c r="I55" s="272"/>
      <c r="J55" s="272"/>
      <c r="K55" s="270"/>
    </row>
    <row r="56" spans="2:11" ht="15" customHeight="1">
      <c r="B56" s="268"/>
      <c r="C56" s="275"/>
      <c r="D56" s="272" t="s">
        <v>1557</v>
      </c>
      <c r="E56" s="272"/>
      <c r="F56" s="272"/>
      <c r="G56" s="272"/>
      <c r="H56" s="272"/>
      <c r="I56" s="272"/>
      <c r="J56" s="272"/>
      <c r="K56" s="270"/>
    </row>
    <row r="57" spans="2:11" ht="15" customHeight="1">
      <c r="B57" s="268"/>
      <c r="C57" s="275"/>
      <c r="D57" s="272" t="s">
        <v>1558</v>
      </c>
      <c r="E57" s="272"/>
      <c r="F57" s="272"/>
      <c r="G57" s="272"/>
      <c r="H57" s="272"/>
      <c r="I57" s="272"/>
      <c r="J57" s="272"/>
      <c r="K57" s="270"/>
    </row>
    <row r="58" spans="2:11" ht="15" customHeight="1">
      <c r="B58" s="268"/>
      <c r="C58" s="275"/>
      <c r="D58" s="272" t="s">
        <v>1559</v>
      </c>
      <c r="E58" s="272"/>
      <c r="F58" s="272"/>
      <c r="G58" s="272"/>
      <c r="H58" s="272"/>
      <c r="I58" s="272"/>
      <c r="J58" s="272"/>
      <c r="K58" s="270"/>
    </row>
    <row r="59" spans="2:11" ht="15" customHeight="1">
      <c r="B59" s="268"/>
      <c r="C59" s="275"/>
      <c r="D59" s="272" t="s">
        <v>1560</v>
      </c>
      <c r="E59" s="272"/>
      <c r="F59" s="272"/>
      <c r="G59" s="272"/>
      <c r="H59" s="272"/>
      <c r="I59" s="272"/>
      <c r="J59" s="272"/>
      <c r="K59" s="270"/>
    </row>
    <row r="60" spans="2:11" ht="15" customHeight="1">
      <c r="B60" s="268"/>
      <c r="C60" s="275"/>
      <c r="D60" s="278" t="s">
        <v>1561</v>
      </c>
      <c r="E60" s="278"/>
      <c r="F60" s="278"/>
      <c r="G60" s="278"/>
      <c r="H60" s="278"/>
      <c r="I60" s="278"/>
      <c r="J60" s="278"/>
      <c r="K60" s="270"/>
    </row>
    <row r="61" spans="2:11" ht="15" customHeight="1">
      <c r="B61" s="268"/>
      <c r="C61" s="275"/>
      <c r="D61" s="272" t="s">
        <v>1562</v>
      </c>
      <c r="E61" s="272"/>
      <c r="F61" s="272"/>
      <c r="G61" s="272"/>
      <c r="H61" s="272"/>
      <c r="I61" s="272"/>
      <c r="J61" s="272"/>
      <c r="K61" s="270"/>
    </row>
    <row r="62" spans="2:11" ht="12.75" customHeight="1">
      <c r="B62" s="268"/>
      <c r="C62" s="275"/>
      <c r="D62" s="275"/>
      <c r="E62" s="279"/>
      <c r="F62" s="275"/>
      <c r="G62" s="275"/>
      <c r="H62" s="275"/>
      <c r="I62" s="275"/>
      <c r="J62" s="275"/>
      <c r="K62" s="270"/>
    </row>
    <row r="63" spans="2:11" ht="15" customHeight="1">
      <c r="B63" s="268"/>
      <c r="C63" s="275"/>
      <c r="D63" s="272" t="s">
        <v>1563</v>
      </c>
      <c r="E63" s="272"/>
      <c r="F63" s="272"/>
      <c r="G63" s="272"/>
      <c r="H63" s="272"/>
      <c r="I63" s="272"/>
      <c r="J63" s="272"/>
      <c r="K63" s="270"/>
    </row>
    <row r="64" spans="2:11" ht="15" customHeight="1">
      <c r="B64" s="268"/>
      <c r="C64" s="275"/>
      <c r="D64" s="278" t="s">
        <v>1564</v>
      </c>
      <c r="E64" s="278"/>
      <c r="F64" s="278"/>
      <c r="G64" s="278"/>
      <c r="H64" s="278"/>
      <c r="I64" s="278"/>
      <c r="J64" s="278"/>
      <c r="K64" s="270"/>
    </row>
    <row r="65" spans="2:11" ht="15" customHeight="1">
      <c r="B65" s="268"/>
      <c r="C65" s="275"/>
      <c r="D65" s="272" t="s">
        <v>1565</v>
      </c>
      <c r="E65" s="272"/>
      <c r="F65" s="272"/>
      <c r="G65" s="272"/>
      <c r="H65" s="272"/>
      <c r="I65" s="272"/>
      <c r="J65" s="272"/>
      <c r="K65" s="270"/>
    </row>
    <row r="66" spans="2:11" ht="15" customHeight="1">
      <c r="B66" s="268"/>
      <c r="C66" s="275"/>
      <c r="D66" s="272" t="s">
        <v>1566</v>
      </c>
      <c r="E66" s="272"/>
      <c r="F66" s="272"/>
      <c r="G66" s="272"/>
      <c r="H66" s="272"/>
      <c r="I66" s="272"/>
      <c r="J66" s="272"/>
      <c r="K66" s="270"/>
    </row>
    <row r="67" spans="2:11" ht="15" customHeight="1">
      <c r="B67" s="268"/>
      <c r="C67" s="275"/>
      <c r="D67" s="272" t="s">
        <v>1567</v>
      </c>
      <c r="E67" s="272"/>
      <c r="F67" s="272"/>
      <c r="G67" s="272"/>
      <c r="H67" s="272"/>
      <c r="I67" s="272"/>
      <c r="J67" s="272"/>
      <c r="K67" s="270"/>
    </row>
    <row r="68" spans="2:11" ht="15" customHeight="1">
      <c r="B68" s="268"/>
      <c r="C68" s="275"/>
      <c r="D68" s="272" t="s">
        <v>1568</v>
      </c>
      <c r="E68" s="272"/>
      <c r="F68" s="272"/>
      <c r="G68" s="272"/>
      <c r="H68" s="272"/>
      <c r="I68" s="272"/>
      <c r="J68" s="272"/>
      <c r="K68" s="270"/>
    </row>
    <row r="69" spans="2:11" ht="12.75" customHeight="1">
      <c r="B69" s="280"/>
      <c r="C69" s="281"/>
      <c r="D69" s="281"/>
      <c r="E69" s="281"/>
      <c r="F69" s="281"/>
      <c r="G69" s="281"/>
      <c r="H69" s="281"/>
      <c r="I69" s="281"/>
      <c r="J69" s="281"/>
      <c r="K69" s="282"/>
    </row>
    <row r="70" spans="2:11" ht="18.75" customHeight="1">
      <c r="B70" s="283"/>
      <c r="C70" s="283"/>
      <c r="D70" s="283"/>
      <c r="E70" s="283"/>
      <c r="F70" s="283"/>
      <c r="G70" s="283"/>
      <c r="H70" s="283"/>
      <c r="I70" s="283"/>
      <c r="J70" s="283"/>
      <c r="K70" s="284"/>
    </row>
    <row r="71" spans="2:11" ht="18.75" customHeight="1">
      <c r="B71" s="284"/>
      <c r="C71" s="284"/>
      <c r="D71" s="284"/>
      <c r="E71" s="284"/>
      <c r="F71" s="284"/>
      <c r="G71" s="284"/>
      <c r="H71" s="284"/>
      <c r="I71" s="284"/>
      <c r="J71" s="284"/>
      <c r="K71" s="284"/>
    </row>
    <row r="72" spans="2:11" ht="7.5" customHeight="1">
      <c r="B72" s="285"/>
      <c r="C72" s="286"/>
      <c r="D72" s="286"/>
      <c r="E72" s="286"/>
      <c r="F72" s="286"/>
      <c r="G72" s="286"/>
      <c r="H72" s="286"/>
      <c r="I72" s="286"/>
      <c r="J72" s="286"/>
      <c r="K72" s="287"/>
    </row>
    <row r="73" spans="2:11" ht="45" customHeight="1">
      <c r="B73" s="288"/>
      <c r="C73" s="289" t="s">
        <v>1504</v>
      </c>
      <c r="D73" s="289"/>
      <c r="E73" s="289"/>
      <c r="F73" s="289"/>
      <c r="G73" s="289"/>
      <c r="H73" s="289"/>
      <c r="I73" s="289"/>
      <c r="J73" s="289"/>
      <c r="K73" s="290"/>
    </row>
    <row r="74" spans="2:11" ht="17.25" customHeight="1">
      <c r="B74" s="288"/>
      <c r="C74" s="291" t="s">
        <v>1569</v>
      </c>
      <c r="D74" s="291"/>
      <c r="E74" s="291"/>
      <c r="F74" s="291" t="s">
        <v>1570</v>
      </c>
      <c r="G74" s="292"/>
      <c r="H74" s="291" t="s">
        <v>113</v>
      </c>
      <c r="I74" s="291" t="s">
        <v>59</v>
      </c>
      <c r="J74" s="291" t="s">
        <v>1571</v>
      </c>
      <c r="K74" s="290"/>
    </row>
    <row r="75" spans="2:11" ht="17.25" customHeight="1">
      <c r="B75" s="288"/>
      <c r="C75" s="293" t="s">
        <v>1572</v>
      </c>
      <c r="D75" s="293"/>
      <c r="E75" s="293"/>
      <c r="F75" s="294" t="s">
        <v>1573</v>
      </c>
      <c r="G75" s="295"/>
      <c r="H75" s="293"/>
      <c r="I75" s="293"/>
      <c r="J75" s="293" t="s">
        <v>1574</v>
      </c>
      <c r="K75" s="290"/>
    </row>
    <row r="76" spans="2:11" ht="5.25" customHeight="1">
      <c r="B76" s="288"/>
      <c r="C76" s="296"/>
      <c r="D76" s="296"/>
      <c r="E76" s="296"/>
      <c r="F76" s="296"/>
      <c r="G76" s="297"/>
      <c r="H76" s="296"/>
      <c r="I76" s="296"/>
      <c r="J76" s="296"/>
      <c r="K76" s="290"/>
    </row>
    <row r="77" spans="2:11" ht="15" customHeight="1">
      <c r="B77" s="288"/>
      <c r="C77" s="277" t="s">
        <v>55</v>
      </c>
      <c r="D77" s="296"/>
      <c r="E77" s="296"/>
      <c r="F77" s="298" t="s">
        <v>1575</v>
      </c>
      <c r="G77" s="297"/>
      <c r="H77" s="277" t="s">
        <v>1576</v>
      </c>
      <c r="I77" s="277" t="s">
        <v>1577</v>
      </c>
      <c r="J77" s="277">
        <v>20</v>
      </c>
      <c r="K77" s="290"/>
    </row>
    <row r="78" spans="2:11" ht="15" customHeight="1">
      <c r="B78" s="288"/>
      <c r="C78" s="277" t="s">
        <v>1578</v>
      </c>
      <c r="D78" s="277"/>
      <c r="E78" s="277"/>
      <c r="F78" s="298" t="s">
        <v>1575</v>
      </c>
      <c r="G78" s="297"/>
      <c r="H78" s="277" t="s">
        <v>1579</v>
      </c>
      <c r="I78" s="277" t="s">
        <v>1577</v>
      </c>
      <c r="J78" s="277">
        <v>120</v>
      </c>
      <c r="K78" s="290"/>
    </row>
    <row r="79" spans="2:11" ht="15" customHeight="1">
      <c r="B79" s="299"/>
      <c r="C79" s="277" t="s">
        <v>1580</v>
      </c>
      <c r="D79" s="277"/>
      <c r="E79" s="277"/>
      <c r="F79" s="298" t="s">
        <v>1581</v>
      </c>
      <c r="G79" s="297"/>
      <c r="H79" s="277" t="s">
        <v>1582</v>
      </c>
      <c r="I79" s="277" t="s">
        <v>1577</v>
      </c>
      <c r="J79" s="277">
        <v>50</v>
      </c>
      <c r="K79" s="290"/>
    </row>
    <row r="80" spans="2:11" ht="15" customHeight="1">
      <c r="B80" s="299"/>
      <c r="C80" s="277" t="s">
        <v>1583</v>
      </c>
      <c r="D80" s="277"/>
      <c r="E80" s="277"/>
      <c r="F80" s="298" t="s">
        <v>1575</v>
      </c>
      <c r="G80" s="297"/>
      <c r="H80" s="277" t="s">
        <v>1584</v>
      </c>
      <c r="I80" s="277" t="s">
        <v>1585</v>
      </c>
      <c r="J80" s="277"/>
      <c r="K80" s="290"/>
    </row>
    <row r="81" spans="2:11" ht="15" customHeight="1">
      <c r="B81" s="299"/>
      <c r="C81" s="300" t="s">
        <v>1586</v>
      </c>
      <c r="D81" s="300"/>
      <c r="E81" s="300"/>
      <c r="F81" s="301" t="s">
        <v>1581</v>
      </c>
      <c r="G81" s="300"/>
      <c r="H81" s="300" t="s">
        <v>1587</v>
      </c>
      <c r="I81" s="300" t="s">
        <v>1577</v>
      </c>
      <c r="J81" s="300">
        <v>15</v>
      </c>
      <c r="K81" s="290"/>
    </row>
    <row r="82" spans="2:11" ht="15" customHeight="1">
      <c r="B82" s="299"/>
      <c r="C82" s="300" t="s">
        <v>1588</v>
      </c>
      <c r="D82" s="300"/>
      <c r="E82" s="300"/>
      <c r="F82" s="301" t="s">
        <v>1581</v>
      </c>
      <c r="G82" s="300"/>
      <c r="H82" s="300" t="s">
        <v>1589</v>
      </c>
      <c r="I82" s="300" t="s">
        <v>1577</v>
      </c>
      <c r="J82" s="300">
        <v>15</v>
      </c>
      <c r="K82" s="290"/>
    </row>
    <row r="83" spans="2:11" ht="15" customHeight="1">
      <c r="B83" s="299"/>
      <c r="C83" s="300" t="s">
        <v>1590</v>
      </c>
      <c r="D83" s="300"/>
      <c r="E83" s="300"/>
      <c r="F83" s="301" t="s">
        <v>1581</v>
      </c>
      <c r="G83" s="300"/>
      <c r="H83" s="300" t="s">
        <v>1591</v>
      </c>
      <c r="I83" s="300" t="s">
        <v>1577</v>
      </c>
      <c r="J83" s="300">
        <v>20</v>
      </c>
      <c r="K83" s="290"/>
    </row>
    <row r="84" spans="2:11" ht="15" customHeight="1">
      <c r="B84" s="299"/>
      <c r="C84" s="300" t="s">
        <v>1592</v>
      </c>
      <c r="D84" s="300"/>
      <c r="E84" s="300"/>
      <c r="F84" s="301" t="s">
        <v>1581</v>
      </c>
      <c r="G84" s="300"/>
      <c r="H84" s="300" t="s">
        <v>1593</v>
      </c>
      <c r="I84" s="300" t="s">
        <v>1577</v>
      </c>
      <c r="J84" s="300">
        <v>20</v>
      </c>
      <c r="K84" s="290"/>
    </row>
    <row r="85" spans="2:11" ht="15" customHeight="1">
      <c r="B85" s="299"/>
      <c r="C85" s="277" t="s">
        <v>1594</v>
      </c>
      <c r="D85" s="277"/>
      <c r="E85" s="277"/>
      <c r="F85" s="298" t="s">
        <v>1581</v>
      </c>
      <c r="G85" s="297"/>
      <c r="H85" s="277" t="s">
        <v>1595</v>
      </c>
      <c r="I85" s="277" t="s">
        <v>1577</v>
      </c>
      <c r="J85" s="277">
        <v>50</v>
      </c>
      <c r="K85" s="290"/>
    </row>
    <row r="86" spans="2:11" ht="15" customHeight="1">
      <c r="B86" s="299"/>
      <c r="C86" s="277" t="s">
        <v>1596</v>
      </c>
      <c r="D86" s="277"/>
      <c r="E86" s="277"/>
      <c r="F86" s="298" t="s">
        <v>1581</v>
      </c>
      <c r="G86" s="297"/>
      <c r="H86" s="277" t="s">
        <v>1597</v>
      </c>
      <c r="I86" s="277" t="s">
        <v>1577</v>
      </c>
      <c r="J86" s="277">
        <v>20</v>
      </c>
      <c r="K86" s="290"/>
    </row>
    <row r="87" spans="2:11" ht="15" customHeight="1">
      <c r="B87" s="299"/>
      <c r="C87" s="277" t="s">
        <v>1598</v>
      </c>
      <c r="D87" s="277"/>
      <c r="E87" s="277"/>
      <c r="F87" s="298" t="s">
        <v>1581</v>
      </c>
      <c r="G87" s="297"/>
      <c r="H87" s="277" t="s">
        <v>1599</v>
      </c>
      <c r="I87" s="277" t="s">
        <v>1577</v>
      </c>
      <c r="J87" s="277">
        <v>20</v>
      </c>
      <c r="K87" s="290"/>
    </row>
    <row r="88" spans="2:11" ht="15" customHeight="1">
      <c r="B88" s="299"/>
      <c r="C88" s="277" t="s">
        <v>1600</v>
      </c>
      <c r="D88" s="277"/>
      <c r="E88" s="277"/>
      <c r="F88" s="298" t="s">
        <v>1581</v>
      </c>
      <c r="G88" s="297"/>
      <c r="H88" s="277" t="s">
        <v>1601</v>
      </c>
      <c r="I88" s="277" t="s">
        <v>1577</v>
      </c>
      <c r="J88" s="277">
        <v>50</v>
      </c>
      <c r="K88" s="290"/>
    </row>
    <row r="89" spans="2:11" ht="15" customHeight="1">
      <c r="B89" s="299"/>
      <c r="C89" s="277" t="s">
        <v>1602</v>
      </c>
      <c r="D89" s="277"/>
      <c r="E89" s="277"/>
      <c r="F89" s="298" t="s">
        <v>1581</v>
      </c>
      <c r="G89" s="297"/>
      <c r="H89" s="277" t="s">
        <v>1602</v>
      </c>
      <c r="I89" s="277" t="s">
        <v>1577</v>
      </c>
      <c r="J89" s="277">
        <v>50</v>
      </c>
      <c r="K89" s="290"/>
    </row>
    <row r="90" spans="2:11" ht="15" customHeight="1">
      <c r="B90" s="299"/>
      <c r="C90" s="277" t="s">
        <v>119</v>
      </c>
      <c r="D90" s="277"/>
      <c r="E90" s="277"/>
      <c r="F90" s="298" t="s">
        <v>1581</v>
      </c>
      <c r="G90" s="297"/>
      <c r="H90" s="277" t="s">
        <v>1603</v>
      </c>
      <c r="I90" s="277" t="s">
        <v>1577</v>
      </c>
      <c r="J90" s="277">
        <v>255</v>
      </c>
      <c r="K90" s="290"/>
    </row>
    <row r="91" spans="2:11" ht="15" customHeight="1">
      <c r="B91" s="299"/>
      <c r="C91" s="277" t="s">
        <v>1604</v>
      </c>
      <c r="D91" s="277"/>
      <c r="E91" s="277"/>
      <c r="F91" s="298" t="s">
        <v>1575</v>
      </c>
      <c r="G91" s="297"/>
      <c r="H91" s="277" t="s">
        <v>1605</v>
      </c>
      <c r="I91" s="277" t="s">
        <v>1606</v>
      </c>
      <c r="J91" s="277"/>
      <c r="K91" s="290"/>
    </row>
    <row r="92" spans="2:11" ht="15" customHeight="1">
      <c r="B92" s="299"/>
      <c r="C92" s="277" t="s">
        <v>1607</v>
      </c>
      <c r="D92" s="277"/>
      <c r="E92" s="277"/>
      <c r="F92" s="298" t="s">
        <v>1575</v>
      </c>
      <c r="G92" s="297"/>
      <c r="H92" s="277" t="s">
        <v>1608</v>
      </c>
      <c r="I92" s="277" t="s">
        <v>1609</v>
      </c>
      <c r="J92" s="277"/>
      <c r="K92" s="290"/>
    </row>
    <row r="93" spans="2:11" ht="15" customHeight="1">
      <c r="B93" s="299"/>
      <c r="C93" s="277" t="s">
        <v>1610</v>
      </c>
      <c r="D93" s="277"/>
      <c r="E93" s="277"/>
      <c r="F93" s="298" t="s">
        <v>1575</v>
      </c>
      <c r="G93" s="297"/>
      <c r="H93" s="277" t="s">
        <v>1610</v>
      </c>
      <c r="I93" s="277" t="s">
        <v>1609</v>
      </c>
      <c r="J93" s="277"/>
      <c r="K93" s="290"/>
    </row>
    <row r="94" spans="2:11" ht="15" customHeight="1">
      <c r="B94" s="299"/>
      <c r="C94" s="277" t="s">
        <v>40</v>
      </c>
      <c r="D94" s="277"/>
      <c r="E94" s="277"/>
      <c r="F94" s="298" t="s">
        <v>1575</v>
      </c>
      <c r="G94" s="297"/>
      <c r="H94" s="277" t="s">
        <v>1611</v>
      </c>
      <c r="I94" s="277" t="s">
        <v>1609</v>
      </c>
      <c r="J94" s="277"/>
      <c r="K94" s="290"/>
    </row>
    <row r="95" spans="2:11" ht="15" customHeight="1">
      <c r="B95" s="299"/>
      <c r="C95" s="277" t="s">
        <v>50</v>
      </c>
      <c r="D95" s="277"/>
      <c r="E95" s="277"/>
      <c r="F95" s="298" t="s">
        <v>1575</v>
      </c>
      <c r="G95" s="297"/>
      <c r="H95" s="277" t="s">
        <v>1612</v>
      </c>
      <c r="I95" s="277" t="s">
        <v>1609</v>
      </c>
      <c r="J95" s="277"/>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4"/>
      <c r="C98" s="284"/>
      <c r="D98" s="284"/>
      <c r="E98" s="284"/>
      <c r="F98" s="284"/>
      <c r="G98" s="284"/>
      <c r="H98" s="284"/>
      <c r="I98" s="284"/>
      <c r="J98" s="284"/>
      <c r="K98" s="284"/>
    </row>
    <row r="99" spans="2:11" ht="7.5" customHeight="1">
      <c r="B99" s="285"/>
      <c r="C99" s="286"/>
      <c r="D99" s="286"/>
      <c r="E99" s="286"/>
      <c r="F99" s="286"/>
      <c r="G99" s="286"/>
      <c r="H99" s="286"/>
      <c r="I99" s="286"/>
      <c r="J99" s="286"/>
      <c r="K99" s="287"/>
    </row>
    <row r="100" spans="2:11" ht="45" customHeight="1">
      <c r="B100" s="288"/>
      <c r="C100" s="289" t="s">
        <v>1613</v>
      </c>
      <c r="D100" s="289"/>
      <c r="E100" s="289"/>
      <c r="F100" s="289"/>
      <c r="G100" s="289"/>
      <c r="H100" s="289"/>
      <c r="I100" s="289"/>
      <c r="J100" s="289"/>
      <c r="K100" s="290"/>
    </row>
    <row r="101" spans="2:11" ht="17.25" customHeight="1">
      <c r="B101" s="288"/>
      <c r="C101" s="291" t="s">
        <v>1569</v>
      </c>
      <c r="D101" s="291"/>
      <c r="E101" s="291"/>
      <c r="F101" s="291" t="s">
        <v>1570</v>
      </c>
      <c r="G101" s="292"/>
      <c r="H101" s="291" t="s">
        <v>113</v>
      </c>
      <c r="I101" s="291" t="s">
        <v>59</v>
      </c>
      <c r="J101" s="291" t="s">
        <v>1571</v>
      </c>
      <c r="K101" s="290"/>
    </row>
    <row r="102" spans="2:11" ht="17.25" customHeight="1">
      <c r="B102" s="288"/>
      <c r="C102" s="293" t="s">
        <v>1572</v>
      </c>
      <c r="D102" s="293"/>
      <c r="E102" s="293"/>
      <c r="F102" s="294" t="s">
        <v>1573</v>
      </c>
      <c r="G102" s="295"/>
      <c r="H102" s="293"/>
      <c r="I102" s="293"/>
      <c r="J102" s="293" t="s">
        <v>1574</v>
      </c>
      <c r="K102" s="290"/>
    </row>
    <row r="103" spans="2:11" ht="5.25" customHeight="1">
      <c r="B103" s="288"/>
      <c r="C103" s="291"/>
      <c r="D103" s="291"/>
      <c r="E103" s="291"/>
      <c r="F103" s="291"/>
      <c r="G103" s="307"/>
      <c r="H103" s="291"/>
      <c r="I103" s="291"/>
      <c r="J103" s="291"/>
      <c r="K103" s="290"/>
    </row>
    <row r="104" spans="2:11" ht="15" customHeight="1">
      <c r="B104" s="288"/>
      <c r="C104" s="277" t="s">
        <v>55</v>
      </c>
      <c r="D104" s="296"/>
      <c r="E104" s="296"/>
      <c r="F104" s="298" t="s">
        <v>1575</v>
      </c>
      <c r="G104" s="307"/>
      <c r="H104" s="277" t="s">
        <v>1614</v>
      </c>
      <c r="I104" s="277" t="s">
        <v>1577</v>
      </c>
      <c r="J104" s="277">
        <v>20</v>
      </c>
      <c r="K104" s="290"/>
    </row>
    <row r="105" spans="2:11" ht="15" customHeight="1">
      <c r="B105" s="288"/>
      <c r="C105" s="277" t="s">
        <v>1578</v>
      </c>
      <c r="D105" s="277"/>
      <c r="E105" s="277"/>
      <c r="F105" s="298" t="s">
        <v>1575</v>
      </c>
      <c r="G105" s="277"/>
      <c r="H105" s="277" t="s">
        <v>1614</v>
      </c>
      <c r="I105" s="277" t="s">
        <v>1577</v>
      </c>
      <c r="J105" s="277">
        <v>120</v>
      </c>
      <c r="K105" s="290"/>
    </row>
    <row r="106" spans="2:11" ht="15" customHeight="1">
      <c r="B106" s="299"/>
      <c r="C106" s="277" t="s">
        <v>1580</v>
      </c>
      <c r="D106" s="277"/>
      <c r="E106" s="277"/>
      <c r="F106" s="298" t="s">
        <v>1581</v>
      </c>
      <c r="G106" s="277"/>
      <c r="H106" s="277" t="s">
        <v>1614</v>
      </c>
      <c r="I106" s="277" t="s">
        <v>1577</v>
      </c>
      <c r="J106" s="277">
        <v>50</v>
      </c>
      <c r="K106" s="290"/>
    </row>
    <row r="107" spans="2:11" ht="15" customHeight="1">
      <c r="B107" s="299"/>
      <c r="C107" s="277" t="s">
        <v>1583</v>
      </c>
      <c r="D107" s="277"/>
      <c r="E107" s="277"/>
      <c r="F107" s="298" t="s">
        <v>1575</v>
      </c>
      <c r="G107" s="277"/>
      <c r="H107" s="277" t="s">
        <v>1614</v>
      </c>
      <c r="I107" s="277" t="s">
        <v>1585</v>
      </c>
      <c r="J107" s="277"/>
      <c r="K107" s="290"/>
    </row>
    <row r="108" spans="2:11" ht="15" customHeight="1">
      <c r="B108" s="299"/>
      <c r="C108" s="277" t="s">
        <v>1594</v>
      </c>
      <c r="D108" s="277"/>
      <c r="E108" s="277"/>
      <c r="F108" s="298" t="s">
        <v>1581</v>
      </c>
      <c r="G108" s="277"/>
      <c r="H108" s="277" t="s">
        <v>1614</v>
      </c>
      <c r="I108" s="277" t="s">
        <v>1577</v>
      </c>
      <c r="J108" s="277">
        <v>50</v>
      </c>
      <c r="K108" s="290"/>
    </row>
    <row r="109" spans="2:11" ht="15" customHeight="1">
      <c r="B109" s="299"/>
      <c r="C109" s="277" t="s">
        <v>1602</v>
      </c>
      <c r="D109" s="277"/>
      <c r="E109" s="277"/>
      <c r="F109" s="298" t="s">
        <v>1581</v>
      </c>
      <c r="G109" s="277"/>
      <c r="H109" s="277" t="s">
        <v>1614</v>
      </c>
      <c r="I109" s="277" t="s">
        <v>1577</v>
      </c>
      <c r="J109" s="277">
        <v>50</v>
      </c>
      <c r="K109" s="290"/>
    </row>
    <row r="110" spans="2:11" ht="15" customHeight="1">
      <c r="B110" s="299"/>
      <c r="C110" s="277" t="s">
        <v>1600</v>
      </c>
      <c r="D110" s="277"/>
      <c r="E110" s="277"/>
      <c r="F110" s="298" t="s">
        <v>1581</v>
      </c>
      <c r="G110" s="277"/>
      <c r="H110" s="277" t="s">
        <v>1614</v>
      </c>
      <c r="I110" s="277" t="s">
        <v>1577</v>
      </c>
      <c r="J110" s="277">
        <v>50</v>
      </c>
      <c r="K110" s="290"/>
    </row>
    <row r="111" spans="2:11" ht="15" customHeight="1">
      <c r="B111" s="299"/>
      <c r="C111" s="277" t="s">
        <v>55</v>
      </c>
      <c r="D111" s="277"/>
      <c r="E111" s="277"/>
      <c r="F111" s="298" t="s">
        <v>1575</v>
      </c>
      <c r="G111" s="277"/>
      <c r="H111" s="277" t="s">
        <v>1615</v>
      </c>
      <c r="I111" s="277" t="s">
        <v>1577</v>
      </c>
      <c r="J111" s="277">
        <v>20</v>
      </c>
      <c r="K111" s="290"/>
    </row>
    <row r="112" spans="2:11" ht="15" customHeight="1">
      <c r="B112" s="299"/>
      <c r="C112" s="277" t="s">
        <v>1616</v>
      </c>
      <c r="D112" s="277"/>
      <c r="E112" s="277"/>
      <c r="F112" s="298" t="s">
        <v>1575</v>
      </c>
      <c r="G112" s="277"/>
      <c r="H112" s="277" t="s">
        <v>1617</v>
      </c>
      <c r="I112" s="277" t="s">
        <v>1577</v>
      </c>
      <c r="J112" s="277">
        <v>120</v>
      </c>
      <c r="K112" s="290"/>
    </row>
    <row r="113" spans="2:11" ht="15" customHeight="1">
      <c r="B113" s="299"/>
      <c r="C113" s="277" t="s">
        <v>40</v>
      </c>
      <c r="D113" s="277"/>
      <c r="E113" s="277"/>
      <c r="F113" s="298" t="s">
        <v>1575</v>
      </c>
      <c r="G113" s="277"/>
      <c r="H113" s="277" t="s">
        <v>1618</v>
      </c>
      <c r="I113" s="277" t="s">
        <v>1609</v>
      </c>
      <c r="J113" s="277"/>
      <c r="K113" s="290"/>
    </row>
    <row r="114" spans="2:11" ht="15" customHeight="1">
      <c r="B114" s="299"/>
      <c r="C114" s="277" t="s">
        <v>50</v>
      </c>
      <c r="D114" s="277"/>
      <c r="E114" s="277"/>
      <c r="F114" s="298" t="s">
        <v>1575</v>
      </c>
      <c r="G114" s="277"/>
      <c r="H114" s="277" t="s">
        <v>1619</v>
      </c>
      <c r="I114" s="277" t="s">
        <v>1609</v>
      </c>
      <c r="J114" s="277"/>
      <c r="K114" s="290"/>
    </row>
    <row r="115" spans="2:11" ht="15" customHeight="1">
      <c r="B115" s="299"/>
      <c r="C115" s="277" t="s">
        <v>59</v>
      </c>
      <c r="D115" s="277"/>
      <c r="E115" s="277"/>
      <c r="F115" s="298" t="s">
        <v>1575</v>
      </c>
      <c r="G115" s="277"/>
      <c r="H115" s="277" t="s">
        <v>1620</v>
      </c>
      <c r="I115" s="277" t="s">
        <v>1621</v>
      </c>
      <c r="J115" s="277"/>
      <c r="K115" s="290"/>
    </row>
    <row r="116" spans="2:11" ht="15" customHeight="1">
      <c r="B116" s="302"/>
      <c r="C116" s="308"/>
      <c r="D116" s="308"/>
      <c r="E116" s="308"/>
      <c r="F116" s="308"/>
      <c r="G116" s="308"/>
      <c r="H116" s="308"/>
      <c r="I116" s="308"/>
      <c r="J116" s="308"/>
      <c r="K116" s="304"/>
    </row>
    <row r="117" spans="2:11" ht="18.75" customHeight="1">
      <c r="B117" s="309"/>
      <c r="C117" s="274"/>
      <c r="D117" s="274"/>
      <c r="E117" s="274"/>
      <c r="F117" s="310"/>
      <c r="G117" s="274"/>
      <c r="H117" s="274"/>
      <c r="I117" s="274"/>
      <c r="J117" s="274"/>
      <c r="K117" s="309"/>
    </row>
    <row r="118" spans="2:11" ht="18.75" customHeight="1">
      <c r="B118" s="284"/>
      <c r="C118" s="284"/>
      <c r="D118" s="284"/>
      <c r="E118" s="284"/>
      <c r="F118" s="284"/>
      <c r="G118" s="284"/>
      <c r="H118" s="284"/>
      <c r="I118" s="284"/>
      <c r="J118" s="284"/>
      <c r="K118" s="284"/>
    </row>
    <row r="119" spans="2:11" ht="7.5" customHeight="1">
      <c r="B119" s="311"/>
      <c r="C119" s="312"/>
      <c r="D119" s="312"/>
      <c r="E119" s="312"/>
      <c r="F119" s="312"/>
      <c r="G119" s="312"/>
      <c r="H119" s="312"/>
      <c r="I119" s="312"/>
      <c r="J119" s="312"/>
      <c r="K119" s="313"/>
    </row>
    <row r="120" spans="2:11" ht="45" customHeight="1">
      <c r="B120" s="314"/>
      <c r="C120" s="265" t="s">
        <v>1622</v>
      </c>
      <c r="D120" s="265"/>
      <c r="E120" s="265"/>
      <c r="F120" s="265"/>
      <c r="G120" s="265"/>
      <c r="H120" s="265"/>
      <c r="I120" s="265"/>
      <c r="J120" s="265"/>
      <c r="K120" s="315"/>
    </row>
    <row r="121" spans="2:11" ht="17.25" customHeight="1">
      <c r="B121" s="316"/>
      <c r="C121" s="291" t="s">
        <v>1569</v>
      </c>
      <c r="D121" s="291"/>
      <c r="E121" s="291"/>
      <c r="F121" s="291" t="s">
        <v>1570</v>
      </c>
      <c r="G121" s="292"/>
      <c r="H121" s="291" t="s">
        <v>113</v>
      </c>
      <c r="I121" s="291" t="s">
        <v>59</v>
      </c>
      <c r="J121" s="291" t="s">
        <v>1571</v>
      </c>
      <c r="K121" s="317"/>
    </row>
    <row r="122" spans="2:11" ht="17.25" customHeight="1">
      <c r="B122" s="316"/>
      <c r="C122" s="293" t="s">
        <v>1572</v>
      </c>
      <c r="D122" s="293"/>
      <c r="E122" s="293"/>
      <c r="F122" s="294" t="s">
        <v>1573</v>
      </c>
      <c r="G122" s="295"/>
      <c r="H122" s="293"/>
      <c r="I122" s="293"/>
      <c r="J122" s="293" t="s">
        <v>1574</v>
      </c>
      <c r="K122" s="317"/>
    </row>
    <row r="123" spans="2:11" ht="5.25" customHeight="1">
      <c r="B123" s="318"/>
      <c r="C123" s="296"/>
      <c r="D123" s="296"/>
      <c r="E123" s="296"/>
      <c r="F123" s="296"/>
      <c r="G123" s="277"/>
      <c r="H123" s="296"/>
      <c r="I123" s="296"/>
      <c r="J123" s="296"/>
      <c r="K123" s="319"/>
    </row>
    <row r="124" spans="2:11" ht="15" customHeight="1">
      <c r="B124" s="318"/>
      <c r="C124" s="277" t="s">
        <v>1578</v>
      </c>
      <c r="D124" s="296"/>
      <c r="E124" s="296"/>
      <c r="F124" s="298" t="s">
        <v>1575</v>
      </c>
      <c r="G124" s="277"/>
      <c r="H124" s="277" t="s">
        <v>1614</v>
      </c>
      <c r="I124" s="277" t="s">
        <v>1577</v>
      </c>
      <c r="J124" s="277">
        <v>120</v>
      </c>
      <c r="K124" s="320"/>
    </row>
    <row r="125" spans="2:11" ht="15" customHeight="1">
      <c r="B125" s="318"/>
      <c r="C125" s="277" t="s">
        <v>1623</v>
      </c>
      <c r="D125" s="277"/>
      <c r="E125" s="277"/>
      <c r="F125" s="298" t="s">
        <v>1575</v>
      </c>
      <c r="G125" s="277"/>
      <c r="H125" s="277" t="s">
        <v>1624</v>
      </c>
      <c r="I125" s="277" t="s">
        <v>1577</v>
      </c>
      <c r="J125" s="277" t="s">
        <v>1625</v>
      </c>
      <c r="K125" s="320"/>
    </row>
    <row r="126" spans="2:11" ht="15" customHeight="1">
      <c r="B126" s="318"/>
      <c r="C126" s="277" t="s">
        <v>1524</v>
      </c>
      <c r="D126" s="277"/>
      <c r="E126" s="277"/>
      <c r="F126" s="298" t="s">
        <v>1575</v>
      </c>
      <c r="G126" s="277"/>
      <c r="H126" s="277" t="s">
        <v>1626</v>
      </c>
      <c r="I126" s="277" t="s">
        <v>1577</v>
      </c>
      <c r="J126" s="277" t="s">
        <v>1625</v>
      </c>
      <c r="K126" s="320"/>
    </row>
    <row r="127" spans="2:11" ht="15" customHeight="1">
      <c r="B127" s="318"/>
      <c r="C127" s="277" t="s">
        <v>1586</v>
      </c>
      <c r="D127" s="277"/>
      <c r="E127" s="277"/>
      <c r="F127" s="298" t="s">
        <v>1581</v>
      </c>
      <c r="G127" s="277"/>
      <c r="H127" s="277" t="s">
        <v>1587</v>
      </c>
      <c r="I127" s="277" t="s">
        <v>1577</v>
      </c>
      <c r="J127" s="277">
        <v>15</v>
      </c>
      <c r="K127" s="320"/>
    </row>
    <row r="128" spans="2:11" ht="15" customHeight="1">
      <c r="B128" s="318"/>
      <c r="C128" s="300" t="s">
        <v>1588</v>
      </c>
      <c r="D128" s="300"/>
      <c r="E128" s="300"/>
      <c r="F128" s="301" t="s">
        <v>1581</v>
      </c>
      <c r="G128" s="300"/>
      <c r="H128" s="300" t="s">
        <v>1589</v>
      </c>
      <c r="I128" s="300" t="s">
        <v>1577</v>
      </c>
      <c r="J128" s="300">
        <v>15</v>
      </c>
      <c r="K128" s="320"/>
    </row>
    <row r="129" spans="2:11" ht="15" customHeight="1">
      <c r="B129" s="318"/>
      <c r="C129" s="300" t="s">
        <v>1590</v>
      </c>
      <c r="D129" s="300"/>
      <c r="E129" s="300"/>
      <c r="F129" s="301" t="s">
        <v>1581</v>
      </c>
      <c r="G129" s="300"/>
      <c r="H129" s="300" t="s">
        <v>1591</v>
      </c>
      <c r="I129" s="300" t="s">
        <v>1577</v>
      </c>
      <c r="J129" s="300">
        <v>20</v>
      </c>
      <c r="K129" s="320"/>
    </row>
    <row r="130" spans="2:11" ht="15" customHeight="1">
      <c r="B130" s="318"/>
      <c r="C130" s="300" t="s">
        <v>1592</v>
      </c>
      <c r="D130" s="300"/>
      <c r="E130" s="300"/>
      <c r="F130" s="301" t="s">
        <v>1581</v>
      </c>
      <c r="G130" s="300"/>
      <c r="H130" s="300" t="s">
        <v>1593</v>
      </c>
      <c r="I130" s="300" t="s">
        <v>1577</v>
      </c>
      <c r="J130" s="300">
        <v>20</v>
      </c>
      <c r="K130" s="320"/>
    </row>
    <row r="131" spans="2:11" ht="15" customHeight="1">
      <c r="B131" s="318"/>
      <c r="C131" s="277" t="s">
        <v>1580</v>
      </c>
      <c r="D131" s="277"/>
      <c r="E131" s="277"/>
      <c r="F131" s="298" t="s">
        <v>1581</v>
      </c>
      <c r="G131" s="277"/>
      <c r="H131" s="277" t="s">
        <v>1614</v>
      </c>
      <c r="I131" s="277" t="s">
        <v>1577</v>
      </c>
      <c r="J131" s="277">
        <v>50</v>
      </c>
      <c r="K131" s="320"/>
    </row>
    <row r="132" spans="2:11" ht="15" customHeight="1">
      <c r="B132" s="318"/>
      <c r="C132" s="277" t="s">
        <v>1594</v>
      </c>
      <c r="D132" s="277"/>
      <c r="E132" s="277"/>
      <c r="F132" s="298" t="s">
        <v>1581</v>
      </c>
      <c r="G132" s="277"/>
      <c r="H132" s="277" t="s">
        <v>1614</v>
      </c>
      <c r="I132" s="277" t="s">
        <v>1577</v>
      </c>
      <c r="J132" s="277">
        <v>50</v>
      </c>
      <c r="K132" s="320"/>
    </row>
    <row r="133" spans="2:11" ht="15" customHeight="1">
      <c r="B133" s="318"/>
      <c r="C133" s="277" t="s">
        <v>1600</v>
      </c>
      <c r="D133" s="277"/>
      <c r="E133" s="277"/>
      <c r="F133" s="298" t="s">
        <v>1581</v>
      </c>
      <c r="G133" s="277"/>
      <c r="H133" s="277" t="s">
        <v>1614</v>
      </c>
      <c r="I133" s="277" t="s">
        <v>1577</v>
      </c>
      <c r="J133" s="277">
        <v>50</v>
      </c>
      <c r="K133" s="320"/>
    </row>
    <row r="134" spans="2:11" ht="15" customHeight="1">
      <c r="B134" s="318"/>
      <c r="C134" s="277" t="s">
        <v>1602</v>
      </c>
      <c r="D134" s="277"/>
      <c r="E134" s="277"/>
      <c r="F134" s="298" t="s">
        <v>1581</v>
      </c>
      <c r="G134" s="277"/>
      <c r="H134" s="277" t="s">
        <v>1614</v>
      </c>
      <c r="I134" s="277" t="s">
        <v>1577</v>
      </c>
      <c r="J134" s="277">
        <v>50</v>
      </c>
      <c r="K134" s="320"/>
    </row>
    <row r="135" spans="2:11" ht="15" customHeight="1">
      <c r="B135" s="318"/>
      <c r="C135" s="277" t="s">
        <v>119</v>
      </c>
      <c r="D135" s="277"/>
      <c r="E135" s="277"/>
      <c r="F135" s="298" t="s">
        <v>1581</v>
      </c>
      <c r="G135" s="277"/>
      <c r="H135" s="277" t="s">
        <v>1627</v>
      </c>
      <c r="I135" s="277" t="s">
        <v>1577</v>
      </c>
      <c r="J135" s="277">
        <v>255</v>
      </c>
      <c r="K135" s="320"/>
    </row>
    <row r="136" spans="2:11" ht="15" customHeight="1">
      <c r="B136" s="318"/>
      <c r="C136" s="277" t="s">
        <v>1604</v>
      </c>
      <c r="D136" s="277"/>
      <c r="E136" s="277"/>
      <c r="F136" s="298" t="s">
        <v>1575</v>
      </c>
      <c r="G136" s="277"/>
      <c r="H136" s="277" t="s">
        <v>1628</v>
      </c>
      <c r="I136" s="277" t="s">
        <v>1606</v>
      </c>
      <c r="J136" s="277"/>
      <c r="K136" s="320"/>
    </row>
    <row r="137" spans="2:11" ht="15" customHeight="1">
      <c r="B137" s="318"/>
      <c r="C137" s="277" t="s">
        <v>1607</v>
      </c>
      <c r="D137" s="277"/>
      <c r="E137" s="277"/>
      <c r="F137" s="298" t="s">
        <v>1575</v>
      </c>
      <c r="G137" s="277"/>
      <c r="H137" s="277" t="s">
        <v>1629</v>
      </c>
      <c r="I137" s="277" t="s">
        <v>1609</v>
      </c>
      <c r="J137" s="277"/>
      <c r="K137" s="320"/>
    </row>
    <row r="138" spans="2:11" ht="15" customHeight="1">
      <c r="B138" s="318"/>
      <c r="C138" s="277" t="s">
        <v>1610</v>
      </c>
      <c r="D138" s="277"/>
      <c r="E138" s="277"/>
      <c r="F138" s="298" t="s">
        <v>1575</v>
      </c>
      <c r="G138" s="277"/>
      <c r="H138" s="277" t="s">
        <v>1610</v>
      </c>
      <c r="I138" s="277" t="s">
        <v>1609</v>
      </c>
      <c r="J138" s="277"/>
      <c r="K138" s="320"/>
    </row>
    <row r="139" spans="2:11" ht="15" customHeight="1">
      <c r="B139" s="318"/>
      <c r="C139" s="277" t="s">
        <v>40</v>
      </c>
      <c r="D139" s="277"/>
      <c r="E139" s="277"/>
      <c r="F139" s="298" t="s">
        <v>1575</v>
      </c>
      <c r="G139" s="277"/>
      <c r="H139" s="277" t="s">
        <v>1630</v>
      </c>
      <c r="I139" s="277" t="s">
        <v>1609</v>
      </c>
      <c r="J139" s="277"/>
      <c r="K139" s="320"/>
    </row>
    <row r="140" spans="2:11" ht="15" customHeight="1">
      <c r="B140" s="318"/>
      <c r="C140" s="277" t="s">
        <v>1631</v>
      </c>
      <c r="D140" s="277"/>
      <c r="E140" s="277"/>
      <c r="F140" s="298" t="s">
        <v>1575</v>
      </c>
      <c r="G140" s="277"/>
      <c r="H140" s="277" t="s">
        <v>1632</v>
      </c>
      <c r="I140" s="277" t="s">
        <v>1609</v>
      </c>
      <c r="J140" s="277"/>
      <c r="K140" s="320"/>
    </row>
    <row r="141" spans="2:11" ht="15" customHeight="1">
      <c r="B141" s="321"/>
      <c r="C141" s="322"/>
      <c r="D141" s="322"/>
      <c r="E141" s="322"/>
      <c r="F141" s="322"/>
      <c r="G141" s="322"/>
      <c r="H141" s="322"/>
      <c r="I141" s="322"/>
      <c r="J141" s="322"/>
      <c r="K141" s="323"/>
    </row>
    <row r="142" spans="2:11" ht="18.75" customHeight="1">
      <c r="B142" s="274"/>
      <c r="C142" s="274"/>
      <c r="D142" s="274"/>
      <c r="E142" s="274"/>
      <c r="F142" s="310"/>
      <c r="G142" s="274"/>
      <c r="H142" s="274"/>
      <c r="I142" s="274"/>
      <c r="J142" s="274"/>
      <c r="K142" s="274"/>
    </row>
    <row r="143" spans="2:11" ht="18.75" customHeight="1">
      <c r="B143" s="284"/>
      <c r="C143" s="284"/>
      <c r="D143" s="284"/>
      <c r="E143" s="284"/>
      <c r="F143" s="284"/>
      <c r="G143" s="284"/>
      <c r="H143" s="284"/>
      <c r="I143" s="284"/>
      <c r="J143" s="284"/>
      <c r="K143" s="284"/>
    </row>
    <row r="144" spans="2:11" ht="7.5" customHeight="1">
      <c r="B144" s="285"/>
      <c r="C144" s="286"/>
      <c r="D144" s="286"/>
      <c r="E144" s="286"/>
      <c r="F144" s="286"/>
      <c r="G144" s="286"/>
      <c r="H144" s="286"/>
      <c r="I144" s="286"/>
      <c r="J144" s="286"/>
      <c r="K144" s="287"/>
    </row>
    <row r="145" spans="2:11" ht="45" customHeight="1">
      <c r="B145" s="288"/>
      <c r="C145" s="289" t="s">
        <v>1633</v>
      </c>
      <c r="D145" s="289"/>
      <c r="E145" s="289"/>
      <c r="F145" s="289"/>
      <c r="G145" s="289"/>
      <c r="H145" s="289"/>
      <c r="I145" s="289"/>
      <c r="J145" s="289"/>
      <c r="K145" s="290"/>
    </row>
    <row r="146" spans="2:11" ht="17.25" customHeight="1">
      <c r="B146" s="288"/>
      <c r="C146" s="291" t="s">
        <v>1569</v>
      </c>
      <c r="D146" s="291"/>
      <c r="E146" s="291"/>
      <c r="F146" s="291" t="s">
        <v>1570</v>
      </c>
      <c r="G146" s="292"/>
      <c r="H146" s="291" t="s">
        <v>113</v>
      </c>
      <c r="I146" s="291" t="s">
        <v>59</v>
      </c>
      <c r="J146" s="291" t="s">
        <v>1571</v>
      </c>
      <c r="K146" s="290"/>
    </row>
    <row r="147" spans="2:11" ht="17.25" customHeight="1">
      <c r="B147" s="288"/>
      <c r="C147" s="293" t="s">
        <v>1572</v>
      </c>
      <c r="D147" s="293"/>
      <c r="E147" s="293"/>
      <c r="F147" s="294" t="s">
        <v>1573</v>
      </c>
      <c r="G147" s="295"/>
      <c r="H147" s="293"/>
      <c r="I147" s="293"/>
      <c r="J147" s="293" t="s">
        <v>1574</v>
      </c>
      <c r="K147" s="290"/>
    </row>
    <row r="148" spans="2:11" ht="5.25" customHeight="1">
      <c r="B148" s="299"/>
      <c r="C148" s="296"/>
      <c r="D148" s="296"/>
      <c r="E148" s="296"/>
      <c r="F148" s="296"/>
      <c r="G148" s="297"/>
      <c r="H148" s="296"/>
      <c r="I148" s="296"/>
      <c r="J148" s="296"/>
      <c r="K148" s="320"/>
    </row>
    <row r="149" spans="2:11" ht="15" customHeight="1">
      <c r="B149" s="299"/>
      <c r="C149" s="324" t="s">
        <v>1578</v>
      </c>
      <c r="D149" s="277"/>
      <c r="E149" s="277"/>
      <c r="F149" s="325" t="s">
        <v>1575</v>
      </c>
      <c r="G149" s="277"/>
      <c r="H149" s="324" t="s">
        <v>1614</v>
      </c>
      <c r="I149" s="324" t="s">
        <v>1577</v>
      </c>
      <c r="J149" s="324">
        <v>120</v>
      </c>
      <c r="K149" s="320"/>
    </row>
    <row r="150" spans="2:11" ht="15" customHeight="1">
      <c r="B150" s="299"/>
      <c r="C150" s="324" t="s">
        <v>1623</v>
      </c>
      <c r="D150" s="277"/>
      <c r="E150" s="277"/>
      <c r="F150" s="325" t="s">
        <v>1575</v>
      </c>
      <c r="G150" s="277"/>
      <c r="H150" s="324" t="s">
        <v>1634</v>
      </c>
      <c r="I150" s="324" t="s">
        <v>1577</v>
      </c>
      <c r="J150" s="324" t="s">
        <v>1625</v>
      </c>
      <c r="K150" s="320"/>
    </row>
    <row r="151" spans="2:11" ht="15" customHeight="1">
      <c r="B151" s="299"/>
      <c r="C151" s="324" t="s">
        <v>1524</v>
      </c>
      <c r="D151" s="277"/>
      <c r="E151" s="277"/>
      <c r="F151" s="325" t="s">
        <v>1575</v>
      </c>
      <c r="G151" s="277"/>
      <c r="H151" s="324" t="s">
        <v>1635</v>
      </c>
      <c r="I151" s="324" t="s">
        <v>1577</v>
      </c>
      <c r="J151" s="324" t="s">
        <v>1625</v>
      </c>
      <c r="K151" s="320"/>
    </row>
    <row r="152" spans="2:11" ht="15" customHeight="1">
      <c r="B152" s="299"/>
      <c r="C152" s="324" t="s">
        <v>1580</v>
      </c>
      <c r="D152" s="277"/>
      <c r="E152" s="277"/>
      <c r="F152" s="325" t="s">
        <v>1581</v>
      </c>
      <c r="G152" s="277"/>
      <c r="H152" s="324" t="s">
        <v>1614</v>
      </c>
      <c r="I152" s="324" t="s">
        <v>1577</v>
      </c>
      <c r="J152" s="324">
        <v>50</v>
      </c>
      <c r="K152" s="320"/>
    </row>
    <row r="153" spans="2:11" ht="15" customHeight="1">
      <c r="B153" s="299"/>
      <c r="C153" s="324" t="s">
        <v>1583</v>
      </c>
      <c r="D153" s="277"/>
      <c r="E153" s="277"/>
      <c r="F153" s="325" t="s">
        <v>1575</v>
      </c>
      <c r="G153" s="277"/>
      <c r="H153" s="324" t="s">
        <v>1614</v>
      </c>
      <c r="I153" s="324" t="s">
        <v>1585</v>
      </c>
      <c r="J153" s="324"/>
      <c r="K153" s="320"/>
    </row>
    <row r="154" spans="2:11" ht="15" customHeight="1">
      <c r="B154" s="299"/>
      <c r="C154" s="324" t="s">
        <v>1594</v>
      </c>
      <c r="D154" s="277"/>
      <c r="E154" s="277"/>
      <c r="F154" s="325" t="s">
        <v>1581</v>
      </c>
      <c r="G154" s="277"/>
      <c r="H154" s="324" t="s">
        <v>1614</v>
      </c>
      <c r="I154" s="324" t="s">
        <v>1577</v>
      </c>
      <c r="J154" s="324">
        <v>50</v>
      </c>
      <c r="K154" s="320"/>
    </row>
    <row r="155" spans="2:11" ht="15" customHeight="1">
      <c r="B155" s="299"/>
      <c r="C155" s="324" t="s">
        <v>1602</v>
      </c>
      <c r="D155" s="277"/>
      <c r="E155" s="277"/>
      <c r="F155" s="325" t="s">
        <v>1581</v>
      </c>
      <c r="G155" s="277"/>
      <c r="H155" s="324" t="s">
        <v>1614</v>
      </c>
      <c r="I155" s="324" t="s">
        <v>1577</v>
      </c>
      <c r="J155" s="324">
        <v>50</v>
      </c>
      <c r="K155" s="320"/>
    </row>
    <row r="156" spans="2:11" ht="15" customHeight="1">
      <c r="B156" s="299"/>
      <c r="C156" s="324" t="s">
        <v>1600</v>
      </c>
      <c r="D156" s="277"/>
      <c r="E156" s="277"/>
      <c r="F156" s="325" t="s">
        <v>1581</v>
      </c>
      <c r="G156" s="277"/>
      <c r="H156" s="324" t="s">
        <v>1614</v>
      </c>
      <c r="I156" s="324" t="s">
        <v>1577</v>
      </c>
      <c r="J156" s="324">
        <v>50</v>
      </c>
      <c r="K156" s="320"/>
    </row>
    <row r="157" spans="2:11" ht="15" customHeight="1">
      <c r="B157" s="299"/>
      <c r="C157" s="324" t="s">
        <v>101</v>
      </c>
      <c r="D157" s="277"/>
      <c r="E157" s="277"/>
      <c r="F157" s="325" t="s">
        <v>1575</v>
      </c>
      <c r="G157" s="277"/>
      <c r="H157" s="324" t="s">
        <v>1636</v>
      </c>
      <c r="I157" s="324" t="s">
        <v>1577</v>
      </c>
      <c r="J157" s="324" t="s">
        <v>1637</v>
      </c>
      <c r="K157" s="320"/>
    </row>
    <row r="158" spans="2:11" ht="15" customHeight="1">
      <c r="B158" s="299"/>
      <c r="C158" s="324" t="s">
        <v>1638</v>
      </c>
      <c r="D158" s="277"/>
      <c r="E158" s="277"/>
      <c r="F158" s="325" t="s">
        <v>1575</v>
      </c>
      <c r="G158" s="277"/>
      <c r="H158" s="324" t="s">
        <v>1639</v>
      </c>
      <c r="I158" s="324" t="s">
        <v>1609</v>
      </c>
      <c r="J158" s="324"/>
      <c r="K158" s="320"/>
    </row>
    <row r="159" spans="2:11" ht="15" customHeight="1">
      <c r="B159" s="326"/>
      <c r="C159" s="308"/>
      <c r="D159" s="308"/>
      <c r="E159" s="308"/>
      <c r="F159" s="308"/>
      <c r="G159" s="308"/>
      <c r="H159" s="308"/>
      <c r="I159" s="308"/>
      <c r="J159" s="308"/>
      <c r="K159" s="327"/>
    </row>
    <row r="160" spans="2:11" ht="18.75" customHeight="1">
      <c r="B160" s="274"/>
      <c r="C160" s="277"/>
      <c r="D160" s="277"/>
      <c r="E160" s="277"/>
      <c r="F160" s="298"/>
      <c r="G160" s="277"/>
      <c r="H160" s="277"/>
      <c r="I160" s="277"/>
      <c r="J160" s="277"/>
      <c r="K160" s="274"/>
    </row>
    <row r="161" spans="2:11" ht="18.75" customHeight="1">
      <c r="B161" s="284"/>
      <c r="C161" s="284"/>
      <c r="D161" s="284"/>
      <c r="E161" s="284"/>
      <c r="F161" s="284"/>
      <c r="G161" s="284"/>
      <c r="H161" s="284"/>
      <c r="I161" s="284"/>
      <c r="J161" s="284"/>
      <c r="K161" s="284"/>
    </row>
    <row r="162" spans="2:11" ht="7.5" customHeight="1">
      <c r="B162" s="261"/>
      <c r="C162" s="262"/>
      <c r="D162" s="262"/>
      <c r="E162" s="262"/>
      <c r="F162" s="262"/>
      <c r="G162" s="262"/>
      <c r="H162" s="262"/>
      <c r="I162" s="262"/>
      <c r="J162" s="262"/>
      <c r="K162" s="263"/>
    </row>
    <row r="163" spans="2:11" ht="45" customHeight="1">
      <c r="B163" s="264"/>
      <c r="C163" s="265" t="s">
        <v>1640</v>
      </c>
      <c r="D163" s="265"/>
      <c r="E163" s="265"/>
      <c r="F163" s="265"/>
      <c r="G163" s="265"/>
      <c r="H163" s="265"/>
      <c r="I163" s="265"/>
      <c r="J163" s="265"/>
      <c r="K163" s="266"/>
    </row>
    <row r="164" spans="2:11" ht="17.25" customHeight="1">
      <c r="B164" s="264"/>
      <c r="C164" s="291" t="s">
        <v>1569</v>
      </c>
      <c r="D164" s="291"/>
      <c r="E164" s="291"/>
      <c r="F164" s="291" t="s">
        <v>1570</v>
      </c>
      <c r="G164" s="328"/>
      <c r="H164" s="329" t="s">
        <v>113</v>
      </c>
      <c r="I164" s="329" t="s">
        <v>59</v>
      </c>
      <c r="J164" s="291" t="s">
        <v>1571</v>
      </c>
      <c r="K164" s="266"/>
    </row>
    <row r="165" spans="2:11" ht="17.25" customHeight="1">
      <c r="B165" s="268"/>
      <c r="C165" s="293" t="s">
        <v>1572</v>
      </c>
      <c r="D165" s="293"/>
      <c r="E165" s="293"/>
      <c r="F165" s="294" t="s">
        <v>1573</v>
      </c>
      <c r="G165" s="330"/>
      <c r="H165" s="331"/>
      <c r="I165" s="331"/>
      <c r="J165" s="293" t="s">
        <v>1574</v>
      </c>
      <c r="K165" s="270"/>
    </row>
    <row r="166" spans="2:11" ht="5.25" customHeight="1">
      <c r="B166" s="299"/>
      <c r="C166" s="296"/>
      <c r="D166" s="296"/>
      <c r="E166" s="296"/>
      <c r="F166" s="296"/>
      <c r="G166" s="297"/>
      <c r="H166" s="296"/>
      <c r="I166" s="296"/>
      <c r="J166" s="296"/>
      <c r="K166" s="320"/>
    </row>
    <row r="167" spans="2:11" ht="15" customHeight="1">
      <c r="B167" s="299"/>
      <c r="C167" s="277" t="s">
        <v>1578</v>
      </c>
      <c r="D167" s="277"/>
      <c r="E167" s="277"/>
      <c r="F167" s="298" t="s">
        <v>1575</v>
      </c>
      <c r="G167" s="277"/>
      <c r="H167" s="277" t="s">
        <v>1614</v>
      </c>
      <c r="I167" s="277" t="s">
        <v>1577</v>
      </c>
      <c r="J167" s="277">
        <v>120</v>
      </c>
      <c r="K167" s="320"/>
    </row>
    <row r="168" spans="2:11" ht="15" customHeight="1">
      <c r="B168" s="299"/>
      <c r="C168" s="277" t="s">
        <v>1623</v>
      </c>
      <c r="D168" s="277"/>
      <c r="E168" s="277"/>
      <c r="F168" s="298" t="s">
        <v>1575</v>
      </c>
      <c r="G168" s="277"/>
      <c r="H168" s="277" t="s">
        <v>1624</v>
      </c>
      <c r="I168" s="277" t="s">
        <v>1577</v>
      </c>
      <c r="J168" s="277" t="s">
        <v>1625</v>
      </c>
      <c r="K168" s="320"/>
    </row>
    <row r="169" spans="2:11" ht="15" customHeight="1">
      <c r="B169" s="299"/>
      <c r="C169" s="277" t="s">
        <v>1524</v>
      </c>
      <c r="D169" s="277"/>
      <c r="E169" s="277"/>
      <c r="F169" s="298" t="s">
        <v>1575</v>
      </c>
      <c r="G169" s="277"/>
      <c r="H169" s="277" t="s">
        <v>1641</v>
      </c>
      <c r="I169" s="277" t="s">
        <v>1577</v>
      </c>
      <c r="J169" s="277" t="s">
        <v>1625</v>
      </c>
      <c r="K169" s="320"/>
    </row>
    <row r="170" spans="2:11" ht="15" customHeight="1">
      <c r="B170" s="299"/>
      <c r="C170" s="277" t="s">
        <v>1580</v>
      </c>
      <c r="D170" s="277"/>
      <c r="E170" s="277"/>
      <c r="F170" s="298" t="s">
        <v>1581</v>
      </c>
      <c r="G170" s="277"/>
      <c r="H170" s="277" t="s">
        <v>1641</v>
      </c>
      <c r="I170" s="277" t="s">
        <v>1577</v>
      </c>
      <c r="J170" s="277">
        <v>50</v>
      </c>
      <c r="K170" s="320"/>
    </row>
    <row r="171" spans="2:11" ht="15" customHeight="1">
      <c r="B171" s="299"/>
      <c r="C171" s="277" t="s">
        <v>1583</v>
      </c>
      <c r="D171" s="277"/>
      <c r="E171" s="277"/>
      <c r="F171" s="298" t="s">
        <v>1575</v>
      </c>
      <c r="G171" s="277"/>
      <c r="H171" s="277" t="s">
        <v>1641</v>
      </c>
      <c r="I171" s="277" t="s">
        <v>1585</v>
      </c>
      <c r="J171" s="277"/>
      <c r="K171" s="320"/>
    </row>
    <row r="172" spans="2:11" ht="15" customHeight="1">
      <c r="B172" s="299"/>
      <c r="C172" s="277" t="s">
        <v>1594</v>
      </c>
      <c r="D172" s="277"/>
      <c r="E172" s="277"/>
      <c r="F172" s="298" t="s">
        <v>1581</v>
      </c>
      <c r="G172" s="277"/>
      <c r="H172" s="277" t="s">
        <v>1641</v>
      </c>
      <c r="I172" s="277" t="s">
        <v>1577</v>
      </c>
      <c r="J172" s="277">
        <v>50</v>
      </c>
      <c r="K172" s="320"/>
    </row>
    <row r="173" spans="2:11" ht="15" customHeight="1">
      <c r="B173" s="299"/>
      <c r="C173" s="277" t="s">
        <v>1602</v>
      </c>
      <c r="D173" s="277"/>
      <c r="E173" s="277"/>
      <c r="F173" s="298" t="s">
        <v>1581</v>
      </c>
      <c r="G173" s="277"/>
      <c r="H173" s="277" t="s">
        <v>1641</v>
      </c>
      <c r="I173" s="277" t="s">
        <v>1577</v>
      </c>
      <c r="J173" s="277">
        <v>50</v>
      </c>
      <c r="K173" s="320"/>
    </row>
    <row r="174" spans="2:11" ht="15" customHeight="1">
      <c r="B174" s="299"/>
      <c r="C174" s="277" t="s">
        <v>1600</v>
      </c>
      <c r="D174" s="277"/>
      <c r="E174" s="277"/>
      <c r="F174" s="298" t="s">
        <v>1581</v>
      </c>
      <c r="G174" s="277"/>
      <c r="H174" s="277" t="s">
        <v>1641</v>
      </c>
      <c r="I174" s="277" t="s">
        <v>1577</v>
      </c>
      <c r="J174" s="277">
        <v>50</v>
      </c>
      <c r="K174" s="320"/>
    </row>
    <row r="175" spans="2:11" ht="15" customHeight="1">
      <c r="B175" s="299"/>
      <c r="C175" s="277" t="s">
        <v>112</v>
      </c>
      <c r="D175" s="277"/>
      <c r="E175" s="277"/>
      <c r="F175" s="298" t="s">
        <v>1575</v>
      </c>
      <c r="G175" s="277"/>
      <c r="H175" s="277" t="s">
        <v>1642</v>
      </c>
      <c r="I175" s="277" t="s">
        <v>1643</v>
      </c>
      <c r="J175" s="277"/>
      <c r="K175" s="320"/>
    </row>
    <row r="176" spans="2:11" ht="15" customHeight="1">
      <c r="B176" s="299"/>
      <c r="C176" s="277" t="s">
        <v>59</v>
      </c>
      <c r="D176" s="277"/>
      <c r="E176" s="277"/>
      <c r="F176" s="298" t="s">
        <v>1575</v>
      </c>
      <c r="G176" s="277"/>
      <c r="H176" s="277" t="s">
        <v>1644</v>
      </c>
      <c r="I176" s="277" t="s">
        <v>1645</v>
      </c>
      <c r="J176" s="277">
        <v>1</v>
      </c>
      <c r="K176" s="320"/>
    </row>
    <row r="177" spans="2:11" ht="15" customHeight="1">
      <c r="B177" s="299"/>
      <c r="C177" s="277" t="s">
        <v>55</v>
      </c>
      <c r="D177" s="277"/>
      <c r="E177" s="277"/>
      <c r="F177" s="298" t="s">
        <v>1575</v>
      </c>
      <c r="G177" s="277"/>
      <c r="H177" s="277" t="s">
        <v>1646</v>
      </c>
      <c r="I177" s="277" t="s">
        <v>1577</v>
      </c>
      <c r="J177" s="277">
        <v>20</v>
      </c>
      <c r="K177" s="320"/>
    </row>
    <row r="178" spans="2:11" ht="15" customHeight="1">
      <c r="B178" s="299"/>
      <c r="C178" s="277" t="s">
        <v>113</v>
      </c>
      <c r="D178" s="277"/>
      <c r="E178" s="277"/>
      <c r="F178" s="298" t="s">
        <v>1575</v>
      </c>
      <c r="G178" s="277"/>
      <c r="H178" s="277" t="s">
        <v>1647</v>
      </c>
      <c r="I178" s="277" t="s">
        <v>1577</v>
      </c>
      <c r="J178" s="277">
        <v>255</v>
      </c>
      <c r="K178" s="320"/>
    </row>
    <row r="179" spans="2:11" ht="15" customHeight="1">
      <c r="B179" s="299"/>
      <c r="C179" s="277" t="s">
        <v>114</v>
      </c>
      <c r="D179" s="277"/>
      <c r="E179" s="277"/>
      <c r="F179" s="298" t="s">
        <v>1575</v>
      </c>
      <c r="G179" s="277"/>
      <c r="H179" s="277" t="s">
        <v>1540</v>
      </c>
      <c r="I179" s="277" t="s">
        <v>1577</v>
      </c>
      <c r="J179" s="277">
        <v>10</v>
      </c>
      <c r="K179" s="320"/>
    </row>
    <row r="180" spans="2:11" ht="15" customHeight="1">
      <c r="B180" s="299"/>
      <c r="C180" s="277" t="s">
        <v>115</v>
      </c>
      <c r="D180" s="277"/>
      <c r="E180" s="277"/>
      <c r="F180" s="298" t="s">
        <v>1575</v>
      </c>
      <c r="G180" s="277"/>
      <c r="H180" s="277" t="s">
        <v>1648</v>
      </c>
      <c r="I180" s="277" t="s">
        <v>1609</v>
      </c>
      <c r="J180" s="277"/>
      <c r="K180" s="320"/>
    </row>
    <row r="181" spans="2:11" ht="15" customHeight="1">
      <c r="B181" s="299"/>
      <c r="C181" s="277" t="s">
        <v>1649</v>
      </c>
      <c r="D181" s="277"/>
      <c r="E181" s="277"/>
      <c r="F181" s="298" t="s">
        <v>1575</v>
      </c>
      <c r="G181" s="277"/>
      <c r="H181" s="277" t="s">
        <v>1650</v>
      </c>
      <c r="I181" s="277" t="s">
        <v>1609</v>
      </c>
      <c r="J181" s="277"/>
      <c r="K181" s="320"/>
    </row>
    <row r="182" spans="2:11" ht="15" customHeight="1">
      <c r="B182" s="299"/>
      <c r="C182" s="277" t="s">
        <v>1638</v>
      </c>
      <c r="D182" s="277"/>
      <c r="E182" s="277"/>
      <c r="F182" s="298" t="s">
        <v>1575</v>
      </c>
      <c r="G182" s="277"/>
      <c r="H182" s="277" t="s">
        <v>1651</v>
      </c>
      <c r="I182" s="277" t="s">
        <v>1609</v>
      </c>
      <c r="J182" s="277"/>
      <c r="K182" s="320"/>
    </row>
    <row r="183" spans="2:11" ht="15" customHeight="1">
      <c r="B183" s="299"/>
      <c r="C183" s="277" t="s">
        <v>118</v>
      </c>
      <c r="D183" s="277"/>
      <c r="E183" s="277"/>
      <c r="F183" s="298" t="s">
        <v>1581</v>
      </c>
      <c r="G183" s="277"/>
      <c r="H183" s="277" t="s">
        <v>1652</v>
      </c>
      <c r="I183" s="277" t="s">
        <v>1577</v>
      </c>
      <c r="J183" s="277">
        <v>50</v>
      </c>
      <c r="K183" s="320"/>
    </row>
    <row r="184" spans="2:11" ht="15" customHeight="1">
      <c r="B184" s="326"/>
      <c r="C184" s="308"/>
      <c r="D184" s="308"/>
      <c r="E184" s="308"/>
      <c r="F184" s="308"/>
      <c r="G184" s="308"/>
      <c r="H184" s="308"/>
      <c r="I184" s="308"/>
      <c r="J184" s="308"/>
      <c r="K184" s="327"/>
    </row>
    <row r="185" spans="2:11" ht="18.75" customHeight="1">
      <c r="B185" s="274"/>
      <c r="C185" s="277"/>
      <c r="D185" s="277"/>
      <c r="E185" s="277"/>
      <c r="F185" s="298"/>
      <c r="G185" s="277"/>
      <c r="H185" s="277"/>
      <c r="I185" s="277"/>
      <c r="J185" s="277"/>
      <c r="K185" s="274"/>
    </row>
    <row r="186" spans="2:11" ht="18.75" customHeight="1">
      <c r="B186" s="284"/>
      <c r="C186" s="284"/>
      <c r="D186" s="284"/>
      <c r="E186" s="284"/>
      <c r="F186" s="284"/>
      <c r="G186" s="284"/>
      <c r="H186" s="284"/>
      <c r="I186" s="284"/>
      <c r="J186" s="284"/>
      <c r="K186" s="284"/>
    </row>
    <row r="187" spans="2:11" ht="13.5">
      <c r="B187" s="261"/>
      <c r="C187" s="262"/>
      <c r="D187" s="262"/>
      <c r="E187" s="262"/>
      <c r="F187" s="262"/>
      <c r="G187" s="262"/>
      <c r="H187" s="262"/>
      <c r="I187" s="262"/>
      <c r="J187" s="262"/>
      <c r="K187" s="263"/>
    </row>
    <row r="188" spans="2:11" ht="21">
      <c r="B188" s="264"/>
      <c r="C188" s="265" t="s">
        <v>1653</v>
      </c>
      <c r="D188" s="265"/>
      <c r="E188" s="265"/>
      <c r="F188" s="265"/>
      <c r="G188" s="265"/>
      <c r="H188" s="265"/>
      <c r="I188" s="265"/>
      <c r="J188" s="265"/>
      <c r="K188" s="266"/>
    </row>
    <row r="189" spans="2:11" ht="25.5" customHeight="1">
      <c r="B189" s="264"/>
      <c r="C189" s="332" t="s">
        <v>1654</v>
      </c>
      <c r="D189" s="332"/>
      <c r="E189" s="332"/>
      <c r="F189" s="332" t="s">
        <v>1655</v>
      </c>
      <c r="G189" s="333"/>
      <c r="H189" s="334" t="s">
        <v>1656</v>
      </c>
      <c r="I189" s="334"/>
      <c r="J189" s="334"/>
      <c r="K189" s="266"/>
    </row>
    <row r="190" spans="2:11" ht="5.25" customHeight="1">
      <c r="B190" s="299"/>
      <c r="C190" s="296"/>
      <c r="D190" s="296"/>
      <c r="E190" s="296"/>
      <c r="F190" s="296"/>
      <c r="G190" s="277"/>
      <c r="H190" s="296"/>
      <c r="I190" s="296"/>
      <c r="J190" s="296"/>
      <c r="K190" s="320"/>
    </row>
    <row r="191" spans="2:11" ht="15" customHeight="1">
      <c r="B191" s="299"/>
      <c r="C191" s="277" t="s">
        <v>1657</v>
      </c>
      <c r="D191" s="277"/>
      <c r="E191" s="277"/>
      <c r="F191" s="298" t="s">
        <v>45</v>
      </c>
      <c r="G191" s="277"/>
      <c r="H191" s="335" t="s">
        <v>1658</v>
      </c>
      <c r="I191" s="335"/>
      <c r="J191" s="335"/>
      <c r="K191" s="320"/>
    </row>
    <row r="192" spans="2:11" ht="15" customHeight="1">
      <c r="B192" s="299"/>
      <c r="C192" s="305"/>
      <c r="D192" s="277"/>
      <c r="E192" s="277"/>
      <c r="F192" s="298" t="s">
        <v>46</v>
      </c>
      <c r="G192" s="277"/>
      <c r="H192" s="335" t="s">
        <v>1659</v>
      </c>
      <c r="I192" s="335"/>
      <c r="J192" s="335"/>
      <c r="K192" s="320"/>
    </row>
    <row r="193" spans="2:11" ht="15" customHeight="1">
      <c r="B193" s="299"/>
      <c r="C193" s="305"/>
      <c r="D193" s="277"/>
      <c r="E193" s="277"/>
      <c r="F193" s="298" t="s">
        <v>49</v>
      </c>
      <c r="G193" s="277"/>
      <c r="H193" s="335" t="s">
        <v>1660</v>
      </c>
      <c r="I193" s="335"/>
      <c r="J193" s="335"/>
      <c r="K193" s="320"/>
    </row>
    <row r="194" spans="2:11" ht="15" customHeight="1">
      <c r="B194" s="299"/>
      <c r="C194" s="277"/>
      <c r="D194" s="277"/>
      <c r="E194" s="277"/>
      <c r="F194" s="298" t="s">
        <v>47</v>
      </c>
      <c r="G194" s="277"/>
      <c r="H194" s="335" t="s">
        <v>1661</v>
      </c>
      <c r="I194" s="335"/>
      <c r="J194" s="335"/>
      <c r="K194" s="320"/>
    </row>
    <row r="195" spans="2:11" ht="15" customHeight="1">
      <c r="B195" s="299"/>
      <c r="C195" s="277"/>
      <c r="D195" s="277"/>
      <c r="E195" s="277"/>
      <c r="F195" s="298" t="s">
        <v>48</v>
      </c>
      <c r="G195" s="277"/>
      <c r="H195" s="335" t="s">
        <v>1662</v>
      </c>
      <c r="I195" s="335"/>
      <c r="J195" s="335"/>
      <c r="K195" s="320"/>
    </row>
    <row r="196" spans="2:11" ht="15" customHeight="1">
      <c r="B196" s="299"/>
      <c r="C196" s="277"/>
      <c r="D196" s="277"/>
      <c r="E196" s="277"/>
      <c r="F196" s="298"/>
      <c r="G196" s="277"/>
      <c r="H196" s="277"/>
      <c r="I196" s="277"/>
      <c r="J196" s="277"/>
      <c r="K196" s="320"/>
    </row>
    <row r="197" spans="2:11" ht="15" customHeight="1">
      <c r="B197" s="299"/>
      <c r="C197" s="277" t="s">
        <v>1621</v>
      </c>
      <c r="D197" s="277"/>
      <c r="E197" s="277"/>
      <c r="F197" s="298" t="s">
        <v>79</v>
      </c>
      <c r="G197" s="277"/>
      <c r="H197" s="335" t="s">
        <v>1663</v>
      </c>
      <c r="I197" s="335"/>
      <c r="J197" s="335"/>
      <c r="K197" s="320"/>
    </row>
    <row r="198" spans="2:11" ht="15" customHeight="1">
      <c r="B198" s="299"/>
      <c r="C198" s="305"/>
      <c r="D198" s="277"/>
      <c r="E198" s="277"/>
      <c r="F198" s="298" t="s">
        <v>1518</v>
      </c>
      <c r="G198" s="277"/>
      <c r="H198" s="335" t="s">
        <v>1519</v>
      </c>
      <c r="I198" s="335"/>
      <c r="J198" s="335"/>
      <c r="K198" s="320"/>
    </row>
    <row r="199" spans="2:11" ht="15" customHeight="1">
      <c r="B199" s="299"/>
      <c r="C199" s="277"/>
      <c r="D199" s="277"/>
      <c r="E199" s="277"/>
      <c r="F199" s="298" t="s">
        <v>1516</v>
      </c>
      <c r="G199" s="277"/>
      <c r="H199" s="335" t="s">
        <v>1664</v>
      </c>
      <c r="I199" s="335"/>
      <c r="J199" s="335"/>
      <c r="K199" s="320"/>
    </row>
    <row r="200" spans="2:11" ht="15" customHeight="1">
      <c r="B200" s="336"/>
      <c r="C200" s="305"/>
      <c r="D200" s="305"/>
      <c r="E200" s="305"/>
      <c r="F200" s="298" t="s">
        <v>1520</v>
      </c>
      <c r="G200" s="283"/>
      <c r="H200" s="337" t="s">
        <v>1521</v>
      </c>
      <c r="I200" s="337"/>
      <c r="J200" s="337"/>
      <c r="K200" s="338"/>
    </row>
    <row r="201" spans="2:11" ht="15" customHeight="1">
      <c r="B201" s="336"/>
      <c r="C201" s="305"/>
      <c r="D201" s="305"/>
      <c r="E201" s="305"/>
      <c r="F201" s="298" t="s">
        <v>1522</v>
      </c>
      <c r="G201" s="283"/>
      <c r="H201" s="337" t="s">
        <v>1481</v>
      </c>
      <c r="I201" s="337"/>
      <c r="J201" s="337"/>
      <c r="K201" s="338"/>
    </row>
    <row r="202" spans="2:11" ht="15" customHeight="1">
      <c r="B202" s="336"/>
      <c r="C202" s="305"/>
      <c r="D202" s="305"/>
      <c r="E202" s="305"/>
      <c r="F202" s="339"/>
      <c r="G202" s="283"/>
      <c r="H202" s="340"/>
      <c r="I202" s="340"/>
      <c r="J202" s="340"/>
      <c r="K202" s="338"/>
    </row>
    <row r="203" spans="2:11" ht="15" customHeight="1">
      <c r="B203" s="336"/>
      <c r="C203" s="277" t="s">
        <v>1645</v>
      </c>
      <c r="D203" s="305"/>
      <c r="E203" s="305"/>
      <c r="F203" s="298">
        <v>1</v>
      </c>
      <c r="G203" s="283"/>
      <c r="H203" s="337" t="s">
        <v>1665</v>
      </c>
      <c r="I203" s="337"/>
      <c r="J203" s="337"/>
      <c r="K203" s="338"/>
    </row>
    <row r="204" spans="2:11" ht="15" customHeight="1">
      <c r="B204" s="336"/>
      <c r="C204" s="305"/>
      <c r="D204" s="305"/>
      <c r="E204" s="305"/>
      <c r="F204" s="298">
        <v>2</v>
      </c>
      <c r="G204" s="283"/>
      <c r="H204" s="337" t="s">
        <v>1666</v>
      </c>
      <c r="I204" s="337"/>
      <c r="J204" s="337"/>
      <c r="K204" s="338"/>
    </row>
    <row r="205" spans="2:11" ht="15" customHeight="1">
      <c r="B205" s="336"/>
      <c r="C205" s="305"/>
      <c r="D205" s="305"/>
      <c r="E205" s="305"/>
      <c r="F205" s="298">
        <v>3</v>
      </c>
      <c r="G205" s="283"/>
      <c r="H205" s="337" t="s">
        <v>1667</v>
      </c>
      <c r="I205" s="337"/>
      <c r="J205" s="337"/>
      <c r="K205" s="338"/>
    </row>
    <row r="206" spans="2:11" ht="15" customHeight="1">
      <c r="B206" s="336"/>
      <c r="C206" s="305"/>
      <c r="D206" s="305"/>
      <c r="E206" s="305"/>
      <c r="F206" s="298">
        <v>4</v>
      </c>
      <c r="G206" s="283"/>
      <c r="H206" s="337" t="s">
        <v>1668</v>
      </c>
      <c r="I206" s="337"/>
      <c r="J206" s="337"/>
      <c r="K206" s="338"/>
    </row>
    <row r="207" spans="2:11" ht="12.75" customHeight="1">
      <c r="B207" s="341"/>
      <c r="C207" s="342"/>
      <c r="D207" s="342"/>
      <c r="E207" s="342"/>
      <c r="F207" s="342"/>
      <c r="G207" s="342"/>
      <c r="H207" s="342"/>
      <c r="I207" s="342"/>
      <c r="J207" s="342"/>
      <c r="K207" s="343"/>
    </row>
  </sheetData>
  <sheetProtection/>
  <mergeCells count="77">
    <mergeCell ref="H201:J201"/>
    <mergeCell ref="H203:J203"/>
    <mergeCell ref="H204:J204"/>
    <mergeCell ref="H205:J205"/>
    <mergeCell ref="H206:J206"/>
    <mergeCell ref="H194:J194"/>
    <mergeCell ref="H195:J195"/>
    <mergeCell ref="H197:J197"/>
    <mergeCell ref="H198:J198"/>
    <mergeCell ref="H199:J199"/>
    <mergeCell ref="H200:J200"/>
    <mergeCell ref="C163:J163"/>
    <mergeCell ref="C188:J188"/>
    <mergeCell ref="H189:J189"/>
    <mergeCell ref="H191:J191"/>
    <mergeCell ref="H192:J192"/>
    <mergeCell ref="H193:J193"/>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cp:lastModifiedBy>
  <dcterms:modified xsi:type="dcterms:W3CDTF">2016-02-11T09:15:28Z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