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1"/>
  </bookViews>
  <sheets>
    <sheet name="Rekapitulace stavby" sheetId="1" r:id="rId1"/>
    <sheet name="01 - Stavební objekt" sheetId="2" r:id="rId2"/>
    <sheet name="02 - Vedlejší a ostatní n..." sheetId="3" r:id="rId3"/>
    <sheet name="Pokyny pro vyplnění" sheetId="4" r:id="rId4"/>
  </sheets>
  <definedNames>
    <definedName name="_xlnm._FilterDatabase" localSheetId="1" hidden="1">'01 - Stavební objekt'!$C$101:$K$101</definedName>
    <definedName name="_xlnm._FilterDatabase" localSheetId="2" hidden="1">'02 - Vedlejší a ostatní n...'!$C$77:$K$77</definedName>
    <definedName name="_xlnm.Print_Titles" localSheetId="1">'01 - Stavební objekt'!$101:$101</definedName>
    <definedName name="_xlnm.Print_Titles" localSheetId="2">'02 - Vedlejší a ostatní n...'!$77:$77</definedName>
    <definedName name="_xlnm.Print_Titles" localSheetId="0">'Rekapitulace stavby'!$49:$49</definedName>
    <definedName name="_xlnm.Print_Area" localSheetId="1">'01 - Stavební objekt'!$C$4:$J$36,'01 - Stavební objekt'!$C$42:$J$83,'01 - Stavební objekt'!$C$89:$K$1481</definedName>
    <definedName name="_xlnm.Print_Area" localSheetId="2">'02 - Vedlejší a ostatní n...'!$C$4:$J$36,'02 - Vedlejší a ostatní n...'!$C$42:$J$59,'02 - Vedlejší a ostatní n...'!$C$65:$K$87</definedName>
    <definedName name="_xlnm.Print_Area" localSheetId="3">'Pokyny pro vyplnění'!$B$2:$K$69,'Pokyny pro vyplnění'!$B$72:$K$116,'Pokyny pro vyplnění'!$B$119:$K$184,'Pokyny pro vyplnění'!$B$187:$K$207</definedName>
    <definedName name="_xlnm.Print_Area" localSheetId="0">'Rekapitulace stavby'!$D$4:$AO$33,'Rekapitulace stavby'!$C$39:$AQ$54</definedName>
  </definedNames>
  <calcPr fullCalcOnLoad="1"/>
</workbook>
</file>

<file path=xl/sharedStrings.xml><?xml version="1.0" encoding="utf-8"?>
<sst xmlns="http://schemas.openxmlformats.org/spreadsheetml/2006/main" count="12476" uniqueCount="1846">
  <si>
    <t>Export VZ</t>
  </si>
  <si>
    <t>List obsahuje:</t>
  </si>
  <si>
    <t>3.0</t>
  </si>
  <si>
    <t>ZAMOK</t>
  </si>
  <si>
    <t>False</t>
  </si>
  <si>
    <t>{20B206E0-E894-489B-9A04-109B0C27751B}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</si>
  <si>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</si>
  <si>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</si>
  <si>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</si>
  <si>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</si>
  <si>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</si>
  <si>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</si>
  <si>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</si>
  <si>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</si>
  <si>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Be0150112014K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</si>
  <si>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</si>
  <si>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</si>
  <si>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Oprava pavilonu C SOUE Plzeň</t>
  </si>
  <si>
    <t>0,1</t>
  </si>
  <si>
    <t>KSO:</t>
  </si>
  <si>
    <t>801 33</t>
  </si>
  <si>
    <t>CC-CZ:</t>
  </si>
  <si>
    <t>1</t>
  </si>
  <si>
    <t>Místo:</t>
  </si>
  <si>
    <t>Plzeň</t>
  </si>
  <si>
    <t>Datum:</t>
  </si>
  <si>
    <t>29.10.2014</t>
  </si>
  <si>
    <t>10</t>
  </si>
  <si>
    <t>CZ-CPA:</t>
  </si>
  <si>
    <t>41</t>
  </si>
  <si>
    <t>100</t>
  </si>
  <si>
    <t>Zadavatel:</t>
  </si>
  <si>
    <t>IČ:</t>
  </si>
  <si>
    <t>SOUE, Vejprnická 56, 318 00 Plzeň</t>
  </si>
  <si>
    <t>DIČ:</t>
  </si>
  <si>
    <t>Uchazeč:</t>
  </si>
  <si>
    <t>Vyplň údaj</t>
  </si>
  <si>
    <t>Projektant:</t>
  </si>
  <si>
    <t>13882589</t>
  </si>
  <si>
    <t>L.Beneda, Čižická 279, 332 09 Štěnovice</t>
  </si>
  <si>
    <t>CZ5807271008</t>
  </si>
  <si>
    <t>True</t>
  </si>
  <si>
    <t>Poznámka:</t>
  </si>
  <si>
    <t>Soupis prací je sestaven za využití položek cenové soustavy ÚRS. Cenové a technické podmínky položek Cenové soustavy ÚRS,  které nejsou uvedeny v soupisu prací (tzv. úvodní část katalogů) jsou neomezeně dálkově k dispouici na www.cs-urs.cz. Položky soupisu prací, které nemají ve sloupci "Cenová soustava" uveden žádný údaj, nepocházejí z cenové soustavy ÚRS."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</si>
  <si>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</si>
  <si>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</si>
  <si>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</si>
  <si>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</si>
  <si>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</si>
  <si>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</si>
  <si>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</si>
  <si>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</si>
  <si>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</si>
  <si>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</si>
  <si>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</si>
  <si>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</si>
  <si>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</si>
  <si>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</si>
  <si>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</si>
  <si>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</si>
  <si>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</si>
  <si>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</si>
  <si>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</si>
  <si>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</si>
  <si>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</si>
  <si>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</si>
  <si>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</si>
  <si>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</si>
  <si>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</si>
  <si>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</si>
  <si>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</si>
  <si>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</si>
  <si>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</si>
  <si>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</si>
  <si>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</si>
  <si>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</si>
  <si>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</si>
  <si>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</si>
  <si>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</si>
  <si>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</si>
  <si>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</si>
  <si>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</si>
  <si>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01</t>
  </si>
  <si>
    <t>Stavební objekt</t>
  </si>
  <si>
    <t>STA</t>
  </si>
  <si>
    <t>{B96444D1-3291-4F1C-8861-910DB9D16236}</t>
  </si>
  <si>
    <t>2</t>
  </si>
  <si>
    <t>02</t>
  </si>
  <si>
    <t>Vedlejší a ostatní náklady</t>
  </si>
  <si>
    <t>VON</t>
  </si>
  <si>
    <t>{09C1B6E3-7C42-44A3-931A-8347CB63CBA2}</t>
  </si>
  <si>
    <t>Zpět na list:</t>
  </si>
  <si>
    <t>KRYCÍ LIST SOUPISU</t>
  </si>
  <si>
    <t>Objekt:</t>
  </si>
  <si>
    <t>01 - Stavební objekt</t>
  </si>
  <si>
    <t>12631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</si>
  <si>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</si>
  <si>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</si>
  <si>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</si>
  <si>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</si>
  <si>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</si>
  <si>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</si>
  <si>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3 - Svislé a kompletní konstrukce</t>
  </si>
  <si>
    <t xml:space="preserve">    43 - Vodorovné konstrukce - schodiště</t>
  </si>
  <si>
    <t xml:space="preserve">    61 - Úprava povrchů vnitřní</t>
  </si>
  <si>
    <t xml:space="preserve">    63 - Podlahy a podlahové konstrukce</t>
  </si>
  <si>
    <t xml:space="preserve">    94 - Lešení a stavební výtahy</t>
  </si>
  <si>
    <t xml:space="preserve">    95 - Různé dokončovací konstrukce a práce pozemních staveb</t>
  </si>
  <si>
    <t xml:space="preserve">    96 - Bourání konstrukcí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</si>
  <si>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</si>
  <si>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</si>
  <si>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</si>
  <si>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</si>
  <si>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713 - Izolace tepelné</t>
  </si>
  <si>
    <t xml:space="preserve">    721 - Zdravotechnika - vnitřní kanalizace</t>
  </si>
  <si>
    <t xml:space="preserve">    722 - Zdravotechnika - vnitřní vodovod</t>
  </si>
  <si>
    <t xml:space="preserve">    725 - Zdravotechnika - zařizovací předměty</t>
  </si>
  <si>
    <t xml:space="preserve">    730 - Ústřední vytápění</t>
  </si>
  <si>
    <t xml:space="preserve">    763 - Konstrukce suché výstavby</t>
  </si>
  <si>
    <t xml:space="preserve">    766 - Konstrukce truhlářské</t>
  </si>
  <si>
    <t xml:space="preserve">    767 - Konstrukce zámečnické</t>
  </si>
  <si>
    <t xml:space="preserve">    771 - Podlahy z dlaždic</t>
  </si>
  <si>
    <t xml:space="preserve">    776 - Podlahy povlakové</t>
  </si>
  <si>
    <t xml:space="preserve">    781 - Dokončovací práce - obklady keramické</t>
  </si>
  <si>
    <t xml:space="preserve">    784 - Dokončovací práce - malby </t>
  </si>
  <si>
    <t xml:space="preserve">    M21 - Elektroinstalace</t>
  </si>
  <si>
    <t xml:space="preserve">    M24 - Vzduchotechnika</t>
  </si>
  <si>
    <t>SOUPIS PRACÍ</t>
  </si>
  <si>
    <t>PČ</t>
  </si>
  <si>
    <t>Popis</t>
  </si>
  <si>
    <t>MJ</t>
  </si>
  <si>
    <t>Množství</t>
  </si>
  <si>
    <t>J.cena [CZK]</t>
  </si>
  <si>
    <t>Cena celkem
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</si>
  <si>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</si>
  <si>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</si>
  <si>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</si>
  <si>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</si>
  <si>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</si>
  <si>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</si>
  <si>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</si>
  <si>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</si>
  <si>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</si>
  <si>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</si>
  <si>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</si>
  <si>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3</t>
  </si>
  <si>
    <t>Svislé a kompletní konstrukce</t>
  </si>
  <si>
    <t>K</t>
  </si>
  <si>
    <t>317142221</t>
  </si>
  <si>
    <t>Překlady nenosné přímé z pórobetonu v příčkách tl 100 mm pro světlost otvoru do 1010 mm</t>
  </si>
  <si>
    <t>kus</t>
  </si>
  <si>
    <t>CS ÚRS 2014 01</t>
  </si>
  <si>
    <t>4</t>
  </si>
  <si>
    <t>1035870223</t>
  </si>
  <si>
    <t>PP</t>
  </si>
  <si>
    <t>Překlady nenosné prefabrikované z pórobetonu  osazené do tenkého maltového lože, v příčkách přímé, světlost otvoru do 1010 mm tl. 100 mm</t>
  </si>
  <si>
    <t>VV</t>
  </si>
  <si>
    <t>7+7+7</t>
  </si>
  <si>
    <t>317142322</t>
  </si>
  <si>
    <t>Překlady nenosné přímé z pórobetonu v příčkách tl 150 mm pro světlost otvoru do 1010 mm</t>
  </si>
  <si>
    <t>896546846</t>
  </si>
  <si>
    <t>Překlady nenosné prefabrikované z pórobetonu osazené do tenkého maltového lože, v příčkách přímé, světlost otvoru do 1010 mm tl. 150 mm</t>
  </si>
  <si>
    <t>317234410</t>
  </si>
  <si>
    <t>Vyzdívka mezi nosníky z cihel pálených na MC</t>
  </si>
  <si>
    <t>m3</t>
  </si>
  <si>
    <t>-2041219097</t>
  </si>
  <si>
    <t>Vyzdívka mezi nosníky cihlami pálenými na maltu cementovou</t>
  </si>
  <si>
    <t>0,25*1,1*0,1*3</t>
  </si>
  <si>
    <t>317944321</t>
  </si>
  <si>
    <t>Válcované nosníky do č.12 dodatečně osazované do připravených otvorů</t>
  </si>
  <si>
    <t>t</t>
  </si>
  <si>
    <t>726780121</t>
  </si>
  <si>
    <t>Válcované nosníky dodatečně osazované do připravených otvorů bez zazdění hlav do č. 12</t>
  </si>
  <si>
    <t>U100</t>
  </si>
  <si>
    <t>1np</t>
  </si>
  <si>
    <t>(4*1,1+7*1,3+3*1,2)*10,6/1000*1,08</t>
  </si>
  <si>
    <t>2np</t>
  </si>
  <si>
    <t>(4*1,1+12*1,3)*10,6/1000*1,08</t>
  </si>
  <si>
    <t>3np</t>
  </si>
  <si>
    <t>(4*1,1+11*1,3)*10,6/1000*1,08</t>
  </si>
  <si>
    <t>I100</t>
  </si>
  <si>
    <t>(2*1,1+2*2,3)*8,34/1000*1,08</t>
  </si>
  <si>
    <t>5</t>
  </si>
  <si>
    <t>342272148</t>
  </si>
  <si>
    <t>Příčky tl 50 mm z pórobetonových přesných hladkých příčkovek objemové hmotnosti 500 kg/m3</t>
  </si>
  <si>
    <t>m2</t>
  </si>
  <si>
    <t>-1205830669</t>
  </si>
  <si>
    <t>Příčky z pórobetonových přesných příčkovek hladkých, objemové hmotnosti 500 kg/m3 na tenké maltové lože, tloušťky příčky 50 mm</t>
  </si>
  <si>
    <t xml:space="preserve">zaplentování potrubí </t>
  </si>
  <si>
    <t>3,17*(0,4+0,2)*7</t>
  </si>
  <si>
    <t>3,17*(0,4+0,2)*9</t>
  </si>
  <si>
    <t>3,45*(0,2+0,15)*5</t>
  </si>
  <si>
    <t>3,45*(0,3+0,15*2)*4</t>
  </si>
  <si>
    <t>3,45*(0,3+0,15*2)*3</t>
  </si>
  <si>
    <t>6</t>
  </si>
  <si>
    <t>342272323</t>
  </si>
  <si>
    <t>Příčky tl 100 mm z pórobetonových přesných hladkých příčkovek objemové hmotnosti 500 kg/m3</t>
  </si>
  <si>
    <t>2097167521</t>
  </si>
  <si>
    <t>Příčky z pórobetonových přesných příčkovek hladkých, objemové hmotnosti 500 kg/m3 na tenké maltové lože, tloušťky příčky 100 mm</t>
  </si>
  <si>
    <t>3,17*(3,2+2,1+1,25*2+0,5+1,15+1,25+0,5)</t>
  </si>
  <si>
    <t>-(0,9*2,45+1,0*2,45*2)</t>
  </si>
  <si>
    <t>3,45*(3,2+3,45+2,2+1,9+2,1+1,8+0,5+5,1)-0,7*2,02*5</t>
  </si>
  <si>
    <t>3,17*(3,2+2,6+0,5*2+2,6+0,5+1,1)</t>
  </si>
  <si>
    <t>-(0,9*2,45+1,0*2,45*3)</t>
  </si>
  <si>
    <t>3,45*(3,2+3,675+0,9)-(0,9*2,02+0,8*2,02)</t>
  </si>
  <si>
    <t>3,45*2,4-1,9*2,02</t>
  </si>
  <si>
    <t>3,17*(3,0*2+2,6*2+0,5*2+2,1+3,2+1,1)</t>
  </si>
  <si>
    <t>-(0,9*2,7+1,0*2,7*4)</t>
  </si>
  <si>
    <t>3,45*(3,2+3,45+5,1+1,9+2,2*2+0,5)</t>
  </si>
  <si>
    <t>-(0,8*2,02*4+0,9*2,02+0,8*2,07)</t>
  </si>
  <si>
    <t>3,17*(3,2+1,2*3)-(1,0*2,7*3+0,9*2,7)</t>
  </si>
  <si>
    <t>3,45*(3,2+3,675+0,9)-(0,9*2,02+0,8*2,02*2)</t>
  </si>
  <si>
    <t>3,17*(3,0*2+2,6+0,5+1,1*2+2,1+3,2)</t>
  </si>
  <si>
    <t>3,45*(3,2*2+2,2*2+5,1+1,9+2,1+0,5)</t>
  </si>
  <si>
    <t>-(0,8*2,7+0,8*2,02*4+0,9*2,02)</t>
  </si>
  <si>
    <t>3,17*(3,2+1,1+1,2*2+0,5*2)-(0,9*2,7+1,0*2,7*3)</t>
  </si>
  <si>
    <t>7</t>
  </si>
  <si>
    <t>342272523</t>
  </si>
  <si>
    <t>Příčky tl 150 mm z pórobetonových přesných hladkých příčkovek objemové hmotnosti 500 kg/m3</t>
  </si>
  <si>
    <t>1231298079</t>
  </si>
  <si>
    <t>Příčky z pórobetonových přesných příčkovek hladkých, objemové hmotnosti 500 kg/m3 na tenké maltové lože, tloušťky příčky 150 mm</t>
  </si>
  <si>
    <t>zazdění  -wc</t>
  </si>
  <si>
    <t>1,3*(3,75+0,75+0,9+1,3+0,9*2)</t>
  </si>
  <si>
    <t>3,17*6,25*5</t>
  </si>
  <si>
    <t>3,17*6,25*2-0,9*2,02</t>
  </si>
  <si>
    <t>8</t>
  </si>
  <si>
    <t>342291121</t>
  </si>
  <si>
    <t>Ukotvení příček k stropním konstrukcím plochými kotvami</t>
  </si>
  <si>
    <t>m</t>
  </si>
  <si>
    <t>-176591987</t>
  </si>
  <si>
    <t>(0,4+0,2)*7</t>
  </si>
  <si>
    <t>(0,4+0,2)*9</t>
  </si>
  <si>
    <t>(0,2+0,15)*5</t>
  </si>
  <si>
    <t>(0,3+0,15*2)*4</t>
  </si>
  <si>
    <t>(0,3+0,15*2)*3</t>
  </si>
  <si>
    <t>3,2+2,1+1,25*2+0,5+1,15+1,25+0,5</t>
  </si>
  <si>
    <t>3,2+3,45+2,2+1,9+2,1+1,8+0,5+5,1</t>
  </si>
  <si>
    <t>3,2+2,6+0,5*2+2,6+0,5+1,1</t>
  </si>
  <si>
    <t>3,2+3,675+0,9+2,4</t>
  </si>
  <si>
    <t>3,0*2+2,6*2+0,5*2+2,1+3,2+1,1</t>
  </si>
  <si>
    <t>3,2+3,45+5,1+1,9+2,2*2+0,5</t>
  </si>
  <si>
    <t>3,2+1,2*3</t>
  </si>
  <si>
    <t>3,0*2+2,6+0,5+1,1*2+2,1+3,2</t>
  </si>
  <si>
    <t>3,2*2+2,2*2+5,1+1,9+2,1+0,5</t>
  </si>
  <si>
    <t>3,2+1,1+1,2*2+0,5*2</t>
  </si>
  <si>
    <t>6,25*5</t>
  </si>
  <si>
    <t>6,25*2</t>
  </si>
  <si>
    <t>9</t>
  </si>
  <si>
    <t>310279842</t>
  </si>
  <si>
    <t>Zazdívka otvorů pl do 4 m2 ve zdivu nadzákladovém z nepálených tvárnic tl do 375 mm</t>
  </si>
  <si>
    <t>1510271907</t>
  </si>
  <si>
    <t>Zazdívka otvorů ve zdivu nadzákladovém nepálenými tvárnicemi plochy přes 1 m2 do 4 m2 , ve zdi tl. do 375 mm</t>
  </si>
  <si>
    <t>0,25*1,5*2,15</t>
  </si>
  <si>
    <t>0,375*1,5*2,15</t>
  </si>
  <si>
    <t>340238233</t>
  </si>
  <si>
    <t>Zazdívka otvorů pl do 1 m2 v příčkách nebo stěnách z příčkovek Ytong tl 100 mm</t>
  </si>
  <si>
    <t>-1293077550</t>
  </si>
  <si>
    <t>Zazdívka otvorů v příčkách nebo stěnách plochy přes 0,25 m2 do 1 m2 příčkovkami hladkými YTONG, objemové hmotnosti 500 kg/m3, tl. příčky 100 mm</t>
  </si>
  <si>
    <t>0,4*2,02</t>
  </si>
  <si>
    <t>zazdívka oken</t>
  </si>
  <si>
    <t>0,8*0,5*(15+15)</t>
  </si>
  <si>
    <t>0,8*0,5*(18+15)</t>
  </si>
  <si>
    <t>11</t>
  </si>
  <si>
    <t>340239233</t>
  </si>
  <si>
    <t>Zazdívka otvorů pl do 4 m2 v příčkách nebo stěnách z příčkovek Ytong tl 100 mm</t>
  </si>
  <si>
    <t>2067718359</t>
  </si>
  <si>
    <t>Zazdívka otvorů v příčkách nebo stěnách plochy přes 1 m2 do 4 m2 příčkovkami hladkými YTONG, objemové hmotnosti 500 kg/m3, tl. příčky 100 mm</t>
  </si>
  <si>
    <t>0,7*2,02*9</t>
  </si>
  <si>
    <t>1,0*2,02</t>
  </si>
  <si>
    <t>0,9*2,02</t>
  </si>
  <si>
    <t>12</t>
  </si>
  <si>
    <t>346244381</t>
  </si>
  <si>
    <t>Plentování jednostranné v do 200 mm válcovaných nosníků cihlami</t>
  </si>
  <si>
    <t>-1919301793</t>
  </si>
  <si>
    <t>Plentování ocelových válcovaných nosníků jednostranné cihlami na maltu, výška stojiny do 200 mm</t>
  </si>
  <si>
    <t>1,1*0,1*2*3</t>
  </si>
  <si>
    <t>13</t>
  </si>
  <si>
    <t>615142002</t>
  </si>
  <si>
    <t>Potažení vnitřních nosníků sklovláknitým pletivem</t>
  </si>
  <si>
    <t>1053539567</t>
  </si>
  <si>
    <t>Potažení vnitřních ploch pletivem v ploše nebo pruzích, na plném podkladu sklovláknitým provizorním přichycením nosníků</t>
  </si>
  <si>
    <t>0,5*(18*1,1+30*1,3+6*2,3)</t>
  </si>
  <si>
    <t>43</t>
  </si>
  <si>
    <t>Vodorovné konstrukce - schodiště</t>
  </si>
  <si>
    <t>14</t>
  </si>
  <si>
    <t>R43-001</t>
  </si>
  <si>
    <t>Mechanické vyčištění a repase stáv.žulového schodiště</t>
  </si>
  <si>
    <t>1815754009</t>
  </si>
  <si>
    <t>1,8*12*4</t>
  </si>
  <si>
    <t>61</t>
  </si>
  <si>
    <t>Úprava povrchů vnitřní</t>
  </si>
  <si>
    <t>611131321</t>
  </si>
  <si>
    <t>Penetrace akrylát-silikonová vnitřních stropů nanášená strojně</t>
  </si>
  <si>
    <t>-1238360438</t>
  </si>
  <si>
    <t>Podkladní a spojovací vrstva vnitřních omítaných ploch penetrace akrylát-silikonová nanášená strojně stropů</t>
  </si>
  <si>
    <t>16</t>
  </si>
  <si>
    <t>611142001</t>
  </si>
  <si>
    <t>Potažení vnitřních stropů sklovláknitým pletivem vtlačeným do tenkovrstvé hmoty</t>
  </si>
  <si>
    <t>2075089874</t>
  </si>
  <si>
    <t>Potažení vnitřních ploch pletivem v ploše nebo pruzích, na plném podkladu sklovláknitým vtlačením do tmelu stropů</t>
  </si>
  <si>
    <t>přetažení rýh apod. - odhad</t>
  </si>
  <si>
    <t>50</t>
  </si>
  <si>
    <t>17</t>
  </si>
  <si>
    <t>612131321</t>
  </si>
  <si>
    <t>Penetrace akrylát-silikonová vnitřních stěn nanášená strojně</t>
  </si>
  <si>
    <t>1304781141</t>
  </si>
  <si>
    <t>Podkladní a spojovací vrstva vnitřních omítaných ploch penetrace akrylát-silikonová nanášená strojně stěn</t>
  </si>
  <si>
    <t>1550,318+2766,034</t>
  </si>
  <si>
    <t>18</t>
  </si>
  <si>
    <t>612142001</t>
  </si>
  <si>
    <t>Potažení vnitřních stěn sklovláknitým pletivem vtlačeným do tenkovrstvé hmoty</t>
  </si>
  <si>
    <t>840583526</t>
  </si>
  <si>
    <t>Potažení vnitřních ploch pletivem v ploše nebo pruzích, na plném podkladu sklovláknitým vtlačením do tmelu stěn</t>
  </si>
  <si>
    <t>1550,318</t>
  </si>
  <si>
    <t>-ker.obklady</t>
  </si>
  <si>
    <t>-621,962</t>
  </si>
  <si>
    <t>pro přetažení/napojení na stáv.om cca</t>
  </si>
  <si>
    <t>19</t>
  </si>
  <si>
    <t>612143003</t>
  </si>
  <si>
    <t>Montáž omítkových plastových nebo pozinkovaných rohových profilů s tkaninou</t>
  </si>
  <si>
    <t>-332899989</t>
  </si>
  <si>
    <t>Montáž omítkových profilů plastových nebo pozinkovaných, upevněných vtlačením do podkladní vrstvy nebo přibitím rohových s tkaninou</t>
  </si>
  <si>
    <t>jen do v. 2,5m</t>
  </si>
  <si>
    <t>60*2,5</t>
  </si>
  <si>
    <t>.</t>
  </si>
  <si>
    <t>20</t>
  </si>
  <si>
    <t>M</t>
  </si>
  <si>
    <t>590514800</t>
  </si>
  <si>
    <t>lišta rohová Al 10/10 cm s tkaninou bal. 2,5 m</t>
  </si>
  <si>
    <t>CS ÚRS 2013 01</t>
  </si>
  <si>
    <t>426920828</t>
  </si>
  <si>
    <t>612321321</t>
  </si>
  <si>
    <t>Vápenocementová omítka hladká jednovrstvá vnitřních stěn nanášená strojně</t>
  </si>
  <si>
    <t>1552496258</t>
  </si>
  <si>
    <t>Omítka vápenocementová vnitřních ploch nanášená strojně jednovrstvá, tloušťky do 10 mm hladká svislých konstrukcí stěn</t>
  </si>
  <si>
    <t>1.02a</t>
  </si>
  <si>
    <t>0,7*2,02*2</t>
  </si>
  <si>
    <t>1.02b</t>
  </si>
  <si>
    <t>0,7*2,02*6+0,65*2,02+0,4*2,02+1,0*2,02+1,0*2,9*2</t>
  </si>
  <si>
    <t>2,55*(2,65+0,4*2)-1,0*2,45</t>
  </si>
  <si>
    <t>2,55*(2,6+0,4*2)-1,0*2,45</t>
  </si>
  <si>
    <t>2,55*(2,1+3,2)-0,9*2,45</t>
  </si>
  <si>
    <t>2,55*(3,2+2,6+0,4*2+2,6+0,4*2)-(0,9*2,45+1,0*2,45*2)</t>
  </si>
  <si>
    <t>2,55*2,4-1,9*2,02</t>
  </si>
  <si>
    <t>1.03:</t>
  </si>
  <si>
    <t>1,5*2,15*2+0,7*2,02*3+0,65*2,02+3,45*6,25-0,8*2,0</t>
  </si>
  <si>
    <t>1.04:</t>
  </si>
  <si>
    <t>3,17*6,25*2-0,9*2,02+0,4*2,02+0,7*2,02*3</t>
  </si>
  <si>
    <t>1.05:</t>
  </si>
  <si>
    <t>3,17*(6,25+0,2+0,4)+0,7*2,02*2</t>
  </si>
  <si>
    <t>1.06:</t>
  </si>
  <si>
    <t>3,17*6,25</t>
  </si>
  <si>
    <t>3,17*(0,4+0,2+2,65+0,4)-1,0*2,45+1,0*2,02</t>
  </si>
  <si>
    <t>1.07:</t>
  </si>
  <si>
    <t>3,17*(6,25*2+2,6+0,4+0,4+0,2)+1,0*2,9</t>
  </si>
  <si>
    <t>1.21</t>
  </si>
  <si>
    <t>3,17*(0,2+0,4)*2</t>
  </si>
  <si>
    <t>1.23:</t>
  </si>
  <si>
    <t>3,17*(6,25+2,6+0,4)-1,0*2,45</t>
  </si>
  <si>
    <t>1.24:</t>
  </si>
  <si>
    <t>3,17*(6,25+2,6+0,4+0,4+0,2)-1,0*2,4+1,1*2,9</t>
  </si>
  <si>
    <t>1.25:</t>
  </si>
  <si>
    <t>3,17*(0,4+0,2)</t>
  </si>
  <si>
    <t>2.02a</t>
  </si>
  <si>
    <t>3,02*(3,0+2,4)-1,9*2,02</t>
  </si>
  <si>
    <t>2.02b</t>
  </si>
  <si>
    <t>3,02*(3,0+2,6+0,4*2+0,2+0,4+2,6+0,4*2+2,1+3,2*2)</t>
  </si>
  <si>
    <t>3,02*(1,2+0,4*2+0,2+1,2+0,4*2+2,4)+1,0*2,02</t>
  </si>
  <si>
    <t>-(1,0*2,7*4+0,9*2,7*2+1,9*2,02)</t>
  </si>
  <si>
    <t>2.03:</t>
  </si>
  <si>
    <t>3,17*(3,0*2+2,6+0,4*2)</t>
  </si>
  <si>
    <t>2.04:</t>
  </si>
  <si>
    <t>2.05:</t>
  </si>
  <si>
    <t>1,0*2,02*2</t>
  </si>
  <si>
    <t>3,17*(2,6+0,4*2)-1,0*2,7</t>
  </si>
  <si>
    <t>2.06:</t>
  </si>
  <si>
    <t>3,17*(6,25+0,4+0,25)</t>
  </si>
  <si>
    <t>2.07:</t>
  </si>
  <si>
    <t>2.08:</t>
  </si>
  <si>
    <t>3,17*6,65</t>
  </si>
  <si>
    <t>2.22:</t>
  </si>
  <si>
    <t>3,17*(0,25+0,4)*2</t>
  </si>
  <si>
    <t>2.24:</t>
  </si>
  <si>
    <t>3,17*(1,2+0,4)-1,0*1,7</t>
  </si>
  <si>
    <t>2.25:</t>
  </si>
  <si>
    <t>3,17*(0,25+1,2)-1,0*2,7</t>
  </si>
  <si>
    <t>2.26:</t>
  </si>
  <si>
    <t>3,17*(2,35+0,4*2)-1,0*2,7</t>
  </si>
  <si>
    <t>2.27:</t>
  </si>
  <si>
    <t>3,17*(0,25+0,4)</t>
  </si>
  <si>
    <t>211,502</t>
  </si>
  <si>
    <t>0,9*2,02*2</t>
  </si>
  <si>
    <t>nová omítka soc.zařízení</t>
  </si>
  <si>
    <t>1.08:</t>
  </si>
  <si>
    <t>2,55*(5,1*2+1,15)-0,8*2,02*3</t>
  </si>
  <si>
    <t>1.09:</t>
  </si>
  <si>
    <t>2,55*(0,9+2,1)*2-0,8*2,02*2</t>
  </si>
  <si>
    <t>1.10:</t>
  </si>
  <si>
    <t>2,55*(2,0+0,9)*2-0,8*2,02</t>
  </si>
  <si>
    <t>1.11:</t>
  </si>
  <si>
    <t>2,55*(0,9+1,9)*2-0,8*2,02*2</t>
  </si>
  <si>
    <t>1.12:</t>
  </si>
  <si>
    <t>2,55*(1,9+1,2)*2-0,8*2,02</t>
  </si>
  <si>
    <t>1.13:</t>
  </si>
  <si>
    <t>3,45*(3,45+1,45)*2-(0,8*2,45+2,2*2,2)+0,2*2,2*3</t>
  </si>
  <si>
    <t>1.14:</t>
  </si>
  <si>
    <t>2,55*(3,2+2,8)*2-(0,9*2,02*2+0,8*2,02+0,9*1,4)</t>
  </si>
  <si>
    <t>0,2*(0,9+1,4*2)</t>
  </si>
  <si>
    <t>1.15:</t>
  </si>
  <si>
    <t>2,55*(3,2+3,75)*2-(0,9*2,02+0,9*1,4*2)+0,2*(0,9*2+1,4*4)</t>
  </si>
  <si>
    <t>1.16:</t>
  </si>
  <si>
    <t>2,55*(2,1+1,2)*2-0,8*2,02</t>
  </si>
  <si>
    <t>1.17:</t>
  </si>
  <si>
    <t>2,55*(2,875+3,2)*2-(0,9*2,02+0,9*1,4)+0,2*(0,9+1,4*2)</t>
  </si>
  <si>
    <t>1.18:</t>
  </si>
  <si>
    <t>2,55*(3,675+2,2)*2-(0,9*2,02+0,8*2,02*2+0,9*1,4*2)</t>
  </si>
  <si>
    <t>0,2*(0,9*2+1,4*4)</t>
  </si>
  <si>
    <t>1.19:</t>
  </si>
  <si>
    <t>2,55*(0,9+1,775)-0,8*2,02+2,2*(0,9+1,775)</t>
  </si>
  <si>
    <t>1.20:</t>
  </si>
  <si>
    <t>2,55*(1,8+0,9)-0,8*2,02+2,2*(0,9+1,8)</t>
  </si>
  <si>
    <t>2.09:</t>
  </si>
  <si>
    <t>2,55*(5,1*2+1,15)-(0,8*2,7+0,8*2,02*2)</t>
  </si>
  <si>
    <t>2.10:</t>
  </si>
  <si>
    <t>2,55*(2,1+0,9)*2-0,8*2,02</t>
  </si>
  <si>
    <t>2.11:</t>
  </si>
  <si>
    <t>2.12:</t>
  </si>
  <si>
    <t>2,55*(1,9+0,9)*2-0,8*2,02*2</t>
  </si>
  <si>
    <t>2.13:</t>
  </si>
  <si>
    <t>2,55*(1,2+1,9)*2-0,8*2,02</t>
  </si>
  <si>
    <t>2.14:</t>
  </si>
  <si>
    <t>3,45*(1,45+3,45)*2-(0,8*2,7+2,2*2,35)+0,2*(2,2+2,35*2)</t>
  </si>
  <si>
    <t>2.15:</t>
  </si>
  <si>
    <t>3,0*(2,8+3,2)*2-(0,8*2,02+0,9*2,02+0,9*2,7+0,9*1,4)</t>
  </si>
  <si>
    <t>2.16:</t>
  </si>
  <si>
    <t>3,0*(3,75+3,2)*2-(0,9*2,02+0,9*1,4*2)+0,2*(0,9*2+1,4*4)</t>
  </si>
  <si>
    <t>2.17:</t>
  </si>
  <si>
    <t>2.18:</t>
  </si>
  <si>
    <t>3,0*(2,875+3,2)*2-(0,9*2,7+0,9*2,02+0,9*1,4)</t>
  </si>
  <si>
    <t>2.19:</t>
  </si>
  <si>
    <t>3,0*(2,2+3,675)*2-(0,8*2,02*2+0,9*2,02+0,9*1,4)</t>
  </si>
  <si>
    <t>2.20:</t>
  </si>
  <si>
    <t>2,55*(0,9+1,775)*2-0,8*2,02</t>
  </si>
  <si>
    <t>2.21:</t>
  </si>
  <si>
    <t>2,55*(0,9+1,8)*2-0,8*2,02</t>
  </si>
  <si>
    <t>272,726</t>
  </si>
  <si>
    <t>22</t>
  </si>
  <si>
    <t>611325421</t>
  </si>
  <si>
    <t>Oprava vnitřní vápenocementové štukové omítky stropů v rozsahu plochy do 10%-stropy žebrované</t>
  </si>
  <si>
    <t>1414968750</t>
  </si>
  <si>
    <t>Oprava vápenocementové nebo vápenné omítky vnitřních ploch štukové dvouvrstvé, tloušťky do 20 mm stropů, v rozsahu opravované plochy do 10% - stropy žebrované</t>
  </si>
  <si>
    <t>21,27+46,46+39,27+39,44+56,77+58,33+5,0+60,36</t>
  </si>
  <si>
    <t>19,75+57,72+59,0+38,44</t>
  </si>
  <si>
    <t>21,27+66,03+19,64+57,64+18,4+57,67+19,48+5,0</t>
  </si>
  <si>
    <t>60,36+19,75+58,12+19,69+57,69+19,69</t>
  </si>
  <si>
    <t>21,27+66,02+19,79+76,66+57,83+19,16+5,0</t>
  </si>
  <si>
    <t>23</t>
  </si>
  <si>
    <t>612325422</t>
  </si>
  <si>
    <t>Oprava vnitřní vápenocementové štukové omítky stěn v rozsahu plochy do 30%,vč.zahození rýh apod.</t>
  </si>
  <si>
    <t>-278460601</t>
  </si>
  <si>
    <t>Oprava vápenocementové nebo vápenné omítky vnitřních ploch štukové dvouvrstvé, tloušťky do 20 mm stěn, v rozsahu opravované plochy přes 10 do 30%</t>
  </si>
  <si>
    <t>1.01:</t>
  </si>
  <si>
    <t>3,45*(5,7*2+3,7)</t>
  </si>
  <si>
    <t>2,55*(3,35+3,7+1,8+1,0)-0,7*2,02*2</t>
  </si>
  <si>
    <t>2,55*(2,4+40,4)*2-(0,9*2,45*3+1,0*2,45*4)</t>
  </si>
  <si>
    <t>3,45*(6,65+7,0)-(0,9*2,45+2,2*2,2)+0,2*2,2*3</t>
  </si>
  <si>
    <t>3,45*(6,65+6,0+0,4)*2-(0,9*2,02+2,2*2,2*2)+0,2*2,2*3*2</t>
  </si>
  <si>
    <t>3,45*(6,0+6,65)*2-(0,9*2,45+2,2*2,2*2)+0,2*2,2*3*2</t>
  </si>
  <si>
    <t>3,45*(8,7+6,65+0,4*2)-(2,2*2,2*3)+0,2*2,2*3*3</t>
  </si>
  <si>
    <t>3,45*(8,9+6,65+0,4*2)*2-(2,2*2,2*3)+0,2*2,2*3*3</t>
  </si>
  <si>
    <t>1.21:</t>
  </si>
  <si>
    <t>3,45*(8,4+6,65+0,4)*2-(1,0*2,45+2,2*2,2*3)+0,2*2,2*3*3</t>
  </si>
  <si>
    <t>1.22:</t>
  </si>
  <si>
    <t>3,45*(3,0+6,65)*2-(1,0*2,45+2,2*2,2)+0,2*2,2*3</t>
  </si>
  <si>
    <t>3,45*(8,8+6,65+0,4)-2,2*2,2*3</t>
  </si>
  <si>
    <t>3,45*(9,1+6,65)*2-2,2*2,2*3+0,2*2,2*3*3</t>
  </si>
  <si>
    <t>3,45*(6,0+6,65)*2-(1,0*2,45+2,2*2,2*2)+0,2*2,2*3*2</t>
  </si>
  <si>
    <t>2.01:</t>
  </si>
  <si>
    <t>3,45*(5,8*2+3,7)</t>
  </si>
  <si>
    <t>2.02a:</t>
  </si>
  <si>
    <t>3,02*(3,4*2+3,7)-2,2*2,35+0,2*(2,2+2,35*2)</t>
  </si>
  <si>
    <t>2.02b:</t>
  </si>
  <si>
    <t>3,02*(2,4+40,4)*2-(1,0*2,7*5+2,2*2,35)+0,2*(2,2+2,35*2)</t>
  </si>
  <si>
    <t>3,45*(10,05+6,65+0,4*2)*2-2,2*2,35*4+0,2*(2,2*4+2,35*8)</t>
  </si>
  <si>
    <t>3,45*(3,0+6,65)*2-(1,0*2,7+2,2*2,35)+0,2*(2,2+2,35*2)</t>
  </si>
  <si>
    <t>3,45*(8,9+6,65)*2-(2,2*2,35*4)+0,2*(2,2*4+2,35*8)</t>
  </si>
  <si>
    <t>3,45*(2,8+6,65)*2-(1,0*2,7+2,2*2,35)+0,2*(2,2+2,35*2)</t>
  </si>
  <si>
    <t>3,45*(8,8+6,65)*2-(1,0*2,7+2,2*2,35*3)+0,2*(2,2*3+2,35*6)</t>
  </si>
  <si>
    <t>3,45*(2,9+6,65)*2-1,0*2,7</t>
  </si>
  <si>
    <t>3,45*(9,4+6,65)*2-(1,0*2,7+2,2*2,35*3)+0,2*(2,2*3+2,35*6)</t>
  </si>
  <si>
    <t>2.23:</t>
  </si>
  <si>
    <t>3,45*(8,85+6,65)*2-2,2*2,35*3+0,2*(2,2*3+2,35*6)</t>
  </si>
  <si>
    <t>3,45*(3,0+6,65)*2-(2,2*2,35+1,0*2,7)+0,2*(2,2+2,35*2)</t>
  </si>
  <si>
    <t>3,45*(8,95+6,65)*2-(2,2*2,35*3)+0,2*(2,2*3+2,35*6)</t>
  </si>
  <si>
    <t>1263,002</t>
  </si>
  <si>
    <t>- nová omítka v opravovaných m. s 30%</t>
  </si>
  <si>
    <t>-754,511</t>
  </si>
  <si>
    <t>24</t>
  </si>
  <si>
    <t>619991011</t>
  </si>
  <si>
    <t>Obalení konstrukcí a prvků fólií přilepenou lepící páskou</t>
  </si>
  <si>
    <t>-1853992540</t>
  </si>
  <si>
    <t>Zakrytí vnitřních ploch před znečištěním včetně pozdějšího odkrytí konstrukcí a prvků obalením fólií a přelepením páskou</t>
  </si>
  <si>
    <t>2,2*2,2*24+0,9*1,4*6+2,2*2,93</t>
  </si>
  <si>
    <t>2,2*2,2*27+1,5*3,02+2,2*2,35+0,9*1,4*6</t>
  </si>
  <si>
    <t>63</t>
  </si>
  <si>
    <t>Podlahy a podlahové konstrukce</t>
  </si>
  <si>
    <t>25</t>
  </si>
  <si>
    <t>631311114</t>
  </si>
  <si>
    <t>Mazanina tl do 80 mm z betonu prostého tř. C 16/20</t>
  </si>
  <si>
    <t>2041084205</t>
  </si>
  <si>
    <t>Mazanina z betonu prostého tl. přes 50 do 80 mm tř. C 16/20</t>
  </si>
  <si>
    <t>1np - v místě nových rozvodů</t>
  </si>
  <si>
    <t>0,05*0,2*(1,715+1,125+1,165+2,6+5,05+6,25)</t>
  </si>
  <si>
    <t>2np - v místě nových rozvodů</t>
  </si>
  <si>
    <t>0,05*0,35*(2,075+1,975+2,0+2,05+3,665+4,365)</t>
  </si>
  <si>
    <t>0,05*0,2*2,325</t>
  </si>
  <si>
    <t>3np - v místě nových rozvodů</t>
  </si>
  <si>
    <t>0,05*6,65*(4,0+4,2+4,0)</t>
  </si>
  <si>
    <t>0,05*6,75*3,2*2</t>
  </si>
  <si>
    <t>0,05*6,75*(4,0+3,45+3,2*2)</t>
  </si>
  <si>
    <t>4,674</t>
  </si>
  <si>
    <t>26</t>
  </si>
  <si>
    <t>631319171</t>
  </si>
  <si>
    <t>Příplatek k mazanině tl do 80 mm za stržení povrchu spodní vrstvy před vložením výztuže</t>
  </si>
  <si>
    <t>-382567687</t>
  </si>
  <si>
    <t>Příplatek k cenám mazanin za stržení povrchu spodní vrstvy mazaniny latí před vložením výztuže nebo pletiva pro tl. obou vrstev mazaniny přes 50 do 80 mm</t>
  </si>
  <si>
    <t>27</t>
  </si>
  <si>
    <t>631319195</t>
  </si>
  <si>
    <t>Příplatek k mazanině tl do 80 mm za plochu do 5 m2</t>
  </si>
  <si>
    <t>-1044809729</t>
  </si>
  <si>
    <t>Příplatek k cenám mazanin za malou plochu do 5 m2 jednotlivě mazanina tl. přes 50 do 80 mm</t>
  </si>
  <si>
    <t>28</t>
  </si>
  <si>
    <t>631362021</t>
  </si>
  <si>
    <t>Výztuž mazanin svařovanými sítěmi Kari prof.4 oka 150x150 mm</t>
  </si>
  <si>
    <t>211088950</t>
  </si>
  <si>
    <t>Výztuž mazanin ze svařovaných sítí z drátů typu KARI</t>
  </si>
  <si>
    <t>(199,894+147,936)*1,35/1000*1,25</t>
  </si>
  <si>
    <t>94</t>
  </si>
  <si>
    <t>Lešení a stavební výtahy</t>
  </si>
  <si>
    <t>29</t>
  </si>
  <si>
    <t>949101111</t>
  </si>
  <si>
    <t>Lešení pomocné pro objekty pozemních staveb s lešeňovou podlahou v do 1,9 m zatížení do 150 kg/m2</t>
  </si>
  <si>
    <t>-1525329791</t>
  </si>
  <si>
    <t>Lešení pomocné pracovní pro objekty pozemních staveb pro zatížení do 150 kg/m2, o výšce lešeňové podlahy do 1,9 m</t>
  </si>
  <si>
    <t>pro kazetový podhled</t>
  </si>
  <si>
    <t>516,35</t>
  </si>
  <si>
    <t>95</t>
  </si>
  <si>
    <t>Různé dokončovací konstrukce a práce pozemních staveb</t>
  </si>
  <si>
    <t>30</t>
  </si>
  <si>
    <t>95-001</t>
  </si>
  <si>
    <t>Nezměřitelné práce - zednická výpomoc pro ZTI,elektro,vytápění, VZT</t>
  </si>
  <si>
    <t>kpl</t>
  </si>
  <si>
    <t>-7429753</t>
  </si>
  <si>
    <t>Nezměřitelné práce - zednická výpomoc pro ZTI,ÚT,elektro</t>
  </si>
  <si>
    <t>31</t>
  </si>
  <si>
    <t>95-002a</t>
  </si>
  <si>
    <t>Požární zabezpečení,tabulky, požární ucpávky apod. cca 20ks tabulek, cca 50ks ucpávek</t>
  </si>
  <si>
    <t>-1022566106</t>
  </si>
  <si>
    <t>Požární zabezpečení,tabulky, požární ucpávky apod.</t>
  </si>
  <si>
    <t>32</t>
  </si>
  <si>
    <t>95-002b</t>
  </si>
  <si>
    <t>D+M hasící přístroj PHP 21A</t>
  </si>
  <si>
    <t>1018493479</t>
  </si>
  <si>
    <t>33</t>
  </si>
  <si>
    <t>95-002c</t>
  </si>
  <si>
    <t>revize na stávající hadicové systémy - platná revize na provozuschopnost</t>
  </si>
  <si>
    <t>1958006633</t>
  </si>
  <si>
    <t>34</t>
  </si>
  <si>
    <t>95-003</t>
  </si>
  <si>
    <t>Olemování prostupu střešním pláštěm od nové VZT</t>
  </si>
  <si>
    <t>-1171401197</t>
  </si>
  <si>
    <t>olemování dle systémových detailů výrobce střešního pláště</t>
  </si>
  <si>
    <t>35</t>
  </si>
  <si>
    <t>95-004</t>
  </si>
  <si>
    <t>HZS - tlaková zkouška, voda, kanalizace</t>
  </si>
  <si>
    <t>hod</t>
  </si>
  <si>
    <t>-1336175074</t>
  </si>
  <si>
    <t>36</t>
  </si>
  <si>
    <t>95-005</t>
  </si>
  <si>
    <t>Doplnění skladby stropu a střešního pláště v místě demontovaného poklopu</t>
  </si>
  <si>
    <t>1701449586</t>
  </si>
  <si>
    <t>37</t>
  </si>
  <si>
    <t>95-006</t>
  </si>
  <si>
    <t>Úprava,očištění a vyspravení podlah v místnostech u bouraných příček</t>
  </si>
  <si>
    <t>27628994</t>
  </si>
  <si>
    <t>38</t>
  </si>
  <si>
    <t>952901111</t>
  </si>
  <si>
    <t>Vyčištění budov bytové a občanské výstavby při výšce podlaží do 4 m</t>
  </si>
  <si>
    <t>1888443671</t>
  </si>
  <si>
    <t>45,17*16,89*3</t>
  </si>
  <si>
    <t>96</t>
  </si>
  <si>
    <t>Bourání konstrukcí</t>
  </si>
  <si>
    <t>39</t>
  </si>
  <si>
    <t>764002821</t>
  </si>
  <si>
    <t>Demontáž střešního výlezu do suti - poklop na střechu</t>
  </si>
  <si>
    <t>258999659</t>
  </si>
  <si>
    <t>Demontáž klempířských konstrukcí střešního výlezu do suti</t>
  </si>
  <si>
    <t>40</t>
  </si>
  <si>
    <t>776511820</t>
  </si>
  <si>
    <t>Demontáž povlakových podlah lepených s podložkou</t>
  </si>
  <si>
    <t>1492535234</t>
  </si>
  <si>
    <t>okolo bouraných příček cca</t>
  </si>
  <si>
    <t>962031132</t>
  </si>
  <si>
    <t>Bourání příček z cihel pálených na MVC tl do 100 mm</t>
  </si>
  <si>
    <t>697608109</t>
  </si>
  <si>
    <t>3,45*(2,85+6,25*2+1,25+3,475+1,95)</t>
  </si>
  <si>
    <t>-(1,4*2,05+0,7*2,0*2)</t>
  </si>
  <si>
    <t>3,17*(3,2*2+2,6+0,4+2,5)-0,8*2,0*2</t>
  </si>
  <si>
    <t>3,45*3,2+2,0*0,6-0,8*2,0</t>
  </si>
  <si>
    <t>3,45*6,25-0,8*2,0</t>
  </si>
  <si>
    <t>3,45*(6,25+1,95+1,25*2+3,475)</t>
  </si>
  <si>
    <t>-(0,8*2,0+0,7*2,0*2)</t>
  </si>
  <si>
    <t>3,17*(3,2+3,45+3,425)-0,8*2,0*2</t>
  </si>
  <si>
    <t>3,45*(3,2+1,2)-(0,8*2,0+0,6*2,0)+2,0*0,6</t>
  </si>
  <si>
    <t>3,45*(6,25+1,95+3,475+1,25)-(0,7*2,0+0,8*2,0)</t>
  </si>
  <si>
    <t>3,17*(3,2*2+3,425)-0,8*2,0</t>
  </si>
  <si>
    <t>3,45*(3,2+0,835+1,25)-(0,8*2,0+0,6*2,0)+2,0*0,6</t>
  </si>
  <si>
    <t>42</t>
  </si>
  <si>
    <t>968062747</t>
  </si>
  <si>
    <t>Vybourání stěn dřevěných plných, drátěné příčky vč. dveří</t>
  </si>
  <si>
    <t>-1609273152</t>
  </si>
  <si>
    <t>2,9*(3,9*10+19,3+2,7+1,7*5+12,1)</t>
  </si>
  <si>
    <t>2,9*(2,675+1,25*2)</t>
  </si>
  <si>
    <t>2,9*(3,675+1,3*3)</t>
  </si>
  <si>
    <t>2,9*(1,8+1,25)</t>
  </si>
  <si>
    <t>2,9*(2,8+1,25*2)</t>
  </si>
  <si>
    <t>2,9*(2,65+1,25*2)</t>
  </si>
  <si>
    <t>pod průvlakem</t>
  </si>
  <si>
    <t>2,17*(3,0*2+2,6)</t>
  </si>
  <si>
    <t>763111811</t>
  </si>
  <si>
    <t>Demontáž příčky/oplentování s jednoduchou ocelovou nosnou konstrukcí opláštění jednoduché</t>
  </si>
  <si>
    <t>554050980</t>
  </si>
  <si>
    <t>3,17*(0,4+0,2)*10</t>
  </si>
  <si>
    <t>3,45*(0,6+0,4)</t>
  </si>
  <si>
    <t>3,17*(0,4+0,2)*11</t>
  </si>
  <si>
    <t>3,45*(0,4+0,6)</t>
  </si>
  <si>
    <t>3,45*(0,5+0,2)</t>
  </si>
  <si>
    <t>44</t>
  </si>
  <si>
    <t>965081213</t>
  </si>
  <si>
    <t>Bourání podlah z dlaždic keramických nebo xylolitových tl do 10 mm plochy přes 1 m2,vč.soklíků</t>
  </si>
  <si>
    <t>964557190</t>
  </si>
  <si>
    <t>Bourání podlah z dlaždic keramických nebo xylolitových tl do 10 mm plochy přes 1 m2</t>
  </si>
  <si>
    <t>14,1+98,72</t>
  </si>
  <si>
    <t>6,75*(3,2+7,2+4,0+3,2+4,0)</t>
  </si>
  <si>
    <t>12,58+102,3</t>
  </si>
  <si>
    <t>6,75*(3,2+3,45+4,0+3,2)</t>
  </si>
  <si>
    <t>12,58+102,7</t>
  </si>
  <si>
    <t>45</t>
  </si>
  <si>
    <t>965042121</t>
  </si>
  <si>
    <t>Bourání podkladů pod dlažby nebo mazanin betonových nebo z litého asfaltu tl do 100 mm pl do 1 m2</t>
  </si>
  <si>
    <t>-915745988</t>
  </si>
  <si>
    <t>Bourání podkladů pod dlažby nebo litých celistvých podlah a mazanin betonových nebo z litého asfaltu tl. do 100 mm, plochy do 1 m2</t>
  </si>
  <si>
    <t>46</t>
  </si>
  <si>
    <t>965042131</t>
  </si>
  <si>
    <t>Bourání podkladů pod dlažby nebo mazanin betonových nebo z litého asfaltu tl do 100 mm pl do 4 m2</t>
  </si>
  <si>
    <t>-1322611463</t>
  </si>
  <si>
    <t>Bourání podkladů pod dlažby nebo litých celistvých podlah a mazanin betonových nebo z litého asfaltu tl. do 100 mm, plochy do 4 m2</t>
  </si>
  <si>
    <t>47</t>
  </si>
  <si>
    <t>965082922</t>
  </si>
  <si>
    <t>Odstranění násypů pod podlahy tl do 100 mm pl do 2 m2</t>
  </si>
  <si>
    <t>-1786228267</t>
  </si>
  <si>
    <t>Odstranění násypu pod podlahami nebo ochranného násypu na střechách tl. do 100 mm, plochy do 2 m2</t>
  </si>
  <si>
    <t>48</t>
  </si>
  <si>
    <t>965082923</t>
  </si>
  <si>
    <t>Odstranění násypů pod podlahy tl do 100 mm pl přes 2 m2</t>
  </si>
  <si>
    <t>-990397928</t>
  </si>
  <si>
    <t>Odstranění násypu pod podlahami nebo ochranného násypu na střechách tl. do 100 mm, plochy přes 2 m2</t>
  </si>
  <si>
    <t>49</t>
  </si>
  <si>
    <t>968062244</t>
  </si>
  <si>
    <t>Vybourání dřevěných rámů oken jednoduchých včetně křídel pl do 1 m2</t>
  </si>
  <si>
    <t>592438995</t>
  </si>
  <si>
    <t>Vybourání dřevěných rámů oken s křídly, dveřních zárubní, vrat, stěn, ostění nebo obkladů rámů oken s křídly jednoduchých, plochy do 1 m2</t>
  </si>
  <si>
    <t>766691914</t>
  </si>
  <si>
    <t>Vyvěšení nebo zavěšení dřevěných křídel dveří pl do 2 m2</t>
  </si>
  <si>
    <t>-2059272686</t>
  </si>
  <si>
    <t>Ostatní práce vyvěšení nebo zavěšení křídel s případným uložením a opětovným zavěšením po provedení stavebních změn dřevěných dveřních, plochy do 2 m2</t>
  </si>
  <si>
    <t>12+13</t>
  </si>
  <si>
    <t>3+15</t>
  </si>
  <si>
    <t>2+16</t>
  </si>
  <si>
    <t>51</t>
  </si>
  <si>
    <t>766691915</t>
  </si>
  <si>
    <t>Vyvěšení nebo zavěšení dřevěných křídel dveří pl přes 2 m2</t>
  </si>
  <si>
    <t>312852611</t>
  </si>
  <si>
    <t>Ostatní práce vyvěšení nebo zavěšení křídel s případným uložením a opětovným zavěšením po provedení stavebních změn dřevěných dveřních, plochy přes 2 m2</t>
  </si>
  <si>
    <t>52</t>
  </si>
  <si>
    <t>968062455</t>
  </si>
  <si>
    <t>Vybourání dřevěných,ocelových dveřních zárubní pl do 2 m2</t>
  </si>
  <si>
    <t>-755816689</t>
  </si>
  <si>
    <t>Vybourání dřevěných dveřních zárubní pl do 2 m2</t>
  </si>
  <si>
    <t>0,7*2,0*12</t>
  </si>
  <si>
    <t>0,8*2,0*13</t>
  </si>
  <si>
    <t>0,7*2,0*3</t>
  </si>
  <si>
    <t>0,8*2,0*15</t>
  </si>
  <si>
    <t>0,7*2,0*2</t>
  </si>
  <si>
    <t>0,8*2,0*16</t>
  </si>
  <si>
    <t>53</t>
  </si>
  <si>
    <t>968072456</t>
  </si>
  <si>
    <t>Vybourání kovových dveřních zárubní pl přes 2 m2</t>
  </si>
  <si>
    <t>837940362</t>
  </si>
  <si>
    <t>Vybourání kovových rámů oken s křídly, dveřních zárubní, vrat, stěn, ostění nebo obkladů dveřních zárubní, plochy přes 2 m2</t>
  </si>
  <si>
    <t>2,25*2,15</t>
  </si>
  <si>
    <t>1,5*2,15</t>
  </si>
  <si>
    <t>54</t>
  </si>
  <si>
    <t>971033521</t>
  </si>
  <si>
    <t>Vybourání otvorů ve zdivu cihelném pl do 1 m2 na MVC nebo MV tl do 100 mm</t>
  </si>
  <si>
    <t>-1786581908</t>
  </si>
  <si>
    <t>Vybourání otvorů ve zdivu základovém nebo nadzákladovém z cihel, tvárnic, příčkovek z cihel pálených na maltu vápennou nebo vápenocementovou plochy do 1 m2, tl. do 100 mm</t>
  </si>
  <si>
    <t>0,9*2,45-0,7*2,0</t>
  </si>
  <si>
    <t>1,0*2,7*7-0,8*2,0*7</t>
  </si>
  <si>
    <t>55</t>
  </si>
  <si>
    <t>971033621</t>
  </si>
  <si>
    <t>Vybourání otvorů ve zdivu cihelném pl do 4 m2 na MVC nebo MV tl do 100 mm</t>
  </si>
  <si>
    <t>-1910435752</t>
  </si>
  <si>
    <t>Vybourání otvorů ve zdivu základovém nebo nadzákladovém z cihel, tvárnic, příčkovek z cihel pálených na maltu vápennou nebo vápenocementovou plochy do 4 m2, tl. do 100 mm</t>
  </si>
  <si>
    <t>0,9*2,45*2</t>
  </si>
  <si>
    <t>1,0*2,7*2</t>
  </si>
  <si>
    <t>1,0*2,7*1</t>
  </si>
  <si>
    <t>56</t>
  </si>
  <si>
    <t>978011121</t>
  </si>
  <si>
    <t>Otlučení vnitřních omítek MV nebo MVC stropů o rozsahu do 10 %-stropy žebrované</t>
  </si>
  <si>
    <t>-964602063</t>
  </si>
  <si>
    <t>Otlučení omítek vápenných nebo vápenocementových stěn, stropů vnitřních stropů, v rozsahu do 10 %</t>
  </si>
  <si>
    <t>57</t>
  </si>
  <si>
    <t>978013141</t>
  </si>
  <si>
    <t>Otlučení vnitřních omítek stěn MV nebo MVC stěn v rozsahu do 30 %</t>
  </si>
  <si>
    <t>1718314803</t>
  </si>
  <si>
    <t>Otlučení omítek vápenných nebo vápenocementových stěn, stropů vnitřních stěn s vyškrabáním spar, s očištěním zdiva, v rozsahu do 30 %</t>
  </si>
  <si>
    <t>2766,034</t>
  </si>
  <si>
    <t>58</t>
  </si>
  <si>
    <t>978013191</t>
  </si>
  <si>
    <t>Otlučení vnitřních omítek stěn MV nebo MVC stěn v rozsahu do 100 %</t>
  </si>
  <si>
    <t>2118914030</t>
  </si>
  <si>
    <t>otlučení v soc.zažízeních</t>
  </si>
  <si>
    <t>3,45*(3,45+6,65)-0,8*2,02</t>
  </si>
  <si>
    <t>3,45*(3,2+6,65*2)-(0,8*2,02+0,9*1,4*3)+0,2*(0,9*3+1,4*6)</t>
  </si>
  <si>
    <t>3,45*(3,2+6,65*2)-(0,9*1,4*3)+0,2*(0,9*3+1,4*6)</t>
  </si>
  <si>
    <t>3,45*(3,2+6,65*2)-0,9*1,4*3+0,2*(0,9*3+1,4*6)</t>
  </si>
  <si>
    <t>59</t>
  </si>
  <si>
    <t>978059541</t>
  </si>
  <si>
    <t>Odsekání a odebrání obkladů stěn z vnitřních obkládaček plochy přes 1 m2</t>
  </si>
  <si>
    <t>-1601532897</t>
  </si>
  <si>
    <t>1,5*0,9*7</t>
  </si>
  <si>
    <t>1,5*(1,25*2+4,05+1,35)</t>
  </si>
  <si>
    <t>1,5*(1,85*2+2,675)</t>
  </si>
  <si>
    <t>1,5*(1,25+2,1)*2-(0,8*1,5+0,6*1,5)</t>
  </si>
  <si>
    <t>1,5*(1,85+3,475)*2-(0,8*1,5*2+0,6*1,5)</t>
  </si>
  <si>
    <t>1,5*(2,475+3,2)*2-0,8*1,5*2</t>
  </si>
  <si>
    <t>1,5*(3,2+3,675)*2-0,8*1,5</t>
  </si>
  <si>
    <t>1,5*0,9*11+76,088</t>
  </si>
  <si>
    <t>90,938</t>
  </si>
  <si>
    <t>60</t>
  </si>
  <si>
    <t>725110811</t>
  </si>
  <si>
    <t>Demontáž klozetů splachovací s nádrží</t>
  </si>
  <si>
    <t>soubor</t>
  </si>
  <si>
    <t>-150616528</t>
  </si>
  <si>
    <t>725130811</t>
  </si>
  <si>
    <t>Demontáž pisoárových stání s nádrží jednodílných</t>
  </si>
  <si>
    <t>-905027980</t>
  </si>
  <si>
    <t>62</t>
  </si>
  <si>
    <t>725210821</t>
  </si>
  <si>
    <t>Demontáž umyvadel  bez výtokových armatur</t>
  </si>
  <si>
    <t>91211101</t>
  </si>
  <si>
    <t>Demontáž umyvadel bez výtokových armatur</t>
  </si>
  <si>
    <t>725330820</t>
  </si>
  <si>
    <t>Demontáž výlevka diturvitová</t>
  </si>
  <si>
    <t>-1235133261</t>
  </si>
  <si>
    <t>Demontáž výlevek bez výtokových armatur a bez nádrže a splachovacího potrubí diturvitových</t>
  </si>
  <si>
    <t>64</t>
  </si>
  <si>
    <t>725810811</t>
  </si>
  <si>
    <t>Demontáž ventilů výtokových nástěnných</t>
  </si>
  <si>
    <t>-1217408726</t>
  </si>
  <si>
    <t>23+12+47+3</t>
  </si>
  <si>
    <t>65</t>
  </si>
  <si>
    <t>725820801</t>
  </si>
  <si>
    <t>Demontáž baterie nástěnné do G 3 / 4</t>
  </si>
  <si>
    <t>-972920308</t>
  </si>
  <si>
    <t>47+3</t>
  </si>
  <si>
    <t>66</t>
  </si>
  <si>
    <t>725860811</t>
  </si>
  <si>
    <t>Demontáž uzávěrů zápachu jednoduchých</t>
  </si>
  <si>
    <t>33070023</t>
  </si>
  <si>
    <t>67</t>
  </si>
  <si>
    <t>725991811</t>
  </si>
  <si>
    <t>Demontáž konzol jednoduchých pro potrubí</t>
  </si>
  <si>
    <t>461148496</t>
  </si>
  <si>
    <t>47*2</t>
  </si>
  <si>
    <t>68</t>
  </si>
  <si>
    <t>974031664</t>
  </si>
  <si>
    <t>Vysekání rýh ve zdivu cihelném pro vtahování nosníků hl do 150 mm v do 150 mm</t>
  </si>
  <si>
    <t>1784411141</t>
  </si>
  <si>
    <t>(4+4+4+2+2+2)*1,1</t>
  </si>
  <si>
    <t>(7+12+11)*1,3</t>
  </si>
  <si>
    <t>3*1,2</t>
  </si>
  <si>
    <t>(2+2+2)*2,3</t>
  </si>
  <si>
    <t>69</t>
  </si>
  <si>
    <t>735151821</t>
  </si>
  <si>
    <t>Demontáž otopného tělesa panelového dvouřadého délka do 1500 mm</t>
  </si>
  <si>
    <t>-1910621461</t>
  </si>
  <si>
    <t>Demontáž otopných těles panelových dvouřadých stavební délky do 1500 mm</t>
  </si>
  <si>
    <t>70</t>
  </si>
  <si>
    <t>733120819</t>
  </si>
  <si>
    <t xml:space="preserve">Demontáž potrubí ocelového hladkého </t>
  </si>
  <si>
    <t>-305261981</t>
  </si>
  <si>
    <t>997</t>
  </si>
  <si>
    <t>Přesun sutě</t>
  </si>
  <si>
    <t>71</t>
  </si>
  <si>
    <t>997013113</t>
  </si>
  <si>
    <t>Vnitrostaveništní doprava suti a vybouraných hmot pro budovy v do 12 m s použitím mechanizace</t>
  </si>
  <si>
    <t>1134718032</t>
  </si>
  <si>
    <t>Vnitrostaveništní doprava suti a vybouraných hmot vodorovně do 50 m svisle s použitím mechanizace pro budovy a haly výšky přes 9 do 12 m</t>
  </si>
  <si>
    <t>72</t>
  </si>
  <si>
    <t>997013501</t>
  </si>
  <si>
    <t>Odvoz suti na skládku a vybouraných hmot nebo meziskládku do 1 km se složením</t>
  </si>
  <si>
    <t>-189280662</t>
  </si>
  <si>
    <t>Odvoz suti a vybouraných hmot na skládku nebo meziskládku se složením, na vzdálenost do 1 km</t>
  </si>
  <si>
    <t>73</t>
  </si>
  <si>
    <t>997013509</t>
  </si>
  <si>
    <t>Příplatek k odvozu suti a vybouraných hmot na skládku ZKD 1 km přes 1 km</t>
  </si>
  <si>
    <t>-1585965616</t>
  </si>
  <si>
    <t>Odvoz suti a vybouraných hmot na skládku nebo meziskládku se složením, na vzdálenost Příplatek k ceně za každý další i započatý 1 km přes 1 km</t>
  </si>
  <si>
    <t>227,662*14 'Přepočtené koeficientem množství</t>
  </si>
  <si>
    <t>74</t>
  </si>
  <si>
    <t>997013831</t>
  </si>
  <si>
    <t>Poplatek za uložení stavebního směsného odpadu na skládce (skládkovné)</t>
  </si>
  <si>
    <t>450142359</t>
  </si>
  <si>
    <t>Poplatek za uložení stavebního odpadu na skládce (skládkovné) směsného</t>
  </si>
  <si>
    <t>998</t>
  </si>
  <si>
    <t>Přesun hmot</t>
  </si>
  <si>
    <t>75</t>
  </si>
  <si>
    <t>998011002</t>
  </si>
  <si>
    <t>Přesun hmot pro budovy zděné v do 12 m</t>
  </si>
  <si>
    <t>1013798003</t>
  </si>
  <si>
    <t>Přesun hmot pro budovy občanské výstavby, bydlení, výrobu a služby s nosnou svislou konstrukcí zděnou z cihel, tvárnic nebo kamene vodorovná dopravní vzdálenost do 100 m pro budovy výšky přes 6 do 12 m</t>
  </si>
  <si>
    <t>PSV</t>
  </si>
  <si>
    <t>Práce a dodávky PSV</t>
  </si>
  <si>
    <t>711</t>
  </si>
  <si>
    <t>Izolace proti vodě, vlhkosti a plynům</t>
  </si>
  <si>
    <t>76</t>
  </si>
  <si>
    <t>711111001</t>
  </si>
  <si>
    <t>Provedení izolace proti zemní vlhkosti vodorovné za studena nátěrem penetračním</t>
  </si>
  <si>
    <t>753087617</t>
  </si>
  <si>
    <t>Provedení izolace proti zemní vlhkosti natěradly a tmely za studena na ploše vodorovné V nátěrem penetračním</t>
  </si>
  <si>
    <t>oprava porušené hydroizolace cca</t>
  </si>
  <si>
    <t>77</t>
  </si>
  <si>
    <t>111631500</t>
  </si>
  <si>
    <t>lak asfaltový ALP/9 bal 9 kg</t>
  </si>
  <si>
    <t>-1703340812</t>
  </si>
  <si>
    <t>výrobky asfaltové izolační a zálivkové hmoty asfalty oxidované stavebně-izolační k penetraci suchých a očištěných podkladů pod asfaltové izolační krytiny a izolace ALP/9 bal 9 kg</t>
  </si>
  <si>
    <t>P</t>
  </si>
  <si>
    <t>Poznámka k položce:
Spotřeba 0,3-0,4kg/m2 dle povrchu, ředidlo technický benzín</t>
  </si>
  <si>
    <t>50*0,35/1000*1,2</t>
  </si>
  <si>
    <t>78</t>
  </si>
  <si>
    <t>711141559</t>
  </si>
  <si>
    <t>Provedení izolace proti zemní vlhkosti pásy přitavením vodorovné NAIP</t>
  </si>
  <si>
    <t>-1737947066</t>
  </si>
  <si>
    <t>Provedení izolace proti zemní vlhkosti pásy přitavením NAIP na ploše vodorovné V</t>
  </si>
  <si>
    <t>79</t>
  </si>
  <si>
    <t>628321340</t>
  </si>
  <si>
    <t>pás těžký asfaltovaný proti vodě a radonu</t>
  </si>
  <si>
    <t>1753838745</t>
  </si>
  <si>
    <t>50*1,1 'Přepočtené koeficientem množství</t>
  </si>
  <si>
    <t>80</t>
  </si>
  <si>
    <t>998711102</t>
  </si>
  <si>
    <t>Přesun hmot tonážní pro izolace proti vodě, vlhkosti a plynům v objektech výšky do 12 m</t>
  </si>
  <si>
    <t>-1071332750</t>
  </si>
  <si>
    <t>Přesun hmot pro izolace proti vodě, vlhkosti a plynům stanovený z hmotnosti přesunovaného materiálu vodorovná dopravní vzdálenost do 50 m v objektech výšky přes 6 do 12 m</t>
  </si>
  <si>
    <t>713</t>
  </si>
  <si>
    <t>Izolace tepelné</t>
  </si>
  <si>
    <t>81</t>
  </si>
  <si>
    <t>713111111</t>
  </si>
  <si>
    <t>Montáž izolace tepelné vrchem stropů volně kladenými rohožemi, pásy, dílci, deskami</t>
  </si>
  <si>
    <t>748748556</t>
  </si>
  <si>
    <t>Montáž tepelné izolace stropů rohožemi, pásy, dílci, deskami, bloky (izolační materiál ve specifikaci) vrchem bez překrytí lepenkou kladenými volně</t>
  </si>
  <si>
    <t>P2 podlahový polystyren tl. 40mm</t>
  </si>
  <si>
    <t>0,35*(2,075+1,975+2,0+2,05+3,665+4,365+2,325)</t>
  </si>
  <si>
    <t>6,75*(4,0+3,45+3,2*2)</t>
  </si>
  <si>
    <t>99,947</t>
  </si>
  <si>
    <t>82</t>
  </si>
  <si>
    <t>283756750</t>
  </si>
  <si>
    <t>deska pro kročejový útlum  4000 1000x500x40 mm</t>
  </si>
  <si>
    <t>-1714945998</t>
  </si>
  <si>
    <t>199,894*1,1 'Přepočtené koeficientem množství</t>
  </si>
  <si>
    <t>83</t>
  </si>
  <si>
    <t>713121111</t>
  </si>
  <si>
    <t>Montáž izolace tepelné podlah volně kladenými rohožemi, pásy, dílci, deskami 1 vrstva</t>
  </si>
  <si>
    <t>1944342237</t>
  </si>
  <si>
    <t>Montáž tepelné izolace podlah rohožemi, pásy, deskami, dílci, bloky (izolační materiál ve specifikaci) kladenými volně jednovrstvá</t>
  </si>
  <si>
    <t>P1</t>
  </si>
  <si>
    <t>0,2*(1,715+1,125+1,165+2,6+5,05+6,625)</t>
  </si>
  <si>
    <t>6,65*(4,0*2+7,2)</t>
  </si>
  <si>
    <t>6,75*3,2*2</t>
  </si>
  <si>
    <t>84</t>
  </si>
  <si>
    <t>283758800</t>
  </si>
  <si>
    <t>deska z pěnového polystyrenu bílá EPS 100 Z 1000 x 1000 x 50 mm</t>
  </si>
  <si>
    <t>2127772244</t>
  </si>
  <si>
    <t>desky z lehčených plastů desky z pěnového polystyrénu - samozhášivého EN 13 163 - EPS 002/03 rozměry desek - 1000 x 1000 mm nebo 1000 x 500 mm typ EPS 100 Z, objemová hmotnost 20 - 25 kg/m3 tepelně izolační desky pro izolace s vysokými nároky na pevnost v tlaku a ohybu (vysoce zatížené podlahy, střechy apod.) formát 1000 x 500 mm 50 mm</t>
  </si>
  <si>
    <t>147,936*1,05 'Přepočtené koeficientem množství</t>
  </si>
  <si>
    <t>85</t>
  </si>
  <si>
    <t>713121211</t>
  </si>
  <si>
    <t>Montáž izolace tepelné podlah volně kladenými okrajovými pásky</t>
  </si>
  <si>
    <t>-1983551010</t>
  </si>
  <si>
    <t>Montáž tepelné izolace podlah okrajovými pásky kladenými volně</t>
  </si>
  <si>
    <t>(1,715+1,125+1,165+2,6+5,05+6,625)*2</t>
  </si>
  <si>
    <t>0,2*2*6</t>
  </si>
  <si>
    <t>(4,0+6,65+7,2+6,65+3,2*2+6,75*2+4,0+6,65)*2</t>
  </si>
  <si>
    <t>(2,075+1,975+2,0+2,05+3,665+4,365+2,325)*2</t>
  </si>
  <si>
    <t>0,2*2*7</t>
  </si>
  <si>
    <t>(4,0+6,75+3,45+6,75+3,45+6,75+3,2*2+6,75*2)*2</t>
  </si>
  <si>
    <t>141,81</t>
  </si>
  <si>
    <t>86</t>
  </si>
  <si>
    <t>631402740</t>
  </si>
  <si>
    <t>pásek okrajový - dilatační pásek podlaha/svislá konstrukce tl.12 mm</t>
  </si>
  <si>
    <t>709153541</t>
  </si>
  <si>
    <t>432,68*1,1 'Přepočtené koeficientem množství</t>
  </si>
  <si>
    <t>87</t>
  </si>
  <si>
    <t>713191133</t>
  </si>
  <si>
    <t>Montáž izolace tepelné podlah, stropů vrchem nebo střech překrytí fólií s přelepeným spojem</t>
  </si>
  <si>
    <t>-1779570523</t>
  </si>
  <si>
    <t>Montáž tepelné izolace stavebních konstrukcí - doplňky a konstrukční součásti podlah, stropů vrchem nebo střech překrytím fólií položenou volně s přelepením spojů</t>
  </si>
  <si>
    <t>mezi tep.izol. v podlahách a betony</t>
  </si>
  <si>
    <t>199,894+147,956</t>
  </si>
  <si>
    <t>88</t>
  </si>
  <si>
    <t>283233140</t>
  </si>
  <si>
    <t>fólie PE separační, tl. 0,2 mm, 2 x 50 m, 100 m2/role</t>
  </si>
  <si>
    <t>-44150896</t>
  </si>
  <si>
    <t>347,85*1,15 'Přepočtené koeficientem množství</t>
  </si>
  <si>
    <t>89</t>
  </si>
  <si>
    <t>998713102</t>
  </si>
  <si>
    <t>Přesun hmot tonážní tonážní pro izolace tepelné v objektech v do 12 m</t>
  </si>
  <si>
    <t>1557420194</t>
  </si>
  <si>
    <t>Přesun hmot pro izolace tepelné stanovený z hmotnosti přesunovaného materiálu vodorovná dopravní vzdálenost do 50 m v objektech výšky přes 6 m do 12 m</t>
  </si>
  <si>
    <t>721</t>
  </si>
  <si>
    <t>Zdravotechnika - vnitřní kanalizace</t>
  </si>
  <si>
    <t>90</t>
  </si>
  <si>
    <t>R721-001</t>
  </si>
  <si>
    <t>Kanalizační plastové potrubí hrdlové vč.tvarovek DN125</t>
  </si>
  <si>
    <t>-1921045531</t>
  </si>
  <si>
    <t>91</t>
  </si>
  <si>
    <t>R721-002</t>
  </si>
  <si>
    <t>Kanalizační plastové potrubí hrdlové vč.tvarovek DN110</t>
  </si>
  <si>
    <t>1148986183</t>
  </si>
  <si>
    <t>92</t>
  </si>
  <si>
    <t>R721-003</t>
  </si>
  <si>
    <t>Kanalizační plastové potrubí hrdlové vč.tvarovek DN50</t>
  </si>
  <si>
    <t>-896438812</t>
  </si>
  <si>
    <t>93</t>
  </si>
  <si>
    <t>R721-004</t>
  </si>
  <si>
    <t>Kanalizační plastové potrubí hrdlové DN 25 vč. tvarovek</t>
  </si>
  <si>
    <t>170668941</t>
  </si>
  <si>
    <t>R721-005</t>
  </si>
  <si>
    <t>větrací nástavec DN 110 délka 500mm d+m</t>
  </si>
  <si>
    <t>-482598698</t>
  </si>
  <si>
    <t>R721-006</t>
  </si>
  <si>
    <t>Stropní úchyty pro potrubí z PP, DN 110</t>
  </si>
  <si>
    <t>-129527640</t>
  </si>
  <si>
    <t>R721-007</t>
  </si>
  <si>
    <t>Kanal potr dešťové hrdlové DN dle původní dimenz. vč. tvarovek</t>
  </si>
  <si>
    <t>1228810155</t>
  </si>
  <si>
    <t>97</t>
  </si>
  <si>
    <t>R721-008</t>
  </si>
  <si>
    <t>Čistící kus + revizní dvířka</t>
  </si>
  <si>
    <t>-1321807062</t>
  </si>
  <si>
    <t>98</t>
  </si>
  <si>
    <t>R721-009</t>
  </si>
  <si>
    <t>Odstranění a ekologická likvidace rušeného potrubí vč.zaslepení v příslušných místech vyznačených v PD</t>
  </si>
  <si>
    <t>1140275375</t>
  </si>
  <si>
    <t>99</t>
  </si>
  <si>
    <t>998721202</t>
  </si>
  <si>
    <t>Přesun hmot procentní pro vnitřní kanalizace v objektech v do 12 m</t>
  </si>
  <si>
    <t>%</t>
  </si>
  <si>
    <t>-424625468</t>
  </si>
  <si>
    <t>Přesun hmot pro vnitřní kanalizace stanovený procentní sazbou z ceny vodorovná dopravní vzdálenost do 50 m v objektech výšky přes 6 do 12 m</t>
  </si>
  <si>
    <t>722</t>
  </si>
  <si>
    <t>Zdravotechnika - vnitřní vodovod</t>
  </si>
  <si>
    <t>R722-001</t>
  </si>
  <si>
    <t>Potrubí z PP-R 80 PN 16 vč. tvarovek, DN 20 (sv.průř.14,4)</t>
  </si>
  <si>
    <t>1066587993</t>
  </si>
  <si>
    <t>101</t>
  </si>
  <si>
    <t>R722-002</t>
  </si>
  <si>
    <t>Potrubí z PP-R 80 PN 16 vč. tvarovek, DN 25 (sv.průř. 18)</t>
  </si>
  <si>
    <t>1155058487</t>
  </si>
  <si>
    <t>102</t>
  </si>
  <si>
    <t>R722-003</t>
  </si>
  <si>
    <t>Izol.potrubí pouzdry spony</t>
  </si>
  <si>
    <t>351985080</t>
  </si>
  <si>
    <t>103</t>
  </si>
  <si>
    <t>R722-004</t>
  </si>
  <si>
    <t>Uzavírací ventil na potrubí</t>
  </si>
  <si>
    <t>-1667463894</t>
  </si>
  <si>
    <t>104</t>
  </si>
  <si>
    <t>R722-005</t>
  </si>
  <si>
    <t>Potrubí požární vody vč.tvarovek, DN dle původní dimenze</t>
  </si>
  <si>
    <t>-1269260174</t>
  </si>
  <si>
    <t>105</t>
  </si>
  <si>
    <t>R722-006</t>
  </si>
  <si>
    <t>Stropní úchytky pro potrubí z PP-R 80 PN 16, DN 20</t>
  </si>
  <si>
    <t>-1481482878</t>
  </si>
  <si>
    <t>106</t>
  </si>
  <si>
    <t>R722-007</t>
  </si>
  <si>
    <t>Stropní úchytky pro potrubí z PP-R 80 PN 16, DN 25</t>
  </si>
  <si>
    <t>1627218658</t>
  </si>
  <si>
    <t>107</t>
  </si>
  <si>
    <t>R722-008</t>
  </si>
  <si>
    <t>Odstranění a ekologická likvidace rušeného potrubí</t>
  </si>
  <si>
    <t>-348522996</t>
  </si>
  <si>
    <t>108</t>
  </si>
  <si>
    <t>998722202</t>
  </si>
  <si>
    <t>Přesun hmot procentní pro vnitřní vodovod v objektech v do 12 m</t>
  </si>
  <si>
    <t>1667276194</t>
  </si>
  <si>
    <t>Přesun hmot pro vnitřní vodovod stanovený procentní sazbou z ceny vodorovná dopravní vzdálenost do 50 m v objektech výšky přes 6 do 12 m</t>
  </si>
  <si>
    <t>725</t>
  </si>
  <si>
    <t>Zdravotechnika - zařizovací předměty</t>
  </si>
  <si>
    <t>109</t>
  </si>
  <si>
    <t>R725-001</t>
  </si>
  <si>
    <t>Splachovací baterie pro výlevku</t>
  </si>
  <si>
    <t>-582581875</t>
  </si>
  <si>
    <t>110</t>
  </si>
  <si>
    <t>R725-002</t>
  </si>
  <si>
    <t>Výlevková mísa vč. zazdívaného splach. systému</t>
  </si>
  <si>
    <t>-2099851850</t>
  </si>
  <si>
    <t>111</t>
  </si>
  <si>
    <t>R725-003</t>
  </si>
  <si>
    <t>Rohový ventil s přípoj. trubičkou</t>
  </si>
  <si>
    <t>-273909343</t>
  </si>
  <si>
    <t>112</t>
  </si>
  <si>
    <t>R725-004</t>
  </si>
  <si>
    <t>Rohový ventil pro wc nádržku</t>
  </si>
  <si>
    <t>512</t>
  </si>
  <si>
    <t>738310549</t>
  </si>
  <si>
    <t>113</t>
  </si>
  <si>
    <t>R725-005</t>
  </si>
  <si>
    <t>WC nádržka vč. splach. systému</t>
  </si>
  <si>
    <t>1009156633</t>
  </si>
  <si>
    <t>WC nádržka vč. splach. systému-splachovací systém klozetu vestavný</t>
  </si>
  <si>
    <t>114</t>
  </si>
  <si>
    <t>R725-006</t>
  </si>
  <si>
    <t>WC mísa vč.záchod.prkénka - závěsný klozet</t>
  </si>
  <si>
    <t>1118914991</t>
  </si>
  <si>
    <t>115</t>
  </si>
  <si>
    <t>R725-007</t>
  </si>
  <si>
    <t>Zápachová uzavírka pro umyvadla</t>
  </si>
  <si>
    <t>649347708</t>
  </si>
  <si>
    <t>116</t>
  </si>
  <si>
    <t>R725-008</t>
  </si>
  <si>
    <t>Umyvadlová páková stojánková baterie</t>
  </si>
  <si>
    <t>1623961138</t>
  </si>
  <si>
    <t>117</t>
  </si>
  <si>
    <t>R725-009</t>
  </si>
  <si>
    <t>Umyvadlo</t>
  </si>
  <si>
    <t>1145153384</t>
  </si>
  <si>
    <t>118</t>
  </si>
  <si>
    <t>R725-010</t>
  </si>
  <si>
    <t>Závěsný bidet</t>
  </si>
  <si>
    <t>-1849566889</t>
  </si>
  <si>
    <t>119</t>
  </si>
  <si>
    <t>R725-011</t>
  </si>
  <si>
    <t>Stojánková bidetová baterie</t>
  </si>
  <si>
    <t>1597938821</t>
  </si>
  <si>
    <t>120</t>
  </si>
  <si>
    <t>R725-013</t>
  </si>
  <si>
    <t>Montáž zařizovacích předmětů - klozety, umyvadla,výlevky,bidety a pisoáry</t>
  </si>
  <si>
    <t>1845477022</t>
  </si>
  <si>
    <t>121</t>
  </si>
  <si>
    <t>998725202</t>
  </si>
  <si>
    <t>Přesun hmot procentní pro zařizovací předměty v objektech v do 12 m</t>
  </si>
  <si>
    <t>-1178804318</t>
  </si>
  <si>
    <t>Přesun hmot pro zařizovací předměty stanovený procentní sazbou z ceny vodorovná dopravní vzdálenost do 50 m v objektech výšky přes 6 do 12 m</t>
  </si>
  <si>
    <t>730</t>
  </si>
  <si>
    <t>Ústřední vytápění</t>
  </si>
  <si>
    <t>122</t>
  </si>
  <si>
    <t>R-730-001</t>
  </si>
  <si>
    <t>HZS - tlaková zkouška</t>
  </si>
  <si>
    <t>838345572</t>
  </si>
  <si>
    <t>123</t>
  </si>
  <si>
    <t>R-730-002</t>
  </si>
  <si>
    <t>Izol tep potrubí tl. 10mm</t>
  </si>
  <si>
    <t>846641360</t>
  </si>
  <si>
    <t>124</t>
  </si>
  <si>
    <t>R-730-003</t>
  </si>
  <si>
    <t>Vícevrstvé potrubí PE-Xc/Al/PE dimenze d20x3,4</t>
  </si>
  <si>
    <t>1471857740</t>
  </si>
  <si>
    <t>Vícevrstvé potrubí PE-Xc/Al/PE dimenze d20x3,4 (světlý průřez stěny X tloušťka stěny), třída použití 5, provozní tlak 10bar.</t>
  </si>
  <si>
    <t>125</t>
  </si>
  <si>
    <t>R-730-004</t>
  </si>
  <si>
    <t>Radiátorový ventil s nastavitelnou regulací</t>
  </si>
  <si>
    <t>-794579970</t>
  </si>
  <si>
    <t>126</t>
  </si>
  <si>
    <t>R-730-005</t>
  </si>
  <si>
    <t>Regulační šroubení s vypouštěním</t>
  </si>
  <si>
    <t>-1058176701</t>
  </si>
  <si>
    <t>127</t>
  </si>
  <si>
    <t>R-730-006</t>
  </si>
  <si>
    <t>Termostatická hlavice v provedení pro veřejné prostory</t>
  </si>
  <si>
    <t>-1480478235</t>
  </si>
  <si>
    <t>128</t>
  </si>
  <si>
    <t>R-730-007</t>
  </si>
  <si>
    <t>Odvzdušňovací ventil</t>
  </si>
  <si>
    <t>-1158203341</t>
  </si>
  <si>
    <t>129</t>
  </si>
  <si>
    <t>R-730-008</t>
  </si>
  <si>
    <t>Konzolový úchytný systém pro otopná tělesa do zdí a příček</t>
  </si>
  <si>
    <t>241416392</t>
  </si>
  <si>
    <t>130</t>
  </si>
  <si>
    <t>R-730-009</t>
  </si>
  <si>
    <t>Ocelová desková tělesa s pravým spodním napojením tl. 100mm,rozměru 500x600 (výkon 870W)</t>
  </si>
  <si>
    <t>-1509375680</t>
  </si>
  <si>
    <t>131</t>
  </si>
  <si>
    <t>R-730-010</t>
  </si>
  <si>
    <t>Ocelová desková tělesa s pravým spodním napojením tl. 100mm, rozměru 1000x900 (výkon 2310W)</t>
  </si>
  <si>
    <t>-956875429</t>
  </si>
  <si>
    <t>132</t>
  </si>
  <si>
    <t>R-730-011</t>
  </si>
  <si>
    <t>Ocelová desková tělesa s pravým spodním napojením tl. 100mm, rozměru 600x600 (výkon 1000W)</t>
  </si>
  <si>
    <t>-1967836190</t>
  </si>
  <si>
    <t>133</t>
  </si>
  <si>
    <t>R-730-012</t>
  </si>
  <si>
    <t>Ocelová desková tělesa s pravým spodnám napojením tl. 100mm, rozměru 1000x600 (výkon 1680W)</t>
  </si>
  <si>
    <t>1050719291</t>
  </si>
  <si>
    <t>134</t>
  </si>
  <si>
    <t>998731202</t>
  </si>
  <si>
    <t>Přesun hmot procentní pro ÚT v objektech v do 12 m</t>
  </si>
  <si>
    <t>-16047842</t>
  </si>
  <si>
    <t>763</t>
  </si>
  <si>
    <t>Konstrukce suché výstavby</t>
  </si>
  <si>
    <t>135</t>
  </si>
  <si>
    <t>R763-001</t>
  </si>
  <si>
    <t>SDK kce pod kazetový podhled na potrubí,které nebude možno schovat nebo pro zaplent. instalačního potrubí cca 100 m</t>
  </si>
  <si>
    <t>-1127432688</t>
  </si>
  <si>
    <t>136</t>
  </si>
  <si>
    <t>998763201</t>
  </si>
  <si>
    <t>Přesun hmot procentní pro dřevostavby v objektech v do 12 m</t>
  </si>
  <si>
    <t>-219437938</t>
  </si>
  <si>
    <t>Přesun hmot pro dřevostavby stanovený procentní sazbou z ceny vodorovná dopravní vzdálenost do 50 m v objektech výšky přes 6 do 12 m</t>
  </si>
  <si>
    <t>766</t>
  </si>
  <si>
    <t>Konstrukce truhlářské</t>
  </si>
  <si>
    <t>137</t>
  </si>
  <si>
    <t>766660171</t>
  </si>
  <si>
    <t>Montáž dveřních křídel otvíravých 1křídlových š do 0,8 m do obložkové zárubně</t>
  </si>
  <si>
    <t>2124444615</t>
  </si>
  <si>
    <t>Montáž dveřních křídel dřevěných nebo plastových otevíravých do obložkové zárubně povrchově upravených jednokřídlových, šířky do 800 mm</t>
  </si>
  <si>
    <t>1L/P</t>
  </si>
  <si>
    <t>12+3</t>
  </si>
  <si>
    <t>2L</t>
  </si>
  <si>
    <t>5L/P</t>
  </si>
  <si>
    <t>138</t>
  </si>
  <si>
    <t xml:space="preserve">611617170 </t>
  </si>
  <si>
    <t xml:space="preserve">dveře vni se zvýšenou odolností - laminát CPL,dub,plné,bez prahové lišty 1kř otočné 70x197 cm </t>
  </si>
  <si>
    <t>-182593534</t>
  </si>
  <si>
    <t>139</t>
  </si>
  <si>
    <t>611617171</t>
  </si>
  <si>
    <t xml:space="preserve">dveře vni se zvýšenou odolností - laminát CPL,dub,plné,vč.prahové lišty 1kř otočné 70x197 cm </t>
  </si>
  <si>
    <t>625281716</t>
  </si>
  <si>
    <t>140</t>
  </si>
  <si>
    <t xml:space="preserve">611617250 </t>
  </si>
  <si>
    <t xml:space="preserve">dveře vni se zvýšenou odolností - laminát CPL,dub,plné,bez prahové lišty 1kř otočné 80x197 cm </t>
  </si>
  <si>
    <t>-1842032409</t>
  </si>
  <si>
    <t>7+1</t>
  </si>
  <si>
    <t>141</t>
  </si>
  <si>
    <t>766660172</t>
  </si>
  <si>
    <t>Montáž dveřních křídel otvíravých 1křídlových š  s nadsvětlíkem do obložkové zárubně</t>
  </si>
  <si>
    <t>-534811481</t>
  </si>
  <si>
    <t>3P</t>
  </si>
  <si>
    <t>4P</t>
  </si>
  <si>
    <t>6L/P</t>
  </si>
  <si>
    <t>2+3</t>
  </si>
  <si>
    <t>7L/P</t>
  </si>
  <si>
    <t>2+2</t>
  </si>
  <si>
    <t>8L/P</t>
  </si>
  <si>
    <t>4+3</t>
  </si>
  <si>
    <t>9L/P</t>
  </si>
  <si>
    <t>15+8</t>
  </si>
  <si>
    <t>142</t>
  </si>
  <si>
    <t>611617202</t>
  </si>
  <si>
    <t xml:space="preserve">dveře vni se zvýšenou odolností - laminát CPL,dub,plné s nadsvětlíkem vč.prahové lišty 1kř otočné 70x197/245 cm </t>
  </si>
  <si>
    <t>-745882561</t>
  </si>
  <si>
    <t>143</t>
  </si>
  <si>
    <t>611617213</t>
  </si>
  <si>
    <t xml:space="preserve">dveře vni se zvýšenou odolností - laminát CPL,dub,plné s nadsvětlíkem vč.prahové lišty 1kř otočné 70x197/270 cm </t>
  </si>
  <si>
    <t>-2135002174</t>
  </si>
  <si>
    <t>144</t>
  </si>
  <si>
    <t>611617214</t>
  </si>
  <si>
    <t xml:space="preserve">dveře vni se zvýšenou odolností - laminát CPL,dub,plné s nadsvětlíkem vč.prahové lišty 1kř otočné 80x197/245 cm </t>
  </si>
  <si>
    <t>603808816</t>
  </si>
  <si>
    <t>145</t>
  </si>
  <si>
    <t>611617245</t>
  </si>
  <si>
    <t xml:space="preserve">dveře vni se zvýšenou odolností - laminát CPL,dub,plné s nadsvětlíkem vč.prahové lišty 1kř otočné 80x197/270 cm </t>
  </si>
  <si>
    <t>1259471061</t>
  </si>
  <si>
    <t>dveře dřevěné vnitřní dýhované a fóliované dveře vnitřní hladké dýhované standardní provedení plné jednokřídlové 90 x 197 cm  Buk</t>
  </si>
  <si>
    <t>146</t>
  </si>
  <si>
    <t>611617246</t>
  </si>
  <si>
    <t xml:space="preserve">dveře vni se zvýšenou odolností - laminát CPL,dub,plné s nadsvětlíkem vč.prahové lišty 1kř otočné 100x197/245 cm </t>
  </si>
  <si>
    <t>2023990565</t>
  </si>
  <si>
    <t>147</t>
  </si>
  <si>
    <t>611617256</t>
  </si>
  <si>
    <t xml:space="preserve">dveře vni se zvýšenou odolností - laminát CPL,dub,plné s nadsvětlíkem vč.prahové lišty 1kř otočné 100x197/270 cm </t>
  </si>
  <si>
    <t>1635067949</t>
  </si>
  <si>
    <t>148</t>
  </si>
  <si>
    <t>766660183</t>
  </si>
  <si>
    <t>Montáž dveřních křídel otvíravých 2křídlových požárních do obložkové zárubně</t>
  </si>
  <si>
    <t>-158888402</t>
  </si>
  <si>
    <t>Montáž dveřních křídel dřevěných nebo plastových otevíravých do obložkové zárubně protipožárních dvoukřídlových jakékoliv šířky</t>
  </si>
  <si>
    <t>149</t>
  </si>
  <si>
    <t>611656141</t>
  </si>
  <si>
    <t>dveře vnitřní požárně odolné, CPL fólie,odolnost EI (EW) 30 D3, 2křídlové 180 x 197 cm</t>
  </si>
  <si>
    <t>131694818</t>
  </si>
  <si>
    <t>dveře dřevěné vnitřní profilované dveře plné dřevěné požárně odolné, El (EW)30 D3 bílé,buk,dub,olše,třešeň,javor,ořech CPL fólie dvoukřídlové 180 x 197 cm</t>
  </si>
  <si>
    <t>150</t>
  </si>
  <si>
    <t>766660716</t>
  </si>
  <si>
    <t>Montáž dveřních křídel samozavírače na dřevěnou zárubeň</t>
  </si>
  <si>
    <t>1489504494</t>
  </si>
  <si>
    <t>Montáž dveřních křídel dřevěných nebo plastových ostatní práce samozavírače na zárubeň dřevěnou</t>
  </si>
  <si>
    <t>151</t>
  </si>
  <si>
    <t>549172650</t>
  </si>
  <si>
    <t>samozavírač dveří hydraulický</t>
  </si>
  <si>
    <t>198608669</t>
  </si>
  <si>
    <t xml:space="preserve">samozavírače dveří hydraulické samozavírač hydraulický BRANO </t>
  </si>
  <si>
    <t>152</t>
  </si>
  <si>
    <t>766660718</t>
  </si>
  <si>
    <t>Montáž dveřních křídel dokování stavěče křídla</t>
  </si>
  <si>
    <t>1875541125</t>
  </si>
  <si>
    <t>Montáž dveřních křídel dřevěných nebo plastových ostatní práce stavěče křídla</t>
  </si>
  <si>
    <t>153</t>
  </si>
  <si>
    <t>549163620</t>
  </si>
  <si>
    <t>stavěč dveří K501 lak</t>
  </si>
  <si>
    <t>427914188</t>
  </si>
  <si>
    <t>kování ostatní okenní a dveřní stavěč dveří K 501 lak</t>
  </si>
  <si>
    <t>154</t>
  </si>
  <si>
    <t>766660722</t>
  </si>
  <si>
    <t>Montáž dveřního kování</t>
  </si>
  <si>
    <t>2073838072</t>
  </si>
  <si>
    <t>Montáž dveřních křídel dřevěných nebo plastových ostatní práce dveřního kování zámku</t>
  </si>
  <si>
    <t>1/L/P</t>
  </si>
  <si>
    <t>5P/L</t>
  </si>
  <si>
    <t>10:</t>
  </si>
  <si>
    <t>155</t>
  </si>
  <si>
    <t>549250150</t>
  </si>
  <si>
    <t>interiérové kování rozeta klika/klika - matný chrom</t>
  </si>
  <si>
    <t>-902947912</t>
  </si>
  <si>
    <t>156</t>
  </si>
  <si>
    <t>766682111</t>
  </si>
  <si>
    <t>Montáž zárubní obložkových pro dveře jednokřídlové tl stěny do 170 mm</t>
  </si>
  <si>
    <t>-1970939679</t>
  </si>
  <si>
    <t>Montáž zárubní dřevěných, plastových nebo z lamina obložkových, pro dveře jednokřídlové, tloušťky stěny do 170 mm</t>
  </si>
  <si>
    <t>157</t>
  </si>
  <si>
    <t>611822580</t>
  </si>
  <si>
    <t>zárubeň obložková pro dveře 1křídlové 60,70,80,90x197 cm, tl. 8 - 17 cm,dub,buk</t>
  </si>
  <si>
    <t>-108293412</t>
  </si>
  <si>
    <t>zárubně dřevěné zárubně obložkové pro dveře jednokřídlové 60, 70, 80 a 90/197 cm pro tl.stěny 8,10,11,13,15,17 cm dub, buk</t>
  </si>
  <si>
    <t>158</t>
  </si>
  <si>
    <t>611822581</t>
  </si>
  <si>
    <t>zárubeň obložková pro dveře 1křídlové 60,70,80,90,100x245 cm, tl. 8 - 17 cm,dub,buk</t>
  </si>
  <si>
    <t>275268476</t>
  </si>
  <si>
    <t>4P/L</t>
  </si>
  <si>
    <t>159</t>
  </si>
  <si>
    <t>611822582</t>
  </si>
  <si>
    <t>zárubeň obložková pro dveře 1křídlové 60,70,80,90,100x270 cm, tl. 8 - 17 cm,dub,buk</t>
  </si>
  <si>
    <t>-1118527780</t>
  </si>
  <si>
    <t>160</t>
  </si>
  <si>
    <t>766682112</t>
  </si>
  <si>
    <t>Montáž zárubní obložkových pro dveře jednokřídlové tl stěny do 350 mm</t>
  </si>
  <si>
    <t>-2036146549</t>
  </si>
  <si>
    <t>Montáž zárubní dřevěných, plastových nebo z lamina obložkových, pro dveře jednokřídlové, tloušťky stěny přes 170 do 350 mm</t>
  </si>
  <si>
    <t>161</t>
  </si>
  <si>
    <t>611822640</t>
  </si>
  <si>
    <t>zárubeň obložková pro dveře 1křídlové 60,70,80,90x197 cm, tl. 19 - 35 cm,dub,buk</t>
  </si>
  <si>
    <t>-1372929909</t>
  </si>
  <si>
    <t>zárubně dřevěné zárubně obložkové pro dveře jednokřídlové 60, 70, 80 a 90/197 cm pro tl.stěny 19,21,23,25,27,29,31,33,35 cm dub, buk</t>
  </si>
  <si>
    <t>162</t>
  </si>
  <si>
    <t>998766102</t>
  </si>
  <si>
    <t>Přesun hmot tonážní pro konstrukce truhlářské v objektech v do 12 m</t>
  </si>
  <si>
    <t>452770702</t>
  </si>
  <si>
    <t>Přesun hmot pro konstrukce truhlářské stanovený z hmotnosti přesunovaného materiálu vodorovná dopravní vzdálenost do 50 m v objektech výšky přes 6 do 12 m</t>
  </si>
  <si>
    <t>767</t>
  </si>
  <si>
    <t>Konstrukce zámečnické</t>
  </si>
  <si>
    <t>163</t>
  </si>
  <si>
    <t>767584502</t>
  </si>
  <si>
    <t>Montáž podhledů kazetových 600x600 mm na ocelovou konstrukci</t>
  </si>
  <si>
    <t>1736242690</t>
  </si>
  <si>
    <t>Montáž kovových podhledů kazetových, s nosným roštem na ocelovou konstrukci, z kazet vel. 600 x 600 mm</t>
  </si>
  <si>
    <t>14,1+98,72+5,98+1,89+1,8+1,71+2,28+9,11+12,0</t>
  </si>
  <si>
    <t>2,52+9,2+8,08+1,6+1,62</t>
  </si>
  <si>
    <t>12,58+102,3+5,98+1,89+1,8+1,71+2,28+9,11+12,0</t>
  </si>
  <si>
    <t>12,58+102,7+5,98+1,89+1,8+1,71+2,28+9,11+12,0</t>
  </si>
  <si>
    <t>164</t>
  </si>
  <si>
    <t>590305720</t>
  </si>
  <si>
    <t xml:space="preserve">podhled kazetový  600 x 600 mm </t>
  </si>
  <si>
    <t>-886093760</t>
  </si>
  <si>
    <t>516,35*1,05 'Přepočtené koeficientem množství</t>
  </si>
  <si>
    <t>165</t>
  </si>
  <si>
    <t>R767-001-ozn.12</t>
  </si>
  <si>
    <t>D+M výlezový žebřík dl. 9,8 m, vč. lešení pro montáž a začištění vně fasády po osazení</t>
  </si>
  <si>
    <t>323570165</t>
  </si>
  <si>
    <t>Výlezový žebřík-zajišťuje přístup na střechu pavilonu "C"
Jäklová konstrukce, žárově zinkovaná
žebřík včetně ochranného koše začíná cca 2m nad stáv.střechou
kotven do nosné konstrukce pomocí kotevních prvků - závitová tyč pr.12 ukotvena v nosném zdivu pomocí chem. kotvy, z druhé strany žebřík - jäkl provrtán a ukotven pomocí matek a distanční podložky
pevná část - dl. 9,8m, šířka žebříku - 0,6m
stupadla a´=330mm, 25 stupadel</t>
  </si>
  <si>
    <t>166</t>
  </si>
  <si>
    <t>R767-002-ozn.11</t>
  </si>
  <si>
    <t>D+M sanitární příčky na Wc vč.dveří 4kabinky (celkem rozměr 3750x1300mm v. 2200mm)</t>
  </si>
  <si>
    <t>-930405170</t>
  </si>
  <si>
    <t>Sanitárná příčky na WC - ženy
typizovaná montovaná zástěna výšky 2,2m, mezi úrovní podlahy a zástěnou bude mezera 100 mm, nosný systém tvořen z kovových profilů, samotné desky laminátové tl. 25 mm, kabinky stojí na samostatných nerezových nožičkách, do kabinek vstup přes 1kř dveře rozměru 700/1970mm se zámkem uzamčení zevnitř, kování nerez, povrch hygienický, omyvatelný, který plně nahradí ker.obklad</t>
  </si>
  <si>
    <t>167</t>
  </si>
  <si>
    <t>998767202</t>
  </si>
  <si>
    <t>Přesun hmot procentní pro zámečnické konstrukce v objektech v do 12 m</t>
  </si>
  <si>
    <t>-2067722397</t>
  </si>
  <si>
    <t>Přesun hmot pro zámečnické konstrukce stanovený procentní sazbou z ceny vodorovná dopravní vzdálenost do 50 m v objektech výšky přes 6 do 12 m</t>
  </si>
  <si>
    <t>771</t>
  </si>
  <si>
    <t>Podlahy z dlaždic</t>
  </si>
  <si>
    <t>168</t>
  </si>
  <si>
    <t>771473112</t>
  </si>
  <si>
    <t>Montáž soklíků z dlaždic keramických lepených rovných v do 90 mm</t>
  </si>
  <si>
    <t>-2025949534</t>
  </si>
  <si>
    <t>Montáž soklíků z dlaždic keramických lepených standardním lepidlem rovných výšky přes 65 do 90 mm</t>
  </si>
  <si>
    <t>3,4*2+3,7+1,8-(1,8+0,7)</t>
  </si>
  <si>
    <t>(2,4+40,4)*2</t>
  </si>
  <si>
    <t>5,1*2+1,15-0,7*3</t>
  </si>
  <si>
    <t>3,4*2+7,3-1,8</t>
  </si>
  <si>
    <t>107,15</t>
  </si>
  <si>
    <t>169</t>
  </si>
  <si>
    <t>771573113</t>
  </si>
  <si>
    <t xml:space="preserve">Montáž podlah keramických režných hladkých lepených </t>
  </si>
  <si>
    <t>-740468172</t>
  </si>
  <si>
    <t>Montáž podlah z dlaždic keramických lepených standardním lepidlem režných nebo glazovaných hladkých přes 9 do 12 ks/ m2</t>
  </si>
  <si>
    <t>14,1+98,72+5,98+1,89+1,8+1,71+2,28+5,0+9,11+12,0</t>
  </si>
  <si>
    <t>12,58+102,3+5,98+1,89+1,8+1,71+2,28+5,0+9,11+12,0</t>
  </si>
  <si>
    <t>12,58+102,7+5,98+1,89+1,8+1,71+2,28+5,0+9,11+12,0</t>
  </si>
  <si>
    <t>170</t>
  </si>
  <si>
    <t>597610100</t>
  </si>
  <si>
    <t>obkládačky keramické  -  (bílé i barevné)  I. j.</t>
  </si>
  <si>
    <t>1820624145</t>
  </si>
  <si>
    <t>obkládačky a dlaždice keramické koupelny - obkládačky  (bílé i barevné)         I.j.   (cen.sk. 64)</t>
  </si>
  <si>
    <t>318,95*0,1</t>
  </si>
  <si>
    <t>531,35</t>
  </si>
  <si>
    <t>171</t>
  </si>
  <si>
    <t>585821030</t>
  </si>
  <si>
    <t>lepidlo obkladů a dlažeb 025 STANDARD na savé podklady   bal. 25 kg</t>
  </si>
  <si>
    <t>1327374952</t>
  </si>
  <si>
    <t>tmely obkladové, a spárovací hmoty lepící lepení obkladů a dlažeb 025 STANDARD na savé podklady   bal. 25 kg</t>
  </si>
  <si>
    <t>Poznámka k položce:
Spotřeba: 4,2 kg/m2  hl.8 mm</t>
  </si>
  <si>
    <t>563,245*4,2/1000</t>
  </si>
  <si>
    <t>172</t>
  </si>
  <si>
    <t>771579191</t>
  </si>
  <si>
    <t>Příplatek k montáž podlah keramických za plochu do 5 m2</t>
  </si>
  <si>
    <t>902086407</t>
  </si>
  <si>
    <t>Montáž podlah z dlaždic keramických Příplatek k cenám za plochu do 5 m2 jednotlivě</t>
  </si>
  <si>
    <t>1,89+1,8+1,71+2,28+5,0+2,52+1,6+1,62</t>
  </si>
  <si>
    <t>173</t>
  </si>
  <si>
    <t>771579195</t>
  </si>
  <si>
    <t>Příplatek k montáž podlah keramických za spárování</t>
  </si>
  <si>
    <t>1163552184</t>
  </si>
  <si>
    <t>Montáž podlah z dlaždic keramických Příplatek k cenám za spárování cement bílý</t>
  </si>
  <si>
    <t>174</t>
  </si>
  <si>
    <t>771591110</t>
  </si>
  <si>
    <t>Začištění horní hrany soklů</t>
  </si>
  <si>
    <t>1900502315</t>
  </si>
  <si>
    <t>Podlahy - ostatní práce - začištění horní hrany soklů</t>
  </si>
  <si>
    <t>175</t>
  </si>
  <si>
    <t>771591115</t>
  </si>
  <si>
    <t>Podlahy spárování silikonem styk dlažba/sokl</t>
  </si>
  <si>
    <t>-1881647027</t>
  </si>
  <si>
    <t>Podlahy - ostatní práce spárování silikonem</t>
  </si>
  <si>
    <t>176</t>
  </si>
  <si>
    <t>771591171</t>
  </si>
  <si>
    <t>Montáž profilu ukončujícího pro plynulý přechod (dlažby s PVC apod.)</t>
  </si>
  <si>
    <t>-1716394562</t>
  </si>
  <si>
    <t>Podlahy - ostatní práce montáž ukončujícího profilu pro plynulý přechod (dlažba-koberec apod.)</t>
  </si>
  <si>
    <t>177</t>
  </si>
  <si>
    <t>283186850</t>
  </si>
  <si>
    <t>přechodová lišta</t>
  </si>
  <si>
    <t>1272563769</t>
  </si>
  <si>
    <t>30*1,1 'Přepočtené koeficientem množství</t>
  </si>
  <si>
    <t>178</t>
  </si>
  <si>
    <t>771990111</t>
  </si>
  <si>
    <t>Vyrovnání podkladu samonivelační stěrkou tl 4 mm pevnosti 15 Mpa</t>
  </si>
  <si>
    <t>1789471364</t>
  </si>
  <si>
    <t>Vyrovnání podkladní vrstvy samonivelační stěrkou tl. 4 mm, min. pevnosti 15 MPa</t>
  </si>
  <si>
    <t>179</t>
  </si>
  <si>
    <t>771990191</t>
  </si>
  <si>
    <t>Příplatek k vyrovnání podkladu dlažby samonivelační stěrkou pevnosti 15 Mpa ZKD 1 mm tloušťky</t>
  </si>
  <si>
    <t>1477888998</t>
  </si>
  <si>
    <t>Vyrovnání podkladní vrstvy samonivelační stěrkou tl. 4 mm, min. pevnosti Příplatek k cenám za každý další 1 mm tloušťky, min. pevnosti 15 MPa</t>
  </si>
  <si>
    <t>531,35*2 'Přepočtené koeficientem množství</t>
  </si>
  <si>
    <t>180</t>
  </si>
  <si>
    <t>998771102</t>
  </si>
  <si>
    <t>Přesun hmot tonážní pro podlahy z dlaždic v objektech v do 12 m</t>
  </si>
  <si>
    <t>263583809</t>
  </si>
  <si>
    <t>Přesun hmot pro podlahy z dlaždic stanovený z hmotnosti přesunovaného materiálu vodorovná dopravní vzdálenost do 50 m v objektech výšky přes 6 do 12 m</t>
  </si>
  <si>
    <t>776</t>
  </si>
  <si>
    <t>Podlahy povlakové</t>
  </si>
  <si>
    <t>181</t>
  </si>
  <si>
    <t>776421100</t>
  </si>
  <si>
    <t>Lepení obvodových soklíků nebo lišt z měkčených plastů</t>
  </si>
  <si>
    <t>1507462633</t>
  </si>
  <si>
    <t>Lepení obvodových soklíků nebo lišt z plastů měkčených</t>
  </si>
  <si>
    <t>(7,0+6,65)*2</t>
  </si>
  <si>
    <t>(6,0+6,65)*2</t>
  </si>
  <si>
    <t>4,0*2+6,65</t>
  </si>
  <si>
    <t>6,65+3,6*2</t>
  </si>
  <si>
    <t>6,65+4,0*2</t>
  </si>
  <si>
    <t>(6,65+10,1)*2</t>
  </si>
  <si>
    <t>(4,0*2+6,65)</t>
  </si>
  <si>
    <t>3.06:</t>
  </si>
  <si>
    <t>6,25+4,0*2</t>
  </si>
  <si>
    <t>182</t>
  </si>
  <si>
    <t>284110020</t>
  </si>
  <si>
    <t>lišta speciální soklová PVC samolepící, 18,5 x 18,5 mm role 25 m</t>
  </si>
  <si>
    <t>927632414</t>
  </si>
  <si>
    <t>183,45*1,1 'Přepočtené koeficientem množství</t>
  </si>
  <si>
    <t>183</t>
  </si>
  <si>
    <t>776521100</t>
  </si>
  <si>
    <t>Lepení pásů povlakových podlah plastových</t>
  </si>
  <si>
    <t>482762721</t>
  </si>
  <si>
    <t>Montáž povlakových podlah plastových lepením bez podkladu pásů</t>
  </si>
  <si>
    <t>46,46+39,27+39,44</t>
  </si>
  <si>
    <t>P1-doplnění</t>
  </si>
  <si>
    <t>6,65*(4,0*2+3,6)</t>
  </si>
  <si>
    <t>66,03</t>
  </si>
  <si>
    <t>P2-doplnění</t>
  </si>
  <si>
    <t>6,5*4,0</t>
  </si>
  <si>
    <t>4,0*6,5</t>
  </si>
  <si>
    <t>doplnění kolem umyvadel,příček apod.</t>
  </si>
  <si>
    <t>184</t>
  </si>
  <si>
    <t>284122450</t>
  </si>
  <si>
    <t>podlahovina PVC Standard šíře 1500 tl. 1,5 mm</t>
  </si>
  <si>
    <t>110767584</t>
  </si>
  <si>
    <t>podlahoviny z polyvinylchloridu bez podkladu heterogenní podlahová krytina šířka 1500 mm PVC Standard  tl 1,5 mm</t>
  </si>
  <si>
    <t>395,34*1,05 'Přepočtené koeficientem množství</t>
  </si>
  <si>
    <t>185</t>
  </si>
  <si>
    <t>776590100</t>
  </si>
  <si>
    <t>Úprava podkladu nášlapných ploch vysátím</t>
  </si>
  <si>
    <t>-363868537</t>
  </si>
  <si>
    <t>Ostatní práce na nášlapných plochách úprava podkladu (materiály ve specifikaci) vysátí</t>
  </si>
  <si>
    <t>186</t>
  </si>
  <si>
    <t>776590150</t>
  </si>
  <si>
    <t>Úprava podkladu nášlapných ploch penetrací</t>
  </si>
  <si>
    <t>433201300</t>
  </si>
  <si>
    <t>Ostatní práce na nášlapných plochách úprava podkladu (materiály ve specifikaci) penetrování</t>
  </si>
  <si>
    <t>187</t>
  </si>
  <si>
    <t>611552200</t>
  </si>
  <si>
    <t xml:space="preserve">penetrace </t>
  </si>
  <si>
    <t>kg</t>
  </si>
  <si>
    <t>1245089716</t>
  </si>
  <si>
    <t>395,34*0,35*1,2</t>
  </si>
  <si>
    <t>188</t>
  </si>
  <si>
    <t>776990111</t>
  </si>
  <si>
    <t>Vyrovnání podkladu samonivelační stěrkou tl 3 mm pevnosti 15 Mpa</t>
  </si>
  <si>
    <t>2024389518</t>
  </si>
  <si>
    <t>Vyrovnání podkladní vrstvy samonivelační stěrkou tl. 3 mm, min. pevnosti 15 MPa</t>
  </si>
  <si>
    <t>189</t>
  </si>
  <si>
    <t>776990191</t>
  </si>
  <si>
    <t>Příplatek k vyrovnání podkladu podlahy samonivelační stěrkou pevnosti 15 Mpa ZKD 1 mm tloušťky</t>
  </si>
  <si>
    <t>-30846468</t>
  </si>
  <si>
    <t>Vyrovnání podkladní vrstvy Příplatek k cenám za každý další 1 mm tloušťky, min. pevnosti 15 MPa</t>
  </si>
  <si>
    <t>395,34*2 'Přepočtené koeficientem množství</t>
  </si>
  <si>
    <t>190</t>
  </si>
  <si>
    <t>998776102</t>
  </si>
  <si>
    <t>Přesun hmot tonážní pro podlahy povlakové v objektech v do 12 m</t>
  </si>
  <si>
    <t>-730561219</t>
  </si>
  <si>
    <t>Přesun hmot pro podlahy povlakové stanovený z hmotnosti přesunovaného materiálu vodorovná dopravní vzdálenost do 50 m v objektech výšky přes 6 do 12 m</t>
  </si>
  <si>
    <t>781</t>
  </si>
  <si>
    <t>Dokončovací práce - obklady keramické</t>
  </si>
  <si>
    <t>191</t>
  </si>
  <si>
    <t>781414111</t>
  </si>
  <si>
    <t>Montáž obkladaček vnitřních pravoúhlých pórovinových  lepených flexibilním lepidlem</t>
  </si>
  <si>
    <t>473724583</t>
  </si>
  <si>
    <t>2,05*(2,1+0,9)*2-0,7*2,0*2</t>
  </si>
  <si>
    <t>2,05*(2,0+0,9)*2-0,7*2,0</t>
  </si>
  <si>
    <t>2,05*(0,9+1,9)*2-0,7*2,0</t>
  </si>
  <si>
    <t>2,05*(1,2+1,9)*2-0,7*2,05</t>
  </si>
  <si>
    <t>2,05*(3,45+1,45)*2-0,7*2,0</t>
  </si>
  <si>
    <t>2,05*(2,8+3,2)*2-(0,7*2,0+0,8*2,0*2)</t>
  </si>
  <si>
    <t>2,05*(3,2+3,75)*2-0,8*2,0</t>
  </si>
  <si>
    <t>2,05*(2,1+1,2)*2-0,7*2,0</t>
  </si>
  <si>
    <t>2,05*(2,875+3,2)*2-0,8*2,0*2</t>
  </si>
  <si>
    <t>2,05*(2,2+3,675)*2-(0,7*2,0*2+0,8*2,0)</t>
  </si>
  <si>
    <t>2,05*(0,9+1,775)*2-0,7*2,0</t>
  </si>
  <si>
    <t>2,05*(1,8+0,9)*2-0,7*2,0</t>
  </si>
  <si>
    <t>k.obkl. za umyvadlem a kuch. linkou:</t>
  </si>
  <si>
    <t>1,5*(2,5+0,6)</t>
  </si>
  <si>
    <t>1,5*(0,4*11+1,0+1,15+1,25+1,0+1,3+1,0+1,25+1,3)</t>
  </si>
  <si>
    <t>2np:</t>
  </si>
  <si>
    <t>ker.obkl.za umyvadlem:</t>
  </si>
  <si>
    <t>1,5*(0,4*18+1,25+1,4+1,25+1,3+0,9+1,3)</t>
  </si>
  <si>
    <t>1,5*(0,9+1,3+1,15+1,3+0,9+1,3)</t>
  </si>
  <si>
    <t>2,05*(1,9+0,9)*2-0,7*2,0*2</t>
  </si>
  <si>
    <t>2,05*(1,9+1,3)*2-0,7*2,0</t>
  </si>
  <si>
    <t>2,05*(1,45+3,45)*2-0,7*2,0</t>
  </si>
  <si>
    <t>2,05*(2,8+3,2)*2-(0,8*2,0*2+0,7*2,0)</t>
  </si>
  <si>
    <t>2,05*(3,75+3,2)*2-0,8*2,0</t>
  </si>
  <si>
    <t>2,05*(1,2+2,1)*2-0,7*2,0</t>
  </si>
  <si>
    <t>2,05*(3,2+2,875)*2-0,8*2,0*2</t>
  </si>
  <si>
    <t>2,05*(0,9+1,8)*2-0,7*2,0</t>
  </si>
  <si>
    <t>ker.obkl. za umyvadlem</t>
  </si>
  <si>
    <t>1,5*(0,4*16+1,25+0,9*2+1,3+0,9+1,3+1,15+1,3*2+0,9)</t>
  </si>
  <si>
    <t>3.09:</t>
  </si>
  <si>
    <t>2,05*(0,9+2,1)*2-0,7*2,0*2</t>
  </si>
  <si>
    <t>3.10:</t>
  </si>
  <si>
    <t>3.11:</t>
  </si>
  <si>
    <t>3.12:</t>
  </si>
  <si>
    <t>3.13:</t>
  </si>
  <si>
    <t>3.14:</t>
  </si>
  <si>
    <t>2,05*(3,2+2,8)*2-(0,8*2,0*2+0,7*2,0)</t>
  </si>
  <si>
    <t>3.15:</t>
  </si>
  <si>
    <t>3.16:</t>
  </si>
  <si>
    <t>2,05*(1,3+1,9)*2-0,7*2,0</t>
  </si>
  <si>
    <t>3.17:</t>
  </si>
  <si>
    <t>3.18:</t>
  </si>
  <si>
    <t>2,05*(2,2+3,675)*2-(0,7*2*2+0,8*2,0)</t>
  </si>
  <si>
    <t>3.19:</t>
  </si>
  <si>
    <t>3.20:</t>
  </si>
  <si>
    <t>192</t>
  </si>
  <si>
    <t>-516931289</t>
  </si>
  <si>
    <t>621,862*1,05 'Přepočtené koeficientem množství</t>
  </si>
  <si>
    <t>193</t>
  </si>
  <si>
    <t>781419195</t>
  </si>
  <si>
    <t>Příplatek k montáži obkladů vnitřních pórovinových za spárování vodotěsnou hmotou</t>
  </si>
  <si>
    <t>2044834320</t>
  </si>
  <si>
    <t>194</t>
  </si>
  <si>
    <t>781494511</t>
  </si>
  <si>
    <t>Plastové profily ukončovací lepené flexibilním lepidlem d+m ale.začištění nad obkladem nebo kamenický roh</t>
  </si>
  <si>
    <t>1835588837</t>
  </si>
  <si>
    <t>Plastové profily ukončovací lepené flexibilním lepidlem</t>
  </si>
  <si>
    <t>(2,1+0,9)*2-0,7*2</t>
  </si>
  <si>
    <t>(2,0+0,9)*2-0,7</t>
  </si>
  <si>
    <t>(0,9+1,9)*2-0,7</t>
  </si>
  <si>
    <t>(1,2+1,9)*2-0,7</t>
  </si>
  <si>
    <t>(3,45+1,45)*2-0,7</t>
  </si>
  <si>
    <t>(2,8+3,2)*2-(0,7+0,8*2)</t>
  </si>
  <si>
    <t>(3,2+3,75)*2-0,8</t>
  </si>
  <si>
    <t>(2,1+1,2)*2-0,7</t>
  </si>
  <si>
    <t>(2,875+3,2)*2-0,8*2</t>
  </si>
  <si>
    <t>(2,2+3,675)*2-(0,7*2+0,8)</t>
  </si>
  <si>
    <t>(0,9+1,775)*2-0,7</t>
  </si>
  <si>
    <t>(1,8+0,9)*2-0,7</t>
  </si>
  <si>
    <t>1,5*2+(2,5+0,6)</t>
  </si>
  <si>
    <t>1,5*20+(0,4*11+1,0+1,15+1,25+1,0+1,3+1,0+1,25+1,3)</t>
  </si>
  <si>
    <t>1,5*24+(0,4*18+1,25+1,4+1,25+1,3+0,9+1,3)</t>
  </si>
  <si>
    <t>1,5*6+(0,9+1,3+1,15+1,3+0,9+1,3)</t>
  </si>
  <si>
    <t>(1,9+0,9)*2-0,7*2</t>
  </si>
  <si>
    <t>(1,9+1,3)*2-0,7</t>
  </si>
  <si>
    <t>(1,45+3,45)*2-0,7</t>
  </si>
  <si>
    <t>(2,8+3,2)*2-(0,8*2+0,7)</t>
  </si>
  <si>
    <t>(3,75+3,2)*2-0,8</t>
  </si>
  <si>
    <t>(1,2+2,1)*2-0,7</t>
  </si>
  <si>
    <t>(3,2+2,875)*2-0,8*2</t>
  </si>
  <si>
    <t>(0,9+1,8)*2-0,7</t>
  </si>
  <si>
    <t>1,5*27+(0,4*16+1,25+0,9*2+1,3+0,9+1,3+1,15+1,3*2+0,9)</t>
  </si>
  <si>
    <t>(0,9+2,1)*2-0,7*2</t>
  </si>
  <si>
    <t>(3,2+2,8)*2-(0,8*2+0,7)</t>
  </si>
  <si>
    <t>195</t>
  </si>
  <si>
    <t>781495111</t>
  </si>
  <si>
    <t>Penetrace podkladu vnitřních obkladů</t>
  </si>
  <si>
    <t>-1720871601</t>
  </si>
  <si>
    <t>196</t>
  </si>
  <si>
    <t>781495115</t>
  </si>
  <si>
    <t>Spára podlaha - stěna, silikonem</t>
  </si>
  <si>
    <t>CS ÚRS 2012 02</t>
  </si>
  <si>
    <t>634491797</t>
  </si>
  <si>
    <t>0,4*11+1,0+1,15+1,25+1,0+1,3+1,0+1,25+1,3+2,5+0,6</t>
  </si>
  <si>
    <t>0,4*18+1,25+1,4+1,25+1,3+0,9+1,3</t>
  </si>
  <si>
    <t>0,9+1,3+1,15+1,3+0,9+1,3</t>
  </si>
  <si>
    <t>0,4*16+1,25+0,9*2+1,3+0,9+1,3+1,15+1,3*2+0,9</t>
  </si>
  <si>
    <t>197</t>
  </si>
  <si>
    <t>781495133</t>
  </si>
  <si>
    <t>Izolace ve spojení s obkladem - pás lepený ve vnitřním koutu</t>
  </si>
  <si>
    <t>621332010</t>
  </si>
  <si>
    <t>198</t>
  </si>
  <si>
    <t>998781102</t>
  </si>
  <si>
    <t>Přesun hmot tonážní pro obklady keramické v objektech v do 12 m</t>
  </si>
  <si>
    <t>-619221428</t>
  </si>
  <si>
    <t>Přesun hmot pro obklady keramické stanovený z hmotnosti přesunovaného materiálu vodorovná dopravní vzdálenost do 50 m v objektech výšky přes 6 do 12 m</t>
  </si>
  <si>
    <t>784</t>
  </si>
  <si>
    <t xml:space="preserve">Dokončovací práce - malby </t>
  </si>
  <si>
    <t>199</t>
  </si>
  <si>
    <t>784121001</t>
  </si>
  <si>
    <t>Oškrabání malby v mísnostech výšky do 3,80 m</t>
  </si>
  <si>
    <t>1834766681</t>
  </si>
  <si>
    <t>Oškrabání malby v místnostech výšky do 3,80 m</t>
  </si>
  <si>
    <t>1503,27</t>
  </si>
  <si>
    <t>200</t>
  </si>
  <si>
    <t>784121011</t>
  </si>
  <si>
    <t>Rozmývání podkladu po oškrabání malby v místnostech výšky do 3,80 m</t>
  </si>
  <si>
    <t>-1633546657</t>
  </si>
  <si>
    <t>201</t>
  </si>
  <si>
    <t>784181121</t>
  </si>
  <si>
    <t>Hloubková jednonásobná penetrace podkladu v místnostech výšky do 3,80 m</t>
  </si>
  <si>
    <t>-20394186</t>
  </si>
  <si>
    <t>Penetrace podkladu jednonásobná hloubková v místnostech výšky do 3,80 m</t>
  </si>
  <si>
    <t>stropy - oprava 10%</t>
  </si>
  <si>
    <t>stěny - nová omítka</t>
  </si>
  <si>
    <t>stěny - omítka oprava 30%</t>
  </si>
  <si>
    <t>-621,862</t>
  </si>
  <si>
    <t>202</t>
  </si>
  <si>
    <t>784211131</t>
  </si>
  <si>
    <t>Dvojnásobné bílé malby ze směsí za mokra minimálně otěruvzdorných v místnostech do 3,80 m</t>
  </si>
  <si>
    <t>-216883641</t>
  </si>
  <si>
    <t>Malby z malířských směsí otěruvzdorných za mokra dvojnásobné, bílé za mokra otěruvzdorné minimálně v místnostech výšky do 3,80 m</t>
  </si>
  <si>
    <t>M21</t>
  </si>
  <si>
    <t>Elektroinstalace</t>
  </si>
  <si>
    <t>203</t>
  </si>
  <si>
    <t>R-M21-001</t>
  </si>
  <si>
    <t>Elektroinstalace - silnoproud - výkaz výměr - viz. příloha</t>
  </si>
  <si>
    <t>-1134757734</t>
  </si>
  <si>
    <t>M24</t>
  </si>
  <si>
    <t>Vzduchotechnika</t>
  </si>
  <si>
    <t>204</t>
  </si>
  <si>
    <t>R-M24-001</t>
  </si>
  <si>
    <t>VZT potr DN 160 vč. tvarovek</t>
  </si>
  <si>
    <t>606855065</t>
  </si>
  <si>
    <t>205</t>
  </si>
  <si>
    <t>R-M24-002</t>
  </si>
  <si>
    <t>VZT potr DN 110 vč.tvarovek</t>
  </si>
  <si>
    <t>572362745</t>
  </si>
  <si>
    <t>206</t>
  </si>
  <si>
    <t>R-M24-003</t>
  </si>
  <si>
    <t>Plastová větrací fasádní mřížka profilu 160, pevné lamely, vč. síťoviny</t>
  </si>
  <si>
    <t>2055261192</t>
  </si>
  <si>
    <t>207</t>
  </si>
  <si>
    <t>R-M24-004</t>
  </si>
  <si>
    <t>Potrubní ventilátor profilu 160 s doběhem o výkonu 200m3/h</t>
  </si>
  <si>
    <t>-556832923</t>
  </si>
  <si>
    <t>208</t>
  </si>
  <si>
    <t>R-M24-005</t>
  </si>
  <si>
    <t>Potrubní ventilátor profilu 160 s doběhem o výkonu 270m3/h</t>
  </si>
  <si>
    <t>-1345681517</t>
  </si>
  <si>
    <t>209</t>
  </si>
  <si>
    <t>R-M24-006</t>
  </si>
  <si>
    <t>Potrubní ventilátor profilu 160 s doběhem o výkonu 300m3/h</t>
  </si>
  <si>
    <t>284936998</t>
  </si>
  <si>
    <t>210</t>
  </si>
  <si>
    <t>R-M24-007</t>
  </si>
  <si>
    <t>Větrací nástavec DN 160 délka 500 mm d+m</t>
  </si>
  <si>
    <t>237856266</t>
  </si>
  <si>
    <t>211</t>
  </si>
  <si>
    <t>R-M24-008</t>
  </si>
  <si>
    <t>Nasávací mřížka DN 110 umístěná v podhledu</t>
  </si>
  <si>
    <t>-1225641755</t>
  </si>
  <si>
    <t>212</t>
  </si>
  <si>
    <t>R-M24-009</t>
  </si>
  <si>
    <t>Nasávací mřížka DN 160 umístěná v podhledu</t>
  </si>
  <si>
    <t>1259801758</t>
  </si>
  <si>
    <t>213</t>
  </si>
  <si>
    <t>R-M24-010</t>
  </si>
  <si>
    <t>Stropní úchyty pro potrubí VZT DN 160</t>
  </si>
  <si>
    <t>-160021316</t>
  </si>
  <si>
    <t>214</t>
  </si>
  <si>
    <t>R-M24-011</t>
  </si>
  <si>
    <t>Stropní úchyty pro potrubí VZT DN 110</t>
  </si>
  <si>
    <t>-1037040662</t>
  </si>
  <si>
    <t>215</t>
  </si>
  <si>
    <t>R-M24-012</t>
  </si>
  <si>
    <t>Přesun 1 externí a 1 interní klimatizační jednotky vč.uchycení jednotek</t>
  </si>
  <si>
    <t>1544643938</t>
  </si>
  <si>
    <t>Přesun 1 externí a 1 interní klimatizační jednotky vč.uchycení jednotek, venkovní konzoly a propojení jednotek mezi sebou - elektroinstalace a potrubí chladiva, které bude zalištováno</t>
  </si>
  <si>
    <t>216</t>
  </si>
  <si>
    <t>R-M24-013</t>
  </si>
  <si>
    <t>Přesun 1 externí a 2 interních klimatizačních jednotek vč. uchycení jednotek</t>
  </si>
  <si>
    <t>-1297359623</t>
  </si>
  <si>
    <t>Přesun 1 externí a 2 interních klimatizačních jednotek vč. uchycení jednotek, venkovní konzoly a propojení jednotek mezi sebou - elektroinstalace a potrubí chladiva, které bude zalištováno</t>
  </si>
  <si>
    <t>02 - Vedlejší a ostatní náklady</t>
  </si>
  <si>
    <t>SOUE, Vejprnická 59, 318 00 Plzeň</t>
  </si>
  <si>
    <t>VRN - Vedlejší rozpočtové náklady</t>
  </si>
  <si>
    <t xml:space="preserve">    0 - Vedlejší rozpočtové náklady</t>
  </si>
  <si>
    <t>VRN</t>
  </si>
  <si>
    <t>Vedlejší rozpočtové náklady</t>
  </si>
  <si>
    <t>011002000</t>
  </si>
  <si>
    <t>Průzkumné práce - vytýčení sítí,veškeré revize a zkoušky potřebné pro vydání kolaudace a provozu stavby</t>
  </si>
  <si>
    <t>Kč</t>
  </si>
  <si>
    <t>1024</t>
  </si>
  <si>
    <t>-1181413796</t>
  </si>
  <si>
    <t>013254000</t>
  </si>
  <si>
    <t>Dokumentace skutečného provedení stavby</t>
  </si>
  <si>
    <t>189938419</t>
  </si>
  <si>
    <t>030001000</t>
  </si>
  <si>
    <t>Zařízení staveniště</t>
  </si>
  <si>
    <t>1950034839</t>
  </si>
  <si>
    <t>045002000</t>
  </si>
  <si>
    <t>Kompletační a koordinační činnost</t>
  </si>
  <si>
    <t>-1137942084</t>
  </si>
  <si>
    <t>Hlavní tituly průvodních činností a nákladů inženýrská činnost kompletační a koordinační činnost</t>
  </si>
  <si>
    <t>1) Rekapitulace stavby</t>
  </si>
  <si>
    <t>2) Rekapitulace objektů stavby a soupisů prací</t>
  </si>
  <si>
    <t>/</t>
  </si>
  <si>
    <t>1) Krycí list soupisu</t>
  </si>
  <si>
    <t>2) Rekapitulace</t>
  </si>
  <si>
    <t>3) Soupis prací</t>
  </si>
  <si>
    <t>Rekapitulace stavby</t>
  </si>
  <si>
    <t>Struktura údajů, formát souboru a metodika pro zpracování</t>
  </si>
  <si>
    <t>Struktura</t>
  </si>
  <si>
    <t>Soubor je složen ze záložky Rekapitulace stavby a záložek s názvem soupisu prací pro jednotlivé objekty ve formátu XLS.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</si>
  <si>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</si>
  <si>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</si>
  <si>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</si>
  <si>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</si>
  <si>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</si>
  <si>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</si>
  <si>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</si>
  <si>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</si>
  <si>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</si>
  <si>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</si>
  <si>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</si>
  <si>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</si>
  <si>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</si>
  <si>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</si>
  <si>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</si>
  <si>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</si>
  <si>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</si>
  <si>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</si>
  <si>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</si>
  <si>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</si>
  <si>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</si>
  <si>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</si>
  <si>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</si>
  <si>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</si>
  <si>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</si>
  <si>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</si>
  <si>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</si>
  <si>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</si>
  <si>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</si>
  <si>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</si>
  <si>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</si>
  <si>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</si>
  <si>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</si>
  <si>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</si>
  <si>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</si>
  <si>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</si>
  <si>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</si>
  <si>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</si>
  <si>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</si>
  <si>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</si>
  <si>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</si>
  <si>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</si>
  <si>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</si>
  <si>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</si>
  <si>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</si>
  <si>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</si>
  <si>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</si>
  <si>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</si>
  <si>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</si>
  <si>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</si>
  <si>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</si>
  <si>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</si>
  <si>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</si>
  <si>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</si>
  <si>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</si>
  <si>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</si>
  <si>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</si>
  <si>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</si>
  <si>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</si>
  <si>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</si>
  <si>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</si>
  <si>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</si>
  <si>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</si>
  <si>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</si>
  <si>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</si>
  <si>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</si>
  <si>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</si>
  <si>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</si>
  <si>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</si>
  <si>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</si>
  <si>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</si>
  <si>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</si>
  <si>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</si>
  <si>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</si>
  <si>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</si>
  <si>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</si>
  <si>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</si>
  <si>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</si>
  <si>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</si>
  <si>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</si>
  <si>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</si>
  <si>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</si>
  <si>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</si>
  <si>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</si>
  <si>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</si>
  <si>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</si>
  <si>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</si>
  <si>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</si>
  <si>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</si>
  <si>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</si>
  <si>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</si>
  <si>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</si>
  <si>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</si>
  <si>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</si>
  <si>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</si>
  <si>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</si>
  <si>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</si>
  <si>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</si>
  <si>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</si>
  <si>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</si>
  <si>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</si>
  <si>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</si>
  <si>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</si>
  <si>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</si>
  <si>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</si>
  <si>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</si>
  <si>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</si>
  <si>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</si>
  <si>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</si>
  <si>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</si>
  <si>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</si>
  <si>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</si>
  <si>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</si>
  <si>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</si>
  <si>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</si>
  <si>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</si>
  <si>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</si>
  <si>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</si>
  <si>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</si>
  <si>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</si>
  <si>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</si>
  <si>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</si>
  <si>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</si>
  <si>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</si>
  <si>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</si>
  <si>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</si>
  <si>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</si>
  <si>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</si>
  <si>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</si>
  <si>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</si>
  <si>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</si>
  <si>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</si>
  <si>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</si>
  <si>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</si>
  <si>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</si>
  <si>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</si>
  <si>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</si>
  <si>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</si>
  <si>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</si>
  <si>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</si>
  <si>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</si>
  <si>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</si>
  <si>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</si>
  <si>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Datová věta</t>
  </si>
  <si>
    <t>Typ věty</t>
  </si>
  <si>
    <t>Hodnota</t>
  </si>
  <si>
    <t>Význam</t>
  </si>
  <si>
    <t>eGSazbaDPH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</si>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</sst>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;\-#,##0.00"/>
    <numFmt numFmtId="165" formatCode="0.00%;\-0.00%"/>
    <numFmt numFmtId="166" formatCode="dd\.mm\.yyyy"/>
    <numFmt numFmtId="167" formatCode="#,##0.00000;\-#,##0.00000"/>
    <numFmt numFmtId="168" formatCode="#,##0.000;\-#,##0.000"/>
  </numFmts>
  <fonts count="75">
    <font>
      <sz val="8"/>
      <name val="Trebuchet MS"/>
      <family val="0"/>
    </font>
    <font>
      <sz val="8"/>
      <color indexed="43"/>
      <name val="Trebuchet MS"/>
      <family val="0"/>
    </font>
    <font>
      <sz val="10"/>
      <color indexed="16"/>
      <name val="Trebuchet MS"/>
      <family val="0"/>
    </font>
    <font>
      <b/>
      <sz val="16"/>
      <name val="Trebuchet MS"/>
      <family val="0"/>
    </font>
    <font>
      <sz val="8"/>
      <color indexed="48"/>
      <name val="Trebuchet MS"/>
      <family val="0"/>
    </font>
    <font>
      <b/>
      <sz val="12"/>
      <color indexed="55"/>
      <name val="Trebuchet MS"/>
      <family val="0"/>
    </font>
    <font>
      <sz val="9"/>
      <color indexed="55"/>
      <name val="Trebuchet MS"/>
      <family val="0"/>
    </font>
    <font>
      <sz val="9"/>
      <name val="Trebuchet MS"/>
      <family val="0"/>
    </font>
    <font>
      <b/>
      <sz val="8"/>
      <color indexed="55"/>
      <name val="Trebuchet MS"/>
      <family val="0"/>
    </font>
    <font>
      <b/>
      <sz val="12"/>
      <name val="Trebuchet MS"/>
      <family val="0"/>
    </font>
    <font>
      <b/>
      <sz val="10"/>
      <name val="Trebuchet MS"/>
      <family val="0"/>
    </font>
    <font>
      <sz val="8"/>
      <color indexed="55"/>
      <name val="Trebuchet MS"/>
      <family val="0"/>
    </font>
    <font>
      <b/>
      <sz val="9"/>
      <name val="Trebuchet MS"/>
      <family val="0"/>
    </font>
    <font>
      <sz val="12"/>
      <color indexed="55"/>
      <name val="Trebuchet MS"/>
      <family val="0"/>
    </font>
    <font>
      <b/>
      <sz val="12"/>
      <color indexed="16"/>
      <name val="Trebuchet MS"/>
      <family val="0"/>
    </font>
    <font>
      <sz val="12"/>
      <name val="Trebuchet MS"/>
      <family val="0"/>
    </font>
    <font>
      <sz val="11"/>
      <name val="Trebuchet MS"/>
      <family val="0"/>
    </font>
    <font>
      <b/>
      <sz val="11"/>
      <color indexed="56"/>
      <name val="Trebuchet MS"/>
      <family val="0"/>
    </font>
    <font>
      <sz val="11"/>
      <color indexed="56"/>
      <name val="Trebuchet MS"/>
      <family val="0"/>
    </font>
    <font>
      <b/>
      <sz val="11"/>
      <name val="Trebuchet MS"/>
      <family val="0"/>
    </font>
    <font>
      <sz val="11"/>
      <color indexed="55"/>
      <name val="Trebuchet MS"/>
      <family val="0"/>
    </font>
    <font>
      <sz val="12"/>
      <color indexed="56"/>
      <name val="Trebuchet MS"/>
      <family val="0"/>
    </font>
    <font>
      <sz val="10"/>
      <name val="Trebuchet MS"/>
      <family val="0"/>
    </font>
    <font>
      <sz val="10"/>
      <color indexed="56"/>
      <name val="Trebuchet MS"/>
      <family val="0"/>
    </font>
    <font>
      <sz val="8"/>
      <color indexed="16"/>
      <name val="Trebuchet MS"/>
      <family val="0"/>
    </font>
    <font>
      <b/>
      <sz val="8"/>
      <name val="Trebuchet MS"/>
      <family val="0"/>
    </font>
    <font>
      <sz val="8"/>
      <color indexed="56"/>
      <name val="Trebuchet MS"/>
      <family val="0"/>
    </font>
    <font>
      <sz val="7"/>
      <color indexed="55"/>
      <name val="Trebuchet MS"/>
      <family val="0"/>
    </font>
    <font>
      <sz val="7"/>
      <name val="Trebuchet MS"/>
      <family val="0"/>
    </font>
    <font>
      <sz val="8"/>
      <color indexed="63"/>
      <name val="Trebuchet MS"/>
      <family val="0"/>
    </font>
    <font>
      <sz val="8"/>
      <color indexed="20"/>
      <name val="Trebuchet MS"/>
      <family val="0"/>
    </font>
    <font>
      <i/>
      <sz val="8"/>
      <color indexed="12"/>
      <name val="Trebuchet MS"/>
      <family val="0"/>
    </font>
    <font>
      <i/>
      <sz val="7"/>
      <color indexed="55"/>
      <name val="Trebuchet MS"/>
      <family val="0"/>
    </font>
    <font>
      <i/>
      <sz val="9"/>
      <name val="Trebuchet MS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8"/>
      <color indexed="12"/>
      <name val="Trebuchet MS"/>
      <family val="0"/>
    </font>
    <font>
      <sz val="18"/>
      <color indexed="12"/>
      <name val="Wingdings 2"/>
      <family val="1"/>
    </font>
    <font>
      <u val="single"/>
      <sz val="10"/>
      <color indexed="12"/>
      <name val="Trebuchet MS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8"/>
      <color theme="10"/>
      <name val="Trebuchet MS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10"/>
      <name val="Wingdings 2"/>
      <family val="1"/>
    </font>
    <font>
      <u val="single"/>
      <sz val="10"/>
      <color theme="10"/>
      <name val="Trebuchet MS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 style="hair">
        <color indexed="8"/>
      </top>
      <bottom/>
    </border>
    <border>
      <left/>
      <right/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 style="hair">
        <color indexed="55"/>
      </top>
      <bottom/>
    </border>
    <border>
      <left/>
      <right style="hair">
        <color indexed="55"/>
      </right>
      <top style="hair">
        <color indexed="55"/>
      </top>
      <bottom/>
    </border>
    <border>
      <left/>
      <right style="hair">
        <color indexed="55"/>
      </right>
      <top/>
      <bottom/>
    </border>
    <border>
      <left style="hair">
        <color indexed="55"/>
      </left>
      <right/>
      <top/>
      <bottom/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/>
      <top style="hair">
        <color indexed="55"/>
      </top>
      <bottom/>
    </border>
    <border>
      <left style="hair">
        <color indexed="55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/>
      <right style="hair">
        <color indexed="55"/>
      </right>
      <top/>
      <bottom style="hair">
        <color indexed="55"/>
      </bottom>
    </border>
    <border>
      <left/>
      <right style="thin">
        <color indexed="8"/>
      </right>
      <top style="hair">
        <color indexed="55"/>
      </top>
      <bottom/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6" fillId="0" borderId="7" applyNumberFormat="0" applyFill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69" fillId="25" borderId="8" applyNumberFormat="0" applyAlignment="0" applyProtection="0"/>
    <xf numFmtId="0" fontId="70" fillId="26" borderId="8" applyNumberFormat="0" applyAlignment="0" applyProtection="0"/>
    <xf numFmtId="0" fontId="71" fillId="26" borderId="9" applyNumberFormat="0" applyAlignment="0" applyProtection="0"/>
    <xf numFmtId="0" fontId="72" fillId="0" borderId="0" applyNumberFormat="0" applyFill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32" borderId="0" applyNumberFormat="0" applyBorder="0" applyAlignment="0" applyProtection="0"/>
  </cellStyleXfs>
  <cellXfs count="323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33" borderId="0" xfId="0" applyFill="1" applyAlignment="1">
      <alignment horizontal="left" vertical="top"/>
    </xf>
    <xf numFmtId="0" fontId="1" fillId="33" borderId="0" xfId="0" applyFont="1" applyFill="1" applyAlignment="1">
      <alignment horizontal="left" vertical="center"/>
    </xf>
    <xf numFmtId="0" fontId="0" fillId="33" borderId="0" xfId="0" applyFont="1" applyFill="1" applyAlignment="1">
      <alignment horizontal="left" vertical="top"/>
    </xf>
    <xf numFmtId="0" fontId="0" fillId="0" borderId="0" xfId="0" applyFont="1" applyAlignment="1">
      <alignment horizontal="left" vertical="center"/>
    </xf>
    <xf numFmtId="0" fontId="0" fillId="0" borderId="10" xfId="0" applyBorder="1" applyAlignment="1" applyProtection="1">
      <alignment horizontal="left" vertical="top"/>
      <protection/>
    </xf>
    <xf numFmtId="0" fontId="0" fillId="0" borderId="11" xfId="0" applyBorder="1" applyAlignment="1" applyProtection="1">
      <alignment horizontal="left" vertical="top"/>
      <protection/>
    </xf>
    <xf numFmtId="0" fontId="0" fillId="0" borderId="12" xfId="0" applyBorder="1" applyAlignment="1" applyProtection="1">
      <alignment horizontal="left" vertical="top"/>
      <protection/>
    </xf>
    <xf numFmtId="0" fontId="0" fillId="0" borderId="13" xfId="0" applyBorder="1" applyAlignment="1" applyProtection="1">
      <alignment horizontal="left" vertical="top"/>
      <protection/>
    </xf>
    <xf numFmtId="0" fontId="0" fillId="0" borderId="0" xfId="0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0" fillId="0" borderId="14" xfId="0" applyBorder="1" applyAlignment="1" applyProtection="1">
      <alignment horizontal="left" vertical="top"/>
      <protection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 applyProtection="1">
      <alignment horizontal="left" vertical="top"/>
      <protection/>
    </xf>
    <xf numFmtId="0" fontId="7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top"/>
      <protection/>
    </xf>
    <xf numFmtId="0" fontId="6" fillId="0" borderId="0" xfId="0" applyFont="1" applyAlignment="1" applyProtection="1">
      <alignment horizontal="left" vertical="center"/>
      <protection/>
    </xf>
    <xf numFmtId="0" fontId="7" fillId="34" borderId="0" xfId="0" applyFont="1" applyFill="1" applyAlignment="1">
      <alignment horizontal="left" vertical="center"/>
    </xf>
    <xf numFmtId="0" fontId="7" fillId="0" borderId="0" xfId="0" applyFont="1" applyAlignment="1" applyProtection="1">
      <alignment horizontal="left" vertical="top"/>
      <protection/>
    </xf>
    <xf numFmtId="49" fontId="7" fillId="34" borderId="0" xfId="0" applyNumberFormat="1" applyFont="1" applyFill="1" applyAlignment="1">
      <alignment horizontal="left" vertical="top"/>
    </xf>
    <xf numFmtId="0" fontId="0" fillId="0" borderId="15" xfId="0" applyBorder="1" applyAlignment="1" applyProtection="1">
      <alignment horizontal="left" vertical="top"/>
      <protection/>
    </xf>
    <xf numFmtId="0" fontId="0" fillId="0" borderId="13" xfId="0" applyBorder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/>
      <protection/>
    </xf>
    <xf numFmtId="0" fontId="10" fillId="0" borderId="16" xfId="0" applyFont="1" applyBorder="1" applyAlignment="1" applyProtection="1">
      <alignment horizontal="left" vertical="center"/>
      <protection/>
    </xf>
    <xf numFmtId="0" fontId="0" fillId="0" borderId="16" xfId="0" applyBorder="1" applyAlignment="1" applyProtection="1">
      <alignment horizontal="left" vertical="center"/>
      <protection/>
    </xf>
    <xf numFmtId="0" fontId="0" fillId="0" borderId="14" xfId="0" applyBorder="1" applyAlignment="1" applyProtection="1">
      <alignment horizontal="left" vertical="center"/>
      <protection/>
    </xf>
    <xf numFmtId="0" fontId="11" fillId="0" borderId="0" xfId="0" applyFont="1" applyAlignment="1" applyProtection="1">
      <alignment horizontal="right" vertical="center"/>
      <protection/>
    </xf>
    <xf numFmtId="0" fontId="11" fillId="0" borderId="13" xfId="0" applyFont="1" applyBorder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14" xfId="0" applyFont="1" applyBorder="1" applyAlignment="1" applyProtection="1">
      <alignment horizontal="left" vertical="center"/>
      <protection/>
    </xf>
    <xf numFmtId="0" fontId="0" fillId="35" borderId="0" xfId="0" applyFill="1" applyAlignment="1" applyProtection="1">
      <alignment horizontal="left" vertical="center"/>
      <protection/>
    </xf>
    <xf numFmtId="0" fontId="9" fillId="35" borderId="17" xfId="0" applyFont="1" applyFill="1" applyBorder="1" applyAlignment="1" applyProtection="1">
      <alignment horizontal="left" vertical="center"/>
      <protection/>
    </xf>
    <xf numFmtId="0" fontId="0" fillId="35" borderId="18" xfId="0" applyFill="1" applyBorder="1" applyAlignment="1" applyProtection="1">
      <alignment horizontal="left" vertical="center"/>
      <protection/>
    </xf>
    <xf numFmtId="0" fontId="9" fillId="35" borderId="18" xfId="0" applyFont="1" applyFill="1" applyBorder="1" applyAlignment="1" applyProtection="1">
      <alignment horizontal="center" vertical="center"/>
      <protection/>
    </xf>
    <xf numFmtId="164" fontId="9" fillId="35" borderId="18" xfId="0" applyNumberFormat="1" applyFont="1" applyFill="1" applyBorder="1" applyAlignment="1" applyProtection="1">
      <alignment horizontal="right" vertical="center"/>
      <protection/>
    </xf>
    <xf numFmtId="0" fontId="0" fillId="35" borderId="14" xfId="0" applyFill="1" applyBorder="1" applyAlignment="1" applyProtection="1">
      <alignment horizontal="left" vertical="center"/>
      <protection/>
    </xf>
    <xf numFmtId="0" fontId="0" fillId="0" borderId="19" xfId="0" applyBorder="1" applyAlignment="1" applyProtection="1">
      <alignment horizontal="left" vertical="center"/>
      <protection/>
    </xf>
    <xf numFmtId="0" fontId="0" fillId="0" borderId="20" xfId="0" applyBorder="1" applyAlignment="1" applyProtection="1">
      <alignment horizontal="left" vertical="center"/>
      <protection/>
    </xf>
    <xf numFmtId="0" fontId="0" fillId="0" borderId="21" xfId="0" applyBorder="1" applyAlignment="1" applyProtection="1">
      <alignment horizontal="left" vertical="center"/>
      <protection/>
    </xf>
    <xf numFmtId="0" fontId="0" fillId="0" borderId="10" xfId="0" applyBorder="1" applyAlignment="1" applyProtection="1">
      <alignment horizontal="left" vertical="center"/>
      <protection/>
    </xf>
    <xf numFmtId="0" fontId="0" fillId="0" borderId="11" xfId="0" applyBorder="1" applyAlignment="1" applyProtection="1">
      <alignment horizontal="left" vertical="center"/>
      <protection/>
    </xf>
    <xf numFmtId="0" fontId="0" fillId="0" borderId="13" xfId="0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13" xfId="0" applyFont="1" applyBorder="1" applyAlignment="1" applyProtection="1">
      <alignment horizontal="left" vertical="center"/>
      <protection/>
    </xf>
    <xf numFmtId="0" fontId="7" fillId="0" borderId="13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13" xfId="0" applyFont="1" applyBorder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13" xfId="0" applyFont="1" applyBorder="1" applyAlignment="1">
      <alignment horizontal="left" vertical="center"/>
    </xf>
    <xf numFmtId="0" fontId="12" fillId="0" borderId="0" xfId="0" applyFont="1" applyAlignment="1" applyProtection="1">
      <alignment horizontal="left" vertical="center"/>
      <protection/>
    </xf>
    <xf numFmtId="166" fontId="7" fillId="0" borderId="0" xfId="0" applyNumberFormat="1" applyFont="1" applyAlignment="1" applyProtection="1">
      <alignment horizontal="left" vertical="top"/>
      <protection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 applyProtection="1">
      <alignment horizontal="left" vertical="center"/>
      <protection/>
    </xf>
    <xf numFmtId="0" fontId="0" fillId="0" borderId="24" xfId="0" applyBorder="1" applyAlignment="1" applyProtection="1">
      <alignment horizontal="left" vertical="center"/>
      <protection/>
    </xf>
    <xf numFmtId="0" fontId="7" fillId="35" borderId="26" xfId="0" applyFont="1" applyFill="1" applyBorder="1" applyAlignment="1" applyProtection="1">
      <alignment horizontal="center" vertical="center"/>
      <protection/>
    </xf>
    <xf numFmtId="0" fontId="6" fillId="0" borderId="27" xfId="0" applyFont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0" fillId="0" borderId="0" xfId="0" applyAlignment="1">
      <alignment horizontal="left" vertical="center"/>
    </xf>
    <xf numFmtId="0" fontId="0" fillId="0" borderId="30" xfId="0" applyBorder="1" applyAlignment="1" applyProtection="1">
      <alignment horizontal="left" vertical="center"/>
      <protection/>
    </xf>
    <xf numFmtId="0" fontId="0" fillId="0" borderId="22" xfId="0" applyBorder="1" applyAlignment="1" applyProtection="1">
      <alignment horizontal="left" vertical="center"/>
      <protection/>
    </xf>
    <xf numFmtId="0" fontId="0" fillId="0" borderId="23" xfId="0" applyBorder="1" applyAlignment="1" applyProtection="1">
      <alignment horizontal="left" vertical="center"/>
      <protection/>
    </xf>
    <xf numFmtId="0" fontId="14" fillId="0" borderId="0" xfId="0" applyFont="1" applyAlignment="1" applyProtection="1">
      <alignment horizontal="left" vertical="center"/>
      <protection/>
    </xf>
    <xf numFmtId="164" fontId="14" fillId="0" borderId="0" xfId="0" applyNumberFormat="1" applyFont="1" applyAlignment="1" applyProtection="1">
      <alignment horizontal="right" vertical="center"/>
      <protection/>
    </xf>
    <xf numFmtId="0" fontId="9" fillId="0" borderId="0" xfId="0" applyFont="1" applyAlignment="1" applyProtection="1">
      <alignment horizontal="center" vertical="center"/>
      <protection/>
    </xf>
    <xf numFmtId="164" fontId="13" fillId="0" borderId="25" xfId="0" applyNumberFormat="1" applyFont="1" applyBorder="1" applyAlignment="1" applyProtection="1">
      <alignment horizontal="right" vertical="center"/>
      <protection/>
    </xf>
    <xf numFmtId="164" fontId="13" fillId="0" borderId="0" xfId="0" applyNumberFormat="1" applyFont="1" applyAlignment="1" applyProtection="1">
      <alignment horizontal="right" vertical="center"/>
      <protection/>
    </xf>
    <xf numFmtId="167" fontId="13" fillId="0" borderId="0" xfId="0" applyNumberFormat="1" applyFont="1" applyAlignment="1" applyProtection="1">
      <alignment horizontal="right" vertical="center"/>
      <protection/>
    </xf>
    <xf numFmtId="164" fontId="13" fillId="0" borderId="24" xfId="0" applyNumberFormat="1" applyFont="1" applyBorder="1" applyAlignment="1" applyProtection="1">
      <alignment horizontal="righ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6" fillId="0" borderId="13" xfId="0" applyFont="1" applyBorder="1" applyAlignment="1" applyProtection="1">
      <alignment horizontal="left" vertical="center"/>
      <protection/>
    </xf>
    <xf numFmtId="0" fontId="17" fillId="0" borderId="0" xfId="0" applyFont="1" applyAlignment="1" applyProtection="1">
      <alignment horizontal="left" vertical="center"/>
      <protection/>
    </xf>
    <xf numFmtId="0" fontId="19" fillId="0" borderId="0" xfId="0" applyFont="1" applyAlignment="1" applyProtection="1">
      <alignment horizontal="center" vertical="center"/>
      <protection/>
    </xf>
    <xf numFmtId="0" fontId="16" fillId="0" borderId="13" xfId="0" applyFont="1" applyBorder="1" applyAlignment="1">
      <alignment horizontal="left" vertical="center"/>
    </xf>
    <xf numFmtId="164" fontId="20" fillId="0" borderId="25" xfId="0" applyNumberFormat="1" applyFont="1" applyBorder="1" applyAlignment="1" applyProtection="1">
      <alignment horizontal="right" vertical="center"/>
      <protection/>
    </xf>
    <xf numFmtId="164" fontId="20" fillId="0" borderId="0" xfId="0" applyNumberFormat="1" applyFont="1" applyAlignment="1" applyProtection="1">
      <alignment horizontal="right" vertical="center"/>
      <protection/>
    </xf>
    <xf numFmtId="167" fontId="20" fillId="0" borderId="0" xfId="0" applyNumberFormat="1" applyFont="1" applyAlignment="1" applyProtection="1">
      <alignment horizontal="right" vertical="center"/>
      <protection/>
    </xf>
    <xf numFmtId="164" fontId="20" fillId="0" borderId="24" xfId="0" applyNumberFormat="1" applyFont="1" applyBorder="1" applyAlignment="1" applyProtection="1">
      <alignment horizontal="right" vertical="center"/>
      <protection/>
    </xf>
    <xf numFmtId="164" fontId="20" fillId="0" borderId="31" xfId="0" applyNumberFormat="1" applyFont="1" applyBorder="1" applyAlignment="1" applyProtection="1">
      <alignment horizontal="right" vertical="center"/>
      <protection/>
    </xf>
    <xf numFmtId="164" fontId="20" fillId="0" borderId="32" xfId="0" applyNumberFormat="1" applyFont="1" applyBorder="1" applyAlignment="1" applyProtection="1">
      <alignment horizontal="right" vertical="center"/>
      <protection/>
    </xf>
    <xf numFmtId="167" fontId="20" fillId="0" borderId="32" xfId="0" applyNumberFormat="1" applyFont="1" applyBorder="1" applyAlignment="1" applyProtection="1">
      <alignment horizontal="right" vertical="center"/>
      <protection/>
    </xf>
    <xf numFmtId="164" fontId="20" fillId="0" borderId="33" xfId="0" applyNumberFormat="1" applyFont="1" applyBorder="1" applyAlignment="1" applyProtection="1">
      <alignment horizontal="right" vertical="center"/>
      <protection/>
    </xf>
    <xf numFmtId="0" fontId="0" fillId="0" borderId="11" xfId="0" applyBorder="1" applyAlignment="1">
      <alignment horizontal="left" vertical="top"/>
    </xf>
    <xf numFmtId="0" fontId="6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0" fillId="0" borderId="13" xfId="0" applyBorder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0" fillId="0" borderId="14" xfId="0" applyBorder="1" applyAlignment="1" applyProtection="1">
      <alignment horizontal="left" vertical="center" wrapText="1"/>
      <protection/>
    </xf>
    <xf numFmtId="0" fontId="0" fillId="0" borderId="34" xfId="0" applyBorder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1" fillId="0" borderId="0" xfId="0" applyFont="1" applyAlignment="1">
      <alignment horizontal="right" vertical="center"/>
    </xf>
    <xf numFmtId="164" fontId="11" fillId="0" borderId="0" xfId="0" applyNumberFormat="1" applyFont="1" applyAlignment="1" applyProtection="1">
      <alignment horizontal="right" vertical="center"/>
      <protection/>
    </xf>
    <xf numFmtId="165" fontId="11" fillId="0" borderId="0" xfId="0" applyNumberFormat="1" applyFont="1" applyAlignment="1">
      <alignment horizontal="right" vertical="center"/>
    </xf>
    <xf numFmtId="0" fontId="9" fillId="35" borderId="18" xfId="0" applyFont="1" applyFill="1" applyBorder="1" applyAlignment="1" applyProtection="1">
      <alignment horizontal="right" vertical="center"/>
      <protection/>
    </xf>
    <xf numFmtId="0" fontId="0" fillId="35" borderId="18" xfId="0" applyFill="1" applyBorder="1" applyAlignment="1">
      <alignment horizontal="left" vertical="center"/>
    </xf>
    <xf numFmtId="0" fontId="0" fillId="35" borderId="35" xfId="0" applyFill="1" applyBorder="1" applyAlignment="1" applyProtection="1">
      <alignment horizontal="left" vertical="center"/>
      <protection/>
    </xf>
    <xf numFmtId="0" fontId="0" fillId="0" borderId="20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7" fillId="35" borderId="0" xfId="0" applyFont="1" applyFill="1" applyAlignment="1" applyProtection="1">
      <alignment horizontal="left" vertical="center"/>
      <protection/>
    </xf>
    <xf numFmtId="0" fontId="0" fillId="35" borderId="0" xfId="0" applyFill="1" applyAlignment="1">
      <alignment horizontal="left" vertical="center"/>
    </xf>
    <xf numFmtId="0" fontId="7" fillId="35" borderId="0" xfId="0" applyFont="1" applyFill="1" applyAlignment="1" applyProtection="1">
      <alignment horizontal="right" vertical="center"/>
      <protection/>
    </xf>
    <xf numFmtId="0" fontId="21" fillId="0" borderId="13" xfId="0" applyFont="1" applyBorder="1" applyAlignment="1" applyProtection="1">
      <alignment horizontal="left" vertical="center"/>
      <protection/>
    </xf>
    <xf numFmtId="0" fontId="21" fillId="0" borderId="0" xfId="0" applyFont="1" applyAlignment="1" applyProtection="1">
      <alignment horizontal="left" vertical="center"/>
      <protection/>
    </xf>
    <xf numFmtId="0" fontId="21" fillId="0" borderId="32" xfId="0" applyFont="1" applyBorder="1" applyAlignment="1" applyProtection="1">
      <alignment horizontal="left" vertical="center"/>
      <protection/>
    </xf>
    <xf numFmtId="0" fontId="21" fillId="0" borderId="32" xfId="0" applyFont="1" applyBorder="1" applyAlignment="1">
      <alignment horizontal="left" vertical="center"/>
    </xf>
    <xf numFmtId="164" fontId="21" fillId="0" borderId="32" xfId="0" applyNumberFormat="1" applyFont="1" applyBorder="1" applyAlignment="1" applyProtection="1">
      <alignment horizontal="right" vertical="center"/>
      <protection/>
    </xf>
    <xf numFmtId="0" fontId="21" fillId="0" borderId="14" xfId="0" applyFont="1" applyBorder="1" applyAlignment="1" applyProtection="1">
      <alignment horizontal="left" vertical="center"/>
      <protection/>
    </xf>
    <xf numFmtId="0" fontId="22" fillId="0" borderId="0" xfId="0" applyFont="1" applyAlignment="1">
      <alignment horizontal="left" vertical="center"/>
    </xf>
    <xf numFmtId="0" fontId="23" fillId="0" borderId="13" xfId="0" applyFont="1" applyBorder="1" applyAlignment="1" applyProtection="1">
      <alignment horizontal="left" vertical="center"/>
      <protection/>
    </xf>
    <xf numFmtId="0" fontId="23" fillId="0" borderId="0" xfId="0" applyFont="1" applyAlignment="1" applyProtection="1">
      <alignment horizontal="left" vertical="center"/>
      <protection/>
    </xf>
    <xf numFmtId="0" fontId="23" fillId="0" borderId="32" xfId="0" applyFont="1" applyBorder="1" applyAlignment="1" applyProtection="1">
      <alignment horizontal="left" vertical="center"/>
      <protection/>
    </xf>
    <xf numFmtId="0" fontId="23" fillId="0" borderId="32" xfId="0" applyFont="1" applyBorder="1" applyAlignment="1">
      <alignment horizontal="left" vertical="center"/>
    </xf>
    <xf numFmtId="164" fontId="23" fillId="0" borderId="32" xfId="0" applyNumberFormat="1" applyFont="1" applyBorder="1" applyAlignment="1" applyProtection="1">
      <alignment horizontal="right" vertical="center"/>
      <protection/>
    </xf>
    <xf numFmtId="0" fontId="23" fillId="0" borderId="14" xfId="0" applyFont="1" applyBorder="1" applyAlignment="1" applyProtection="1">
      <alignment horizontal="left" vertical="center"/>
      <protection/>
    </xf>
    <xf numFmtId="0" fontId="0" fillId="0" borderId="0" xfId="0" applyFont="1" applyAlignment="1">
      <alignment horizontal="center" vertical="center" wrapText="1"/>
    </xf>
    <xf numFmtId="0" fontId="0" fillId="0" borderId="13" xfId="0" applyBorder="1" applyAlignment="1" applyProtection="1">
      <alignment horizontal="center" vertical="center" wrapText="1"/>
      <protection/>
    </xf>
    <xf numFmtId="0" fontId="7" fillId="35" borderId="27" xfId="0" applyFont="1" applyFill="1" applyBorder="1" applyAlignment="1" applyProtection="1">
      <alignment horizontal="center" vertical="center" wrapText="1"/>
      <protection/>
    </xf>
    <xf numFmtId="0" fontId="7" fillId="35" borderId="28" xfId="0" applyFont="1" applyFill="1" applyBorder="1" applyAlignment="1" applyProtection="1">
      <alignment horizontal="center" vertical="center" wrapText="1"/>
      <protection/>
    </xf>
    <xf numFmtId="0" fontId="7" fillId="35" borderId="28" xfId="0" applyFont="1" applyFill="1" applyBorder="1" applyAlignment="1">
      <alignment horizontal="center" vertical="center" wrapText="1"/>
    </xf>
    <xf numFmtId="0" fontId="7" fillId="35" borderId="29" xfId="0" applyFont="1" applyFill="1" applyBorder="1" applyAlignment="1" applyProtection="1">
      <alignment horizontal="center" vertical="center" wrapText="1"/>
      <protection/>
    </xf>
    <xf numFmtId="0" fontId="0" fillId="0" borderId="13" xfId="0" applyBorder="1" applyAlignment="1">
      <alignment horizontal="center" vertical="center" wrapText="1"/>
    </xf>
    <xf numFmtId="164" fontId="14" fillId="0" borderId="0" xfId="0" applyNumberFormat="1" applyFont="1" applyAlignment="1" applyProtection="1">
      <alignment horizontal="right"/>
      <protection/>
    </xf>
    <xf numFmtId="167" fontId="24" fillId="0" borderId="22" xfId="0" applyNumberFormat="1" applyFont="1" applyBorder="1" applyAlignment="1" applyProtection="1">
      <alignment horizontal="right"/>
      <protection/>
    </xf>
    <xf numFmtId="167" fontId="24" fillId="0" borderId="23" xfId="0" applyNumberFormat="1" applyFont="1" applyBorder="1" applyAlignment="1" applyProtection="1">
      <alignment horizontal="right"/>
      <protection/>
    </xf>
    <xf numFmtId="164" fontId="25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left"/>
    </xf>
    <xf numFmtId="0" fontId="26" fillId="0" borderId="13" xfId="0" applyFont="1" applyBorder="1" applyAlignment="1" applyProtection="1">
      <alignment horizontal="left"/>
      <protection/>
    </xf>
    <xf numFmtId="0" fontId="26" fillId="0" borderId="0" xfId="0" applyFont="1" applyAlignment="1" applyProtection="1">
      <alignment horizontal="left"/>
      <protection/>
    </xf>
    <xf numFmtId="0" fontId="21" fillId="0" borderId="0" xfId="0" applyFont="1" applyAlignment="1" applyProtection="1">
      <alignment horizontal="left"/>
      <protection/>
    </xf>
    <xf numFmtId="164" fontId="21" fillId="0" borderId="0" xfId="0" applyNumberFormat="1" applyFont="1" applyAlignment="1" applyProtection="1">
      <alignment horizontal="right"/>
      <protection/>
    </xf>
    <xf numFmtId="0" fontId="26" fillId="0" borderId="13" xfId="0" applyFont="1" applyBorder="1" applyAlignment="1">
      <alignment horizontal="left"/>
    </xf>
    <xf numFmtId="0" fontId="26" fillId="0" borderId="25" xfId="0" applyFont="1" applyBorder="1" applyAlignment="1" applyProtection="1">
      <alignment horizontal="left"/>
      <protection/>
    </xf>
    <xf numFmtId="167" fontId="26" fillId="0" borderId="0" xfId="0" applyNumberFormat="1" applyFont="1" applyAlignment="1" applyProtection="1">
      <alignment horizontal="right"/>
      <protection/>
    </xf>
    <xf numFmtId="167" fontId="26" fillId="0" borderId="24" xfId="0" applyNumberFormat="1" applyFont="1" applyBorder="1" applyAlignment="1" applyProtection="1">
      <alignment horizontal="right"/>
      <protection/>
    </xf>
    <xf numFmtId="0" fontId="26" fillId="0" borderId="0" xfId="0" applyFont="1" applyAlignment="1">
      <alignment horizontal="left"/>
    </xf>
    <xf numFmtId="164" fontId="26" fillId="0" borderId="0" xfId="0" applyNumberFormat="1" applyFont="1" applyAlignment="1">
      <alignment horizontal="right" vertical="center"/>
    </xf>
    <xf numFmtId="0" fontId="23" fillId="0" borderId="0" xfId="0" applyFont="1" applyAlignment="1" applyProtection="1">
      <alignment horizontal="left"/>
      <protection/>
    </xf>
    <xf numFmtId="164" fontId="23" fillId="0" borderId="0" xfId="0" applyNumberFormat="1" applyFont="1" applyAlignment="1" applyProtection="1">
      <alignment horizontal="right"/>
      <protection/>
    </xf>
    <xf numFmtId="0" fontId="0" fillId="0" borderId="36" xfId="0" applyFont="1" applyBorder="1" applyAlignment="1" applyProtection="1">
      <alignment horizontal="center" vertical="center"/>
      <protection/>
    </xf>
    <xf numFmtId="49" fontId="0" fillId="0" borderId="36" xfId="0" applyNumberFormat="1" applyFont="1" applyBorder="1" applyAlignment="1" applyProtection="1">
      <alignment horizontal="left" vertical="center" wrapText="1"/>
      <protection/>
    </xf>
    <xf numFmtId="0" fontId="0" fillId="0" borderId="36" xfId="0" applyFont="1" applyBorder="1" applyAlignment="1" applyProtection="1">
      <alignment horizontal="left" vertical="center" wrapText="1"/>
      <protection/>
    </xf>
    <xf numFmtId="0" fontId="0" fillId="0" borderId="36" xfId="0" applyFont="1" applyBorder="1" applyAlignment="1" applyProtection="1">
      <alignment horizontal="center" vertical="center" wrapText="1"/>
      <protection/>
    </xf>
    <xf numFmtId="168" fontId="0" fillId="0" borderId="36" xfId="0" applyNumberFormat="1" applyFont="1" applyBorder="1" applyAlignment="1" applyProtection="1">
      <alignment horizontal="right" vertical="center"/>
      <protection/>
    </xf>
    <xf numFmtId="164" fontId="0" fillId="34" borderId="36" xfId="0" applyNumberFormat="1" applyFont="1" applyFill="1" applyBorder="1" applyAlignment="1">
      <alignment horizontal="right" vertical="center"/>
    </xf>
    <xf numFmtId="164" fontId="0" fillId="0" borderId="36" xfId="0" applyNumberFormat="1" applyFont="1" applyBorder="1" applyAlignment="1" applyProtection="1">
      <alignment horizontal="right" vertical="center"/>
      <protection/>
    </xf>
    <xf numFmtId="0" fontId="11" fillId="34" borderId="36" xfId="0" applyFont="1" applyFill="1" applyBorder="1" applyAlignment="1">
      <alignment horizontal="left" vertical="center" wrapText="1"/>
    </xf>
    <xf numFmtId="0" fontId="11" fillId="0" borderId="0" xfId="0" applyFont="1" applyAlignment="1" applyProtection="1">
      <alignment horizontal="center" vertical="center" wrapText="1"/>
      <protection/>
    </xf>
    <xf numFmtId="167" fontId="11" fillId="0" borderId="0" xfId="0" applyNumberFormat="1" applyFont="1" applyAlignment="1" applyProtection="1">
      <alignment horizontal="right" vertical="center"/>
      <protection/>
    </xf>
    <xf numFmtId="167" fontId="11" fillId="0" borderId="24" xfId="0" applyNumberFormat="1" applyFont="1" applyBorder="1" applyAlignment="1" applyProtection="1">
      <alignment horizontal="right" vertical="center"/>
      <protection/>
    </xf>
    <xf numFmtId="164" fontId="0" fillId="0" borderId="0" xfId="0" applyNumberFormat="1" applyFont="1" applyAlignment="1">
      <alignment horizontal="right" vertical="center"/>
    </xf>
    <xf numFmtId="0" fontId="27" fillId="0" borderId="0" xfId="0" applyFont="1" applyAlignment="1" applyProtection="1">
      <alignment horizontal="left" vertical="center" wrapText="1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9" fillId="0" borderId="13" xfId="0" applyFont="1" applyBorder="1" applyAlignment="1" applyProtection="1">
      <alignment horizontal="left" vertical="center"/>
      <protection/>
    </xf>
    <xf numFmtId="0" fontId="29" fillId="0" borderId="0" xfId="0" applyFont="1" applyAlignment="1" applyProtection="1">
      <alignment horizontal="left" vertical="center"/>
      <protection/>
    </xf>
    <xf numFmtId="0" fontId="27" fillId="0" borderId="0" xfId="0" applyFont="1" applyAlignment="1" applyProtection="1">
      <alignment horizontal="left" vertical="center"/>
      <protection/>
    </xf>
    <xf numFmtId="0" fontId="29" fillId="0" borderId="0" xfId="0" applyFont="1" applyAlignment="1" applyProtection="1">
      <alignment horizontal="left" vertical="center" wrapText="1"/>
      <protection/>
    </xf>
    <xf numFmtId="168" fontId="29" fillId="0" borderId="0" xfId="0" applyNumberFormat="1" applyFont="1" applyAlignment="1" applyProtection="1">
      <alignment horizontal="right" vertical="center"/>
      <protection/>
    </xf>
    <xf numFmtId="0" fontId="29" fillId="0" borderId="13" xfId="0" applyFont="1" applyBorder="1" applyAlignment="1">
      <alignment horizontal="left" vertical="center"/>
    </xf>
    <xf numFmtId="0" fontId="29" fillId="0" borderId="25" xfId="0" applyFont="1" applyBorder="1" applyAlignment="1" applyProtection="1">
      <alignment horizontal="left" vertical="center"/>
      <protection/>
    </xf>
    <xf numFmtId="0" fontId="29" fillId="0" borderId="24" xfId="0" applyFont="1" applyBorder="1" applyAlignment="1" applyProtection="1">
      <alignment horizontal="left" vertical="center"/>
      <protection/>
    </xf>
    <xf numFmtId="0" fontId="29" fillId="0" borderId="0" xfId="0" applyFont="1" applyAlignment="1">
      <alignment horizontal="left" vertical="center"/>
    </xf>
    <xf numFmtId="0" fontId="30" fillId="0" borderId="13" xfId="0" applyFont="1" applyBorder="1" applyAlignment="1" applyProtection="1">
      <alignment horizontal="left" vertical="center"/>
      <protection/>
    </xf>
    <xf numFmtId="0" fontId="30" fillId="0" borderId="0" xfId="0" applyFont="1" applyAlignment="1" applyProtection="1">
      <alignment horizontal="left" vertical="center"/>
      <protection/>
    </xf>
    <xf numFmtId="0" fontId="30" fillId="0" borderId="0" xfId="0" applyFont="1" applyAlignment="1" applyProtection="1">
      <alignment horizontal="left" vertical="center" wrapText="1"/>
      <protection/>
    </xf>
    <xf numFmtId="0" fontId="30" fillId="0" borderId="13" xfId="0" applyFont="1" applyBorder="1" applyAlignment="1">
      <alignment horizontal="left" vertical="center"/>
    </xf>
    <xf numFmtId="0" fontId="30" fillId="0" borderId="25" xfId="0" applyFont="1" applyBorder="1" applyAlignment="1" applyProtection="1">
      <alignment horizontal="left" vertical="center"/>
      <protection/>
    </xf>
    <xf numFmtId="0" fontId="30" fillId="0" borderId="24" xfId="0" applyFont="1" applyBorder="1" applyAlignment="1" applyProtection="1">
      <alignment horizontal="left" vertical="center"/>
      <protection/>
    </xf>
    <xf numFmtId="0" fontId="30" fillId="0" borderId="0" xfId="0" applyFont="1" applyAlignment="1">
      <alignment horizontal="left" vertical="center"/>
    </xf>
    <xf numFmtId="0" fontId="31" fillId="0" borderId="36" xfId="0" applyFont="1" applyBorder="1" applyAlignment="1" applyProtection="1">
      <alignment horizontal="center" vertical="center"/>
      <protection/>
    </xf>
    <xf numFmtId="49" fontId="31" fillId="0" borderId="36" xfId="0" applyNumberFormat="1" applyFont="1" applyBorder="1" applyAlignment="1" applyProtection="1">
      <alignment horizontal="left" vertical="center" wrapText="1"/>
      <protection/>
    </xf>
    <xf numFmtId="0" fontId="31" fillId="0" borderId="36" xfId="0" applyFont="1" applyBorder="1" applyAlignment="1" applyProtection="1">
      <alignment horizontal="left" vertical="center" wrapText="1"/>
      <protection/>
    </xf>
    <xf numFmtId="0" fontId="31" fillId="0" borderId="36" xfId="0" applyFont="1" applyBorder="1" applyAlignment="1" applyProtection="1">
      <alignment horizontal="center" vertical="center" wrapText="1"/>
      <protection/>
    </xf>
    <xf numFmtId="168" fontId="31" fillId="0" borderId="36" xfId="0" applyNumberFormat="1" applyFont="1" applyBorder="1" applyAlignment="1" applyProtection="1">
      <alignment horizontal="right" vertical="center"/>
      <protection/>
    </xf>
    <xf numFmtId="164" fontId="31" fillId="34" borderId="36" xfId="0" applyNumberFormat="1" applyFont="1" applyFill="1" applyBorder="1" applyAlignment="1">
      <alignment horizontal="right" vertical="center"/>
    </xf>
    <xf numFmtId="164" fontId="31" fillId="0" borderId="36" xfId="0" applyNumberFormat="1" applyFont="1" applyBorder="1" applyAlignment="1" applyProtection="1">
      <alignment horizontal="right" vertical="center"/>
      <protection/>
    </xf>
    <xf numFmtId="0" fontId="31" fillId="0" borderId="13" xfId="0" applyFont="1" applyBorder="1" applyAlignment="1">
      <alignment horizontal="left" vertical="center"/>
    </xf>
    <xf numFmtId="0" fontId="31" fillId="34" borderId="36" xfId="0" applyFont="1" applyFill="1" applyBorder="1" applyAlignment="1">
      <alignment horizontal="left" vertical="center" wrapText="1"/>
    </xf>
    <xf numFmtId="0" fontId="31" fillId="0" borderId="0" xfId="0" applyFont="1" applyAlignment="1" applyProtection="1">
      <alignment horizontal="center" vertical="center" wrapText="1"/>
      <protection/>
    </xf>
    <xf numFmtId="0" fontId="32" fillId="0" borderId="0" xfId="0" applyFont="1" applyAlignment="1" applyProtection="1">
      <alignment horizontal="left" vertical="top" wrapText="1"/>
      <protection/>
    </xf>
    <xf numFmtId="168" fontId="0" fillId="34" borderId="36" xfId="0" applyNumberFormat="1" applyFont="1" applyFill="1" applyBorder="1" applyAlignment="1">
      <alignment horizontal="right" vertical="center"/>
    </xf>
    <xf numFmtId="0" fontId="0" fillId="0" borderId="31" xfId="0" applyBorder="1" applyAlignment="1" applyProtection="1">
      <alignment horizontal="left" vertical="center"/>
      <protection/>
    </xf>
    <xf numFmtId="0" fontId="0" fillId="0" borderId="32" xfId="0" applyBorder="1" applyAlignment="1" applyProtection="1">
      <alignment horizontal="left" vertical="center"/>
      <protection/>
    </xf>
    <xf numFmtId="0" fontId="0" fillId="0" borderId="33" xfId="0" applyBorder="1" applyAlignment="1" applyProtection="1">
      <alignment horizontal="left" vertical="center"/>
      <protection/>
    </xf>
    <xf numFmtId="0" fontId="58" fillId="33" borderId="0" xfId="36" applyFill="1" applyAlignment="1">
      <alignment horizontal="left" vertical="top"/>
    </xf>
    <xf numFmtId="0" fontId="73" fillId="0" borderId="0" xfId="36" applyFont="1" applyAlignment="1">
      <alignment horizontal="center" vertical="center"/>
    </xf>
    <xf numFmtId="0" fontId="2" fillId="33" borderId="0" xfId="0" applyFont="1" applyFill="1" applyAlignment="1">
      <alignment horizontal="left" vertical="center"/>
    </xf>
    <xf numFmtId="0" fontId="22" fillId="33" borderId="0" xfId="0" applyFont="1" applyFill="1" applyAlignment="1">
      <alignment horizontal="left" vertical="center"/>
    </xf>
    <xf numFmtId="0" fontId="74" fillId="33" borderId="0" xfId="36" applyFont="1" applyFill="1" applyAlignment="1">
      <alignment horizontal="left" vertical="center"/>
    </xf>
    <xf numFmtId="0" fontId="1" fillId="33" borderId="0" xfId="0" applyFont="1" applyFill="1" applyAlignment="1" applyProtection="1">
      <alignment horizontal="left" vertical="center"/>
      <protection/>
    </xf>
    <xf numFmtId="0" fontId="22" fillId="33" borderId="0" xfId="0" applyFont="1" applyFill="1" applyAlignment="1" applyProtection="1">
      <alignment horizontal="left" vertical="center"/>
      <protection/>
    </xf>
    <xf numFmtId="0" fontId="2" fillId="33" borderId="0" xfId="0" applyFont="1" applyFill="1" applyAlignment="1" applyProtection="1">
      <alignment horizontal="left" vertical="center"/>
      <protection/>
    </xf>
    <xf numFmtId="0" fontId="74" fillId="33" borderId="0" xfId="36" applyFont="1" applyFill="1" applyAlignment="1" applyProtection="1">
      <alignment horizontal="left" vertical="center"/>
      <protection/>
    </xf>
    <xf numFmtId="0" fontId="0" fillId="0" borderId="37" xfId="0" applyFont="1" applyBorder="1" applyAlignment="1">
      <alignment vertical="center" wrapText="1"/>
    </xf>
    <xf numFmtId="0" fontId="0" fillId="0" borderId="38" xfId="0" applyFont="1" applyBorder="1" applyAlignment="1">
      <alignment vertical="center" wrapText="1"/>
    </xf>
    <xf numFmtId="0" fontId="0" fillId="0" borderId="39" xfId="0" applyFont="1" applyBorder="1" applyAlignment="1">
      <alignment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40" xfId="0" applyFont="1" applyBorder="1" applyAlignment="1">
      <alignment vertical="center" wrapText="1"/>
    </xf>
    <xf numFmtId="0" fontId="0" fillId="0" borderId="41" xfId="0" applyFont="1" applyBorder="1" applyAlignment="1">
      <alignment vertical="center" wrapText="1"/>
    </xf>
    <xf numFmtId="0" fontId="19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4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49" fontId="7" fillId="0" borderId="0" xfId="0" applyNumberFormat="1" applyFont="1" applyBorder="1" applyAlignment="1">
      <alignment vertical="center" wrapText="1"/>
    </xf>
    <xf numFmtId="0" fontId="0" fillId="0" borderId="42" xfId="0" applyFont="1" applyBorder="1" applyAlignment="1">
      <alignment vertical="center" wrapText="1"/>
    </xf>
    <xf numFmtId="0" fontId="22" fillId="0" borderId="43" xfId="0" applyFont="1" applyBorder="1" applyAlignment="1">
      <alignment vertical="center" wrapText="1"/>
    </xf>
    <xf numFmtId="0" fontId="0" fillId="0" borderId="44" xfId="0" applyFont="1" applyBorder="1" applyAlignment="1">
      <alignment vertical="center" wrapText="1"/>
    </xf>
    <xf numFmtId="0" fontId="0" fillId="0" borderId="0" xfId="0" applyFont="1" applyBorder="1" applyAlignment="1">
      <alignment vertical="top"/>
    </xf>
    <xf numFmtId="0" fontId="0" fillId="0" borderId="0" xfId="0" applyFont="1" applyAlignment="1">
      <alignment vertical="top"/>
    </xf>
    <xf numFmtId="0" fontId="0" fillId="0" borderId="37" xfId="0" applyFont="1" applyBorder="1" applyAlignment="1">
      <alignment horizontal="left" vertical="center"/>
    </xf>
    <xf numFmtId="0" fontId="0" fillId="0" borderId="38" xfId="0" applyFont="1" applyBorder="1" applyAlignment="1">
      <alignment horizontal="left" vertical="center"/>
    </xf>
    <xf numFmtId="0" fontId="0" fillId="0" borderId="39" xfId="0" applyFont="1" applyBorder="1" applyAlignment="1">
      <alignment horizontal="left" vertical="center"/>
    </xf>
    <xf numFmtId="0" fontId="0" fillId="0" borderId="40" xfId="0" applyFont="1" applyBorder="1" applyAlignment="1">
      <alignment horizontal="left" vertical="center"/>
    </xf>
    <xf numFmtId="0" fontId="0" fillId="0" borderId="41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9" fillId="0" borderId="43" xfId="0" applyFont="1" applyBorder="1" applyAlignment="1">
      <alignment horizontal="left" vertical="center"/>
    </xf>
    <xf numFmtId="0" fontId="19" fillId="0" borderId="43" xfId="0" applyFont="1" applyBorder="1" applyAlignment="1">
      <alignment horizontal="center" vertical="center"/>
    </xf>
    <xf numFmtId="0" fontId="16" fillId="0" borderId="43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7" fillId="0" borderId="40" xfId="0" applyFont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42" xfId="0" applyFont="1" applyBorder="1" applyAlignment="1">
      <alignment horizontal="left" vertical="center"/>
    </xf>
    <xf numFmtId="0" fontId="22" fillId="0" borderId="43" xfId="0" applyFont="1" applyBorder="1" applyAlignment="1">
      <alignment horizontal="left" vertical="center"/>
    </xf>
    <xf numFmtId="0" fontId="0" fillId="0" borderId="44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7" fillId="0" borderId="43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left" vertical="center" wrapText="1"/>
    </xf>
    <xf numFmtId="0" fontId="0" fillId="0" borderId="38" xfId="0" applyFont="1" applyBorder="1" applyAlignment="1">
      <alignment horizontal="left" vertical="center" wrapText="1"/>
    </xf>
    <xf numFmtId="0" fontId="0" fillId="0" borderId="39" xfId="0" applyFont="1" applyBorder="1" applyAlignment="1">
      <alignment horizontal="left" vertical="center" wrapText="1"/>
    </xf>
    <xf numFmtId="0" fontId="0" fillId="0" borderId="40" xfId="0" applyFont="1" applyBorder="1" applyAlignment="1">
      <alignment horizontal="left" vertical="center" wrapText="1"/>
    </xf>
    <xf numFmtId="0" fontId="0" fillId="0" borderId="41" xfId="0" applyFont="1" applyBorder="1" applyAlignment="1">
      <alignment horizontal="left" vertical="center" wrapText="1"/>
    </xf>
    <xf numFmtId="0" fontId="16" fillId="0" borderId="40" xfId="0" applyFont="1" applyBorder="1" applyAlignment="1">
      <alignment horizontal="left" vertical="center" wrapText="1"/>
    </xf>
    <xf numFmtId="0" fontId="16" fillId="0" borderId="41" xfId="0" applyFont="1" applyBorder="1" applyAlignment="1">
      <alignment horizontal="left" vertical="center" wrapText="1"/>
    </xf>
    <xf numFmtId="0" fontId="7" fillId="0" borderId="40" xfId="0" applyFont="1" applyBorder="1" applyAlignment="1">
      <alignment horizontal="left" vertical="center" wrapText="1"/>
    </xf>
    <xf numFmtId="0" fontId="7" fillId="0" borderId="41" xfId="0" applyFont="1" applyBorder="1" applyAlignment="1">
      <alignment horizontal="left" vertical="center" wrapText="1"/>
    </xf>
    <xf numFmtId="0" fontId="7" fillId="0" borderId="41" xfId="0" applyFont="1" applyBorder="1" applyAlignment="1">
      <alignment horizontal="left" vertical="center"/>
    </xf>
    <xf numFmtId="0" fontId="7" fillId="0" borderId="42" xfId="0" applyFont="1" applyBorder="1" applyAlignment="1">
      <alignment horizontal="left" vertical="center" wrapText="1"/>
    </xf>
    <xf numFmtId="0" fontId="7" fillId="0" borderId="43" xfId="0" applyFont="1" applyBorder="1" applyAlignment="1">
      <alignment horizontal="left" vertical="center" wrapText="1"/>
    </xf>
    <xf numFmtId="0" fontId="7" fillId="0" borderId="44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center" vertical="top"/>
    </xf>
    <xf numFmtId="0" fontId="7" fillId="0" borderId="42" xfId="0" applyFont="1" applyBorder="1" applyAlignment="1">
      <alignment horizontal="left" vertical="center"/>
    </xf>
    <xf numFmtId="0" fontId="7" fillId="0" borderId="44" xfId="0" applyFont="1" applyBorder="1" applyAlignment="1">
      <alignment horizontal="left" vertical="center"/>
    </xf>
    <xf numFmtId="0" fontId="16" fillId="0" borderId="0" xfId="0" applyFont="1" applyAlignment="1">
      <alignment vertical="center"/>
    </xf>
    <xf numFmtId="0" fontId="19" fillId="0" borderId="0" xfId="0" applyFont="1" applyBorder="1" applyAlignment="1">
      <alignment vertical="center"/>
    </xf>
    <xf numFmtId="0" fontId="16" fillId="0" borderId="43" xfId="0" applyFont="1" applyBorder="1" applyAlignment="1">
      <alignment vertical="center"/>
    </xf>
    <xf numFmtId="0" fontId="19" fillId="0" borderId="43" xfId="0" applyFont="1" applyBorder="1" applyAlignment="1">
      <alignment vertical="center"/>
    </xf>
    <xf numFmtId="0" fontId="19" fillId="0" borderId="43" xfId="0" applyFont="1" applyBorder="1" applyAlignment="1">
      <alignment horizontal="left"/>
    </xf>
    <xf numFmtId="0" fontId="16" fillId="0" borderId="43" xfId="0" applyFont="1" applyBorder="1" applyAlignment="1">
      <alignment/>
    </xf>
    <xf numFmtId="0" fontId="0" fillId="0" borderId="40" xfId="0" applyFont="1" applyBorder="1" applyAlignment="1">
      <alignment vertical="top"/>
    </xf>
    <xf numFmtId="0" fontId="0" fillId="0" borderId="41" xfId="0" applyFont="1" applyBorder="1" applyAlignment="1">
      <alignment vertical="top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top"/>
    </xf>
    <xf numFmtId="0" fontId="0" fillId="0" borderId="42" xfId="0" applyFont="1" applyBorder="1" applyAlignment="1">
      <alignment vertical="top"/>
    </xf>
    <xf numFmtId="0" fontId="0" fillId="0" borderId="43" xfId="0" applyFont="1" applyBorder="1" applyAlignment="1">
      <alignment vertical="top"/>
    </xf>
    <xf numFmtId="0" fontId="0" fillId="0" borderId="44" xfId="0" applyFont="1" applyBorder="1" applyAlignment="1">
      <alignment vertical="top"/>
    </xf>
    <xf numFmtId="0" fontId="0" fillId="0" borderId="0" xfId="0" applyAlignment="1">
      <alignment horizontal="left" vertical="top"/>
    </xf>
    <xf numFmtId="0" fontId="0" fillId="0" borderId="0" xfId="0" applyFont="1" applyAlignment="1">
      <alignment horizontal="left" vertical="top"/>
    </xf>
    <xf numFmtId="164" fontId="18" fillId="0" borderId="0" xfId="0" applyNumberFormat="1" applyFont="1" applyAlignment="1" applyProtection="1">
      <alignment horizontal="right" vertical="center"/>
      <protection/>
    </xf>
    <xf numFmtId="0" fontId="18" fillId="0" borderId="0" xfId="0" applyFont="1" applyAlignment="1" applyProtection="1">
      <alignment horizontal="left" vertical="center"/>
      <protection/>
    </xf>
    <xf numFmtId="0" fontId="17" fillId="0" borderId="0" xfId="0" applyFont="1" applyAlignment="1" applyProtection="1">
      <alignment horizontal="left" vertical="center" wrapText="1"/>
      <protection/>
    </xf>
    <xf numFmtId="0" fontId="17" fillId="0" borderId="0" xfId="0" applyFont="1" applyAlignment="1" applyProtection="1">
      <alignment horizontal="left" vertical="center"/>
      <protection/>
    </xf>
    <xf numFmtId="164" fontId="14" fillId="0" borderId="0" xfId="0" applyNumberFormat="1" applyFont="1" applyAlignment="1" applyProtection="1">
      <alignment horizontal="right" vertical="center"/>
      <protection/>
    </xf>
    <xf numFmtId="0" fontId="14" fillId="0" borderId="0" xfId="0" applyFont="1" applyAlignment="1" applyProtection="1">
      <alignment horizontal="left" vertical="center"/>
      <protection/>
    </xf>
    <xf numFmtId="0" fontId="7" fillId="35" borderId="17" xfId="0" applyFont="1" applyFill="1" applyBorder="1" applyAlignment="1" applyProtection="1">
      <alignment horizontal="center" vertical="center"/>
      <protection/>
    </xf>
    <xf numFmtId="0" fontId="0" fillId="35" borderId="18" xfId="0" applyFill="1" applyBorder="1" applyAlignment="1" applyProtection="1">
      <alignment horizontal="left" vertical="center"/>
      <protection/>
    </xf>
    <xf numFmtId="0" fontId="7" fillId="35" borderId="18" xfId="0" applyFont="1" applyFill="1" applyBorder="1" applyAlignment="1" applyProtection="1">
      <alignment horizontal="center" vertical="center"/>
      <protection/>
    </xf>
    <xf numFmtId="0" fontId="7" fillId="35" borderId="18" xfId="0" applyFont="1" applyFill="1" applyBorder="1" applyAlignment="1" applyProtection="1">
      <alignment horizontal="right" vertical="center"/>
      <protection/>
    </xf>
    <xf numFmtId="0" fontId="9" fillId="35" borderId="18" xfId="0" applyFont="1" applyFill="1" applyBorder="1" applyAlignment="1" applyProtection="1">
      <alignment horizontal="left" vertical="center"/>
      <protection/>
    </xf>
    <xf numFmtId="164" fontId="9" fillId="35" borderId="18" xfId="0" applyNumberFormat="1" applyFont="1" applyFill="1" applyBorder="1" applyAlignment="1" applyProtection="1">
      <alignment horizontal="right" vertical="center"/>
      <protection/>
    </xf>
    <xf numFmtId="0" fontId="0" fillId="35" borderId="26" xfId="0" applyFill="1" applyBorder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0" fontId="9" fillId="0" borderId="0" xfId="0" applyFont="1" applyAlignment="1" applyProtection="1">
      <alignment horizontal="left" vertical="center"/>
      <protection/>
    </xf>
    <xf numFmtId="166" fontId="7" fillId="0" borderId="0" xfId="0" applyNumberFormat="1" applyFont="1" applyAlignment="1" applyProtection="1">
      <alignment horizontal="left" vertical="top"/>
      <protection/>
    </xf>
    <xf numFmtId="0" fontId="0" fillId="0" borderId="0" xfId="0" applyAlignment="1" applyProtection="1">
      <alignment horizontal="left" vertical="center"/>
      <protection/>
    </xf>
    <xf numFmtId="0" fontId="7" fillId="0" borderId="0" xfId="0" applyFont="1" applyAlignment="1" applyProtection="1">
      <alignment horizontal="left" vertical="center"/>
      <protection/>
    </xf>
    <xf numFmtId="0" fontId="13" fillId="0" borderId="30" xfId="0" applyFont="1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25" xfId="0" applyBorder="1" applyAlignment="1" applyProtection="1">
      <alignment horizontal="left" vertical="center"/>
      <protection/>
    </xf>
    <xf numFmtId="165" fontId="11" fillId="0" borderId="0" xfId="0" applyNumberFormat="1" applyFont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left" vertical="center"/>
      <protection/>
    </xf>
    <xf numFmtId="164" fontId="8" fillId="0" borderId="0" xfId="0" applyNumberFormat="1" applyFont="1" applyAlignment="1" applyProtection="1">
      <alignment horizontal="right" vertical="center"/>
      <protection/>
    </xf>
    <xf numFmtId="0" fontId="8" fillId="0" borderId="0" xfId="0" applyFont="1" applyAlignment="1">
      <alignment horizontal="left" vertical="top" wrapText="1"/>
    </xf>
    <xf numFmtId="0" fontId="11" fillId="0" borderId="0" xfId="0" applyFont="1" applyAlignment="1">
      <alignment horizontal="left" vertical="center"/>
    </xf>
    <xf numFmtId="0" fontId="0" fillId="0" borderId="0" xfId="0" applyAlignment="1" applyProtection="1">
      <alignment horizontal="left" vertical="top"/>
      <protection/>
    </xf>
    <xf numFmtId="0" fontId="9" fillId="0" borderId="0" xfId="0" applyFont="1" applyAlignment="1" applyProtection="1">
      <alignment horizontal="left" vertical="top" wrapText="1"/>
      <protection/>
    </xf>
    <xf numFmtId="49" fontId="7" fillId="34" borderId="0" xfId="0" applyNumberFormat="1" applyFont="1" applyFill="1" applyAlignment="1">
      <alignment horizontal="left" vertical="top"/>
    </xf>
    <xf numFmtId="0" fontId="7" fillId="0" borderId="0" xfId="0" applyFont="1" applyAlignment="1" applyProtection="1">
      <alignment horizontal="left" vertical="center" wrapText="1"/>
      <protection/>
    </xf>
    <xf numFmtId="164" fontId="10" fillId="0" borderId="16" xfId="0" applyNumberFormat="1" applyFont="1" applyBorder="1" applyAlignment="1" applyProtection="1">
      <alignment horizontal="right" vertical="center"/>
      <protection/>
    </xf>
    <xf numFmtId="0" fontId="0" fillId="0" borderId="16" xfId="0" applyBorder="1" applyAlignment="1" applyProtection="1">
      <alignment horizontal="left" vertical="center"/>
      <protection/>
    </xf>
    <xf numFmtId="0" fontId="11" fillId="0" borderId="0" xfId="0" applyFont="1" applyAlignment="1" applyProtection="1">
      <alignment horizontal="right" vertical="center"/>
      <protection/>
    </xf>
    <xf numFmtId="0" fontId="74" fillId="33" borderId="0" xfId="36" applyFont="1" applyFill="1" applyAlignment="1">
      <alignment horizontal="left" vertical="center"/>
    </xf>
    <xf numFmtId="0" fontId="6" fillId="0" borderId="0" xfId="0" applyFont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0" fontId="19" fillId="0" borderId="43" xfId="0" applyFont="1" applyBorder="1" applyAlignment="1">
      <alignment horizontal="left"/>
    </xf>
    <xf numFmtId="0" fontId="7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left" vertical="center" wrapText="1"/>
    </xf>
    <xf numFmtId="0" fontId="19" fillId="0" borderId="43" xfId="0" applyFont="1" applyBorder="1" applyAlignment="1">
      <alignment horizontal="left" wrapText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3826C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C0078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48437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rad3826C.tmp" descr="C:\KROSplusData\System\Temp\rad3826C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radC0078.tmp" descr="C:\KROSplusData\System\Temp\radC0078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rad48437.tmp" descr="C:\KROSplusData\System\Temp\rad48437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5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6601562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33" width="2.66015625" style="2" customWidth="1"/>
    <col min="34" max="34" width="3.33203125" style="2" customWidth="1"/>
    <col min="35" max="35" width="31.66015625" style="2" customWidth="1"/>
    <col min="36" max="37" width="2.5" style="2" customWidth="1"/>
    <col min="38" max="38" width="8.33203125" style="2" customWidth="1"/>
    <col min="39" max="39" width="3.33203125" style="2" customWidth="1"/>
    <col min="40" max="40" width="13.33203125" style="2" customWidth="1"/>
    <col min="41" max="41" width="7.5" style="2" customWidth="1"/>
    <col min="42" max="42" width="4.16015625" style="2" customWidth="1"/>
    <col min="43" max="43" width="15.66015625" style="2" customWidth="1"/>
    <col min="44" max="44" width="13.66015625" style="2" customWidth="1"/>
    <col min="45" max="46" width="25.83203125" style="2" hidden="1" customWidth="1"/>
    <col min="47" max="47" width="25" style="2" hidden="1" customWidth="1"/>
    <col min="48" max="52" width="21.66015625" style="2" hidden="1" customWidth="1"/>
    <col min="53" max="53" width="19.16015625" style="2" hidden="1" customWidth="1"/>
    <col min="54" max="54" width="25" style="2" hidden="1" customWidth="1"/>
    <col min="55" max="56" width="19.16015625" style="2" hidden="1" customWidth="1"/>
    <col min="57" max="57" width="66.5" style="2" customWidth="1"/>
    <col min="58" max="70" width="10.66015625" style="1" customWidth="1"/>
    <col min="71" max="91" width="10.66015625" style="2" hidden="1" customWidth="1"/>
    <col min="92" max="16384" width="10.66015625" style="1" customWidth="1"/>
  </cols>
  <sheetData>
    <row r="1" spans="1:256" s="3" customFormat="1" ht="22.5" customHeight="1">
      <c r="A1" s="196" t="s">
        <v>0</v>
      </c>
      <c r="B1" s="197"/>
      <c r="C1" s="197"/>
      <c r="D1" s="198" t="s">
        <v>1</v>
      </c>
      <c r="E1" s="197"/>
      <c r="F1" s="197"/>
      <c r="G1" s="197"/>
      <c r="H1" s="197"/>
      <c r="I1" s="197"/>
      <c r="J1" s="197"/>
      <c r="K1" s="199" t="s">
        <v>1677</v>
      </c>
      <c r="L1" s="199"/>
      <c r="M1" s="199"/>
      <c r="N1" s="199"/>
      <c r="O1" s="199"/>
      <c r="P1" s="199"/>
      <c r="Q1" s="199"/>
      <c r="R1" s="199"/>
      <c r="S1" s="199"/>
      <c r="T1" s="197"/>
      <c r="U1" s="197"/>
      <c r="V1" s="197"/>
      <c r="W1" s="199" t="s">
        <v>1678</v>
      </c>
      <c r="X1" s="199"/>
      <c r="Y1" s="199"/>
      <c r="Z1" s="199"/>
      <c r="AA1" s="199"/>
      <c r="AB1" s="199"/>
      <c r="AC1" s="199"/>
      <c r="AD1" s="199"/>
      <c r="AE1" s="199"/>
      <c r="AF1" s="199"/>
      <c r="AG1" s="199"/>
      <c r="AH1" s="199"/>
      <c r="AI1" s="191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4" t="s">
        <v>2</v>
      </c>
      <c r="BB1" s="4" t="s">
        <v>3</v>
      </c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4" t="s">
        <v>4</v>
      </c>
      <c r="BU1" s="4" t="s">
        <v>4</v>
      </c>
      <c r="BV1" s="4" t="s">
        <v>5</v>
      </c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72" s="2" customFormat="1" ht="37.5" customHeight="1">
      <c r="C2" s="2"/>
      <c r="AR2" s="275"/>
      <c r="AS2" s="276"/>
      <c r="AT2" s="276"/>
      <c r="AU2" s="276"/>
      <c r="AV2" s="276"/>
      <c r="AW2" s="276"/>
      <c r="AX2" s="276"/>
      <c r="AY2" s="276"/>
      <c r="AZ2" s="276"/>
      <c r="BA2" s="276"/>
      <c r="BB2" s="276"/>
      <c r="BC2" s="276"/>
      <c r="BD2" s="276"/>
      <c r="BE2" s="276"/>
      <c r="BS2" s="6" t="s">
        <v>6</v>
      </c>
      <c r="BT2" s="6" t="s">
        <v>7</v>
      </c>
    </row>
    <row r="3" spans="2:72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9"/>
      <c r="BS3" s="6" t="s">
        <v>6</v>
      </c>
      <c r="BT3" s="6" t="s">
        <v>8</v>
      </c>
    </row>
    <row r="4" spans="2:71" s="2" customFormat="1" ht="37.5" customHeight="1">
      <c r="B4" s="10"/>
      <c r="C4" s="11"/>
      <c r="D4" s="12" t="s">
        <v>9</v>
      </c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3"/>
      <c r="AS4" s="14" t="s">
        <v>10</v>
      </c>
      <c r="BE4" s="15" t="s">
        <v>11</v>
      </c>
      <c r="BS4" s="6" t="s">
        <v>12</v>
      </c>
    </row>
    <row r="5" spans="2:71" s="2" customFormat="1" ht="15" customHeight="1">
      <c r="B5" s="10"/>
      <c r="C5" s="11"/>
      <c r="D5" s="16" t="s">
        <v>13</v>
      </c>
      <c r="E5" s="11"/>
      <c r="F5" s="11"/>
      <c r="G5" s="11"/>
      <c r="H5" s="11"/>
      <c r="I5" s="11"/>
      <c r="J5" s="11"/>
      <c r="K5" s="294" t="s">
        <v>14</v>
      </c>
      <c r="L5" s="305"/>
      <c r="M5" s="305"/>
      <c r="N5" s="305"/>
      <c r="O5" s="305"/>
      <c r="P5" s="305"/>
      <c r="Q5" s="305"/>
      <c r="R5" s="305"/>
      <c r="S5" s="305"/>
      <c r="T5" s="305"/>
      <c r="U5" s="305"/>
      <c r="V5" s="305"/>
      <c r="W5" s="305"/>
      <c r="X5" s="305"/>
      <c r="Y5" s="305"/>
      <c r="Z5" s="305"/>
      <c r="AA5" s="305"/>
      <c r="AB5" s="305"/>
      <c r="AC5" s="305"/>
      <c r="AD5" s="305"/>
      <c r="AE5" s="305"/>
      <c r="AF5" s="305"/>
      <c r="AG5" s="305"/>
      <c r="AH5" s="305"/>
      <c r="AI5" s="305"/>
      <c r="AJ5" s="305"/>
      <c r="AK5" s="305"/>
      <c r="AL5" s="305"/>
      <c r="AM5" s="305"/>
      <c r="AN5" s="305"/>
      <c r="AO5" s="305"/>
      <c r="AP5" s="11"/>
      <c r="AQ5" s="13"/>
      <c r="BE5" s="303" t="s">
        <v>15</v>
      </c>
      <c r="BS5" s="6" t="s">
        <v>6</v>
      </c>
    </row>
    <row r="6" spans="2:71" s="2" customFormat="1" ht="37.5" customHeight="1">
      <c r="B6" s="10"/>
      <c r="C6" s="11"/>
      <c r="D6" s="18" t="s">
        <v>16</v>
      </c>
      <c r="E6" s="11"/>
      <c r="F6" s="11"/>
      <c r="G6" s="11"/>
      <c r="H6" s="11"/>
      <c r="I6" s="11"/>
      <c r="J6" s="11"/>
      <c r="K6" s="306" t="s">
        <v>17</v>
      </c>
      <c r="L6" s="305"/>
      <c r="M6" s="305"/>
      <c r="N6" s="305"/>
      <c r="O6" s="305"/>
      <c r="P6" s="305"/>
      <c r="Q6" s="305"/>
      <c r="R6" s="305"/>
      <c r="S6" s="305"/>
      <c r="T6" s="305"/>
      <c r="U6" s="305"/>
      <c r="V6" s="305"/>
      <c r="W6" s="305"/>
      <c r="X6" s="305"/>
      <c r="Y6" s="305"/>
      <c r="Z6" s="305"/>
      <c r="AA6" s="305"/>
      <c r="AB6" s="305"/>
      <c r="AC6" s="305"/>
      <c r="AD6" s="305"/>
      <c r="AE6" s="305"/>
      <c r="AF6" s="305"/>
      <c r="AG6" s="305"/>
      <c r="AH6" s="305"/>
      <c r="AI6" s="305"/>
      <c r="AJ6" s="305"/>
      <c r="AK6" s="305"/>
      <c r="AL6" s="305"/>
      <c r="AM6" s="305"/>
      <c r="AN6" s="305"/>
      <c r="AO6" s="305"/>
      <c r="AP6" s="11"/>
      <c r="AQ6" s="13"/>
      <c r="BE6" s="276"/>
      <c r="BS6" s="6" t="s">
        <v>18</v>
      </c>
    </row>
    <row r="7" spans="2:71" s="2" customFormat="1" ht="15" customHeight="1">
      <c r="B7" s="10"/>
      <c r="C7" s="11"/>
      <c r="D7" s="19" t="s">
        <v>19</v>
      </c>
      <c r="E7" s="11"/>
      <c r="F7" s="11"/>
      <c r="G7" s="11"/>
      <c r="H7" s="11"/>
      <c r="I7" s="11"/>
      <c r="J7" s="11"/>
      <c r="K7" s="17" t="s">
        <v>20</v>
      </c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9" t="s">
        <v>21</v>
      </c>
      <c r="AL7" s="11"/>
      <c r="AM7" s="11"/>
      <c r="AN7" s="17" t="s">
        <v>22</v>
      </c>
      <c r="AO7" s="11"/>
      <c r="AP7" s="11"/>
      <c r="AQ7" s="13"/>
      <c r="BE7" s="276"/>
      <c r="BS7" s="6" t="s">
        <v>22</v>
      </c>
    </row>
    <row r="8" spans="2:71" s="2" customFormat="1" ht="15" customHeight="1">
      <c r="B8" s="10"/>
      <c r="C8" s="11"/>
      <c r="D8" s="19" t="s">
        <v>23</v>
      </c>
      <c r="E8" s="11"/>
      <c r="F8" s="11"/>
      <c r="G8" s="11"/>
      <c r="H8" s="11"/>
      <c r="I8" s="11"/>
      <c r="J8" s="11"/>
      <c r="K8" s="17" t="s">
        <v>24</v>
      </c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9" t="s">
        <v>25</v>
      </c>
      <c r="AL8" s="11"/>
      <c r="AM8" s="11"/>
      <c r="AN8" s="20" t="s">
        <v>26</v>
      </c>
      <c r="AO8" s="11"/>
      <c r="AP8" s="11"/>
      <c r="AQ8" s="13"/>
      <c r="BE8" s="276"/>
      <c r="BS8" s="6" t="s">
        <v>27</v>
      </c>
    </row>
    <row r="9" spans="2:71" s="2" customFormat="1" ht="30" customHeight="1">
      <c r="B9" s="10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6" t="s">
        <v>28</v>
      </c>
      <c r="AL9" s="11"/>
      <c r="AM9" s="11"/>
      <c r="AN9" s="21" t="s">
        <v>29</v>
      </c>
      <c r="AO9" s="11"/>
      <c r="AP9" s="11"/>
      <c r="AQ9" s="13"/>
      <c r="BE9" s="276"/>
      <c r="BS9" s="6" t="s">
        <v>30</v>
      </c>
    </row>
    <row r="10" spans="2:71" s="2" customFormat="1" ht="15" customHeight="1">
      <c r="B10" s="10"/>
      <c r="C10" s="11"/>
      <c r="D10" s="19" t="s">
        <v>31</v>
      </c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9" t="s">
        <v>32</v>
      </c>
      <c r="AL10" s="11"/>
      <c r="AM10" s="11"/>
      <c r="AN10" s="17"/>
      <c r="AO10" s="11"/>
      <c r="AP10" s="11"/>
      <c r="AQ10" s="13"/>
      <c r="BE10" s="276"/>
      <c r="BS10" s="6" t="s">
        <v>18</v>
      </c>
    </row>
    <row r="11" spans="2:71" s="2" customFormat="1" ht="19.5" customHeight="1">
      <c r="B11" s="10"/>
      <c r="C11" s="11"/>
      <c r="D11" s="11"/>
      <c r="E11" s="17" t="s">
        <v>33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9" t="s">
        <v>34</v>
      </c>
      <c r="AL11" s="11"/>
      <c r="AM11" s="11"/>
      <c r="AN11" s="17"/>
      <c r="AO11" s="11"/>
      <c r="AP11" s="11"/>
      <c r="AQ11" s="13"/>
      <c r="BE11" s="276"/>
      <c r="BS11" s="6" t="s">
        <v>18</v>
      </c>
    </row>
    <row r="12" spans="2:71" s="2" customFormat="1" ht="7.5" customHeight="1">
      <c r="B12" s="10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3"/>
      <c r="BE12" s="276"/>
      <c r="BS12" s="6" t="s">
        <v>18</v>
      </c>
    </row>
    <row r="13" spans="2:71" s="2" customFormat="1" ht="15" customHeight="1">
      <c r="B13" s="10"/>
      <c r="C13" s="11"/>
      <c r="D13" s="19" t="s">
        <v>35</v>
      </c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9" t="s">
        <v>32</v>
      </c>
      <c r="AL13" s="11"/>
      <c r="AM13" s="11"/>
      <c r="AN13" s="22" t="s">
        <v>36</v>
      </c>
      <c r="AO13" s="11"/>
      <c r="AP13" s="11"/>
      <c r="AQ13" s="13"/>
      <c r="BE13" s="276"/>
      <c r="BS13" s="6" t="s">
        <v>18</v>
      </c>
    </row>
    <row r="14" spans="2:71" s="2" customFormat="1" ht="15.75" customHeight="1">
      <c r="B14" s="10"/>
      <c r="C14" s="11"/>
      <c r="D14" s="11"/>
      <c r="E14" s="307" t="s">
        <v>36</v>
      </c>
      <c r="F14" s="305"/>
      <c r="G14" s="305"/>
      <c r="H14" s="305"/>
      <c r="I14" s="305"/>
      <c r="J14" s="305"/>
      <c r="K14" s="305"/>
      <c r="L14" s="305"/>
      <c r="M14" s="305"/>
      <c r="N14" s="305"/>
      <c r="O14" s="305"/>
      <c r="P14" s="305"/>
      <c r="Q14" s="305"/>
      <c r="R14" s="305"/>
      <c r="S14" s="305"/>
      <c r="T14" s="305"/>
      <c r="U14" s="305"/>
      <c r="V14" s="305"/>
      <c r="W14" s="305"/>
      <c r="X14" s="305"/>
      <c r="Y14" s="305"/>
      <c r="Z14" s="305"/>
      <c r="AA14" s="305"/>
      <c r="AB14" s="305"/>
      <c r="AC14" s="305"/>
      <c r="AD14" s="305"/>
      <c r="AE14" s="305"/>
      <c r="AF14" s="305"/>
      <c r="AG14" s="305"/>
      <c r="AH14" s="305"/>
      <c r="AI14" s="305"/>
      <c r="AJ14" s="305"/>
      <c r="AK14" s="19" t="s">
        <v>34</v>
      </c>
      <c r="AL14" s="11"/>
      <c r="AM14" s="11"/>
      <c r="AN14" s="22" t="s">
        <v>36</v>
      </c>
      <c r="AO14" s="11"/>
      <c r="AP14" s="11"/>
      <c r="AQ14" s="13"/>
      <c r="BE14" s="276"/>
      <c r="BS14" s="6" t="s">
        <v>18</v>
      </c>
    </row>
    <row r="15" spans="2:71" s="2" customFormat="1" ht="7.5" customHeight="1">
      <c r="B15" s="10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3"/>
      <c r="BE15" s="276"/>
      <c r="BS15" s="6" t="s">
        <v>4</v>
      </c>
    </row>
    <row r="16" spans="2:71" s="2" customFormat="1" ht="15" customHeight="1">
      <c r="B16" s="10"/>
      <c r="C16" s="11"/>
      <c r="D16" s="19" t="s">
        <v>37</v>
      </c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9" t="s">
        <v>32</v>
      </c>
      <c r="AL16" s="11"/>
      <c r="AM16" s="11"/>
      <c r="AN16" s="17" t="s">
        <v>38</v>
      </c>
      <c r="AO16" s="11"/>
      <c r="AP16" s="11"/>
      <c r="AQ16" s="13"/>
      <c r="BE16" s="276"/>
      <c r="BS16" s="6" t="s">
        <v>4</v>
      </c>
    </row>
    <row r="17" spans="2:71" s="2" customFormat="1" ht="19.5" customHeight="1">
      <c r="B17" s="10"/>
      <c r="C17" s="11"/>
      <c r="D17" s="11"/>
      <c r="E17" s="17" t="s">
        <v>39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9" t="s">
        <v>34</v>
      </c>
      <c r="AL17" s="11"/>
      <c r="AM17" s="11"/>
      <c r="AN17" s="17" t="s">
        <v>40</v>
      </c>
      <c r="AO17" s="11"/>
      <c r="AP17" s="11"/>
      <c r="AQ17" s="13"/>
      <c r="BE17" s="276"/>
      <c r="BS17" s="6" t="s">
        <v>41</v>
      </c>
    </row>
    <row r="18" spans="2:71" s="2" customFormat="1" ht="7.5" customHeight="1">
      <c r="B18" s="10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3"/>
      <c r="BE18" s="276"/>
      <c r="BS18" s="6" t="s">
        <v>6</v>
      </c>
    </row>
    <row r="19" spans="2:71" s="2" customFormat="1" ht="15" customHeight="1">
      <c r="B19" s="10"/>
      <c r="C19" s="11"/>
      <c r="D19" s="19" t="s">
        <v>42</v>
      </c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3"/>
      <c r="BE19" s="276"/>
      <c r="BS19" s="6" t="s">
        <v>6</v>
      </c>
    </row>
    <row r="20" spans="2:71" s="2" customFormat="1" ht="43.5" customHeight="1">
      <c r="B20" s="10"/>
      <c r="C20" s="11"/>
      <c r="D20" s="11"/>
      <c r="E20" s="308" t="s">
        <v>43</v>
      </c>
      <c r="F20" s="305"/>
      <c r="G20" s="305"/>
      <c r="H20" s="305"/>
      <c r="I20" s="305"/>
      <c r="J20" s="305"/>
      <c r="K20" s="305"/>
      <c r="L20" s="305"/>
      <c r="M20" s="305"/>
      <c r="N20" s="305"/>
      <c r="O20" s="305"/>
      <c r="P20" s="305"/>
      <c r="Q20" s="305"/>
      <c r="R20" s="305"/>
      <c r="S20" s="305"/>
      <c r="T20" s="305"/>
      <c r="U20" s="305"/>
      <c r="V20" s="305"/>
      <c r="W20" s="305"/>
      <c r="X20" s="305"/>
      <c r="Y20" s="305"/>
      <c r="Z20" s="305"/>
      <c r="AA20" s="305"/>
      <c r="AB20" s="305"/>
      <c r="AC20" s="305"/>
      <c r="AD20" s="305"/>
      <c r="AE20" s="305"/>
      <c r="AF20" s="305"/>
      <c r="AG20" s="305"/>
      <c r="AH20" s="305"/>
      <c r="AI20" s="305"/>
      <c r="AJ20" s="305"/>
      <c r="AK20" s="305"/>
      <c r="AL20" s="305"/>
      <c r="AM20" s="305"/>
      <c r="AN20" s="305"/>
      <c r="AO20" s="11"/>
      <c r="AP20" s="11"/>
      <c r="AQ20" s="13"/>
      <c r="BE20" s="276"/>
      <c r="BS20" s="6" t="s">
        <v>4</v>
      </c>
    </row>
    <row r="21" spans="2:57" s="2" customFormat="1" ht="7.5" customHeight="1">
      <c r="B21" s="10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3"/>
      <c r="BE21" s="276"/>
    </row>
    <row r="22" spans="2:57" s="2" customFormat="1" ht="7.5" customHeight="1">
      <c r="B22" s="10"/>
      <c r="C22" s="11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11"/>
      <c r="AQ22" s="13"/>
      <c r="BE22" s="276"/>
    </row>
    <row r="23" spans="2:57" s="6" customFormat="1" ht="27" customHeight="1">
      <c r="B23" s="24"/>
      <c r="C23" s="25"/>
      <c r="D23" s="26" t="s">
        <v>44</v>
      </c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309">
        <f>ROUND($AG$51,2)</f>
        <v>0</v>
      </c>
      <c r="AL23" s="310"/>
      <c r="AM23" s="310"/>
      <c r="AN23" s="310"/>
      <c r="AO23" s="310"/>
      <c r="AP23" s="25"/>
      <c r="AQ23" s="28"/>
      <c r="BE23" s="298"/>
    </row>
    <row r="24" spans="2:57" s="6" customFormat="1" ht="7.5" customHeight="1">
      <c r="B24" s="24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8"/>
      <c r="BE24" s="298"/>
    </row>
    <row r="25" spans="2:57" s="6" customFormat="1" ht="14.25" customHeight="1">
      <c r="B25" s="24"/>
      <c r="C25" s="25"/>
      <c r="D25" s="25"/>
      <c r="E25" s="25"/>
      <c r="F25" s="25"/>
      <c r="G25" s="25"/>
      <c r="H25" s="25"/>
      <c r="I25" s="25"/>
      <c r="J25" s="25"/>
      <c r="K25" s="25"/>
      <c r="L25" s="311" t="s">
        <v>45</v>
      </c>
      <c r="M25" s="293"/>
      <c r="N25" s="293"/>
      <c r="O25" s="293"/>
      <c r="P25" s="25"/>
      <c r="Q25" s="25"/>
      <c r="R25" s="25"/>
      <c r="S25" s="25"/>
      <c r="T25" s="25"/>
      <c r="U25" s="25"/>
      <c r="V25" s="25"/>
      <c r="W25" s="311" t="s">
        <v>46</v>
      </c>
      <c r="X25" s="293"/>
      <c r="Y25" s="293"/>
      <c r="Z25" s="293"/>
      <c r="AA25" s="293"/>
      <c r="AB25" s="293"/>
      <c r="AC25" s="293"/>
      <c r="AD25" s="293"/>
      <c r="AE25" s="293"/>
      <c r="AF25" s="25"/>
      <c r="AG25" s="25"/>
      <c r="AH25" s="25"/>
      <c r="AI25" s="25"/>
      <c r="AJ25" s="25"/>
      <c r="AK25" s="311" t="s">
        <v>47</v>
      </c>
      <c r="AL25" s="293"/>
      <c r="AM25" s="293"/>
      <c r="AN25" s="293"/>
      <c r="AO25" s="293"/>
      <c r="AP25" s="25"/>
      <c r="AQ25" s="28"/>
      <c r="BE25" s="298"/>
    </row>
    <row r="26" spans="2:57" s="6" customFormat="1" ht="15" customHeight="1">
      <c r="B26" s="30"/>
      <c r="C26" s="31"/>
      <c r="D26" s="31" t="s">
        <v>48</v>
      </c>
      <c r="E26" s="31"/>
      <c r="F26" s="31" t="s">
        <v>49</v>
      </c>
      <c r="G26" s="31"/>
      <c r="H26" s="31"/>
      <c r="I26" s="31"/>
      <c r="J26" s="31"/>
      <c r="K26" s="31"/>
      <c r="L26" s="300">
        <v>0.21</v>
      </c>
      <c r="M26" s="301"/>
      <c r="N26" s="301"/>
      <c r="O26" s="301"/>
      <c r="P26" s="31"/>
      <c r="Q26" s="31"/>
      <c r="R26" s="31"/>
      <c r="S26" s="31"/>
      <c r="T26" s="31"/>
      <c r="U26" s="31"/>
      <c r="V26" s="31"/>
      <c r="W26" s="302">
        <f>ROUND($AZ$51,2)</f>
        <v>0</v>
      </c>
      <c r="X26" s="301"/>
      <c r="Y26" s="301"/>
      <c r="Z26" s="301"/>
      <c r="AA26" s="301"/>
      <c r="AB26" s="301"/>
      <c r="AC26" s="301"/>
      <c r="AD26" s="301"/>
      <c r="AE26" s="301"/>
      <c r="AF26" s="31"/>
      <c r="AG26" s="31"/>
      <c r="AH26" s="31"/>
      <c r="AI26" s="31"/>
      <c r="AJ26" s="31"/>
      <c r="AK26" s="302">
        <f>ROUND($AV$51,2)</f>
        <v>0</v>
      </c>
      <c r="AL26" s="301"/>
      <c r="AM26" s="301"/>
      <c r="AN26" s="301"/>
      <c r="AO26" s="301"/>
      <c r="AP26" s="31"/>
      <c r="AQ26" s="32"/>
      <c r="BE26" s="304"/>
    </row>
    <row r="27" spans="2:57" s="6" customFormat="1" ht="15" customHeight="1">
      <c r="B27" s="30"/>
      <c r="C27" s="31"/>
      <c r="D27" s="31"/>
      <c r="E27" s="31"/>
      <c r="F27" s="31" t="s">
        <v>50</v>
      </c>
      <c r="G27" s="31"/>
      <c r="H27" s="31"/>
      <c r="I27" s="31"/>
      <c r="J27" s="31"/>
      <c r="K27" s="31"/>
      <c r="L27" s="300">
        <v>0.15</v>
      </c>
      <c r="M27" s="301"/>
      <c r="N27" s="301"/>
      <c r="O27" s="301"/>
      <c r="P27" s="31"/>
      <c r="Q27" s="31"/>
      <c r="R27" s="31"/>
      <c r="S27" s="31"/>
      <c r="T27" s="31"/>
      <c r="U27" s="31"/>
      <c r="V27" s="31"/>
      <c r="W27" s="302">
        <f>ROUND($BA$51,2)</f>
        <v>0</v>
      </c>
      <c r="X27" s="301"/>
      <c r="Y27" s="301"/>
      <c r="Z27" s="301"/>
      <c r="AA27" s="301"/>
      <c r="AB27" s="301"/>
      <c r="AC27" s="301"/>
      <c r="AD27" s="301"/>
      <c r="AE27" s="301"/>
      <c r="AF27" s="31"/>
      <c r="AG27" s="31"/>
      <c r="AH27" s="31"/>
      <c r="AI27" s="31"/>
      <c r="AJ27" s="31"/>
      <c r="AK27" s="302">
        <f>ROUND($AW$51,2)</f>
        <v>0</v>
      </c>
      <c r="AL27" s="301"/>
      <c r="AM27" s="301"/>
      <c r="AN27" s="301"/>
      <c r="AO27" s="301"/>
      <c r="AP27" s="31"/>
      <c r="AQ27" s="32"/>
      <c r="BE27" s="304"/>
    </row>
    <row r="28" spans="2:57" s="6" customFormat="1" ht="15" customHeight="1" hidden="1">
      <c r="B28" s="30"/>
      <c r="C28" s="31"/>
      <c r="D28" s="31"/>
      <c r="E28" s="31"/>
      <c r="F28" s="31" t="s">
        <v>51</v>
      </c>
      <c r="G28" s="31"/>
      <c r="H28" s="31"/>
      <c r="I28" s="31"/>
      <c r="J28" s="31"/>
      <c r="K28" s="31"/>
      <c r="L28" s="300">
        <v>0.21</v>
      </c>
      <c r="M28" s="301"/>
      <c r="N28" s="301"/>
      <c r="O28" s="301"/>
      <c r="P28" s="31"/>
      <c r="Q28" s="31"/>
      <c r="R28" s="31"/>
      <c r="S28" s="31"/>
      <c r="T28" s="31"/>
      <c r="U28" s="31"/>
      <c r="V28" s="31"/>
      <c r="W28" s="302">
        <f>ROUND($BB$51,2)</f>
        <v>0</v>
      </c>
      <c r="X28" s="301"/>
      <c r="Y28" s="301"/>
      <c r="Z28" s="301"/>
      <c r="AA28" s="301"/>
      <c r="AB28" s="301"/>
      <c r="AC28" s="301"/>
      <c r="AD28" s="301"/>
      <c r="AE28" s="301"/>
      <c r="AF28" s="31"/>
      <c r="AG28" s="31"/>
      <c r="AH28" s="31"/>
      <c r="AI28" s="31"/>
      <c r="AJ28" s="31"/>
      <c r="AK28" s="302">
        <v>0</v>
      </c>
      <c r="AL28" s="301"/>
      <c r="AM28" s="301"/>
      <c r="AN28" s="301"/>
      <c r="AO28" s="301"/>
      <c r="AP28" s="31"/>
      <c r="AQ28" s="32"/>
      <c r="BE28" s="304"/>
    </row>
    <row r="29" spans="2:57" s="6" customFormat="1" ht="15" customHeight="1" hidden="1">
      <c r="B29" s="30"/>
      <c r="C29" s="31"/>
      <c r="D29" s="31"/>
      <c r="E29" s="31"/>
      <c r="F29" s="31" t="s">
        <v>52</v>
      </c>
      <c r="G29" s="31"/>
      <c r="H29" s="31"/>
      <c r="I29" s="31"/>
      <c r="J29" s="31"/>
      <c r="K29" s="31"/>
      <c r="L29" s="300">
        <v>0.15</v>
      </c>
      <c r="M29" s="301"/>
      <c r="N29" s="301"/>
      <c r="O29" s="301"/>
      <c r="P29" s="31"/>
      <c r="Q29" s="31"/>
      <c r="R29" s="31"/>
      <c r="S29" s="31"/>
      <c r="T29" s="31"/>
      <c r="U29" s="31"/>
      <c r="V29" s="31"/>
      <c r="W29" s="302">
        <f>ROUND($BC$51,2)</f>
        <v>0</v>
      </c>
      <c r="X29" s="301"/>
      <c r="Y29" s="301"/>
      <c r="Z29" s="301"/>
      <c r="AA29" s="301"/>
      <c r="AB29" s="301"/>
      <c r="AC29" s="301"/>
      <c r="AD29" s="301"/>
      <c r="AE29" s="301"/>
      <c r="AF29" s="31"/>
      <c r="AG29" s="31"/>
      <c r="AH29" s="31"/>
      <c r="AI29" s="31"/>
      <c r="AJ29" s="31"/>
      <c r="AK29" s="302">
        <v>0</v>
      </c>
      <c r="AL29" s="301"/>
      <c r="AM29" s="301"/>
      <c r="AN29" s="301"/>
      <c r="AO29" s="301"/>
      <c r="AP29" s="31"/>
      <c r="AQ29" s="32"/>
      <c r="BE29" s="304"/>
    </row>
    <row r="30" spans="2:57" s="6" customFormat="1" ht="15" customHeight="1" hidden="1">
      <c r="B30" s="30"/>
      <c r="C30" s="31"/>
      <c r="D30" s="31"/>
      <c r="E30" s="31"/>
      <c r="F30" s="31" t="s">
        <v>53</v>
      </c>
      <c r="G30" s="31"/>
      <c r="H30" s="31"/>
      <c r="I30" s="31"/>
      <c r="J30" s="31"/>
      <c r="K30" s="31"/>
      <c r="L30" s="300">
        <v>0</v>
      </c>
      <c r="M30" s="301"/>
      <c r="N30" s="301"/>
      <c r="O30" s="301"/>
      <c r="P30" s="31"/>
      <c r="Q30" s="31"/>
      <c r="R30" s="31"/>
      <c r="S30" s="31"/>
      <c r="T30" s="31"/>
      <c r="U30" s="31"/>
      <c r="V30" s="31"/>
      <c r="W30" s="302">
        <f>ROUND($BD$51,2)</f>
        <v>0</v>
      </c>
      <c r="X30" s="301"/>
      <c r="Y30" s="301"/>
      <c r="Z30" s="301"/>
      <c r="AA30" s="301"/>
      <c r="AB30" s="301"/>
      <c r="AC30" s="301"/>
      <c r="AD30" s="301"/>
      <c r="AE30" s="301"/>
      <c r="AF30" s="31"/>
      <c r="AG30" s="31"/>
      <c r="AH30" s="31"/>
      <c r="AI30" s="31"/>
      <c r="AJ30" s="31"/>
      <c r="AK30" s="302">
        <v>0</v>
      </c>
      <c r="AL30" s="301"/>
      <c r="AM30" s="301"/>
      <c r="AN30" s="301"/>
      <c r="AO30" s="301"/>
      <c r="AP30" s="31"/>
      <c r="AQ30" s="32"/>
      <c r="BE30" s="304"/>
    </row>
    <row r="31" spans="2:57" s="6" customFormat="1" ht="7.5" customHeight="1">
      <c r="B31" s="24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8"/>
      <c r="BE31" s="298"/>
    </row>
    <row r="32" spans="2:57" s="6" customFormat="1" ht="27" customHeight="1">
      <c r="B32" s="24"/>
      <c r="C32" s="33"/>
      <c r="D32" s="34" t="s">
        <v>54</v>
      </c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6" t="s">
        <v>55</v>
      </c>
      <c r="U32" s="35"/>
      <c r="V32" s="35"/>
      <c r="W32" s="35"/>
      <c r="X32" s="287" t="s">
        <v>56</v>
      </c>
      <c r="Y32" s="284"/>
      <c r="Z32" s="284"/>
      <c r="AA32" s="284"/>
      <c r="AB32" s="284"/>
      <c r="AC32" s="35"/>
      <c r="AD32" s="35"/>
      <c r="AE32" s="35"/>
      <c r="AF32" s="35"/>
      <c r="AG32" s="35"/>
      <c r="AH32" s="35"/>
      <c r="AI32" s="35"/>
      <c r="AJ32" s="35"/>
      <c r="AK32" s="288">
        <f>SUM($AK$23:$AK$30)</f>
        <v>0</v>
      </c>
      <c r="AL32" s="284"/>
      <c r="AM32" s="284"/>
      <c r="AN32" s="284"/>
      <c r="AO32" s="289"/>
      <c r="AP32" s="33"/>
      <c r="AQ32" s="38"/>
      <c r="BE32" s="298"/>
    </row>
    <row r="33" spans="2:43" s="6" customFormat="1" ht="7.5" customHeight="1">
      <c r="B33" s="24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8"/>
    </row>
    <row r="34" spans="2:43" s="6" customFormat="1" ht="7.5" customHeight="1"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1"/>
    </row>
    <row r="38" spans="2:44" s="6" customFormat="1" ht="7.5" customHeight="1">
      <c r="B38" s="42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4"/>
    </row>
    <row r="39" spans="2:44" s="6" customFormat="1" ht="37.5" customHeight="1">
      <c r="B39" s="24"/>
      <c r="C39" s="12" t="s">
        <v>57</v>
      </c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44"/>
    </row>
    <row r="40" spans="2:44" s="6" customFormat="1" ht="7.5" customHeight="1">
      <c r="B40" s="24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44"/>
    </row>
    <row r="41" spans="2:44" s="45" customFormat="1" ht="15" customHeight="1">
      <c r="B41" s="46"/>
      <c r="C41" s="19" t="s">
        <v>13</v>
      </c>
      <c r="D41" s="17"/>
      <c r="E41" s="17"/>
      <c r="F41" s="17"/>
      <c r="G41" s="17"/>
      <c r="H41" s="17"/>
      <c r="I41" s="17"/>
      <c r="J41" s="17"/>
      <c r="K41" s="17"/>
      <c r="L41" s="17" t="str">
        <f>$K$5</f>
        <v>Be0150112014K</v>
      </c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47"/>
    </row>
    <row r="42" spans="2:44" s="48" customFormat="1" ht="37.5" customHeight="1">
      <c r="B42" s="49"/>
      <c r="C42" s="50" t="s">
        <v>16</v>
      </c>
      <c r="D42" s="50"/>
      <c r="E42" s="50"/>
      <c r="F42" s="50"/>
      <c r="G42" s="50"/>
      <c r="H42" s="50"/>
      <c r="I42" s="50"/>
      <c r="J42" s="50"/>
      <c r="K42" s="50"/>
      <c r="L42" s="290" t="str">
        <f>$K$6</f>
        <v>Oprava pavilonu C SOUE Plzeň</v>
      </c>
      <c r="M42" s="291"/>
      <c r="N42" s="291"/>
      <c r="O42" s="291"/>
      <c r="P42" s="291"/>
      <c r="Q42" s="291"/>
      <c r="R42" s="291"/>
      <c r="S42" s="291"/>
      <c r="T42" s="291"/>
      <c r="U42" s="291"/>
      <c r="V42" s="291"/>
      <c r="W42" s="291"/>
      <c r="X42" s="291"/>
      <c r="Y42" s="291"/>
      <c r="Z42" s="291"/>
      <c r="AA42" s="291"/>
      <c r="AB42" s="291"/>
      <c r="AC42" s="291"/>
      <c r="AD42" s="291"/>
      <c r="AE42" s="291"/>
      <c r="AF42" s="291"/>
      <c r="AG42" s="291"/>
      <c r="AH42" s="291"/>
      <c r="AI42" s="291"/>
      <c r="AJ42" s="291"/>
      <c r="AK42" s="291"/>
      <c r="AL42" s="291"/>
      <c r="AM42" s="291"/>
      <c r="AN42" s="291"/>
      <c r="AO42" s="291"/>
      <c r="AP42" s="50"/>
      <c r="AQ42" s="50"/>
      <c r="AR42" s="51"/>
    </row>
    <row r="43" spans="2:44" s="6" customFormat="1" ht="7.5" customHeight="1">
      <c r="B43" s="24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44"/>
    </row>
    <row r="44" spans="2:44" s="6" customFormat="1" ht="15.75" customHeight="1">
      <c r="B44" s="24"/>
      <c r="C44" s="19" t="s">
        <v>23</v>
      </c>
      <c r="D44" s="25"/>
      <c r="E44" s="25"/>
      <c r="F44" s="25"/>
      <c r="G44" s="25"/>
      <c r="H44" s="25"/>
      <c r="I44" s="25"/>
      <c r="J44" s="25"/>
      <c r="K44" s="25"/>
      <c r="L44" s="52" t="str">
        <f>IF($K$8="","",$K$8)</f>
        <v>Plzeň</v>
      </c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19" t="s">
        <v>25</v>
      </c>
      <c r="AJ44" s="25"/>
      <c r="AK44" s="25"/>
      <c r="AL44" s="25"/>
      <c r="AM44" s="292" t="str">
        <f>IF($AN$8="","",$AN$8)</f>
        <v>29.10.2014</v>
      </c>
      <c r="AN44" s="293"/>
      <c r="AO44" s="25"/>
      <c r="AP44" s="25"/>
      <c r="AQ44" s="25"/>
      <c r="AR44" s="44"/>
    </row>
    <row r="45" spans="2:44" s="6" customFormat="1" ht="7.5" customHeight="1">
      <c r="B45" s="24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44"/>
    </row>
    <row r="46" spans="2:56" s="6" customFormat="1" ht="18.75" customHeight="1">
      <c r="B46" s="24"/>
      <c r="C46" s="19" t="s">
        <v>31</v>
      </c>
      <c r="D46" s="25"/>
      <c r="E46" s="25"/>
      <c r="F46" s="25"/>
      <c r="G46" s="25"/>
      <c r="H46" s="25"/>
      <c r="I46" s="25"/>
      <c r="J46" s="25"/>
      <c r="K46" s="25"/>
      <c r="L46" s="17" t="str">
        <f>IF($E$11="","",$E$11)</f>
        <v>SOUE, Vejprnická 56, 318 00 Plzeň</v>
      </c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19" t="s">
        <v>37</v>
      </c>
      <c r="AJ46" s="25"/>
      <c r="AK46" s="25"/>
      <c r="AL46" s="25"/>
      <c r="AM46" s="294" t="str">
        <f>IF($E$17="","",$E$17)</f>
        <v>L.Beneda, Čižická 279, 332 09 Štěnovice</v>
      </c>
      <c r="AN46" s="293"/>
      <c r="AO46" s="293"/>
      <c r="AP46" s="293"/>
      <c r="AQ46" s="25"/>
      <c r="AR46" s="44"/>
      <c r="AS46" s="295" t="s">
        <v>58</v>
      </c>
      <c r="AT46" s="296"/>
      <c r="AU46" s="54"/>
      <c r="AV46" s="54"/>
      <c r="AW46" s="54"/>
      <c r="AX46" s="54"/>
      <c r="AY46" s="54"/>
      <c r="AZ46" s="54"/>
      <c r="BA46" s="54"/>
      <c r="BB46" s="54"/>
      <c r="BC46" s="54"/>
      <c r="BD46" s="55"/>
    </row>
    <row r="47" spans="2:56" s="6" customFormat="1" ht="15.75" customHeight="1">
      <c r="B47" s="24"/>
      <c r="C47" s="19" t="s">
        <v>35</v>
      </c>
      <c r="D47" s="25"/>
      <c r="E47" s="25"/>
      <c r="F47" s="25"/>
      <c r="G47" s="25"/>
      <c r="H47" s="25"/>
      <c r="I47" s="25"/>
      <c r="J47" s="25"/>
      <c r="K47" s="25"/>
      <c r="L47" s="17">
        <f>IF($E$14="Vyplň údaj","",$E$14)</f>
      </c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44"/>
      <c r="AS47" s="297"/>
      <c r="AT47" s="298"/>
      <c r="BD47" s="56"/>
    </row>
    <row r="48" spans="2:56" s="6" customFormat="1" ht="12" customHeight="1">
      <c r="B48" s="24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44"/>
      <c r="AS48" s="299"/>
      <c r="AT48" s="293"/>
      <c r="AU48" s="25"/>
      <c r="AV48" s="25"/>
      <c r="AW48" s="25"/>
      <c r="AX48" s="25"/>
      <c r="AY48" s="25"/>
      <c r="AZ48" s="25"/>
      <c r="BA48" s="25"/>
      <c r="BB48" s="25"/>
      <c r="BC48" s="25"/>
      <c r="BD48" s="58"/>
    </row>
    <row r="49" spans="2:57" s="6" customFormat="1" ht="30" customHeight="1">
      <c r="B49" s="24"/>
      <c r="C49" s="283" t="s">
        <v>59</v>
      </c>
      <c r="D49" s="284"/>
      <c r="E49" s="284"/>
      <c r="F49" s="284"/>
      <c r="G49" s="284"/>
      <c r="H49" s="35"/>
      <c r="I49" s="285" t="s">
        <v>60</v>
      </c>
      <c r="J49" s="284"/>
      <c r="K49" s="284"/>
      <c r="L49" s="284"/>
      <c r="M49" s="284"/>
      <c r="N49" s="284"/>
      <c r="O49" s="284"/>
      <c r="P49" s="284"/>
      <c r="Q49" s="284"/>
      <c r="R49" s="284"/>
      <c r="S49" s="284"/>
      <c r="T49" s="284"/>
      <c r="U49" s="284"/>
      <c r="V49" s="284"/>
      <c r="W49" s="284"/>
      <c r="X49" s="284"/>
      <c r="Y49" s="284"/>
      <c r="Z49" s="284"/>
      <c r="AA49" s="284"/>
      <c r="AB49" s="284"/>
      <c r="AC49" s="284"/>
      <c r="AD49" s="284"/>
      <c r="AE49" s="284"/>
      <c r="AF49" s="284"/>
      <c r="AG49" s="286" t="s">
        <v>61</v>
      </c>
      <c r="AH49" s="284"/>
      <c r="AI49" s="284"/>
      <c r="AJ49" s="284"/>
      <c r="AK49" s="284"/>
      <c r="AL49" s="284"/>
      <c r="AM49" s="284"/>
      <c r="AN49" s="285" t="s">
        <v>62</v>
      </c>
      <c r="AO49" s="284"/>
      <c r="AP49" s="284"/>
      <c r="AQ49" s="59" t="s">
        <v>63</v>
      </c>
      <c r="AR49" s="44"/>
      <c r="AS49" s="60" t="s">
        <v>64</v>
      </c>
      <c r="AT49" s="61" t="s">
        <v>65</v>
      </c>
      <c r="AU49" s="61" t="s">
        <v>66</v>
      </c>
      <c r="AV49" s="61" t="s">
        <v>67</v>
      </c>
      <c r="AW49" s="61" t="s">
        <v>68</v>
      </c>
      <c r="AX49" s="61" t="s">
        <v>69</v>
      </c>
      <c r="AY49" s="61" t="s">
        <v>70</v>
      </c>
      <c r="AZ49" s="61" t="s">
        <v>71</v>
      </c>
      <c r="BA49" s="61" t="s">
        <v>72</v>
      </c>
      <c r="BB49" s="61" t="s">
        <v>73</v>
      </c>
      <c r="BC49" s="61" t="s">
        <v>74</v>
      </c>
      <c r="BD49" s="62" t="s">
        <v>75</v>
      </c>
      <c r="BE49" s="63"/>
    </row>
    <row r="50" spans="2:56" s="6" customFormat="1" ht="12" customHeight="1">
      <c r="B50" s="24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44"/>
      <c r="AS50" s="64"/>
      <c r="AT50" s="65"/>
      <c r="AU50" s="65"/>
      <c r="AV50" s="65"/>
      <c r="AW50" s="65"/>
      <c r="AX50" s="65"/>
      <c r="AY50" s="65"/>
      <c r="AZ50" s="65"/>
      <c r="BA50" s="65"/>
      <c r="BB50" s="65"/>
      <c r="BC50" s="65"/>
      <c r="BD50" s="66"/>
    </row>
    <row r="51" spans="2:90" s="48" customFormat="1" ht="33" customHeight="1">
      <c r="B51" s="49"/>
      <c r="C51" s="67" t="s">
        <v>76</v>
      </c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  <c r="AE51" s="67"/>
      <c r="AF51" s="67"/>
      <c r="AG51" s="281">
        <f>ROUND(SUM($AG$52:$AG$53),2)</f>
        <v>0</v>
      </c>
      <c r="AH51" s="282"/>
      <c r="AI51" s="282"/>
      <c r="AJ51" s="282"/>
      <c r="AK51" s="282"/>
      <c r="AL51" s="282"/>
      <c r="AM51" s="282"/>
      <c r="AN51" s="281">
        <f>SUM($AG$51,$AT$51)</f>
        <v>0</v>
      </c>
      <c r="AO51" s="282"/>
      <c r="AP51" s="282"/>
      <c r="AQ51" s="69"/>
      <c r="AR51" s="51"/>
      <c r="AS51" s="70">
        <f>ROUND(SUM($AS$52:$AS$53),2)</f>
        <v>0</v>
      </c>
      <c r="AT51" s="71">
        <f>ROUND(SUM($AV$51:$AW$51),2)</f>
        <v>0</v>
      </c>
      <c r="AU51" s="72">
        <f>ROUND(SUM($AU$52:$AU$53),5)</f>
        <v>0</v>
      </c>
      <c r="AV51" s="71">
        <f>ROUND($AZ$51*$L$26,2)</f>
        <v>0</v>
      </c>
      <c r="AW51" s="71">
        <f>ROUND($BA$51*$L$27,2)</f>
        <v>0</v>
      </c>
      <c r="AX51" s="71">
        <f>ROUND($BB$51*$L$26,2)</f>
        <v>0</v>
      </c>
      <c r="AY51" s="71">
        <f>ROUND($BC$51*$L$27,2)</f>
        <v>0</v>
      </c>
      <c r="AZ51" s="71">
        <f>ROUND(SUM($AZ$52:$AZ$53),2)</f>
        <v>0</v>
      </c>
      <c r="BA51" s="71">
        <f>ROUND(SUM($BA$52:$BA$53),2)</f>
        <v>0</v>
      </c>
      <c r="BB51" s="71">
        <f>ROUND(SUM($BB$52:$BB$53),2)</f>
        <v>0</v>
      </c>
      <c r="BC51" s="71">
        <f>ROUND(SUM($BC$52:$BC$53),2)</f>
        <v>0</v>
      </c>
      <c r="BD51" s="73">
        <f>ROUND(SUM($BD$52:$BD$53),2)</f>
        <v>0</v>
      </c>
      <c r="BS51" s="48" t="s">
        <v>77</v>
      </c>
      <c r="BT51" s="48" t="s">
        <v>78</v>
      </c>
      <c r="BU51" s="74" t="s">
        <v>79</v>
      </c>
      <c r="BV51" s="48" t="s">
        <v>80</v>
      </c>
      <c r="BW51" s="48" t="s">
        <v>5</v>
      </c>
      <c r="BX51" s="48" t="s">
        <v>81</v>
      </c>
      <c r="CL51" s="48" t="s">
        <v>20</v>
      </c>
    </row>
    <row r="52" spans="1:91" s="75" customFormat="1" ht="28.5" customHeight="1">
      <c r="A52" s="192" t="s">
        <v>1679</v>
      </c>
      <c r="B52" s="76"/>
      <c r="C52" s="77"/>
      <c r="D52" s="279" t="s">
        <v>82</v>
      </c>
      <c r="E52" s="280"/>
      <c r="F52" s="280"/>
      <c r="G52" s="280"/>
      <c r="H52" s="280"/>
      <c r="I52" s="77"/>
      <c r="J52" s="279" t="s">
        <v>83</v>
      </c>
      <c r="K52" s="280"/>
      <c r="L52" s="280"/>
      <c r="M52" s="280"/>
      <c r="N52" s="280"/>
      <c r="O52" s="280"/>
      <c r="P52" s="280"/>
      <c r="Q52" s="280"/>
      <c r="R52" s="280"/>
      <c r="S52" s="280"/>
      <c r="T52" s="280"/>
      <c r="U52" s="280"/>
      <c r="V52" s="280"/>
      <c r="W52" s="280"/>
      <c r="X52" s="280"/>
      <c r="Y52" s="280"/>
      <c r="Z52" s="280"/>
      <c r="AA52" s="280"/>
      <c r="AB52" s="280"/>
      <c r="AC52" s="280"/>
      <c r="AD52" s="280"/>
      <c r="AE52" s="280"/>
      <c r="AF52" s="280"/>
      <c r="AG52" s="277">
        <f>'01 - Stavební objekt'!$J$27</f>
        <v>0</v>
      </c>
      <c r="AH52" s="278"/>
      <c r="AI52" s="278"/>
      <c r="AJ52" s="278"/>
      <c r="AK52" s="278"/>
      <c r="AL52" s="278"/>
      <c r="AM52" s="278"/>
      <c r="AN52" s="277">
        <f>SUM($AG$52,$AT$52)</f>
        <v>0</v>
      </c>
      <c r="AO52" s="278"/>
      <c r="AP52" s="278"/>
      <c r="AQ52" s="78" t="s">
        <v>84</v>
      </c>
      <c r="AR52" s="79"/>
      <c r="AS52" s="80">
        <v>0</v>
      </c>
      <c r="AT52" s="81">
        <f>ROUND(SUM($AV$52:$AW$52),2)</f>
        <v>0</v>
      </c>
      <c r="AU52" s="82">
        <f>'01 - Stavební objekt'!$P$102</f>
        <v>0</v>
      </c>
      <c r="AV52" s="81">
        <f>'01 - Stavební objekt'!$J$30</f>
        <v>0</v>
      </c>
      <c r="AW52" s="81">
        <f>'01 - Stavební objekt'!$J$31</f>
        <v>0</v>
      </c>
      <c r="AX52" s="81">
        <f>'01 - Stavební objekt'!$J$32</f>
        <v>0</v>
      </c>
      <c r="AY52" s="81">
        <f>'01 - Stavební objekt'!$J$33</f>
        <v>0</v>
      </c>
      <c r="AZ52" s="81">
        <f>'01 - Stavební objekt'!$F$30</f>
        <v>0</v>
      </c>
      <c r="BA52" s="81">
        <f>'01 - Stavební objekt'!$F$31</f>
        <v>0</v>
      </c>
      <c r="BB52" s="81">
        <f>'01 - Stavební objekt'!$F$32</f>
        <v>0</v>
      </c>
      <c r="BC52" s="81">
        <f>'01 - Stavební objekt'!$F$33</f>
        <v>0</v>
      </c>
      <c r="BD52" s="83">
        <f>'01 - Stavební objekt'!$F$34</f>
        <v>0</v>
      </c>
      <c r="BT52" s="75" t="s">
        <v>22</v>
      </c>
      <c r="BV52" s="75" t="s">
        <v>80</v>
      </c>
      <c r="BW52" s="75" t="s">
        <v>85</v>
      </c>
      <c r="BX52" s="75" t="s">
        <v>5</v>
      </c>
      <c r="CL52" s="75" t="s">
        <v>20</v>
      </c>
      <c r="CM52" s="75" t="s">
        <v>86</v>
      </c>
    </row>
    <row r="53" spans="1:91" s="75" customFormat="1" ht="28.5" customHeight="1">
      <c r="A53" s="192" t="s">
        <v>1679</v>
      </c>
      <c r="B53" s="76"/>
      <c r="C53" s="77"/>
      <c r="D53" s="279" t="s">
        <v>87</v>
      </c>
      <c r="E53" s="280"/>
      <c r="F53" s="280"/>
      <c r="G53" s="280"/>
      <c r="H53" s="280"/>
      <c r="I53" s="77"/>
      <c r="J53" s="279" t="s">
        <v>88</v>
      </c>
      <c r="K53" s="280"/>
      <c r="L53" s="280"/>
      <c r="M53" s="280"/>
      <c r="N53" s="280"/>
      <c r="O53" s="280"/>
      <c r="P53" s="280"/>
      <c r="Q53" s="280"/>
      <c r="R53" s="280"/>
      <c r="S53" s="280"/>
      <c r="T53" s="280"/>
      <c r="U53" s="280"/>
      <c r="V53" s="280"/>
      <c r="W53" s="280"/>
      <c r="X53" s="280"/>
      <c r="Y53" s="280"/>
      <c r="Z53" s="280"/>
      <c r="AA53" s="280"/>
      <c r="AB53" s="280"/>
      <c r="AC53" s="280"/>
      <c r="AD53" s="280"/>
      <c r="AE53" s="280"/>
      <c r="AF53" s="280"/>
      <c r="AG53" s="277">
        <f>'02 - Vedlejší a ostatní n...'!$J$27</f>
        <v>0</v>
      </c>
      <c r="AH53" s="278"/>
      <c r="AI53" s="278"/>
      <c r="AJ53" s="278"/>
      <c r="AK53" s="278"/>
      <c r="AL53" s="278"/>
      <c r="AM53" s="278"/>
      <c r="AN53" s="277">
        <f>SUM($AG$53,$AT$53)</f>
        <v>0</v>
      </c>
      <c r="AO53" s="278"/>
      <c r="AP53" s="278"/>
      <c r="AQ53" s="78" t="s">
        <v>89</v>
      </c>
      <c r="AR53" s="79"/>
      <c r="AS53" s="84">
        <v>0</v>
      </c>
      <c r="AT53" s="85">
        <f>ROUND(SUM($AV$53:$AW$53),2)</f>
        <v>0</v>
      </c>
      <c r="AU53" s="86">
        <f>'02 - Vedlejší a ostatní n...'!$P$78</f>
        <v>0</v>
      </c>
      <c r="AV53" s="85">
        <f>'02 - Vedlejší a ostatní n...'!$J$30</f>
        <v>0</v>
      </c>
      <c r="AW53" s="85">
        <f>'02 - Vedlejší a ostatní n...'!$J$31</f>
        <v>0</v>
      </c>
      <c r="AX53" s="85">
        <f>'02 - Vedlejší a ostatní n...'!$J$32</f>
        <v>0</v>
      </c>
      <c r="AY53" s="85">
        <f>'02 - Vedlejší a ostatní n...'!$J$33</f>
        <v>0</v>
      </c>
      <c r="AZ53" s="85">
        <f>'02 - Vedlejší a ostatní n...'!$F$30</f>
        <v>0</v>
      </c>
      <c r="BA53" s="85">
        <f>'02 - Vedlejší a ostatní n...'!$F$31</f>
        <v>0</v>
      </c>
      <c r="BB53" s="85">
        <f>'02 - Vedlejší a ostatní n...'!$F$32</f>
        <v>0</v>
      </c>
      <c r="BC53" s="85">
        <f>'02 - Vedlejší a ostatní n...'!$F$33</f>
        <v>0</v>
      </c>
      <c r="BD53" s="87">
        <f>'02 - Vedlejší a ostatní n...'!$F$34</f>
        <v>0</v>
      </c>
      <c r="BT53" s="75" t="s">
        <v>22</v>
      </c>
      <c r="BV53" s="75" t="s">
        <v>80</v>
      </c>
      <c r="BW53" s="75" t="s">
        <v>90</v>
      </c>
      <c r="BX53" s="75" t="s">
        <v>5</v>
      </c>
      <c r="CL53" s="75" t="s">
        <v>20</v>
      </c>
      <c r="CM53" s="75" t="s">
        <v>86</v>
      </c>
    </row>
    <row r="54" spans="2:44" s="6" customFormat="1" ht="30.75" customHeight="1">
      <c r="B54" s="24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44"/>
    </row>
    <row r="55" spans="2:44" s="6" customFormat="1" ht="7.5" customHeight="1">
      <c r="B55" s="39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4"/>
    </row>
  </sheetData>
  <sheetProtection password="CC35" sheet="1" objects="1" scenarios="1" formatColumns="0" formatRows="0" sort="0" autoFilter="0"/>
  <mergeCells count="45"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  <mergeCell ref="W28:AE28"/>
    <mergeCell ref="AK28:AO28"/>
    <mergeCell ref="AS46:AT48"/>
    <mergeCell ref="L29:O29"/>
    <mergeCell ref="W29:AE29"/>
    <mergeCell ref="AK29:AO29"/>
    <mergeCell ref="L30:O30"/>
    <mergeCell ref="W30:AE30"/>
    <mergeCell ref="AK30:AO30"/>
    <mergeCell ref="AN49:AP49"/>
    <mergeCell ref="AN52:AP52"/>
    <mergeCell ref="AG52:AM52"/>
    <mergeCell ref="D52:H52"/>
    <mergeCell ref="J52:AF52"/>
    <mergeCell ref="X32:AB32"/>
    <mergeCell ref="AK32:AO32"/>
    <mergeCell ref="L42:AO42"/>
    <mergeCell ref="AM44:AN44"/>
    <mergeCell ref="AM46:AP46"/>
    <mergeCell ref="AR2:BE2"/>
    <mergeCell ref="AN53:AP53"/>
    <mergeCell ref="AG53:AM53"/>
    <mergeCell ref="D53:H53"/>
    <mergeCell ref="J53:AF53"/>
    <mergeCell ref="AG51:AM51"/>
    <mergeCell ref="AN51:AP51"/>
    <mergeCell ref="C49:G49"/>
    <mergeCell ref="I49:AF49"/>
    <mergeCell ref="AG49:AM49"/>
  </mergeCells>
  <hyperlinks>
    <hyperlink ref="K1:S1" location="C2" tooltip="Rekapitulace stavby" display="1) Rekapitulace stavby"/>
    <hyperlink ref="W1:AI1" location="C51" tooltip="Rekapitulace objektů stavby a soupisů prací" display="2) Rekapitulace objektů stavby a soupisů prací"/>
    <hyperlink ref="A52" location="'01 - Stavební objekt'!C2" tooltip="01 - Stavební objekt" display="/"/>
    <hyperlink ref="A53" location="'02 - Vedlejší a ostatní n...'!C2" tooltip="02 - Vedlejší a ostatní n..." display="/"/>
  </hyperlinks>
  <printOptions/>
  <pageMargins left="0.5902777910232544" right="0.5902777910232544" top="0.5902777910232544" bottom="0.5902777910232544" header="0" footer="0"/>
  <pageSetup blackAndWhite="1" fitToHeight="100" fitToWidth="1" orientation="landscape" paperSize="9" r:id="rId2"/>
  <headerFooter alignWithMargins="0"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482"/>
  <sheetViews>
    <sheetView showGridLines="0" tabSelected="1" zoomScalePageLayoutView="0" workbookViewId="0" topLeftCell="A1">
      <pane ySplit="1" topLeftCell="A869" activePane="bottomLeft" state="frozen"/>
      <selection pane="topLeft" activeCell="A1" sqref="A1"/>
      <selection pane="bottomLeft" activeCell="A1" sqref="A1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6" width="90.83203125" style="2" customWidth="1"/>
    <col min="7" max="7" width="8.66015625" style="2" customWidth="1"/>
    <col min="8" max="8" width="11.16015625" style="2" customWidth="1"/>
    <col min="9" max="9" width="12.66015625" style="2" customWidth="1"/>
    <col min="10" max="10" width="23.5" style="2" customWidth="1"/>
    <col min="11" max="11" width="15.5" style="2" customWidth="1"/>
    <col min="12" max="12" width="10.5" style="1" customWidth="1"/>
    <col min="13" max="18" width="10.5" style="2" hidden="1" customWidth="1"/>
    <col min="19" max="19" width="8.16015625" style="2" hidden="1" customWidth="1"/>
    <col min="20" max="20" width="29.66015625" style="2" hidden="1" customWidth="1"/>
    <col min="21" max="21" width="16.33203125" style="2" hidden="1" customWidth="1"/>
    <col min="22" max="22" width="12.33203125" style="2" customWidth="1"/>
    <col min="23" max="23" width="16.33203125" style="2" customWidth="1"/>
    <col min="24" max="24" width="12.16015625" style="2" customWidth="1"/>
    <col min="25" max="25" width="15" style="2" customWidth="1"/>
    <col min="26" max="26" width="11" style="2" customWidth="1"/>
    <col min="27" max="27" width="15" style="2" customWidth="1"/>
    <col min="28" max="28" width="16.33203125" style="2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5" width="10.5" style="2" hidden="1" customWidth="1"/>
    <col min="66" max="16384" width="10.5" style="1" customWidth="1"/>
  </cols>
  <sheetData>
    <row r="1" spans="1:256" s="3" customFormat="1" ht="22.5" customHeight="1">
      <c r="A1" s="5"/>
      <c r="B1" s="194"/>
      <c r="C1" s="194"/>
      <c r="D1" s="193" t="s">
        <v>1</v>
      </c>
      <c r="E1" s="194"/>
      <c r="F1" s="195" t="s">
        <v>1680</v>
      </c>
      <c r="G1" s="312" t="s">
        <v>1681</v>
      </c>
      <c r="H1" s="312"/>
      <c r="I1" s="194"/>
      <c r="J1" s="195" t="s">
        <v>1682</v>
      </c>
      <c r="K1" s="193" t="s">
        <v>91</v>
      </c>
      <c r="L1" s="195" t="s">
        <v>1683</v>
      </c>
      <c r="M1" s="195"/>
      <c r="N1" s="195"/>
      <c r="O1" s="195"/>
      <c r="P1" s="195"/>
      <c r="Q1" s="195"/>
      <c r="R1" s="195"/>
      <c r="S1" s="195"/>
      <c r="T1" s="195"/>
      <c r="U1" s="191"/>
      <c r="V1" s="191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2"/>
      <c r="L2" s="275"/>
      <c r="M2" s="276"/>
      <c r="N2" s="276"/>
      <c r="O2" s="276"/>
      <c r="P2" s="276"/>
      <c r="Q2" s="276"/>
      <c r="R2" s="276"/>
      <c r="S2" s="276"/>
      <c r="T2" s="276"/>
      <c r="U2" s="276"/>
      <c r="V2" s="276"/>
      <c r="AT2" s="2" t="s">
        <v>85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8"/>
      <c r="J3" s="8"/>
      <c r="K3" s="9"/>
      <c r="AT3" s="2" t="s">
        <v>86</v>
      </c>
    </row>
    <row r="4" spans="2:46" s="2" customFormat="1" ht="37.5" customHeight="1">
      <c r="B4" s="10"/>
      <c r="C4" s="11"/>
      <c r="D4" s="12" t="s">
        <v>92</v>
      </c>
      <c r="E4" s="11"/>
      <c r="F4" s="11"/>
      <c r="G4" s="11"/>
      <c r="H4" s="11"/>
      <c r="J4" s="11"/>
      <c r="K4" s="13"/>
      <c r="M4" s="14" t="s">
        <v>10</v>
      </c>
      <c r="AT4" s="2" t="s">
        <v>4</v>
      </c>
    </row>
    <row r="5" spans="2:11" s="2" customFormat="1" ht="7.5" customHeight="1">
      <c r="B5" s="10"/>
      <c r="C5" s="11"/>
      <c r="D5" s="11"/>
      <c r="E5" s="11"/>
      <c r="F5" s="11"/>
      <c r="G5" s="11"/>
      <c r="H5" s="11"/>
      <c r="J5" s="11"/>
      <c r="K5" s="13"/>
    </row>
    <row r="6" spans="2:11" s="2" customFormat="1" ht="15.75" customHeight="1">
      <c r="B6" s="10"/>
      <c r="C6" s="11"/>
      <c r="D6" s="19" t="s">
        <v>16</v>
      </c>
      <c r="E6" s="11"/>
      <c r="F6" s="11"/>
      <c r="G6" s="11"/>
      <c r="H6" s="11"/>
      <c r="J6" s="11"/>
      <c r="K6" s="13"/>
    </row>
    <row r="7" spans="2:11" s="2" customFormat="1" ht="15.75" customHeight="1">
      <c r="B7" s="10"/>
      <c r="C7" s="11"/>
      <c r="D7" s="11"/>
      <c r="E7" s="313" t="str">
        <f>'Rekapitulace stavby'!$K$6</f>
        <v>Oprava pavilonu C SOUE Plzeň</v>
      </c>
      <c r="F7" s="305"/>
      <c r="G7" s="305"/>
      <c r="H7" s="305"/>
      <c r="J7" s="11"/>
      <c r="K7" s="13"/>
    </row>
    <row r="8" spans="2:11" s="6" customFormat="1" ht="15.75" customHeight="1">
      <c r="B8" s="24"/>
      <c r="C8" s="25"/>
      <c r="D8" s="19" t="s">
        <v>93</v>
      </c>
      <c r="E8" s="25"/>
      <c r="F8" s="25"/>
      <c r="G8" s="25"/>
      <c r="H8" s="25"/>
      <c r="J8" s="25"/>
      <c r="K8" s="28"/>
    </row>
    <row r="9" spans="2:11" s="6" customFormat="1" ht="37.5" customHeight="1">
      <c r="B9" s="24"/>
      <c r="C9" s="25"/>
      <c r="D9" s="25"/>
      <c r="E9" s="290" t="s">
        <v>94</v>
      </c>
      <c r="F9" s="293"/>
      <c r="G9" s="293"/>
      <c r="H9" s="293"/>
      <c r="J9" s="25"/>
      <c r="K9" s="28"/>
    </row>
    <row r="10" spans="2:11" s="6" customFormat="1" ht="14.25" customHeight="1">
      <c r="B10" s="24"/>
      <c r="C10" s="25"/>
      <c r="D10" s="25"/>
      <c r="E10" s="25"/>
      <c r="F10" s="25"/>
      <c r="G10" s="25"/>
      <c r="H10" s="25"/>
      <c r="J10" s="25"/>
      <c r="K10" s="28"/>
    </row>
    <row r="11" spans="2:11" s="6" customFormat="1" ht="15" customHeight="1">
      <c r="B11" s="24"/>
      <c r="C11" s="25"/>
      <c r="D11" s="19" t="s">
        <v>19</v>
      </c>
      <c r="E11" s="25"/>
      <c r="F11" s="17" t="s">
        <v>20</v>
      </c>
      <c r="G11" s="25"/>
      <c r="H11" s="25"/>
      <c r="I11" s="89" t="s">
        <v>21</v>
      </c>
      <c r="J11" s="17" t="s">
        <v>95</v>
      </c>
      <c r="K11" s="28"/>
    </row>
    <row r="12" spans="2:11" s="6" customFormat="1" ht="15" customHeight="1">
      <c r="B12" s="24"/>
      <c r="C12" s="25"/>
      <c r="D12" s="19" t="s">
        <v>23</v>
      </c>
      <c r="E12" s="25"/>
      <c r="F12" s="17" t="s">
        <v>24</v>
      </c>
      <c r="G12" s="25"/>
      <c r="H12" s="25"/>
      <c r="I12" s="89" t="s">
        <v>25</v>
      </c>
      <c r="J12" s="53" t="str">
        <f>'Rekapitulace stavby'!$AN$8</f>
        <v>29.10.2014</v>
      </c>
      <c r="K12" s="28"/>
    </row>
    <row r="13" spans="2:11" s="6" customFormat="1" ht="12" customHeight="1">
      <c r="B13" s="24"/>
      <c r="C13" s="25"/>
      <c r="D13" s="25"/>
      <c r="E13" s="25"/>
      <c r="F13" s="25"/>
      <c r="G13" s="25"/>
      <c r="H13" s="25"/>
      <c r="J13" s="25"/>
      <c r="K13" s="28"/>
    </row>
    <row r="14" spans="2:11" s="6" customFormat="1" ht="15" customHeight="1">
      <c r="B14" s="24"/>
      <c r="C14" s="25"/>
      <c r="D14" s="19" t="s">
        <v>31</v>
      </c>
      <c r="E14" s="25"/>
      <c r="F14" s="25"/>
      <c r="G14" s="25"/>
      <c r="H14" s="25"/>
      <c r="I14" s="89" t="s">
        <v>32</v>
      </c>
      <c r="J14" s="17"/>
      <c r="K14" s="28"/>
    </row>
    <row r="15" spans="2:11" s="6" customFormat="1" ht="18.75" customHeight="1">
      <c r="B15" s="24"/>
      <c r="C15" s="25"/>
      <c r="D15" s="25"/>
      <c r="E15" s="17" t="s">
        <v>33</v>
      </c>
      <c r="F15" s="25"/>
      <c r="G15" s="25"/>
      <c r="H15" s="25"/>
      <c r="I15" s="89" t="s">
        <v>34</v>
      </c>
      <c r="J15" s="17"/>
      <c r="K15" s="28"/>
    </row>
    <row r="16" spans="2:11" s="6" customFormat="1" ht="7.5" customHeight="1">
      <c r="B16" s="24"/>
      <c r="C16" s="25"/>
      <c r="D16" s="25"/>
      <c r="E16" s="25"/>
      <c r="F16" s="25"/>
      <c r="G16" s="25"/>
      <c r="H16" s="25"/>
      <c r="J16" s="25"/>
      <c r="K16" s="28"/>
    </row>
    <row r="17" spans="2:11" s="6" customFormat="1" ht="15" customHeight="1">
      <c r="B17" s="24"/>
      <c r="C17" s="25"/>
      <c r="D17" s="19" t="s">
        <v>35</v>
      </c>
      <c r="E17" s="25"/>
      <c r="F17" s="25"/>
      <c r="G17" s="25"/>
      <c r="H17" s="25"/>
      <c r="I17" s="89" t="s">
        <v>32</v>
      </c>
      <c r="J17" s="17">
        <f>IF('Rekapitulace stavby'!$AN$13="Vyplň údaj","",IF('Rekapitulace stavby'!$AN$13="","",'Rekapitulace stavby'!$AN$13))</f>
      </c>
      <c r="K17" s="28"/>
    </row>
    <row r="18" spans="2:11" s="6" customFormat="1" ht="18.75" customHeight="1">
      <c r="B18" s="24"/>
      <c r="C18" s="25"/>
      <c r="D18" s="25"/>
      <c r="E18" s="17">
        <f>IF('Rekapitulace stavby'!$E$14="Vyplň údaj","",IF('Rekapitulace stavby'!$E$14="","",'Rekapitulace stavby'!$E$14))</f>
      </c>
      <c r="F18" s="25"/>
      <c r="G18" s="25"/>
      <c r="H18" s="25"/>
      <c r="I18" s="89" t="s">
        <v>34</v>
      </c>
      <c r="J18" s="17">
        <f>IF('Rekapitulace stavby'!$AN$14="Vyplň údaj","",IF('Rekapitulace stavby'!$AN$14="","",'Rekapitulace stavby'!$AN$14))</f>
      </c>
      <c r="K18" s="28"/>
    </row>
    <row r="19" spans="2:11" s="6" customFormat="1" ht="7.5" customHeight="1">
      <c r="B19" s="24"/>
      <c r="C19" s="25"/>
      <c r="D19" s="25"/>
      <c r="E19" s="25"/>
      <c r="F19" s="25"/>
      <c r="G19" s="25"/>
      <c r="H19" s="25"/>
      <c r="J19" s="25"/>
      <c r="K19" s="28"/>
    </row>
    <row r="20" spans="2:11" s="6" customFormat="1" ht="15" customHeight="1">
      <c r="B20" s="24"/>
      <c r="C20" s="25"/>
      <c r="D20" s="19" t="s">
        <v>37</v>
      </c>
      <c r="E20" s="25"/>
      <c r="F20" s="25"/>
      <c r="G20" s="25"/>
      <c r="H20" s="25"/>
      <c r="I20" s="89" t="s">
        <v>32</v>
      </c>
      <c r="J20" s="17" t="s">
        <v>38</v>
      </c>
      <c r="K20" s="28"/>
    </row>
    <row r="21" spans="2:11" s="6" customFormat="1" ht="18.75" customHeight="1">
      <c r="B21" s="24"/>
      <c r="C21" s="25"/>
      <c r="D21" s="25"/>
      <c r="E21" s="17" t="s">
        <v>39</v>
      </c>
      <c r="F21" s="25"/>
      <c r="G21" s="25"/>
      <c r="H21" s="25"/>
      <c r="I21" s="89" t="s">
        <v>34</v>
      </c>
      <c r="J21" s="17" t="s">
        <v>40</v>
      </c>
      <c r="K21" s="28"/>
    </row>
    <row r="22" spans="2:11" s="6" customFormat="1" ht="7.5" customHeight="1">
      <c r="B22" s="24"/>
      <c r="C22" s="25"/>
      <c r="D22" s="25"/>
      <c r="E22" s="25"/>
      <c r="F22" s="25"/>
      <c r="G22" s="25"/>
      <c r="H22" s="25"/>
      <c r="J22" s="25"/>
      <c r="K22" s="28"/>
    </row>
    <row r="23" spans="2:11" s="6" customFormat="1" ht="15" customHeight="1">
      <c r="B23" s="24"/>
      <c r="C23" s="25"/>
      <c r="D23" s="19" t="s">
        <v>42</v>
      </c>
      <c r="E23" s="25"/>
      <c r="F23" s="25"/>
      <c r="G23" s="25"/>
      <c r="H23" s="25"/>
      <c r="J23" s="25"/>
      <c r="K23" s="28"/>
    </row>
    <row r="24" spans="2:11" s="90" customFormat="1" ht="340.5" customHeight="1">
      <c r="B24" s="91"/>
      <c r="C24" s="92"/>
      <c r="D24" s="92"/>
      <c r="E24" s="308" t="s">
        <v>43</v>
      </c>
      <c r="F24" s="314"/>
      <c r="G24" s="314"/>
      <c r="H24" s="314"/>
      <c r="J24" s="92"/>
      <c r="K24" s="93"/>
    </row>
    <row r="25" spans="2:11" s="6" customFormat="1" ht="7.5" customHeight="1">
      <c r="B25" s="24"/>
      <c r="C25" s="25"/>
      <c r="D25" s="25"/>
      <c r="E25" s="25"/>
      <c r="F25" s="25"/>
      <c r="G25" s="25"/>
      <c r="H25" s="25"/>
      <c r="J25" s="25"/>
      <c r="K25" s="28"/>
    </row>
    <row r="26" spans="2:11" s="6" customFormat="1" ht="7.5" customHeight="1">
      <c r="B26" s="24"/>
      <c r="C26" s="25"/>
      <c r="D26" s="65"/>
      <c r="E26" s="65"/>
      <c r="F26" s="65"/>
      <c r="G26" s="65"/>
      <c r="H26" s="65"/>
      <c r="I26" s="54"/>
      <c r="J26" s="65"/>
      <c r="K26" s="94"/>
    </row>
    <row r="27" spans="2:11" s="6" customFormat="1" ht="26.25" customHeight="1">
      <c r="B27" s="24"/>
      <c r="C27" s="25"/>
      <c r="D27" s="95" t="s">
        <v>44</v>
      </c>
      <c r="E27" s="25"/>
      <c r="F27" s="25"/>
      <c r="G27" s="25"/>
      <c r="H27" s="25"/>
      <c r="J27" s="68">
        <f>ROUND($J$102,2)</f>
        <v>0</v>
      </c>
      <c r="K27" s="28"/>
    </row>
    <row r="28" spans="2:11" s="6" customFormat="1" ht="7.5" customHeight="1">
      <c r="B28" s="24"/>
      <c r="C28" s="25"/>
      <c r="D28" s="65"/>
      <c r="E28" s="65"/>
      <c r="F28" s="65"/>
      <c r="G28" s="65"/>
      <c r="H28" s="65"/>
      <c r="I28" s="54"/>
      <c r="J28" s="65"/>
      <c r="K28" s="94"/>
    </row>
    <row r="29" spans="2:11" s="6" customFormat="1" ht="15" customHeight="1">
      <c r="B29" s="24"/>
      <c r="C29" s="25"/>
      <c r="D29" s="25"/>
      <c r="E29" s="25"/>
      <c r="F29" s="29" t="s">
        <v>46</v>
      </c>
      <c r="G29" s="25"/>
      <c r="H29" s="25"/>
      <c r="I29" s="96" t="s">
        <v>45</v>
      </c>
      <c r="J29" s="29" t="s">
        <v>47</v>
      </c>
      <c r="K29" s="28"/>
    </row>
    <row r="30" spans="2:11" s="6" customFormat="1" ht="15" customHeight="1">
      <c r="B30" s="24"/>
      <c r="C30" s="25"/>
      <c r="D30" s="31" t="s">
        <v>48</v>
      </c>
      <c r="E30" s="31" t="s">
        <v>49</v>
      </c>
      <c r="F30" s="97">
        <f>ROUND(SUM($BE$102:$BE$1481),2)</f>
        <v>0</v>
      </c>
      <c r="G30" s="25"/>
      <c r="H30" s="25"/>
      <c r="I30" s="98">
        <v>0.21</v>
      </c>
      <c r="J30" s="97">
        <f>ROUND(ROUND((SUM($BE$102:$BE$1481)),2)*$I$30,2)</f>
        <v>0</v>
      </c>
      <c r="K30" s="28"/>
    </row>
    <row r="31" spans="2:11" s="6" customFormat="1" ht="15" customHeight="1">
      <c r="B31" s="24"/>
      <c r="C31" s="25"/>
      <c r="D31" s="25"/>
      <c r="E31" s="31" t="s">
        <v>50</v>
      </c>
      <c r="F31" s="97">
        <f>ROUND(SUM($BF$102:$BF$1481),2)</f>
        <v>0</v>
      </c>
      <c r="G31" s="25"/>
      <c r="H31" s="25"/>
      <c r="I31" s="98">
        <v>0.15</v>
      </c>
      <c r="J31" s="97">
        <f>ROUND(ROUND((SUM($BF$102:$BF$1481)),2)*$I$31,2)</f>
        <v>0</v>
      </c>
      <c r="K31" s="28"/>
    </row>
    <row r="32" spans="2:11" s="6" customFormat="1" ht="15" customHeight="1" hidden="1">
      <c r="B32" s="24"/>
      <c r="C32" s="25"/>
      <c r="D32" s="25"/>
      <c r="E32" s="31" t="s">
        <v>51</v>
      </c>
      <c r="F32" s="97">
        <f>ROUND(SUM($BG$102:$BG$1481),2)</f>
        <v>0</v>
      </c>
      <c r="G32" s="25"/>
      <c r="H32" s="25"/>
      <c r="I32" s="98">
        <v>0.21</v>
      </c>
      <c r="J32" s="97">
        <v>0</v>
      </c>
      <c r="K32" s="28"/>
    </row>
    <row r="33" spans="2:11" s="6" customFormat="1" ht="15" customHeight="1" hidden="1">
      <c r="B33" s="24"/>
      <c r="C33" s="25"/>
      <c r="D33" s="25"/>
      <c r="E33" s="31" t="s">
        <v>52</v>
      </c>
      <c r="F33" s="97">
        <f>ROUND(SUM($BH$102:$BH$1481),2)</f>
        <v>0</v>
      </c>
      <c r="G33" s="25"/>
      <c r="H33" s="25"/>
      <c r="I33" s="98">
        <v>0.15</v>
      </c>
      <c r="J33" s="97">
        <v>0</v>
      </c>
      <c r="K33" s="28"/>
    </row>
    <row r="34" spans="2:11" s="6" customFormat="1" ht="15" customHeight="1" hidden="1">
      <c r="B34" s="24"/>
      <c r="C34" s="25"/>
      <c r="D34" s="25"/>
      <c r="E34" s="31" t="s">
        <v>53</v>
      </c>
      <c r="F34" s="97">
        <f>ROUND(SUM($BI$102:$BI$1481),2)</f>
        <v>0</v>
      </c>
      <c r="G34" s="25"/>
      <c r="H34" s="25"/>
      <c r="I34" s="98">
        <v>0</v>
      </c>
      <c r="J34" s="97">
        <v>0</v>
      </c>
      <c r="K34" s="28"/>
    </row>
    <row r="35" spans="2:11" s="6" customFormat="1" ht="7.5" customHeight="1">
      <c r="B35" s="24"/>
      <c r="C35" s="25"/>
      <c r="D35" s="25"/>
      <c r="E35" s="25"/>
      <c r="F35" s="25"/>
      <c r="G35" s="25"/>
      <c r="H35" s="25"/>
      <c r="J35" s="25"/>
      <c r="K35" s="28"/>
    </row>
    <row r="36" spans="2:11" s="6" customFormat="1" ht="26.25" customHeight="1">
      <c r="B36" s="24"/>
      <c r="C36" s="33"/>
      <c r="D36" s="34" t="s">
        <v>54</v>
      </c>
      <c r="E36" s="35"/>
      <c r="F36" s="35"/>
      <c r="G36" s="99" t="s">
        <v>55</v>
      </c>
      <c r="H36" s="36" t="s">
        <v>56</v>
      </c>
      <c r="I36" s="100"/>
      <c r="J36" s="37">
        <f>SUM($J$27:$J$34)</f>
        <v>0</v>
      </c>
      <c r="K36" s="101"/>
    </row>
    <row r="37" spans="2:11" s="6" customFormat="1" ht="15" customHeight="1">
      <c r="B37" s="39"/>
      <c r="C37" s="40"/>
      <c r="D37" s="40"/>
      <c r="E37" s="40"/>
      <c r="F37" s="40"/>
      <c r="G37" s="40"/>
      <c r="H37" s="40"/>
      <c r="I37" s="102"/>
      <c r="J37" s="40"/>
      <c r="K37" s="41"/>
    </row>
    <row r="41" spans="2:11" s="6" customFormat="1" ht="7.5" customHeight="1">
      <c r="B41" s="103"/>
      <c r="C41" s="104"/>
      <c r="D41" s="104"/>
      <c r="E41" s="104"/>
      <c r="F41" s="104"/>
      <c r="G41" s="104"/>
      <c r="H41" s="104"/>
      <c r="I41" s="104"/>
      <c r="J41" s="104"/>
      <c r="K41" s="105"/>
    </row>
    <row r="42" spans="2:11" s="6" customFormat="1" ht="37.5" customHeight="1">
      <c r="B42" s="24"/>
      <c r="C42" s="12" t="s">
        <v>96</v>
      </c>
      <c r="D42" s="25"/>
      <c r="E42" s="25"/>
      <c r="F42" s="25"/>
      <c r="G42" s="25"/>
      <c r="H42" s="25"/>
      <c r="J42" s="25"/>
      <c r="K42" s="28"/>
    </row>
    <row r="43" spans="2:11" s="6" customFormat="1" ht="7.5" customHeight="1">
      <c r="B43" s="24"/>
      <c r="C43" s="25"/>
      <c r="D43" s="25"/>
      <c r="E43" s="25"/>
      <c r="F43" s="25"/>
      <c r="G43" s="25"/>
      <c r="H43" s="25"/>
      <c r="J43" s="25"/>
      <c r="K43" s="28"/>
    </row>
    <row r="44" spans="2:11" s="6" customFormat="1" ht="15" customHeight="1">
      <c r="B44" s="24"/>
      <c r="C44" s="19" t="s">
        <v>16</v>
      </c>
      <c r="D44" s="25"/>
      <c r="E44" s="25"/>
      <c r="F44" s="25"/>
      <c r="G44" s="25"/>
      <c r="H44" s="25"/>
      <c r="J44" s="25"/>
      <c r="K44" s="28"/>
    </row>
    <row r="45" spans="2:11" s="6" customFormat="1" ht="16.5" customHeight="1">
      <c r="B45" s="24"/>
      <c r="C45" s="25"/>
      <c r="D45" s="25"/>
      <c r="E45" s="313" t="str">
        <f>$E$7</f>
        <v>Oprava pavilonu C SOUE Plzeň</v>
      </c>
      <c r="F45" s="293"/>
      <c r="G45" s="293"/>
      <c r="H45" s="293"/>
      <c r="J45" s="25"/>
      <c r="K45" s="28"/>
    </row>
    <row r="46" spans="2:11" s="6" customFormat="1" ht="15" customHeight="1">
      <c r="B46" s="24"/>
      <c r="C46" s="19" t="s">
        <v>93</v>
      </c>
      <c r="D46" s="25"/>
      <c r="E46" s="25"/>
      <c r="F46" s="25"/>
      <c r="G46" s="25"/>
      <c r="H46" s="25"/>
      <c r="J46" s="25"/>
      <c r="K46" s="28"/>
    </row>
    <row r="47" spans="2:11" s="6" customFormat="1" ht="19.5" customHeight="1">
      <c r="B47" s="24"/>
      <c r="C47" s="25"/>
      <c r="D47" s="25"/>
      <c r="E47" s="290" t="str">
        <f>$E$9</f>
        <v>01 - Stavební objekt</v>
      </c>
      <c r="F47" s="293"/>
      <c r="G47" s="293"/>
      <c r="H47" s="293"/>
      <c r="J47" s="25"/>
      <c r="K47" s="28"/>
    </row>
    <row r="48" spans="2:11" s="6" customFormat="1" ht="7.5" customHeight="1">
      <c r="B48" s="24"/>
      <c r="C48" s="25"/>
      <c r="D48" s="25"/>
      <c r="E48" s="25"/>
      <c r="F48" s="25"/>
      <c r="G48" s="25"/>
      <c r="H48" s="25"/>
      <c r="J48" s="25"/>
      <c r="K48" s="28"/>
    </row>
    <row r="49" spans="2:11" s="6" customFormat="1" ht="18.75" customHeight="1">
      <c r="B49" s="24"/>
      <c r="C49" s="19" t="s">
        <v>23</v>
      </c>
      <c r="D49" s="25"/>
      <c r="E49" s="25"/>
      <c r="F49" s="17" t="str">
        <f>$F$12</f>
        <v>Plzeň</v>
      </c>
      <c r="G49" s="25"/>
      <c r="H49" s="25"/>
      <c r="I49" s="89" t="s">
        <v>25</v>
      </c>
      <c r="J49" s="53" t="str">
        <f>IF($J$12="","",$J$12)</f>
        <v>29.10.2014</v>
      </c>
      <c r="K49" s="28"/>
    </row>
    <row r="50" spans="2:11" s="6" customFormat="1" ht="7.5" customHeight="1">
      <c r="B50" s="24"/>
      <c r="C50" s="25"/>
      <c r="D50" s="25"/>
      <c r="E50" s="25"/>
      <c r="F50" s="25"/>
      <c r="G50" s="25"/>
      <c r="H50" s="25"/>
      <c r="J50" s="25"/>
      <c r="K50" s="28"/>
    </row>
    <row r="51" spans="2:11" s="6" customFormat="1" ht="15.75" customHeight="1">
      <c r="B51" s="24"/>
      <c r="C51" s="19" t="s">
        <v>31</v>
      </c>
      <c r="D51" s="25"/>
      <c r="E51" s="25"/>
      <c r="F51" s="17" t="str">
        <f>$E$15</f>
        <v>SOUE, Vejprnická 56, 318 00 Plzeň</v>
      </c>
      <c r="G51" s="25"/>
      <c r="H51" s="25"/>
      <c r="I51" s="89" t="s">
        <v>37</v>
      </c>
      <c r="J51" s="17" t="str">
        <f>$E$21</f>
        <v>L.Beneda, Čižická 279, 332 09 Štěnovice</v>
      </c>
      <c r="K51" s="28"/>
    </row>
    <row r="52" spans="2:11" s="6" customFormat="1" ht="15" customHeight="1">
      <c r="B52" s="24"/>
      <c r="C52" s="19" t="s">
        <v>35</v>
      </c>
      <c r="D52" s="25"/>
      <c r="E52" s="25"/>
      <c r="F52" s="17">
        <f>IF($E$18="","",$E$18)</f>
      </c>
      <c r="G52" s="25"/>
      <c r="H52" s="25"/>
      <c r="J52" s="25"/>
      <c r="K52" s="28"/>
    </row>
    <row r="53" spans="2:11" s="6" customFormat="1" ht="11.25" customHeight="1">
      <c r="B53" s="24"/>
      <c r="C53" s="25"/>
      <c r="D53" s="25"/>
      <c r="E53" s="25"/>
      <c r="F53" s="25"/>
      <c r="G53" s="25"/>
      <c r="H53" s="25"/>
      <c r="J53" s="25"/>
      <c r="K53" s="28"/>
    </row>
    <row r="54" spans="2:11" s="6" customFormat="1" ht="30" customHeight="1">
      <c r="B54" s="24"/>
      <c r="C54" s="106" t="s">
        <v>97</v>
      </c>
      <c r="D54" s="33"/>
      <c r="E54" s="33"/>
      <c r="F54" s="33"/>
      <c r="G54" s="33"/>
      <c r="H54" s="33"/>
      <c r="I54" s="107"/>
      <c r="J54" s="108" t="s">
        <v>98</v>
      </c>
      <c r="K54" s="38"/>
    </row>
    <row r="55" spans="2:11" s="6" customFormat="1" ht="11.25" customHeight="1">
      <c r="B55" s="24"/>
      <c r="C55" s="25"/>
      <c r="D55" s="25"/>
      <c r="E55" s="25"/>
      <c r="F55" s="25"/>
      <c r="G55" s="25"/>
      <c r="H55" s="25"/>
      <c r="J55" s="25"/>
      <c r="K55" s="28"/>
    </row>
    <row r="56" spans="2:47" s="6" customFormat="1" ht="30" customHeight="1">
      <c r="B56" s="24"/>
      <c r="C56" s="67" t="s">
        <v>99</v>
      </c>
      <c r="D56" s="25"/>
      <c r="E56" s="25"/>
      <c r="F56" s="25"/>
      <c r="G56" s="25"/>
      <c r="H56" s="25"/>
      <c r="J56" s="68">
        <f>$J$102</f>
        <v>0</v>
      </c>
      <c r="K56" s="28"/>
      <c r="AU56" s="6" t="s">
        <v>100</v>
      </c>
    </row>
    <row r="57" spans="2:11" s="74" customFormat="1" ht="25.5" customHeight="1">
      <c r="B57" s="109"/>
      <c r="C57" s="110"/>
      <c r="D57" s="111" t="s">
        <v>101</v>
      </c>
      <c r="E57" s="111"/>
      <c r="F57" s="111"/>
      <c r="G57" s="111"/>
      <c r="H57" s="111"/>
      <c r="I57" s="112"/>
      <c r="J57" s="113">
        <f>$J$103</f>
        <v>0</v>
      </c>
      <c r="K57" s="114"/>
    </row>
    <row r="58" spans="2:11" s="115" customFormat="1" ht="21" customHeight="1">
      <c r="B58" s="116"/>
      <c r="C58" s="117"/>
      <c r="D58" s="118" t="s">
        <v>102</v>
      </c>
      <c r="E58" s="118"/>
      <c r="F58" s="118"/>
      <c r="G58" s="118"/>
      <c r="H58" s="118"/>
      <c r="I58" s="119"/>
      <c r="J58" s="120">
        <f>$J$104</f>
        <v>0</v>
      </c>
      <c r="K58" s="121"/>
    </row>
    <row r="59" spans="2:11" s="115" customFormat="1" ht="21" customHeight="1">
      <c r="B59" s="116"/>
      <c r="C59" s="117"/>
      <c r="D59" s="118" t="s">
        <v>103</v>
      </c>
      <c r="E59" s="118"/>
      <c r="F59" s="118"/>
      <c r="G59" s="118"/>
      <c r="H59" s="118"/>
      <c r="I59" s="119"/>
      <c r="J59" s="120">
        <f>$J$242</f>
        <v>0</v>
      </c>
      <c r="K59" s="121"/>
    </row>
    <row r="60" spans="2:11" s="115" customFormat="1" ht="21" customHeight="1">
      <c r="B60" s="116"/>
      <c r="C60" s="117"/>
      <c r="D60" s="118" t="s">
        <v>104</v>
      </c>
      <c r="E60" s="118"/>
      <c r="F60" s="118"/>
      <c r="G60" s="118"/>
      <c r="H60" s="118"/>
      <c r="I60" s="119"/>
      <c r="J60" s="120">
        <f>$J$245</f>
        <v>0</v>
      </c>
      <c r="K60" s="121"/>
    </row>
    <row r="61" spans="2:11" s="115" customFormat="1" ht="21" customHeight="1">
      <c r="B61" s="116"/>
      <c r="C61" s="117"/>
      <c r="D61" s="118" t="s">
        <v>105</v>
      </c>
      <c r="E61" s="118"/>
      <c r="F61" s="118"/>
      <c r="G61" s="118"/>
      <c r="H61" s="118"/>
      <c r="I61" s="119"/>
      <c r="J61" s="120">
        <f>$J$480</f>
        <v>0</v>
      </c>
      <c r="K61" s="121"/>
    </row>
    <row r="62" spans="2:11" s="115" customFormat="1" ht="21" customHeight="1">
      <c r="B62" s="116"/>
      <c r="C62" s="117"/>
      <c r="D62" s="118" t="s">
        <v>106</v>
      </c>
      <c r="E62" s="118"/>
      <c r="F62" s="118"/>
      <c r="G62" s="118"/>
      <c r="H62" s="118"/>
      <c r="I62" s="119"/>
      <c r="J62" s="120">
        <f>$J$513</f>
        <v>0</v>
      </c>
      <c r="K62" s="121"/>
    </row>
    <row r="63" spans="2:11" s="115" customFormat="1" ht="21" customHeight="1">
      <c r="B63" s="116"/>
      <c r="C63" s="117"/>
      <c r="D63" s="118" t="s">
        <v>107</v>
      </c>
      <c r="E63" s="118"/>
      <c r="F63" s="118"/>
      <c r="G63" s="118"/>
      <c r="H63" s="118"/>
      <c r="I63" s="119"/>
      <c r="J63" s="120">
        <f>$J$518</f>
        <v>0</v>
      </c>
      <c r="K63" s="121"/>
    </row>
    <row r="64" spans="2:11" s="115" customFormat="1" ht="21" customHeight="1">
      <c r="B64" s="116"/>
      <c r="C64" s="117"/>
      <c r="D64" s="118" t="s">
        <v>108</v>
      </c>
      <c r="E64" s="118"/>
      <c r="F64" s="118"/>
      <c r="G64" s="118"/>
      <c r="H64" s="118"/>
      <c r="I64" s="119"/>
      <c r="J64" s="120">
        <f>$J$534</f>
        <v>0</v>
      </c>
      <c r="K64" s="121"/>
    </row>
    <row r="65" spans="2:11" s="115" customFormat="1" ht="21" customHeight="1">
      <c r="B65" s="116"/>
      <c r="C65" s="117"/>
      <c r="D65" s="118" t="s">
        <v>109</v>
      </c>
      <c r="E65" s="118"/>
      <c r="F65" s="118"/>
      <c r="G65" s="118"/>
      <c r="H65" s="118"/>
      <c r="I65" s="119"/>
      <c r="J65" s="120">
        <f>$J$759</f>
        <v>0</v>
      </c>
      <c r="K65" s="121"/>
    </row>
    <row r="66" spans="2:11" s="115" customFormat="1" ht="21" customHeight="1">
      <c r="B66" s="116"/>
      <c r="C66" s="117"/>
      <c r="D66" s="118" t="s">
        <v>110</v>
      </c>
      <c r="E66" s="118"/>
      <c r="F66" s="118"/>
      <c r="G66" s="118"/>
      <c r="H66" s="118"/>
      <c r="I66" s="119"/>
      <c r="J66" s="120">
        <f>$J$769</f>
        <v>0</v>
      </c>
      <c r="K66" s="121"/>
    </row>
    <row r="67" spans="2:11" s="74" customFormat="1" ht="25.5" customHeight="1">
      <c r="B67" s="109"/>
      <c r="C67" s="110"/>
      <c r="D67" s="111" t="s">
        <v>111</v>
      </c>
      <c r="E67" s="111"/>
      <c r="F67" s="111"/>
      <c r="G67" s="111"/>
      <c r="H67" s="111"/>
      <c r="I67" s="112"/>
      <c r="J67" s="113">
        <f>$J$772</f>
        <v>0</v>
      </c>
      <c r="K67" s="114"/>
    </row>
    <row r="68" spans="2:11" s="115" customFormat="1" ht="21" customHeight="1">
      <c r="B68" s="116"/>
      <c r="C68" s="117"/>
      <c r="D68" s="118" t="s">
        <v>112</v>
      </c>
      <c r="E68" s="118"/>
      <c r="F68" s="118"/>
      <c r="G68" s="118"/>
      <c r="H68" s="118"/>
      <c r="I68" s="119"/>
      <c r="J68" s="120">
        <f>$J$773</f>
        <v>0</v>
      </c>
      <c r="K68" s="121"/>
    </row>
    <row r="69" spans="2:11" s="115" customFormat="1" ht="21" customHeight="1">
      <c r="B69" s="116"/>
      <c r="C69" s="117"/>
      <c r="D69" s="118" t="s">
        <v>113</v>
      </c>
      <c r="E69" s="118"/>
      <c r="F69" s="118"/>
      <c r="G69" s="118"/>
      <c r="H69" s="118"/>
      <c r="I69" s="119"/>
      <c r="J69" s="120">
        <f>$J$791</f>
        <v>0</v>
      </c>
      <c r="K69" s="121"/>
    </row>
    <row r="70" spans="2:11" s="115" customFormat="1" ht="21" customHeight="1">
      <c r="B70" s="116"/>
      <c r="C70" s="117"/>
      <c r="D70" s="118" t="s">
        <v>114</v>
      </c>
      <c r="E70" s="118"/>
      <c r="F70" s="118"/>
      <c r="G70" s="118"/>
      <c r="H70" s="118"/>
      <c r="I70" s="119"/>
      <c r="J70" s="120">
        <f>$J$836</f>
        <v>0</v>
      </c>
      <c r="K70" s="121"/>
    </row>
    <row r="71" spans="2:11" s="115" customFormat="1" ht="21" customHeight="1">
      <c r="B71" s="116"/>
      <c r="C71" s="117"/>
      <c r="D71" s="118" t="s">
        <v>115</v>
      </c>
      <c r="E71" s="118"/>
      <c r="F71" s="118"/>
      <c r="G71" s="118"/>
      <c r="H71" s="118"/>
      <c r="I71" s="119"/>
      <c r="J71" s="120">
        <f>$J$848</f>
        <v>0</v>
      </c>
      <c r="K71" s="121"/>
    </row>
    <row r="72" spans="2:11" s="115" customFormat="1" ht="21" customHeight="1">
      <c r="B72" s="116"/>
      <c r="C72" s="117"/>
      <c r="D72" s="118" t="s">
        <v>116</v>
      </c>
      <c r="E72" s="118"/>
      <c r="F72" s="118"/>
      <c r="G72" s="118"/>
      <c r="H72" s="118"/>
      <c r="I72" s="119"/>
      <c r="J72" s="120">
        <f>$J$859</f>
        <v>0</v>
      </c>
      <c r="K72" s="121"/>
    </row>
    <row r="73" spans="2:11" s="115" customFormat="1" ht="21" customHeight="1">
      <c r="B73" s="116"/>
      <c r="C73" s="117"/>
      <c r="D73" s="118" t="s">
        <v>117</v>
      </c>
      <c r="E73" s="118"/>
      <c r="F73" s="118"/>
      <c r="G73" s="118"/>
      <c r="H73" s="118"/>
      <c r="I73" s="119"/>
      <c r="J73" s="120">
        <f>$J$881</f>
        <v>0</v>
      </c>
      <c r="K73" s="121"/>
    </row>
    <row r="74" spans="2:11" s="115" customFormat="1" ht="21" customHeight="1">
      <c r="B74" s="116"/>
      <c r="C74" s="117"/>
      <c r="D74" s="118" t="s">
        <v>118</v>
      </c>
      <c r="E74" s="118"/>
      <c r="F74" s="118"/>
      <c r="G74" s="118"/>
      <c r="H74" s="118"/>
      <c r="I74" s="119"/>
      <c r="J74" s="120">
        <f>$J$896</f>
        <v>0</v>
      </c>
      <c r="K74" s="121"/>
    </row>
    <row r="75" spans="2:11" s="115" customFormat="1" ht="21" customHeight="1">
      <c r="B75" s="116"/>
      <c r="C75" s="117"/>
      <c r="D75" s="118" t="s">
        <v>119</v>
      </c>
      <c r="E75" s="118"/>
      <c r="F75" s="118"/>
      <c r="G75" s="118"/>
      <c r="H75" s="118"/>
      <c r="I75" s="119"/>
      <c r="J75" s="120">
        <f>$J$900</f>
        <v>0</v>
      </c>
      <c r="K75" s="121"/>
    </row>
    <row r="76" spans="2:11" s="115" customFormat="1" ht="21" customHeight="1">
      <c r="B76" s="116"/>
      <c r="C76" s="117"/>
      <c r="D76" s="118" t="s">
        <v>120</v>
      </c>
      <c r="E76" s="118"/>
      <c r="F76" s="118"/>
      <c r="G76" s="118"/>
      <c r="H76" s="118"/>
      <c r="I76" s="119"/>
      <c r="J76" s="120">
        <f>$J$1041</f>
        <v>0</v>
      </c>
      <c r="K76" s="121"/>
    </row>
    <row r="77" spans="2:11" s="115" customFormat="1" ht="21" customHeight="1">
      <c r="B77" s="116"/>
      <c r="C77" s="117"/>
      <c r="D77" s="118" t="s">
        <v>121</v>
      </c>
      <c r="E77" s="118"/>
      <c r="F77" s="118"/>
      <c r="G77" s="118"/>
      <c r="H77" s="118"/>
      <c r="I77" s="119"/>
      <c r="J77" s="120">
        <f>$J$1061</f>
        <v>0</v>
      </c>
      <c r="K77" s="121"/>
    </row>
    <row r="78" spans="2:11" s="115" customFormat="1" ht="21" customHeight="1">
      <c r="B78" s="116"/>
      <c r="C78" s="117"/>
      <c r="D78" s="118" t="s">
        <v>122</v>
      </c>
      <c r="E78" s="118"/>
      <c r="F78" s="118"/>
      <c r="G78" s="118"/>
      <c r="H78" s="118"/>
      <c r="I78" s="119"/>
      <c r="J78" s="120">
        <f>$J$1123</f>
        <v>0</v>
      </c>
      <c r="K78" s="121"/>
    </row>
    <row r="79" spans="2:11" s="115" customFormat="1" ht="21" customHeight="1">
      <c r="B79" s="116"/>
      <c r="C79" s="117"/>
      <c r="D79" s="118" t="s">
        <v>123</v>
      </c>
      <c r="E79" s="118"/>
      <c r="F79" s="118"/>
      <c r="G79" s="118"/>
      <c r="H79" s="118"/>
      <c r="I79" s="119"/>
      <c r="J79" s="120">
        <f>$J$1181</f>
        <v>0</v>
      </c>
      <c r="K79" s="121"/>
    </row>
    <row r="80" spans="2:11" s="115" customFormat="1" ht="21" customHeight="1">
      <c r="B80" s="116"/>
      <c r="C80" s="117"/>
      <c r="D80" s="118" t="s">
        <v>124</v>
      </c>
      <c r="E80" s="118"/>
      <c r="F80" s="118"/>
      <c r="G80" s="118"/>
      <c r="H80" s="118"/>
      <c r="I80" s="119"/>
      <c r="J80" s="120">
        <f>$J$1444</f>
        <v>0</v>
      </c>
      <c r="K80" s="121"/>
    </row>
    <row r="81" spans="2:11" s="115" customFormat="1" ht="21" customHeight="1">
      <c r="B81" s="116"/>
      <c r="C81" s="117"/>
      <c r="D81" s="118" t="s">
        <v>125</v>
      </c>
      <c r="E81" s="118"/>
      <c r="F81" s="118"/>
      <c r="G81" s="118"/>
      <c r="H81" s="118"/>
      <c r="I81" s="119"/>
      <c r="J81" s="120">
        <f>$J$1463</f>
        <v>0</v>
      </c>
      <c r="K81" s="121"/>
    </row>
    <row r="82" spans="2:11" s="115" customFormat="1" ht="21" customHeight="1">
      <c r="B82" s="116"/>
      <c r="C82" s="117"/>
      <c r="D82" s="118" t="s">
        <v>126</v>
      </c>
      <c r="E82" s="118"/>
      <c r="F82" s="118"/>
      <c r="G82" s="118"/>
      <c r="H82" s="118"/>
      <c r="I82" s="119"/>
      <c r="J82" s="120">
        <f>$J$1466</f>
        <v>0</v>
      </c>
      <c r="K82" s="121"/>
    </row>
    <row r="83" spans="2:11" s="6" customFormat="1" ht="22.5" customHeight="1">
      <c r="B83" s="24"/>
      <c r="C83" s="25"/>
      <c r="D83" s="25"/>
      <c r="E83" s="25"/>
      <c r="F83" s="25"/>
      <c r="G83" s="25"/>
      <c r="H83" s="25"/>
      <c r="J83" s="25"/>
      <c r="K83" s="28"/>
    </row>
    <row r="84" spans="2:11" s="6" customFormat="1" ht="7.5" customHeight="1">
      <c r="B84" s="39"/>
      <c r="C84" s="40"/>
      <c r="D84" s="40"/>
      <c r="E84" s="40"/>
      <c r="F84" s="40"/>
      <c r="G84" s="40"/>
      <c r="H84" s="40"/>
      <c r="I84" s="102"/>
      <c r="J84" s="40"/>
      <c r="K84" s="41"/>
    </row>
    <row r="88" spans="2:12" s="6" customFormat="1" ht="7.5" customHeight="1">
      <c r="B88" s="42"/>
      <c r="C88" s="43"/>
      <c r="D88" s="43"/>
      <c r="E88" s="43"/>
      <c r="F88" s="43"/>
      <c r="G88" s="43"/>
      <c r="H88" s="43"/>
      <c r="I88" s="104"/>
      <c r="J88" s="43"/>
      <c r="K88" s="43"/>
      <c r="L88" s="44"/>
    </row>
    <row r="89" spans="2:12" s="6" customFormat="1" ht="37.5" customHeight="1">
      <c r="B89" s="24"/>
      <c r="C89" s="12" t="s">
        <v>127</v>
      </c>
      <c r="D89" s="25"/>
      <c r="E89" s="25"/>
      <c r="F89" s="25"/>
      <c r="G89" s="25"/>
      <c r="H89" s="25"/>
      <c r="J89" s="25"/>
      <c r="K89" s="25"/>
      <c r="L89" s="44"/>
    </row>
    <row r="90" spans="2:12" s="6" customFormat="1" ht="7.5" customHeight="1">
      <c r="B90" s="24"/>
      <c r="C90" s="25"/>
      <c r="D90" s="25"/>
      <c r="E90" s="25"/>
      <c r="F90" s="25"/>
      <c r="G90" s="25"/>
      <c r="H90" s="25"/>
      <c r="J90" s="25"/>
      <c r="K90" s="25"/>
      <c r="L90" s="44"/>
    </row>
    <row r="91" spans="2:12" s="6" customFormat="1" ht="15" customHeight="1">
      <c r="B91" s="24"/>
      <c r="C91" s="19" t="s">
        <v>16</v>
      </c>
      <c r="D91" s="25"/>
      <c r="E91" s="25"/>
      <c r="F91" s="25"/>
      <c r="G91" s="25"/>
      <c r="H91" s="25"/>
      <c r="J91" s="25"/>
      <c r="K91" s="25"/>
      <c r="L91" s="44"/>
    </row>
    <row r="92" spans="2:12" s="6" customFormat="1" ht="16.5" customHeight="1">
      <c r="B92" s="24"/>
      <c r="C92" s="25"/>
      <c r="D92" s="25"/>
      <c r="E92" s="313" t="str">
        <f>$E$7</f>
        <v>Oprava pavilonu C SOUE Plzeň</v>
      </c>
      <c r="F92" s="293"/>
      <c r="G92" s="293"/>
      <c r="H92" s="293"/>
      <c r="J92" s="25"/>
      <c r="K92" s="25"/>
      <c r="L92" s="44"/>
    </row>
    <row r="93" spans="2:12" s="6" customFormat="1" ht="15" customHeight="1">
      <c r="B93" s="24"/>
      <c r="C93" s="19" t="s">
        <v>93</v>
      </c>
      <c r="D93" s="25"/>
      <c r="E93" s="25"/>
      <c r="F93" s="25"/>
      <c r="G93" s="25"/>
      <c r="H93" s="25"/>
      <c r="J93" s="25"/>
      <c r="K93" s="25"/>
      <c r="L93" s="44"/>
    </row>
    <row r="94" spans="2:12" s="6" customFormat="1" ht="19.5" customHeight="1">
      <c r="B94" s="24"/>
      <c r="C94" s="25"/>
      <c r="D94" s="25"/>
      <c r="E94" s="290" t="str">
        <f>$E$9</f>
        <v>01 - Stavební objekt</v>
      </c>
      <c r="F94" s="293"/>
      <c r="G94" s="293"/>
      <c r="H94" s="293"/>
      <c r="J94" s="25"/>
      <c r="K94" s="25"/>
      <c r="L94" s="44"/>
    </row>
    <row r="95" spans="2:12" s="6" customFormat="1" ht="7.5" customHeight="1">
      <c r="B95" s="24"/>
      <c r="C95" s="25"/>
      <c r="D95" s="25"/>
      <c r="E95" s="25"/>
      <c r="F95" s="25"/>
      <c r="G95" s="25"/>
      <c r="H95" s="25"/>
      <c r="J95" s="25"/>
      <c r="K95" s="25"/>
      <c r="L95" s="44"/>
    </row>
    <row r="96" spans="2:12" s="6" customFormat="1" ht="18.75" customHeight="1">
      <c r="B96" s="24"/>
      <c r="C96" s="19" t="s">
        <v>23</v>
      </c>
      <c r="D96" s="25"/>
      <c r="E96" s="25"/>
      <c r="F96" s="17" t="str">
        <f>$F$12</f>
        <v>Plzeň</v>
      </c>
      <c r="G96" s="25"/>
      <c r="H96" s="25"/>
      <c r="I96" s="89" t="s">
        <v>25</v>
      </c>
      <c r="J96" s="53" t="str">
        <f>IF($J$12="","",$J$12)</f>
        <v>29.10.2014</v>
      </c>
      <c r="K96" s="25"/>
      <c r="L96" s="44"/>
    </row>
    <row r="97" spans="2:12" s="6" customFormat="1" ht="7.5" customHeight="1">
      <c r="B97" s="24"/>
      <c r="C97" s="25"/>
      <c r="D97" s="25"/>
      <c r="E97" s="25"/>
      <c r="F97" s="25"/>
      <c r="G97" s="25"/>
      <c r="H97" s="25"/>
      <c r="J97" s="25"/>
      <c r="K97" s="25"/>
      <c r="L97" s="44"/>
    </row>
    <row r="98" spans="2:12" s="6" customFormat="1" ht="15.75" customHeight="1">
      <c r="B98" s="24"/>
      <c r="C98" s="19" t="s">
        <v>31</v>
      </c>
      <c r="D98" s="25"/>
      <c r="E98" s="25"/>
      <c r="F98" s="17" t="str">
        <f>$E$15</f>
        <v>SOUE, Vejprnická 56, 318 00 Plzeň</v>
      </c>
      <c r="G98" s="25"/>
      <c r="H98" s="25"/>
      <c r="I98" s="89" t="s">
        <v>37</v>
      </c>
      <c r="J98" s="17" t="str">
        <f>$E$21</f>
        <v>L.Beneda, Čižická 279, 332 09 Štěnovice</v>
      </c>
      <c r="K98" s="25"/>
      <c r="L98" s="44"/>
    </row>
    <row r="99" spans="2:12" s="6" customFormat="1" ht="15" customHeight="1">
      <c r="B99" s="24"/>
      <c r="C99" s="19" t="s">
        <v>35</v>
      </c>
      <c r="D99" s="25"/>
      <c r="E99" s="25"/>
      <c r="F99" s="17">
        <f>IF($E$18="","",$E$18)</f>
      </c>
      <c r="G99" s="25"/>
      <c r="H99" s="25"/>
      <c r="J99" s="25"/>
      <c r="K99" s="25"/>
      <c r="L99" s="44"/>
    </row>
    <row r="100" spans="2:12" s="6" customFormat="1" ht="11.25" customHeight="1">
      <c r="B100" s="24"/>
      <c r="C100" s="25"/>
      <c r="D100" s="25"/>
      <c r="E100" s="25"/>
      <c r="F100" s="25"/>
      <c r="G100" s="25"/>
      <c r="H100" s="25"/>
      <c r="J100" s="25"/>
      <c r="K100" s="25"/>
      <c r="L100" s="44"/>
    </row>
    <row r="101" spans="2:20" s="122" customFormat="1" ht="30" customHeight="1">
      <c r="B101" s="123"/>
      <c r="C101" s="124" t="s">
        <v>128</v>
      </c>
      <c r="D101" s="125" t="s">
        <v>63</v>
      </c>
      <c r="E101" s="125" t="s">
        <v>59</v>
      </c>
      <c r="F101" s="125" t="s">
        <v>129</v>
      </c>
      <c r="G101" s="125" t="s">
        <v>130</v>
      </c>
      <c r="H101" s="125" t="s">
        <v>131</v>
      </c>
      <c r="I101" s="126" t="s">
        <v>132</v>
      </c>
      <c r="J101" s="125" t="s">
        <v>133</v>
      </c>
      <c r="K101" s="127" t="s">
        <v>134</v>
      </c>
      <c r="L101" s="128"/>
      <c r="M101" s="60" t="s">
        <v>135</v>
      </c>
      <c r="N101" s="61" t="s">
        <v>48</v>
      </c>
      <c r="O101" s="61" t="s">
        <v>136</v>
      </c>
      <c r="P101" s="61" t="s">
        <v>137</v>
      </c>
      <c r="Q101" s="61" t="s">
        <v>138</v>
      </c>
      <c r="R101" s="61" t="s">
        <v>139</v>
      </c>
      <c r="S101" s="61" t="s">
        <v>140</v>
      </c>
      <c r="T101" s="62" t="s">
        <v>141</v>
      </c>
    </row>
    <row r="102" spans="2:63" s="6" customFormat="1" ht="30" customHeight="1">
      <c r="B102" s="24"/>
      <c r="C102" s="67" t="s">
        <v>99</v>
      </c>
      <c r="D102" s="25"/>
      <c r="E102" s="25"/>
      <c r="F102" s="25"/>
      <c r="G102" s="25"/>
      <c r="H102" s="25"/>
      <c r="J102" s="129">
        <f>$BK$102</f>
        <v>0</v>
      </c>
      <c r="K102" s="25"/>
      <c r="L102" s="44"/>
      <c r="M102" s="64"/>
      <c r="N102" s="65"/>
      <c r="O102" s="65"/>
      <c r="P102" s="130">
        <f>$P$103+$P$772</f>
        <v>0</v>
      </c>
      <c r="Q102" s="65"/>
      <c r="R102" s="130">
        <f>$R$103+$R$772</f>
        <v>231.28057043</v>
      </c>
      <c r="S102" s="65"/>
      <c r="T102" s="131">
        <f>$T$103+$T$772</f>
        <v>227.66172389000002</v>
      </c>
      <c r="AT102" s="6" t="s">
        <v>77</v>
      </c>
      <c r="AU102" s="6" t="s">
        <v>100</v>
      </c>
      <c r="BK102" s="132">
        <f>$BK$103+$BK$772</f>
        <v>0</v>
      </c>
    </row>
    <row r="103" spans="2:63" s="133" customFormat="1" ht="37.5" customHeight="1">
      <c r="B103" s="134"/>
      <c r="C103" s="135"/>
      <c r="D103" s="135" t="s">
        <v>77</v>
      </c>
      <c r="E103" s="136" t="s">
        <v>142</v>
      </c>
      <c r="F103" s="136" t="s">
        <v>143</v>
      </c>
      <c r="G103" s="135"/>
      <c r="H103" s="135"/>
      <c r="J103" s="137">
        <f>$BK$103</f>
        <v>0</v>
      </c>
      <c r="K103" s="135"/>
      <c r="L103" s="138"/>
      <c r="M103" s="139"/>
      <c r="N103" s="135"/>
      <c r="O103" s="135"/>
      <c r="P103" s="140">
        <f>$P$104+$P$242+$P$245+$P$480+$P$513+$P$518+$P$534+$P$759+$P$769</f>
        <v>0</v>
      </c>
      <c r="Q103" s="135"/>
      <c r="R103" s="140">
        <f>$R$104+$R$242+$R$245+$R$480+$R$513+$R$518+$R$534+$R$759+$R$769</f>
        <v>184.03086523000002</v>
      </c>
      <c r="S103" s="135"/>
      <c r="T103" s="141">
        <f>$T$104+$T$242+$T$245+$T$480+$T$513+$T$518+$T$534+$T$759+$T$769</f>
        <v>226.33823965000002</v>
      </c>
      <c r="AR103" s="142" t="s">
        <v>22</v>
      </c>
      <c r="AT103" s="142" t="s">
        <v>77</v>
      </c>
      <c r="AU103" s="142" t="s">
        <v>78</v>
      </c>
      <c r="AY103" s="142" t="s">
        <v>144</v>
      </c>
      <c r="BK103" s="143">
        <f>$BK$104+$BK$242+$BK$245+$BK$480+$BK$513+$BK$518+$BK$534+$BK$759+$BK$769</f>
        <v>0</v>
      </c>
    </row>
    <row r="104" spans="2:63" s="133" customFormat="1" ht="21" customHeight="1">
      <c r="B104" s="134"/>
      <c r="C104" s="135"/>
      <c r="D104" s="135" t="s">
        <v>77</v>
      </c>
      <c r="E104" s="144" t="s">
        <v>145</v>
      </c>
      <c r="F104" s="144" t="s">
        <v>146</v>
      </c>
      <c r="G104" s="135"/>
      <c r="H104" s="135"/>
      <c r="J104" s="145">
        <f>$BK$104</f>
        <v>0</v>
      </c>
      <c r="K104" s="135"/>
      <c r="L104" s="138"/>
      <c r="M104" s="139"/>
      <c r="N104" s="135"/>
      <c r="O104" s="135"/>
      <c r="P104" s="140">
        <f>SUM($P$105:$P$241)</f>
        <v>0</v>
      </c>
      <c r="Q104" s="135"/>
      <c r="R104" s="140">
        <f>SUM($R$105:$R$241)</f>
        <v>62.17608577</v>
      </c>
      <c r="S104" s="135"/>
      <c r="T104" s="141">
        <f>SUM($T$105:$T$241)</f>
        <v>0</v>
      </c>
      <c r="AR104" s="142" t="s">
        <v>22</v>
      </c>
      <c r="AT104" s="142" t="s">
        <v>77</v>
      </c>
      <c r="AU104" s="142" t="s">
        <v>22</v>
      </c>
      <c r="AY104" s="142" t="s">
        <v>144</v>
      </c>
      <c r="BK104" s="143">
        <f>SUM($BK$105:$BK$241)</f>
        <v>0</v>
      </c>
    </row>
    <row r="105" spans="2:65" s="6" customFormat="1" ht="15.75" customHeight="1">
      <c r="B105" s="24"/>
      <c r="C105" s="146" t="s">
        <v>22</v>
      </c>
      <c r="D105" s="146" t="s">
        <v>147</v>
      </c>
      <c r="E105" s="147" t="s">
        <v>148</v>
      </c>
      <c r="F105" s="148" t="s">
        <v>149</v>
      </c>
      <c r="G105" s="149" t="s">
        <v>150</v>
      </c>
      <c r="H105" s="150">
        <v>21</v>
      </c>
      <c r="I105" s="151"/>
      <c r="J105" s="152">
        <f>ROUND($I$105*$H$105,2)</f>
        <v>0</v>
      </c>
      <c r="K105" s="148" t="s">
        <v>151</v>
      </c>
      <c r="L105" s="44"/>
      <c r="M105" s="153"/>
      <c r="N105" s="154" t="s">
        <v>49</v>
      </c>
      <c r="O105" s="25"/>
      <c r="P105" s="155">
        <f>$O$105*$H$105</f>
        <v>0</v>
      </c>
      <c r="Q105" s="155">
        <v>0.02684</v>
      </c>
      <c r="R105" s="155">
        <f>$Q$105*$H$105</f>
        <v>0.56364</v>
      </c>
      <c r="S105" s="155">
        <v>0</v>
      </c>
      <c r="T105" s="156">
        <f>$S$105*$H$105</f>
        <v>0</v>
      </c>
      <c r="AR105" s="90" t="s">
        <v>152</v>
      </c>
      <c r="AT105" s="90" t="s">
        <v>147</v>
      </c>
      <c r="AU105" s="90" t="s">
        <v>86</v>
      </c>
      <c r="AY105" s="6" t="s">
        <v>144</v>
      </c>
      <c r="BE105" s="157">
        <f>IF($N$105="základní",$J$105,0)</f>
        <v>0</v>
      </c>
      <c r="BF105" s="157">
        <f>IF($N$105="snížená",$J$105,0)</f>
        <v>0</v>
      </c>
      <c r="BG105" s="157">
        <f>IF($N$105="zákl. přenesená",$J$105,0)</f>
        <v>0</v>
      </c>
      <c r="BH105" s="157">
        <f>IF($N$105="sníž. přenesená",$J$105,0)</f>
        <v>0</v>
      </c>
      <c r="BI105" s="157">
        <f>IF($N$105="nulová",$J$105,0)</f>
        <v>0</v>
      </c>
      <c r="BJ105" s="90" t="s">
        <v>22</v>
      </c>
      <c r="BK105" s="157">
        <f>ROUND($I$105*$H$105,2)</f>
        <v>0</v>
      </c>
      <c r="BL105" s="90" t="s">
        <v>152</v>
      </c>
      <c r="BM105" s="90" t="s">
        <v>153</v>
      </c>
    </row>
    <row r="106" spans="2:47" s="6" customFormat="1" ht="27" customHeight="1">
      <c r="B106" s="24"/>
      <c r="C106" s="25"/>
      <c r="D106" s="158" t="s">
        <v>154</v>
      </c>
      <c r="E106" s="25"/>
      <c r="F106" s="159" t="s">
        <v>155</v>
      </c>
      <c r="G106" s="25"/>
      <c r="H106" s="25"/>
      <c r="J106" s="25"/>
      <c r="K106" s="25"/>
      <c r="L106" s="44"/>
      <c r="M106" s="57"/>
      <c r="N106" s="25"/>
      <c r="O106" s="25"/>
      <c r="P106" s="25"/>
      <c r="Q106" s="25"/>
      <c r="R106" s="25"/>
      <c r="S106" s="25"/>
      <c r="T106" s="58"/>
      <c r="AT106" s="6" t="s">
        <v>154</v>
      </c>
      <c r="AU106" s="6" t="s">
        <v>86</v>
      </c>
    </row>
    <row r="107" spans="2:51" s="6" customFormat="1" ht="15.75" customHeight="1">
      <c r="B107" s="160"/>
      <c r="C107" s="161"/>
      <c r="D107" s="162" t="s">
        <v>156</v>
      </c>
      <c r="E107" s="161"/>
      <c r="F107" s="163" t="s">
        <v>157</v>
      </c>
      <c r="G107" s="161"/>
      <c r="H107" s="164">
        <v>21</v>
      </c>
      <c r="J107" s="161"/>
      <c r="K107" s="161"/>
      <c r="L107" s="165"/>
      <c r="M107" s="166"/>
      <c r="N107" s="161"/>
      <c r="O107" s="161"/>
      <c r="P107" s="161"/>
      <c r="Q107" s="161"/>
      <c r="R107" s="161"/>
      <c r="S107" s="161"/>
      <c r="T107" s="167"/>
      <c r="AT107" s="168" t="s">
        <v>156</v>
      </c>
      <c r="AU107" s="168" t="s">
        <v>86</v>
      </c>
      <c r="AV107" s="168" t="s">
        <v>86</v>
      </c>
      <c r="AW107" s="168" t="s">
        <v>100</v>
      </c>
      <c r="AX107" s="168" t="s">
        <v>78</v>
      </c>
      <c r="AY107" s="168" t="s">
        <v>144</v>
      </c>
    </row>
    <row r="108" spans="2:65" s="6" customFormat="1" ht="15.75" customHeight="1">
      <c r="B108" s="24"/>
      <c r="C108" s="146" t="s">
        <v>86</v>
      </c>
      <c r="D108" s="146" t="s">
        <v>147</v>
      </c>
      <c r="E108" s="147" t="s">
        <v>158</v>
      </c>
      <c r="F108" s="148" t="s">
        <v>159</v>
      </c>
      <c r="G108" s="149" t="s">
        <v>150</v>
      </c>
      <c r="H108" s="150">
        <v>2</v>
      </c>
      <c r="I108" s="151"/>
      <c r="J108" s="152">
        <f>ROUND($I$108*$H$108,2)</f>
        <v>0</v>
      </c>
      <c r="K108" s="148" t="s">
        <v>151</v>
      </c>
      <c r="L108" s="44"/>
      <c r="M108" s="153"/>
      <c r="N108" s="154" t="s">
        <v>49</v>
      </c>
      <c r="O108" s="25"/>
      <c r="P108" s="155">
        <f>$O$108*$H$108</f>
        <v>0</v>
      </c>
      <c r="Q108" s="155">
        <v>0.04026</v>
      </c>
      <c r="R108" s="155">
        <f>$Q$108*$H$108</f>
        <v>0.08052</v>
      </c>
      <c r="S108" s="155">
        <v>0</v>
      </c>
      <c r="T108" s="156">
        <f>$S$108*$H$108</f>
        <v>0</v>
      </c>
      <c r="AR108" s="90" t="s">
        <v>152</v>
      </c>
      <c r="AT108" s="90" t="s">
        <v>147</v>
      </c>
      <c r="AU108" s="90" t="s">
        <v>86</v>
      </c>
      <c r="AY108" s="6" t="s">
        <v>144</v>
      </c>
      <c r="BE108" s="157">
        <f>IF($N$108="základní",$J$108,0)</f>
        <v>0</v>
      </c>
      <c r="BF108" s="157">
        <f>IF($N$108="snížená",$J$108,0)</f>
        <v>0</v>
      </c>
      <c r="BG108" s="157">
        <f>IF($N$108="zákl. přenesená",$J$108,0)</f>
        <v>0</v>
      </c>
      <c r="BH108" s="157">
        <f>IF($N$108="sníž. přenesená",$J$108,0)</f>
        <v>0</v>
      </c>
      <c r="BI108" s="157">
        <f>IF($N$108="nulová",$J$108,0)</f>
        <v>0</v>
      </c>
      <c r="BJ108" s="90" t="s">
        <v>22</v>
      </c>
      <c r="BK108" s="157">
        <f>ROUND($I$108*$H$108,2)</f>
        <v>0</v>
      </c>
      <c r="BL108" s="90" t="s">
        <v>152</v>
      </c>
      <c r="BM108" s="90" t="s">
        <v>160</v>
      </c>
    </row>
    <row r="109" spans="2:47" s="6" customFormat="1" ht="27" customHeight="1">
      <c r="B109" s="24"/>
      <c r="C109" s="25"/>
      <c r="D109" s="158" t="s">
        <v>154</v>
      </c>
      <c r="E109" s="25"/>
      <c r="F109" s="159" t="s">
        <v>161</v>
      </c>
      <c r="G109" s="25"/>
      <c r="H109" s="25"/>
      <c r="J109" s="25"/>
      <c r="K109" s="25"/>
      <c r="L109" s="44"/>
      <c r="M109" s="57"/>
      <c r="N109" s="25"/>
      <c r="O109" s="25"/>
      <c r="P109" s="25"/>
      <c r="Q109" s="25"/>
      <c r="R109" s="25"/>
      <c r="S109" s="25"/>
      <c r="T109" s="58"/>
      <c r="AT109" s="6" t="s">
        <v>154</v>
      </c>
      <c r="AU109" s="6" t="s">
        <v>86</v>
      </c>
    </row>
    <row r="110" spans="2:65" s="6" customFormat="1" ht="15.75" customHeight="1">
      <c r="B110" s="24"/>
      <c r="C110" s="146" t="s">
        <v>145</v>
      </c>
      <c r="D110" s="146" t="s">
        <v>147</v>
      </c>
      <c r="E110" s="147" t="s">
        <v>162</v>
      </c>
      <c r="F110" s="148" t="s">
        <v>163</v>
      </c>
      <c r="G110" s="149" t="s">
        <v>164</v>
      </c>
      <c r="H110" s="150">
        <v>0.083</v>
      </c>
      <c r="I110" s="151"/>
      <c r="J110" s="152">
        <f>ROUND($I$110*$H$110,2)</f>
        <v>0</v>
      </c>
      <c r="K110" s="148" t="s">
        <v>151</v>
      </c>
      <c r="L110" s="44"/>
      <c r="M110" s="153"/>
      <c r="N110" s="154" t="s">
        <v>49</v>
      </c>
      <c r="O110" s="25"/>
      <c r="P110" s="155">
        <f>$O$110*$H$110</f>
        <v>0</v>
      </c>
      <c r="Q110" s="155">
        <v>1.94302</v>
      </c>
      <c r="R110" s="155">
        <f>$Q$110*$H$110</f>
        <v>0.16127066</v>
      </c>
      <c r="S110" s="155">
        <v>0</v>
      </c>
      <c r="T110" s="156">
        <f>$S$110*$H$110</f>
        <v>0</v>
      </c>
      <c r="AR110" s="90" t="s">
        <v>152</v>
      </c>
      <c r="AT110" s="90" t="s">
        <v>147</v>
      </c>
      <c r="AU110" s="90" t="s">
        <v>86</v>
      </c>
      <c r="AY110" s="6" t="s">
        <v>144</v>
      </c>
      <c r="BE110" s="157">
        <f>IF($N$110="základní",$J$110,0)</f>
        <v>0</v>
      </c>
      <c r="BF110" s="157">
        <f>IF($N$110="snížená",$J$110,0)</f>
        <v>0</v>
      </c>
      <c r="BG110" s="157">
        <f>IF($N$110="zákl. přenesená",$J$110,0)</f>
        <v>0</v>
      </c>
      <c r="BH110" s="157">
        <f>IF($N$110="sníž. přenesená",$J$110,0)</f>
        <v>0</v>
      </c>
      <c r="BI110" s="157">
        <f>IF($N$110="nulová",$J$110,0)</f>
        <v>0</v>
      </c>
      <c r="BJ110" s="90" t="s">
        <v>22</v>
      </c>
      <c r="BK110" s="157">
        <f>ROUND($I$110*$H$110,2)</f>
        <v>0</v>
      </c>
      <c r="BL110" s="90" t="s">
        <v>152</v>
      </c>
      <c r="BM110" s="90" t="s">
        <v>165</v>
      </c>
    </row>
    <row r="111" spans="2:47" s="6" customFormat="1" ht="16.5" customHeight="1">
      <c r="B111" s="24"/>
      <c r="C111" s="25"/>
      <c r="D111" s="158" t="s">
        <v>154</v>
      </c>
      <c r="E111" s="25"/>
      <c r="F111" s="159" t="s">
        <v>166</v>
      </c>
      <c r="G111" s="25"/>
      <c r="H111" s="25"/>
      <c r="J111" s="25"/>
      <c r="K111" s="25"/>
      <c r="L111" s="44"/>
      <c r="M111" s="57"/>
      <c r="N111" s="25"/>
      <c r="O111" s="25"/>
      <c r="P111" s="25"/>
      <c r="Q111" s="25"/>
      <c r="R111" s="25"/>
      <c r="S111" s="25"/>
      <c r="T111" s="58"/>
      <c r="AT111" s="6" t="s">
        <v>154</v>
      </c>
      <c r="AU111" s="6" t="s">
        <v>86</v>
      </c>
    </row>
    <row r="112" spans="2:51" s="6" customFormat="1" ht="15.75" customHeight="1">
      <c r="B112" s="160"/>
      <c r="C112" s="161"/>
      <c r="D112" s="162" t="s">
        <v>156</v>
      </c>
      <c r="E112" s="161"/>
      <c r="F112" s="163" t="s">
        <v>167</v>
      </c>
      <c r="G112" s="161"/>
      <c r="H112" s="164">
        <v>0.083</v>
      </c>
      <c r="J112" s="161"/>
      <c r="K112" s="161"/>
      <c r="L112" s="165"/>
      <c r="M112" s="166"/>
      <c r="N112" s="161"/>
      <c r="O112" s="161"/>
      <c r="P112" s="161"/>
      <c r="Q112" s="161"/>
      <c r="R112" s="161"/>
      <c r="S112" s="161"/>
      <c r="T112" s="167"/>
      <c r="AT112" s="168" t="s">
        <v>156</v>
      </c>
      <c r="AU112" s="168" t="s">
        <v>86</v>
      </c>
      <c r="AV112" s="168" t="s">
        <v>86</v>
      </c>
      <c r="AW112" s="168" t="s">
        <v>100</v>
      </c>
      <c r="AX112" s="168" t="s">
        <v>78</v>
      </c>
      <c r="AY112" s="168" t="s">
        <v>144</v>
      </c>
    </row>
    <row r="113" spans="2:65" s="6" customFormat="1" ht="15.75" customHeight="1">
      <c r="B113" s="24"/>
      <c r="C113" s="146" t="s">
        <v>152</v>
      </c>
      <c r="D113" s="146" t="s">
        <v>147</v>
      </c>
      <c r="E113" s="147" t="s">
        <v>168</v>
      </c>
      <c r="F113" s="148" t="s">
        <v>169</v>
      </c>
      <c r="G113" s="149" t="s">
        <v>170</v>
      </c>
      <c r="H113" s="150">
        <v>0.822</v>
      </c>
      <c r="I113" s="151"/>
      <c r="J113" s="152">
        <f>ROUND($I$113*$H$113,2)</f>
        <v>0</v>
      </c>
      <c r="K113" s="148" t="s">
        <v>151</v>
      </c>
      <c r="L113" s="44"/>
      <c r="M113" s="153"/>
      <c r="N113" s="154" t="s">
        <v>49</v>
      </c>
      <c r="O113" s="25"/>
      <c r="P113" s="155">
        <f>$O$113*$H$113</f>
        <v>0</v>
      </c>
      <c r="Q113" s="155">
        <v>1.09</v>
      </c>
      <c r="R113" s="155">
        <f>$Q$113*$H$113</f>
        <v>0.89598</v>
      </c>
      <c r="S113" s="155">
        <v>0</v>
      </c>
      <c r="T113" s="156">
        <f>$S$113*$H$113</f>
        <v>0</v>
      </c>
      <c r="AR113" s="90" t="s">
        <v>152</v>
      </c>
      <c r="AT113" s="90" t="s">
        <v>147</v>
      </c>
      <c r="AU113" s="90" t="s">
        <v>86</v>
      </c>
      <c r="AY113" s="6" t="s">
        <v>144</v>
      </c>
      <c r="BE113" s="157">
        <f>IF($N$113="základní",$J$113,0)</f>
        <v>0</v>
      </c>
      <c r="BF113" s="157">
        <f>IF($N$113="snížená",$J$113,0)</f>
        <v>0</v>
      </c>
      <c r="BG113" s="157">
        <f>IF($N$113="zákl. přenesená",$J$113,0)</f>
        <v>0</v>
      </c>
      <c r="BH113" s="157">
        <f>IF($N$113="sníž. přenesená",$J$113,0)</f>
        <v>0</v>
      </c>
      <c r="BI113" s="157">
        <f>IF($N$113="nulová",$J$113,0)</f>
        <v>0</v>
      </c>
      <c r="BJ113" s="90" t="s">
        <v>22</v>
      </c>
      <c r="BK113" s="157">
        <f>ROUND($I$113*$H$113,2)</f>
        <v>0</v>
      </c>
      <c r="BL113" s="90" t="s">
        <v>152</v>
      </c>
      <c r="BM113" s="90" t="s">
        <v>171</v>
      </c>
    </row>
    <row r="114" spans="2:47" s="6" customFormat="1" ht="16.5" customHeight="1">
      <c r="B114" s="24"/>
      <c r="C114" s="25"/>
      <c r="D114" s="158" t="s">
        <v>154</v>
      </c>
      <c r="E114" s="25"/>
      <c r="F114" s="159" t="s">
        <v>172</v>
      </c>
      <c r="G114" s="25"/>
      <c r="H114" s="25"/>
      <c r="J114" s="25"/>
      <c r="K114" s="25"/>
      <c r="L114" s="44"/>
      <c r="M114" s="57"/>
      <c r="N114" s="25"/>
      <c r="O114" s="25"/>
      <c r="P114" s="25"/>
      <c r="Q114" s="25"/>
      <c r="R114" s="25"/>
      <c r="S114" s="25"/>
      <c r="T114" s="58"/>
      <c r="AT114" s="6" t="s">
        <v>154</v>
      </c>
      <c r="AU114" s="6" t="s">
        <v>86</v>
      </c>
    </row>
    <row r="115" spans="2:51" s="6" customFormat="1" ht="15.75" customHeight="1">
      <c r="B115" s="169"/>
      <c r="C115" s="170"/>
      <c r="D115" s="162" t="s">
        <v>156</v>
      </c>
      <c r="E115" s="170"/>
      <c r="F115" s="171" t="s">
        <v>173</v>
      </c>
      <c r="G115" s="170"/>
      <c r="H115" s="170"/>
      <c r="J115" s="170"/>
      <c r="K115" s="170"/>
      <c r="L115" s="172"/>
      <c r="M115" s="173"/>
      <c r="N115" s="170"/>
      <c r="O115" s="170"/>
      <c r="P115" s="170"/>
      <c r="Q115" s="170"/>
      <c r="R115" s="170"/>
      <c r="S115" s="170"/>
      <c r="T115" s="174"/>
      <c r="AT115" s="175" t="s">
        <v>156</v>
      </c>
      <c r="AU115" s="175" t="s">
        <v>86</v>
      </c>
      <c r="AV115" s="175" t="s">
        <v>22</v>
      </c>
      <c r="AW115" s="175" t="s">
        <v>100</v>
      </c>
      <c r="AX115" s="175" t="s">
        <v>78</v>
      </c>
      <c r="AY115" s="175" t="s">
        <v>144</v>
      </c>
    </row>
    <row r="116" spans="2:51" s="6" customFormat="1" ht="15.75" customHeight="1">
      <c r="B116" s="169"/>
      <c r="C116" s="170"/>
      <c r="D116" s="162" t="s">
        <v>156</v>
      </c>
      <c r="E116" s="170"/>
      <c r="F116" s="171" t="s">
        <v>174</v>
      </c>
      <c r="G116" s="170"/>
      <c r="H116" s="170"/>
      <c r="J116" s="170"/>
      <c r="K116" s="170"/>
      <c r="L116" s="172"/>
      <c r="M116" s="173"/>
      <c r="N116" s="170"/>
      <c r="O116" s="170"/>
      <c r="P116" s="170"/>
      <c r="Q116" s="170"/>
      <c r="R116" s="170"/>
      <c r="S116" s="170"/>
      <c r="T116" s="174"/>
      <c r="AT116" s="175" t="s">
        <v>156</v>
      </c>
      <c r="AU116" s="175" t="s">
        <v>86</v>
      </c>
      <c r="AV116" s="175" t="s">
        <v>22</v>
      </c>
      <c r="AW116" s="175" t="s">
        <v>100</v>
      </c>
      <c r="AX116" s="175" t="s">
        <v>78</v>
      </c>
      <c r="AY116" s="175" t="s">
        <v>144</v>
      </c>
    </row>
    <row r="117" spans="2:51" s="6" customFormat="1" ht="15.75" customHeight="1">
      <c r="B117" s="160"/>
      <c r="C117" s="161"/>
      <c r="D117" s="162" t="s">
        <v>156</v>
      </c>
      <c r="E117" s="161"/>
      <c r="F117" s="163" t="s">
        <v>175</v>
      </c>
      <c r="G117" s="161"/>
      <c r="H117" s="164">
        <v>0.196</v>
      </c>
      <c r="J117" s="161"/>
      <c r="K117" s="161"/>
      <c r="L117" s="165"/>
      <c r="M117" s="166"/>
      <c r="N117" s="161"/>
      <c r="O117" s="161"/>
      <c r="P117" s="161"/>
      <c r="Q117" s="161"/>
      <c r="R117" s="161"/>
      <c r="S117" s="161"/>
      <c r="T117" s="167"/>
      <c r="AT117" s="168" t="s">
        <v>156</v>
      </c>
      <c r="AU117" s="168" t="s">
        <v>86</v>
      </c>
      <c r="AV117" s="168" t="s">
        <v>86</v>
      </c>
      <c r="AW117" s="168" t="s">
        <v>100</v>
      </c>
      <c r="AX117" s="168" t="s">
        <v>78</v>
      </c>
      <c r="AY117" s="168" t="s">
        <v>144</v>
      </c>
    </row>
    <row r="118" spans="2:51" s="6" customFormat="1" ht="15.75" customHeight="1">
      <c r="B118" s="169"/>
      <c r="C118" s="170"/>
      <c r="D118" s="162" t="s">
        <v>156</v>
      </c>
      <c r="E118" s="170"/>
      <c r="F118" s="171" t="s">
        <v>176</v>
      </c>
      <c r="G118" s="170"/>
      <c r="H118" s="170"/>
      <c r="J118" s="170"/>
      <c r="K118" s="170"/>
      <c r="L118" s="172"/>
      <c r="M118" s="173"/>
      <c r="N118" s="170"/>
      <c r="O118" s="170"/>
      <c r="P118" s="170"/>
      <c r="Q118" s="170"/>
      <c r="R118" s="170"/>
      <c r="S118" s="170"/>
      <c r="T118" s="174"/>
      <c r="AT118" s="175" t="s">
        <v>156</v>
      </c>
      <c r="AU118" s="175" t="s">
        <v>86</v>
      </c>
      <c r="AV118" s="175" t="s">
        <v>22</v>
      </c>
      <c r="AW118" s="175" t="s">
        <v>100</v>
      </c>
      <c r="AX118" s="175" t="s">
        <v>78</v>
      </c>
      <c r="AY118" s="175" t="s">
        <v>144</v>
      </c>
    </row>
    <row r="119" spans="2:51" s="6" customFormat="1" ht="15.75" customHeight="1">
      <c r="B119" s="160"/>
      <c r="C119" s="161"/>
      <c r="D119" s="162" t="s">
        <v>156</v>
      </c>
      <c r="E119" s="161"/>
      <c r="F119" s="163" t="s">
        <v>177</v>
      </c>
      <c r="G119" s="161"/>
      <c r="H119" s="164">
        <v>0.229</v>
      </c>
      <c r="J119" s="161"/>
      <c r="K119" s="161"/>
      <c r="L119" s="165"/>
      <c r="M119" s="166"/>
      <c r="N119" s="161"/>
      <c r="O119" s="161"/>
      <c r="P119" s="161"/>
      <c r="Q119" s="161"/>
      <c r="R119" s="161"/>
      <c r="S119" s="161"/>
      <c r="T119" s="167"/>
      <c r="AT119" s="168" t="s">
        <v>156</v>
      </c>
      <c r="AU119" s="168" t="s">
        <v>86</v>
      </c>
      <c r="AV119" s="168" t="s">
        <v>86</v>
      </c>
      <c r="AW119" s="168" t="s">
        <v>100</v>
      </c>
      <c r="AX119" s="168" t="s">
        <v>78</v>
      </c>
      <c r="AY119" s="168" t="s">
        <v>144</v>
      </c>
    </row>
    <row r="120" spans="2:51" s="6" customFormat="1" ht="15.75" customHeight="1">
      <c r="B120" s="169"/>
      <c r="C120" s="170"/>
      <c r="D120" s="162" t="s">
        <v>156</v>
      </c>
      <c r="E120" s="170"/>
      <c r="F120" s="171" t="s">
        <v>178</v>
      </c>
      <c r="G120" s="170"/>
      <c r="H120" s="170"/>
      <c r="J120" s="170"/>
      <c r="K120" s="170"/>
      <c r="L120" s="172"/>
      <c r="M120" s="173"/>
      <c r="N120" s="170"/>
      <c r="O120" s="170"/>
      <c r="P120" s="170"/>
      <c r="Q120" s="170"/>
      <c r="R120" s="170"/>
      <c r="S120" s="170"/>
      <c r="T120" s="174"/>
      <c r="AT120" s="175" t="s">
        <v>156</v>
      </c>
      <c r="AU120" s="175" t="s">
        <v>86</v>
      </c>
      <c r="AV120" s="175" t="s">
        <v>22</v>
      </c>
      <c r="AW120" s="175" t="s">
        <v>100</v>
      </c>
      <c r="AX120" s="175" t="s">
        <v>78</v>
      </c>
      <c r="AY120" s="175" t="s">
        <v>144</v>
      </c>
    </row>
    <row r="121" spans="2:51" s="6" customFormat="1" ht="15.75" customHeight="1">
      <c r="B121" s="160"/>
      <c r="C121" s="161"/>
      <c r="D121" s="162" t="s">
        <v>156</v>
      </c>
      <c r="E121" s="161"/>
      <c r="F121" s="163" t="s">
        <v>179</v>
      </c>
      <c r="G121" s="161"/>
      <c r="H121" s="164">
        <v>0.214</v>
      </c>
      <c r="J121" s="161"/>
      <c r="K121" s="161"/>
      <c r="L121" s="165"/>
      <c r="M121" s="166"/>
      <c r="N121" s="161"/>
      <c r="O121" s="161"/>
      <c r="P121" s="161"/>
      <c r="Q121" s="161"/>
      <c r="R121" s="161"/>
      <c r="S121" s="161"/>
      <c r="T121" s="167"/>
      <c r="AT121" s="168" t="s">
        <v>156</v>
      </c>
      <c r="AU121" s="168" t="s">
        <v>86</v>
      </c>
      <c r="AV121" s="168" t="s">
        <v>86</v>
      </c>
      <c r="AW121" s="168" t="s">
        <v>100</v>
      </c>
      <c r="AX121" s="168" t="s">
        <v>78</v>
      </c>
      <c r="AY121" s="168" t="s">
        <v>144</v>
      </c>
    </row>
    <row r="122" spans="2:51" s="6" customFormat="1" ht="15.75" customHeight="1">
      <c r="B122" s="169"/>
      <c r="C122" s="170"/>
      <c r="D122" s="162" t="s">
        <v>156</v>
      </c>
      <c r="E122" s="170"/>
      <c r="F122" s="171" t="s">
        <v>180</v>
      </c>
      <c r="G122" s="170"/>
      <c r="H122" s="170"/>
      <c r="J122" s="170"/>
      <c r="K122" s="170"/>
      <c r="L122" s="172"/>
      <c r="M122" s="173"/>
      <c r="N122" s="170"/>
      <c r="O122" s="170"/>
      <c r="P122" s="170"/>
      <c r="Q122" s="170"/>
      <c r="R122" s="170"/>
      <c r="S122" s="170"/>
      <c r="T122" s="174"/>
      <c r="AT122" s="175" t="s">
        <v>156</v>
      </c>
      <c r="AU122" s="175" t="s">
        <v>86</v>
      </c>
      <c r="AV122" s="175" t="s">
        <v>22</v>
      </c>
      <c r="AW122" s="175" t="s">
        <v>100</v>
      </c>
      <c r="AX122" s="175" t="s">
        <v>78</v>
      </c>
      <c r="AY122" s="175" t="s">
        <v>144</v>
      </c>
    </row>
    <row r="123" spans="2:51" s="6" customFormat="1" ht="15.75" customHeight="1">
      <c r="B123" s="169"/>
      <c r="C123" s="170"/>
      <c r="D123" s="162" t="s">
        <v>156</v>
      </c>
      <c r="E123" s="170"/>
      <c r="F123" s="171" t="s">
        <v>174</v>
      </c>
      <c r="G123" s="170"/>
      <c r="H123" s="170"/>
      <c r="J123" s="170"/>
      <c r="K123" s="170"/>
      <c r="L123" s="172"/>
      <c r="M123" s="173"/>
      <c r="N123" s="170"/>
      <c r="O123" s="170"/>
      <c r="P123" s="170"/>
      <c r="Q123" s="170"/>
      <c r="R123" s="170"/>
      <c r="S123" s="170"/>
      <c r="T123" s="174"/>
      <c r="AT123" s="175" t="s">
        <v>156</v>
      </c>
      <c r="AU123" s="175" t="s">
        <v>86</v>
      </c>
      <c r="AV123" s="175" t="s">
        <v>22</v>
      </c>
      <c r="AW123" s="175" t="s">
        <v>100</v>
      </c>
      <c r="AX123" s="175" t="s">
        <v>78</v>
      </c>
      <c r="AY123" s="175" t="s">
        <v>144</v>
      </c>
    </row>
    <row r="124" spans="2:51" s="6" customFormat="1" ht="15.75" customHeight="1">
      <c r="B124" s="160"/>
      <c r="C124" s="161"/>
      <c r="D124" s="162" t="s">
        <v>156</v>
      </c>
      <c r="E124" s="161"/>
      <c r="F124" s="163" t="s">
        <v>181</v>
      </c>
      <c r="G124" s="161"/>
      <c r="H124" s="164">
        <v>0.061</v>
      </c>
      <c r="J124" s="161"/>
      <c r="K124" s="161"/>
      <c r="L124" s="165"/>
      <c r="M124" s="166"/>
      <c r="N124" s="161"/>
      <c r="O124" s="161"/>
      <c r="P124" s="161"/>
      <c r="Q124" s="161"/>
      <c r="R124" s="161"/>
      <c r="S124" s="161"/>
      <c r="T124" s="167"/>
      <c r="AT124" s="168" t="s">
        <v>156</v>
      </c>
      <c r="AU124" s="168" t="s">
        <v>86</v>
      </c>
      <c r="AV124" s="168" t="s">
        <v>86</v>
      </c>
      <c r="AW124" s="168" t="s">
        <v>100</v>
      </c>
      <c r="AX124" s="168" t="s">
        <v>78</v>
      </c>
      <c r="AY124" s="168" t="s">
        <v>144</v>
      </c>
    </row>
    <row r="125" spans="2:51" s="6" customFormat="1" ht="15.75" customHeight="1">
      <c r="B125" s="169"/>
      <c r="C125" s="170"/>
      <c r="D125" s="162" t="s">
        <v>156</v>
      </c>
      <c r="E125" s="170"/>
      <c r="F125" s="171" t="s">
        <v>176</v>
      </c>
      <c r="G125" s="170"/>
      <c r="H125" s="170"/>
      <c r="J125" s="170"/>
      <c r="K125" s="170"/>
      <c r="L125" s="172"/>
      <c r="M125" s="173"/>
      <c r="N125" s="170"/>
      <c r="O125" s="170"/>
      <c r="P125" s="170"/>
      <c r="Q125" s="170"/>
      <c r="R125" s="170"/>
      <c r="S125" s="170"/>
      <c r="T125" s="174"/>
      <c r="AT125" s="175" t="s">
        <v>156</v>
      </c>
      <c r="AU125" s="175" t="s">
        <v>86</v>
      </c>
      <c r="AV125" s="175" t="s">
        <v>22</v>
      </c>
      <c r="AW125" s="175" t="s">
        <v>100</v>
      </c>
      <c r="AX125" s="175" t="s">
        <v>78</v>
      </c>
      <c r="AY125" s="175" t="s">
        <v>144</v>
      </c>
    </row>
    <row r="126" spans="2:51" s="6" customFormat="1" ht="15.75" customHeight="1">
      <c r="B126" s="160"/>
      <c r="C126" s="161"/>
      <c r="D126" s="162" t="s">
        <v>156</v>
      </c>
      <c r="E126" s="161"/>
      <c r="F126" s="163" t="s">
        <v>181</v>
      </c>
      <c r="G126" s="161"/>
      <c r="H126" s="164">
        <v>0.061</v>
      </c>
      <c r="J126" s="161"/>
      <c r="K126" s="161"/>
      <c r="L126" s="165"/>
      <c r="M126" s="166"/>
      <c r="N126" s="161"/>
      <c r="O126" s="161"/>
      <c r="P126" s="161"/>
      <c r="Q126" s="161"/>
      <c r="R126" s="161"/>
      <c r="S126" s="161"/>
      <c r="T126" s="167"/>
      <c r="AT126" s="168" t="s">
        <v>156</v>
      </c>
      <c r="AU126" s="168" t="s">
        <v>86</v>
      </c>
      <c r="AV126" s="168" t="s">
        <v>86</v>
      </c>
      <c r="AW126" s="168" t="s">
        <v>100</v>
      </c>
      <c r="AX126" s="168" t="s">
        <v>78</v>
      </c>
      <c r="AY126" s="168" t="s">
        <v>144</v>
      </c>
    </row>
    <row r="127" spans="2:51" s="6" customFormat="1" ht="15.75" customHeight="1">
      <c r="B127" s="169"/>
      <c r="C127" s="170"/>
      <c r="D127" s="162" t="s">
        <v>156</v>
      </c>
      <c r="E127" s="170"/>
      <c r="F127" s="171" t="s">
        <v>178</v>
      </c>
      <c r="G127" s="170"/>
      <c r="H127" s="170"/>
      <c r="J127" s="170"/>
      <c r="K127" s="170"/>
      <c r="L127" s="172"/>
      <c r="M127" s="173"/>
      <c r="N127" s="170"/>
      <c r="O127" s="170"/>
      <c r="P127" s="170"/>
      <c r="Q127" s="170"/>
      <c r="R127" s="170"/>
      <c r="S127" s="170"/>
      <c r="T127" s="174"/>
      <c r="AT127" s="175" t="s">
        <v>156</v>
      </c>
      <c r="AU127" s="175" t="s">
        <v>86</v>
      </c>
      <c r="AV127" s="175" t="s">
        <v>22</v>
      </c>
      <c r="AW127" s="175" t="s">
        <v>100</v>
      </c>
      <c r="AX127" s="175" t="s">
        <v>78</v>
      </c>
      <c r="AY127" s="175" t="s">
        <v>144</v>
      </c>
    </row>
    <row r="128" spans="2:51" s="6" customFormat="1" ht="15.75" customHeight="1">
      <c r="B128" s="160"/>
      <c r="C128" s="161"/>
      <c r="D128" s="162" t="s">
        <v>156</v>
      </c>
      <c r="E128" s="161"/>
      <c r="F128" s="163" t="s">
        <v>181</v>
      </c>
      <c r="G128" s="161"/>
      <c r="H128" s="164">
        <v>0.061</v>
      </c>
      <c r="J128" s="161"/>
      <c r="K128" s="161"/>
      <c r="L128" s="165"/>
      <c r="M128" s="166"/>
      <c r="N128" s="161"/>
      <c r="O128" s="161"/>
      <c r="P128" s="161"/>
      <c r="Q128" s="161"/>
      <c r="R128" s="161"/>
      <c r="S128" s="161"/>
      <c r="T128" s="167"/>
      <c r="AT128" s="168" t="s">
        <v>156</v>
      </c>
      <c r="AU128" s="168" t="s">
        <v>86</v>
      </c>
      <c r="AV128" s="168" t="s">
        <v>86</v>
      </c>
      <c r="AW128" s="168" t="s">
        <v>100</v>
      </c>
      <c r="AX128" s="168" t="s">
        <v>78</v>
      </c>
      <c r="AY128" s="168" t="s">
        <v>144</v>
      </c>
    </row>
    <row r="129" spans="2:65" s="6" customFormat="1" ht="15.75" customHeight="1">
      <c r="B129" s="24"/>
      <c r="C129" s="146" t="s">
        <v>182</v>
      </c>
      <c r="D129" s="146" t="s">
        <v>147</v>
      </c>
      <c r="E129" s="147" t="s">
        <v>183</v>
      </c>
      <c r="F129" s="148" t="s">
        <v>184</v>
      </c>
      <c r="G129" s="149" t="s">
        <v>185</v>
      </c>
      <c r="H129" s="150">
        <v>74.116</v>
      </c>
      <c r="I129" s="151"/>
      <c r="J129" s="152">
        <f>ROUND($I$129*$H$129,2)</f>
        <v>0</v>
      </c>
      <c r="K129" s="148"/>
      <c r="L129" s="44"/>
      <c r="M129" s="153"/>
      <c r="N129" s="154" t="s">
        <v>49</v>
      </c>
      <c r="O129" s="25"/>
      <c r="P129" s="155">
        <f>$O$129*$H$129</f>
        <v>0</v>
      </c>
      <c r="Q129" s="155">
        <v>0.04017</v>
      </c>
      <c r="R129" s="155">
        <f>$Q$129*$H$129</f>
        <v>2.9772397199999996</v>
      </c>
      <c r="S129" s="155">
        <v>0</v>
      </c>
      <c r="T129" s="156">
        <f>$S$129*$H$129</f>
        <v>0</v>
      </c>
      <c r="AR129" s="90" t="s">
        <v>152</v>
      </c>
      <c r="AT129" s="90" t="s">
        <v>147</v>
      </c>
      <c r="AU129" s="90" t="s">
        <v>86</v>
      </c>
      <c r="AY129" s="6" t="s">
        <v>144</v>
      </c>
      <c r="BE129" s="157">
        <f>IF($N$129="základní",$J$129,0)</f>
        <v>0</v>
      </c>
      <c r="BF129" s="157">
        <f>IF($N$129="snížená",$J$129,0)</f>
        <v>0</v>
      </c>
      <c r="BG129" s="157">
        <f>IF($N$129="zákl. přenesená",$J$129,0)</f>
        <v>0</v>
      </c>
      <c r="BH129" s="157">
        <f>IF($N$129="sníž. přenesená",$J$129,0)</f>
        <v>0</v>
      </c>
      <c r="BI129" s="157">
        <f>IF($N$129="nulová",$J$129,0)</f>
        <v>0</v>
      </c>
      <c r="BJ129" s="90" t="s">
        <v>22</v>
      </c>
      <c r="BK129" s="157">
        <f>ROUND($I$129*$H$129,2)</f>
        <v>0</v>
      </c>
      <c r="BL129" s="90" t="s">
        <v>152</v>
      </c>
      <c r="BM129" s="90" t="s">
        <v>186</v>
      </c>
    </row>
    <row r="130" spans="2:47" s="6" customFormat="1" ht="27" customHeight="1">
      <c r="B130" s="24"/>
      <c r="C130" s="25"/>
      <c r="D130" s="158" t="s">
        <v>154</v>
      </c>
      <c r="E130" s="25"/>
      <c r="F130" s="159" t="s">
        <v>187</v>
      </c>
      <c r="G130" s="25"/>
      <c r="H130" s="25"/>
      <c r="J130" s="25"/>
      <c r="K130" s="25"/>
      <c r="L130" s="44"/>
      <c r="M130" s="57"/>
      <c r="N130" s="25"/>
      <c r="O130" s="25"/>
      <c r="P130" s="25"/>
      <c r="Q130" s="25"/>
      <c r="R130" s="25"/>
      <c r="S130" s="25"/>
      <c r="T130" s="58"/>
      <c r="AT130" s="6" t="s">
        <v>154</v>
      </c>
      <c r="AU130" s="6" t="s">
        <v>86</v>
      </c>
    </row>
    <row r="131" spans="2:51" s="6" customFormat="1" ht="15.75" customHeight="1">
      <c r="B131" s="169"/>
      <c r="C131" s="170"/>
      <c r="D131" s="162" t="s">
        <v>156</v>
      </c>
      <c r="E131" s="170"/>
      <c r="F131" s="171" t="s">
        <v>188</v>
      </c>
      <c r="G131" s="170"/>
      <c r="H131" s="170"/>
      <c r="J131" s="170"/>
      <c r="K131" s="170"/>
      <c r="L131" s="172"/>
      <c r="M131" s="173"/>
      <c r="N131" s="170"/>
      <c r="O131" s="170"/>
      <c r="P131" s="170"/>
      <c r="Q131" s="170"/>
      <c r="R131" s="170"/>
      <c r="S131" s="170"/>
      <c r="T131" s="174"/>
      <c r="AT131" s="175" t="s">
        <v>156</v>
      </c>
      <c r="AU131" s="175" t="s">
        <v>86</v>
      </c>
      <c r="AV131" s="175" t="s">
        <v>22</v>
      </c>
      <c r="AW131" s="175" t="s">
        <v>100</v>
      </c>
      <c r="AX131" s="175" t="s">
        <v>78</v>
      </c>
      <c r="AY131" s="175" t="s">
        <v>144</v>
      </c>
    </row>
    <row r="132" spans="2:51" s="6" customFormat="1" ht="15.75" customHeight="1">
      <c r="B132" s="169"/>
      <c r="C132" s="170"/>
      <c r="D132" s="162" t="s">
        <v>156</v>
      </c>
      <c r="E132" s="170"/>
      <c r="F132" s="171" t="s">
        <v>174</v>
      </c>
      <c r="G132" s="170"/>
      <c r="H132" s="170"/>
      <c r="J132" s="170"/>
      <c r="K132" s="170"/>
      <c r="L132" s="172"/>
      <c r="M132" s="173"/>
      <c r="N132" s="170"/>
      <c r="O132" s="170"/>
      <c r="P132" s="170"/>
      <c r="Q132" s="170"/>
      <c r="R132" s="170"/>
      <c r="S132" s="170"/>
      <c r="T132" s="174"/>
      <c r="AT132" s="175" t="s">
        <v>156</v>
      </c>
      <c r="AU132" s="175" t="s">
        <v>86</v>
      </c>
      <c r="AV132" s="175" t="s">
        <v>22</v>
      </c>
      <c r="AW132" s="175" t="s">
        <v>100</v>
      </c>
      <c r="AX132" s="175" t="s">
        <v>78</v>
      </c>
      <c r="AY132" s="175" t="s">
        <v>144</v>
      </c>
    </row>
    <row r="133" spans="2:51" s="6" customFormat="1" ht="15.75" customHeight="1">
      <c r="B133" s="160"/>
      <c r="C133" s="161"/>
      <c r="D133" s="162" t="s">
        <v>156</v>
      </c>
      <c r="E133" s="161"/>
      <c r="F133" s="163" t="s">
        <v>189</v>
      </c>
      <c r="G133" s="161"/>
      <c r="H133" s="164">
        <v>13.314</v>
      </c>
      <c r="J133" s="161"/>
      <c r="K133" s="161"/>
      <c r="L133" s="165"/>
      <c r="M133" s="166"/>
      <c r="N133" s="161"/>
      <c r="O133" s="161"/>
      <c r="P133" s="161"/>
      <c r="Q133" s="161"/>
      <c r="R133" s="161"/>
      <c r="S133" s="161"/>
      <c r="T133" s="167"/>
      <c r="AT133" s="168" t="s">
        <v>156</v>
      </c>
      <c r="AU133" s="168" t="s">
        <v>86</v>
      </c>
      <c r="AV133" s="168" t="s">
        <v>86</v>
      </c>
      <c r="AW133" s="168" t="s">
        <v>100</v>
      </c>
      <c r="AX133" s="168" t="s">
        <v>78</v>
      </c>
      <c r="AY133" s="168" t="s">
        <v>144</v>
      </c>
    </row>
    <row r="134" spans="2:51" s="6" customFormat="1" ht="15.75" customHeight="1">
      <c r="B134" s="169"/>
      <c r="C134" s="170"/>
      <c r="D134" s="162" t="s">
        <v>156</v>
      </c>
      <c r="E134" s="170"/>
      <c r="F134" s="171" t="s">
        <v>176</v>
      </c>
      <c r="G134" s="170"/>
      <c r="H134" s="170"/>
      <c r="J134" s="170"/>
      <c r="K134" s="170"/>
      <c r="L134" s="172"/>
      <c r="M134" s="173"/>
      <c r="N134" s="170"/>
      <c r="O134" s="170"/>
      <c r="P134" s="170"/>
      <c r="Q134" s="170"/>
      <c r="R134" s="170"/>
      <c r="S134" s="170"/>
      <c r="T134" s="174"/>
      <c r="AT134" s="175" t="s">
        <v>156</v>
      </c>
      <c r="AU134" s="175" t="s">
        <v>86</v>
      </c>
      <c r="AV134" s="175" t="s">
        <v>22</v>
      </c>
      <c r="AW134" s="175" t="s">
        <v>100</v>
      </c>
      <c r="AX134" s="175" t="s">
        <v>78</v>
      </c>
      <c r="AY134" s="175" t="s">
        <v>144</v>
      </c>
    </row>
    <row r="135" spans="2:51" s="6" customFormat="1" ht="15.75" customHeight="1">
      <c r="B135" s="160"/>
      <c r="C135" s="161"/>
      <c r="D135" s="162" t="s">
        <v>156</v>
      </c>
      <c r="E135" s="161"/>
      <c r="F135" s="163" t="s">
        <v>190</v>
      </c>
      <c r="G135" s="161"/>
      <c r="H135" s="164">
        <v>17.118</v>
      </c>
      <c r="J135" s="161"/>
      <c r="K135" s="161"/>
      <c r="L135" s="165"/>
      <c r="M135" s="166"/>
      <c r="N135" s="161"/>
      <c r="O135" s="161"/>
      <c r="P135" s="161"/>
      <c r="Q135" s="161"/>
      <c r="R135" s="161"/>
      <c r="S135" s="161"/>
      <c r="T135" s="167"/>
      <c r="AT135" s="168" t="s">
        <v>156</v>
      </c>
      <c r="AU135" s="168" t="s">
        <v>86</v>
      </c>
      <c r="AV135" s="168" t="s">
        <v>86</v>
      </c>
      <c r="AW135" s="168" t="s">
        <v>100</v>
      </c>
      <c r="AX135" s="168" t="s">
        <v>78</v>
      </c>
      <c r="AY135" s="168" t="s">
        <v>144</v>
      </c>
    </row>
    <row r="136" spans="2:51" s="6" customFormat="1" ht="15.75" customHeight="1">
      <c r="B136" s="160"/>
      <c r="C136" s="161"/>
      <c r="D136" s="162" t="s">
        <v>156</v>
      </c>
      <c r="E136" s="161"/>
      <c r="F136" s="163" t="s">
        <v>191</v>
      </c>
      <c r="G136" s="161"/>
      <c r="H136" s="164">
        <v>6.038</v>
      </c>
      <c r="J136" s="161"/>
      <c r="K136" s="161"/>
      <c r="L136" s="165"/>
      <c r="M136" s="166"/>
      <c r="N136" s="161"/>
      <c r="O136" s="161"/>
      <c r="P136" s="161"/>
      <c r="Q136" s="161"/>
      <c r="R136" s="161"/>
      <c r="S136" s="161"/>
      <c r="T136" s="167"/>
      <c r="AT136" s="168" t="s">
        <v>156</v>
      </c>
      <c r="AU136" s="168" t="s">
        <v>86</v>
      </c>
      <c r="AV136" s="168" t="s">
        <v>86</v>
      </c>
      <c r="AW136" s="168" t="s">
        <v>100</v>
      </c>
      <c r="AX136" s="168" t="s">
        <v>78</v>
      </c>
      <c r="AY136" s="168" t="s">
        <v>144</v>
      </c>
    </row>
    <row r="137" spans="2:51" s="6" customFormat="1" ht="15.75" customHeight="1">
      <c r="B137" s="160"/>
      <c r="C137" s="161"/>
      <c r="D137" s="162" t="s">
        <v>156</v>
      </c>
      <c r="E137" s="161"/>
      <c r="F137" s="163" t="s">
        <v>192</v>
      </c>
      <c r="G137" s="161"/>
      <c r="H137" s="164">
        <v>8.28</v>
      </c>
      <c r="J137" s="161"/>
      <c r="K137" s="161"/>
      <c r="L137" s="165"/>
      <c r="M137" s="166"/>
      <c r="N137" s="161"/>
      <c r="O137" s="161"/>
      <c r="P137" s="161"/>
      <c r="Q137" s="161"/>
      <c r="R137" s="161"/>
      <c r="S137" s="161"/>
      <c r="T137" s="167"/>
      <c r="AT137" s="168" t="s">
        <v>156</v>
      </c>
      <c r="AU137" s="168" t="s">
        <v>86</v>
      </c>
      <c r="AV137" s="168" t="s">
        <v>86</v>
      </c>
      <c r="AW137" s="168" t="s">
        <v>100</v>
      </c>
      <c r="AX137" s="168" t="s">
        <v>78</v>
      </c>
      <c r="AY137" s="168" t="s">
        <v>144</v>
      </c>
    </row>
    <row r="138" spans="2:51" s="6" customFormat="1" ht="15.75" customHeight="1">
      <c r="B138" s="169"/>
      <c r="C138" s="170"/>
      <c r="D138" s="162" t="s">
        <v>156</v>
      </c>
      <c r="E138" s="170"/>
      <c r="F138" s="171" t="s">
        <v>178</v>
      </c>
      <c r="G138" s="170"/>
      <c r="H138" s="170"/>
      <c r="J138" s="170"/>
      <c r="K138" s="170"/>
      <c r="L138" s="172"/>
      <c r="M138" s="173"/>
      <c r="N138" s="170"/>
      <c r="O138" s="170"/>
      <c r="P138" s="170"/>
      <c r="Q138" s="170"/>
      <c r="R138" s="170"/>
      <c r="S138" s="170"/>
      <c r="T138" s="174"/>
      <c r="AT138" s="175" t="s">
        <v>156</v>
      </c>
      <c r="AU138" s="175" t="s">
        <v>86</v>
      </c>
      <c r="AV138" s="175" t="s">
        <v>22</v>
      </c>
      <c r="AW138" s="175" t="s">
        <v>100</v>
      </c>
      <c r="AX138" s="175" t="s">
        <v>78</v>
      </c>
      <c r="AY138" s="175" t="s">
        <v>144</v>
      </c>
    </row>
    <row r="139" spans="2:51" s="6" customFormat="1" ht="15.75" customHeight="1">
      <c r="B139" s="160"/>
      <c r="C139" s="161"/>
      <c r="D139" s="162" t="s">
        <v>156</v>
      </c>
      <c r="E139" s="161"/>
      <c r="F139" s="163" t="s">
        <v>190</v>
      </c>
      <c r="G139" s="161"/>
      <c r="H139" s="164">
        <v>17.118</v>
      </c>
      <c r="J139" s="161"/>
      <c r="K139" s="161"/>
      <c r="L139" s="165"/>
      <c r="M139" s="166"/>
      <c r="N139" s="161"/>
      <c r="O139" s="161"/>
      <c r="P139" s="161"/>
      <c r="Q139" s="161"/>
      <c r="R139" s="161"/>
      <c r="S139" s="161"/>
      <c r="T139" s="167"/>
      <c r="AT139" s="168" t="s">
        <v>156</v>
      </c>
      <c r="AU139" s="168" t="s">
        <v>86</v>
      </c>
      <c r="AV139" s="168" t="s">
        <v>86</v>
      </c>
      <c r="AW139" s="168" t="s">
        <v>100</v>
      </c>
      <c r="AX139" s="168" t="s">
        <v>78</v>
      </c>
      <c r="AY139" s="168" t="s">
        <v>144</v>
      </c>
    </row>
    <row r="140" spans="2:51" s="6" customFormat="1" ht="15.75" customHeight="1">
      <c r="B140" s="160"/>
      <c r="C140" s="161"/>
      <c r="D140" s="162" t="s">
        <v>156</v>
      </c>
      <c r="E140" s="161"/>
      <c r="F140" s="163" t="s">
        <v>191</v>
      </c>
      <c r="G140" s="161"/>
      <c r="H140" s="164">
        <v>6.038</v>
      </c>
      <c r="J140" s="161"/>
      <c r="K140" s="161"/>
      <c r="L140" s="165"/>
      <c r="M140" s="166"/>
      <c r="N140" s="161"/>
      <c r="O140" s="161"/>
      <c r="P140" s="161"/>
      <c r="Q140" s="161"/>
      <c r="R140" s="161"/>
      <c r="S140" s="161"/>
      <c r="T140" s="167"/>
      <c r="AT140" s="168" t="s">
        <v>156</v>
      </c>
      <c r="AU140" s="168" t="s">
        <v>86</v>
      </c>
      <c r="AV140" s="168" t="s">
        <v>86</v>
      </c>
      <c r="AW140" s="168" t="s">
        <v>100</v>
      </c>
      <c r="AX140" s="168" t="s">
        <v>78</v>
      </c>
      <c r="AY140" s="168" t="s">
        <v>144</v>
      </c>
    </row>
    <row r="141" spans="2:51" s="6" customFormat="1" ht="15.75" customHeight="1">
      <c r="B141" s="160"/>
      <c r="C141" s="161"/>
      <c r="D141" s="162" t="s">
        <v>156</v>
      </c>
      <c r="E141" s="161"/>
      <c r="F141" s="163" t="s">
        <v>193</v>
      </c>
      <c r="G141" s="161"/>
      <c r="H141" s="164">
        <v>6.21</v>
      </c>
      <c r="J141" s="161"/>
      <c r="K141" s="161"/>
      <c r="L141" s="165"/>
      <c r="M141" s="166"/>
      <c r="N141" s="161"/>
      <c r="O141" s="161"/>
      <c r="P141" s="161"/>
      <c r="Q141" s="161"/>
      <c r="R141" s="161"/>
      <c r="S141" s="161"/>
      <c r="T141" s="167"/>
      <c r="AT141" s="168" t="s">
        <v>156</v>
      </c>
      <c r="AU141" s="168" t="s">
        <v>86</v>
      </c>
      <c r="AV141" s="168" t="s">
        <v>86</v>
      </c>
      <c r="AW141" s="168" t="s">
        <v>100</v>
      </c>
      <c r="AX141" s="168" t="s">
        <v>78</v>
      </c>
      <c r="AY141" s="168" t="s">
        <v>144</v>
      </c>
    </row>
    <row r="142" spans="2:65" s="6" customFormat="1" ht="15.75" customHeight="1">
      <c r="B142" s="24"/>
      <c r="C142" s="146" t="s">
        <v>194</v>
      </c>
      <c r="D142" s="146" t="s">
        <v>147</v>
      </c>
      <c r="E142" s="147" t="s">
        <v>195</v>
      </c>
      <c r="F142" s="148" t="s">
        <v>196</v>
      </c>
      <c r="G142" s="149" t="s">
        <v>185</v>
      </c>
      <c r="H142" s="150">
        <v>420.798</v>
      </c>
      <c r="I142" s="151"/>
      <c r="J142" s="152">
        <f>ROUND($I$142*$H$142,2)</f>
        <v>0</v>
      </c>
      <c r="K142" s="148" t="s">
        <v>151</v>
      </c>
      <c r="L142" s="44"/>
      <c r="M142" s="153"/>
      <c r="N142" s="154" t="s">
        <v>49</v>
      </c>
      <c r="O142" s="25"/>
      <c r="P142" s="155">
        <f>$O$142*$H$142</f>
        <v>0</v>
      </c>
      <c r="Q142" s="155">
        <v>0.06982</v>
      </c>
      <c r="R142" s="155">
        <f>$Q$142*$H$142</f>
        <v>29.38011636</v>
      </c>
      <c r="S142" s="155">
        <v>0</v>
      </c>
      <c r="T142" s="156">
        <f>$S$142*$H$142</f>
        <v>0</v>
      </c>
      <c r="AR142" s="90" t="s">
        <v>152</v>
      </c>
      <c r="AT142" s="90" t="s">
        <v>147</v>
      </c>
      <c r="AU142" s="90" t="s">
        <v>86</v>
      </c>
      <c r="AY142" s="6" t="s">
        <v>144</v>
      </c>
      <c r="BE142" s="157">
        <f>IF($N$142="základní",$J$142,0)</f>
        <v>0</v>
      </c>
      <c r="BF142" s="157">
        <f>IF($N$142="snížená",$J$142,0)</f>
        <v>0</v>
      </c>
      <c r="BG142" s="157">
        <f>IF($N$142="zákl. přenesená",$J$142,0)</f>
        <v>0</v>
      </c>
      <c r="BH142" s="157">
        <f>IF($N$142="sníž. přenesená",$J$142,0)</f>
        <v>0</v>
      </c>
      <c r="BI142" s="157">
        <f>IF($N$142="nulová",$J$142,0)</f>
        <v>0</v>
      </c>
      <c r="BJ142" s="90" t="s">
        <v>22</v>
      </c>
      <c r="BK142" s="157">
        <f>ROUND($I$142*$H$142,2)</f>
        <v>0</v>
      </c>
      <c r="BL142" s="90" t="s">
        <v>152</v>
      </c>
      <c r="BM142" s="90" t="s">
        <v>197</v>
      </c>
    </row>
    <row r="143" spans="2:47" s="6" customFormat="1" ht="27" customHeight="1">
      <c r="B143" s="24"/>
      <c r="C143" s="25"/>
      <c r="D143" s="158" t="s">
        <v>154</v>
      </c>
      <c r="E143" s="25"/>
      <c r="F143" s="159" t="s">
        <v>198</v>
      </c>
      <c r="G143" s="25"/>
      <c r="H143" s="25"/>
      <c r="J143" s="25"/>
      <c r="K143" s="25"/>
      <c r="L143" s="44"/>
      <c r="M143" s="57"/>
      <c r="N143" s="25"/>
      <c r="O143" s="25"/>
      <c r="P143" s="25"/>
      <c r="Q143" s="25"/>
      <c r="R143" s="25"/>
      <c r="S143" s="25"/>
      <c r="T143" s="58"/>
      <c r="AT143" s="6" t="s">
        <v>154</v>
      </c>
      <c r="AU143" s="6" t="s">
        <v>86</v>
      </c>
    </row>
    <row r="144" spans="2:51" s="6" customFormat="1" ht="15.75" customHeight="1">
      <c r="B144" s="169"/>
      <c r="C144" s="170"/>
      <c r="D144" s="162" t="s">
        <v>156</v>
      </c>
      <c r="E144" s="170"/>
      <c r="F144" s="171" t="s">
        <v>174</v>
      </c>
      <c r="G144" s="170"/>
      <c r="H144" s="170"/>
      <c r="J144" s="170"/>
      <c r="K144" s="170"/>
      <c r="L144" s="172"/>
      <c r="M144" s="173"/>
      <c r="N144" s="170"/>
      <c r="O144" s="170"/>
      <c r="P144" s="170"/>
      <c r="Q144" s="170"/>
      <c r="R144" s="170"/>
      <c r="S144" s="170"/>
      <c r="T144" s="174"/>
      <c r="AT144" s="175" t="s">
        <v>156</v>
      </c>
      <c r="AU144" s="175" t="s">
        <v>86</v>
      </c>
      <c r="AV144" s="175" t="s">
        <v>22</v>
      </c>
      <c r="AW144" s="175" t="s">
        <v>100</v>
      </c>
      <c r="AX144" s="175" t="s">
        <v>78</v>
      </c>
      <c r="AY144" s="175" t="s">
        <v>144</v>
      </c>
    </row>
    <row r="145" spans="2:51" s="6" customFormat="1" ht="15.75" customHeight="1">
      <c r="B145" s="160"/>
      <c r="C145" s="161"/>
      <c r="D145" s="162" t="s">
        <v>156</v>
      </c>
      <c r="E145" s="161"/>
      <c r="F145" s="163" t="s">
        <v>199</v>
      </c>
      <c r="G145" s="161"/>
      <c r="H145" s="164">
        <v>35.504</v>
      </c>
      <c r="J145" s="161"/>
      <c r="K145" s="161"/>
      <c r="L145" s="165"/>
      <c r="M145" s="166"/>
      <c r="N145" s="161"/>
      <c r="O145" s="161"/>
      <c r="P145" s="161"/>
      <c r="Q145" s="161"/>
      <c r="R145" s="161"/>
      <c r="S145" s="161"/>
      <c r="T145" s="167"/>
      <c r="AT145" s="168" t="s">
        <v>156</v>
      </c>
      <c r="AU145" s="168" t="s">
        <v>86</v>
      </c>
      <c r="AV145" s="168" t="s">
        <v>86</v>
      </c>
      <c r="AW145" s="168" t="s">
        <v>100</v>
      </c>
      <c r="AX145" s="168" t="s">
        <v>78</v>
      </c>
      <c r="AY145" s="168" t="s">
        <v>144</v>
      </c>
    </row>
    <row r="146" spans="2:51" s="6" customFormat="1" ht="15.75" customHeight="1">
      <c r="B146" s="160"/>
      <c r="C146" s="161"/>
      <c r="D146" s="162" t="s">
        <v>156</v>
      </c>
      <c r="E146" s="161"/>
      <c r="F146" s="163" t="s">
        <v>200</v>
      </c>
      <c r="G146" s="161"/>
      <c r="H146" s="164">
        <v>-7.105</v>
      </c>
      <c r="J146" s="161"/>
      <c r="K146" s="161"/>
      <c r="L146" s="165"/>
      <c r="M146" s="166"/>
      <c r="N146" s="161"/>
      <c r="O146" s="161"/>
      <c r="P146" s="161"/>
      <c r="Q146" s="161"/>
      <c r="R146" s="161"/>
      <c r="S146" s="161"/>
      <c r="T146" s="167"/>
      <c r="AT146" s="168" t="s">
        <v>156</v>
      </c>
      <c r="AU146" s="168" t="s">
        <v>86</v>
      </c>
      <c r="AV146" s="168" t="s">
        <v>86</v>
      </c>
      <c r="AW146" s="168" t="s">
        <v>100</v>
      </c>
      <c r="AX146" s="168" t="s">
        <v>78</v>
      </c>
      <c r="AY146" s="168" t="s">
        <v>144</v>
      </c>
    </row>
    <row r="147" spans="2:51" s="6" customFormat="1" ht="15.75" customHeight="1">
      <c r="B147" s="160"/>
      <c r="C147" s="161"/>
      <c r="D147" s="162" t="s">
        <v>156</v>
      </c>
      <c r="E147" s="161"/>
      <c r="F147" s="163" t="s">
        <v>201</v>
      </c>
      <c r="G147" s="161"/>
      <c r="H147" s="164">
        <v>62.793</v>
      </c>
      <c r="J147" s="161"/>
      <c r="K147" s="161"/>
      <c r="L147" s="165"/>
      <c r="M147" s="166"/>
      <c r="N147" s="161"/>
      <c r="O147" s="161"/>
      <c r="P147" s="161"/>
      <c r="Q147" s="161"/>
      <c r="R147" s="161"/>
      <c r="S147" s="161"/>
      <c r="T147" s="167"/>
      <c r="AT147" s="168" t="s">
        <v>156</v>
      </c>
      <c r="AU147" s="168" t="s">
        <v>86</v>
      </c>
      <c r="AV147" s="168" t="s">
        <v>86</v>
      </c>
      <c r="AW147" s="168" t="s">
        <v>100</v>
      </c>
      <c r="AX147" s="168" t="s">
        <v>78</v>
      </c>
      <c r="AY147" s="168" t="s">
        <v>144</v>
      </c>
    </row>
    <row r="148" spans="2:51" s="6" customFormat="1" ht="15.75" customHeight="1">
      <c r="B148" s="160"/>
      <c r="C148" s="161"/>
      <c r="D148" s="162" t="s">
        <v>156</v>
      </c>
      <c r="E148" s="161"/>
      <c r="F148" s="163" t="s">
        <v>202</v>
      </c>
      <c r="G148" s="161"/>
      <c r="H148" s="164">
        <v>34.87</v>
      </c>
      <c r="J148" s="161"/>
      <c r="K148" s="161"/>
      <c r="L148" s="165"/>
      <c r="M148" s="166"/>
      <c r="N148" s="161"/>
      <c r="O148" s="161"/>
      <c r="P148" s="161"/>
      <c r="Q148" s="161"/>
      <c r="R148" s="161"/>
      <c r="S148" s="161"/>
      <c r="T148" s="167"/>
      <c r="AT148" s="168" t="s">
        <v>156</v>
      </c>
      <c r="AU148" s="168" t="s">
        <v>86</v>
      </c>
      <c r="AV148" s="168" t="s">
        <v>86</v>
      </c>
      <c r="AW148" s="168" t="s">
        <v>100</v>
      </c>
      <c r="AX148" s="168" t="s">
        <v>78</v>
      </c>
      <c r="AY148" s="168" t="s">
        <v>144</v>
      </c>
    </row>
    <row r="149" spans="2:51" s="6" customFormat="1" ht="15.75" customHeight="1">
      <c r="B149" s="160"/>
      <c r="C149" s="161"/>
      <c r="D149" s="162" t="s">
        <v>156</v>
      </c>
      <c r="E149" s="161"/>
      <c r="F149" s="163" t="s">
        <v>203</v>
      </c>
      <c r="G149" s="161"/>
      <c r="H149" s="164">
        <v>-9.555</v>
      </c>
      <c r="J149" s="161"/>
      <c r="K149" s="161"/>
      <c r="L149" s="165"/>
      <c r="M149" s="166"/>
      <c r="N149" s="161"/>
      <c r="O149" s="161"/>
      <c r="P149" s="161"/>
      <c r="Q149" s="161"/>
      <c r="R149" s="161"/>
      <c r="S149" s="161"/>
      <c r="T149" s="167"/>
      <c r="AT149" s="168" t="s">
        <v>156</v>
      </c>
      <c r="AU149" s="168" t="s">
        <v>86</v>
      </c>
      <c r="AV149" s="168" t="s">
        <v>86</v>
      </c>
      <c r="AW149" s="168" t="s">
        <v>100</v>
      </c>
      <c r="AX149" s="168" t="s">
        <v>78</v>
      </c>
      <c r="AY149" s="168" t="s">
        <v>144</v>
      </c>
    </row>
    <row r="150" spans="2:51" s="6" customFormat="1" ht="15.75" customHeight="1">
      <c r="B150" s="160"/>
      <c r="C150" s="161"/>
      <c r="D150" s="162" t="s">
        <v>156</v>
      </c>
      <c r="E150" s="161"/>
      <c r="F150" s="163" t="s">
        <v>204</v>
      </c>
      <c r="G150" s="161"/>
      <c r="H150" s="164">
        <v>23.39</v>
      </c>
      <c r="J150" s="161"/>
      <c r="K150" s="161"/>
      <c r="L150" s="165"/>
      <c r="M150" s="166"/>
      <c r="N150" s="161"/>
      <c r="O150" s="161"/>
      <c r="P150" s="161"/>
      <c r="Q150" s="161"/>
      <c r="R150" s="161"/>
      <c r="S150" s="161"/>
      <c r="T150" s="167"/>
      <c r="AT150" s="168" t="s">
        <v>156</v>
      </c>
      <c r="AU150" s="168" t="s">
        <v>86</v>
      </c>
      <c r="AV150" s="168" t="s">
        <v>86</v>
      </c>
      <c r="AW150" s="168" t="s">
        <v>100</v>
      </c>
      <c r="AX150" s="168" t="s">
        <v>78</v>
      </c>
      <c r="AY150" s="168" t="s">
        <v>144</v>
      </c>
    </row>
    <row r="151" spans="2:51" s="6" customFormat="1" ht="15.75" customHeight="1">
      <c r="B151" s="160"/>
      <c r="C151" s="161"/>
      <c r="D151" s="162" t="s">
        <v>156</v>
      </c>
      <c r="E151" s="161"/>
      <c r="F151" s="163" t="s">
        <v>205</v>
      </c>
      <c r="G151" s="161"/>
      <c r="H151" s="164">
        <v>4.442</v>
      </c>
      <c r="J151" s="161"/>
      <c r="K151" s="161"/>
      <c r="L151" s="165"/>
      <c r="M151" s="166"/>
      <c r="N151" s="161"/>
      <c r="O151" s="161"/>
      <c r="P151" s="161"/>
      <c r="Q151" s="161"/>
      <c r="R151" s="161"/>
      <c r="S151" s="161"/>
      <c r="T151" s="167"/>
      <c r="AT151" s="168" t="s">
        <v>156</v>
      </c>
      <c r="AU151" s="168" t="s">
        <v>86</v>
      </c>
      <c r="AV151" s="168" t="s">
        <v>86</v>
      </c>
      <c r="AW151" s="168" t="s">
        <v>100</v>
      </c>
      <c r="AX151" s="168" t="s">
        <v>78</v>
      </c>
      <c r="AY151" s="168" t="s">
        <v>144</v>
      </c>
    </row>
    <row r="152" spans="2:51" s="6" customFormat="1" ht="15.75" customHeight="1">
      <c r="B152" s="169"/>
      <c r="C152" s="170"/>
      <c r="D152" s="162" t="s">
        <v>156</v>
      </c>
      <c r="E152" s="170"/>
      <c r="F152" s="171" t="s">
        <v>176</v>
      </c>
      <c r="G152" s="170"/>
      <c r="H152" s="170"/>
      <c r="J152" s="170"/>
      <c r="K152" s="170"/>
      <c r="L152" s="172"/>
      <c r="M152" s="173"/>
      <c r="N152" s="170"/>
      <c r="O152" s="170"/>
      <c r="P152" s="170"/>
      <c r="Q152" s="170"/>
      <c r="R152" s="170"/>
      <c r="S152" s="170"/>
      <c r="T152" s="174"/>
      <c r="AT152" s="175" t="s">
        <v>156</v>
      </c>
      <c r="AU152" s="175" t="s">
        <v>86</v>
      </c>
      <c r="AV152" s="175" t="s">
        <v>22</v>
      </c>
      <c r="AW152" s="175" t="s">
        <v>100</v>
      </c>
      <c r="AX152" s="175" t="s">
        <v>78</v>
      </c>
      <c r="AY152" s="175" t="s">
        <v>144</v>
      </c>
    </row>
    <row r="153" spans="2:51" s="6" customFormat="1" ht="15.75" customHeight="1">
      <c r="B153" s="160"/>
      <c r="C153" s="161"/>
      <c r="D153" s="162" t="s">
        <v>156</v>
      </c>
      <c r="E153" s="161"/>
      <c r="F153" s="163" t="s">
        <v>206</v>
      </c>
      <c r="G153" s="161"/>
      <c r="H153" s="164">
        <v>58.962</v>
      </c>
      <c r="J153" s="161"/>
      <c r="K153" s="161"/>
      <c r="L153" s="165"/>
      <c r="M153" s="166"/>
      <c r="N153" s="161"/>
      <c r="O153" s="161"/>
      <c r="P153" s="161"/>
      <c r="Q153" s="161"/>
      <c r="R153" s="161"/>
      <c r="S153" s="161"/>
      <c r="T153" s="167"/>
      <c r="AT153" s="168" t="s">
        <v>156</v>
      </c>
      <c r="AU153" s="168" t="s">
        <v>86</v>
      </c>
      <c r="AV153" s="168" t="s">
        <v>86</v>
      </c>
      <c r="AW153" s="168" t="s">
        <v>100</v>
      </c>
      <c r="AX153" s="168" t="s">
        <v>78</v>
      </c>
      <c r="AY153" s="168" t="s">
        <v>144</v>
      </c>
    </row>
    <row r="154" spans="2:51" s="6" customFormat="1" ht="15.75" customHeight="1">
      <c r="B154" s="160"/>
      <c r="C154" s="161"/>
      <c r="D154" s="162" t="s">
        <v>156</v>
      </c>
      <c r="E154" s="161"/>
      <c r="F154" s="163" t="s">
        <v>207</v>
      </c>
      <c r="G154" s="161"/>
      <c r="H154" s="164">
        <v>-13.23</v>
      </c>
      <c r="J154" s="161"/>
      <c r="K154" s="161"/>
      <c r="L154" s="165"/>
      <c r="M154" s="166"/>
      <c r="N154" s="161"/>
      <c r="O154" s="161"/>
      <c r="P154" s="161"/>
      <c r="Q154" s="161"/>
      <c r="R154" s="161"/>
      <c r="S154" s="161"/>
      <c r="T154" s="167"/>
      <c r="AT154" s="168" t="s">
        <v>156</v>
      </c>
      <c r="AU154" s="168" t="s">
        <v>86</v>
      </c>
      <c r="AV154" s="168" t="s">
        <v>86</v>
      </c>
      <c r="AW154" s="168" t="s">
        <v>100</v>
      </c>
      <c r="AX154" s="168" t="s">
        <v>78</v>
      </c>
      <c r="AY154" s="168" t="s">
        <v>144</v>
      </c>
    </row>
    <row r="155" spans="2:51" s="6" customFormat="1" ht="15.75" customHeight="1">
      <c r="B155" s="160"/>
      <c r="C155" s="161"/>
      <c r="D155" s="162" t="s">
        <v>156</v>
      </c>
      <c r="E155" s="161"/>
      <c r="F155" s="163" t="s">
        <v>208</v>
      </c>
      <c r="G155" s="161"/>
      <c r="H155" s="164">
        <v>63.998</v>
      </c>
      <c r="J155" s="161"/>
      <c r="K155" s="161"/>
      <c r="L155" s="165"/>
      <c r="M155" s="166"/>
      <c r="N155" s="161"/>
      <c r="O155" s="161"/>
      <c r="P155" s="161"/>
      <c r="Q155" s="161"/>
      <c r="R155" s="161"/>
      <c r="S155" s="161"/>
      <c r="T155" s="167"/>
      <c r="AT155" s="168" t="s">
        <v>156</v>
      </c>
      <c r="AU155" s="168" t="s">
        <v>86</v>
      </c>
      <c r="AV155" s="168" t="s">
        <v>86</v>
      </c>
      <c r="AW155" s="168" t="s">
        <v>100</v>
      </c>
      <c r="AX155" s="168" t="s">
        <v>78</v>
      </c>
      <c r="AY155" s="168" t="s">
        <v>144</v>
      </c>
    </row>
    <row r="156" spans="2:51" s="6" customFormat="1" ht="15.75" customHeight="1">
      <c r="B156" s="160"/>
      <c r="C156" s="161"/>
      <c r="D156" s="162" t="s">
        <v>156</v>
      </c>
      <c r="E156" s="161"/>
      <c r="F156" s="163" t="s">
        <v>209</v>
      </c>
      <c r="G156" s="161"/>
      <c r="H156" s="164">
        <v>-9.938</v>
      </c>
      <c r="J156" s="161"/>
      <c r="K156" s="161"/>
      <c r="L156" s="165"/>
      <c r="M156" s="166"/>
      <c r="N156" s="161"/>
      <c r="O156" s="161"/>
      <c r="P156" s="161"/>
      <c r="Q156" s="161"/>
      <c r="R156" s="161"/>
      <c r="S156" s="161"/>
      <c r="T156" s="167"/>
      <c r="AT156" s="168" t="s">
        <v>156</v>
      </c>
      <c r="AU156" s="168" t="s">
        <v>86</v>
      </c>
      <c r="AV156" s="168" t="s">
        <v>86</v>
      </c>
      <c r="AW156" s="168" t="s">
        <v>100</v>
      </c>
      <c r="AX156" s="168" t="s">
        <v>78</v>
      </c>
      <c r="AY156" s="168" t="s">
        <v>144</v>
      </c>
    </row>
    <row r="157" spans="2:51" s="6" customFormat="1" ht="15.75" customHeight="1">
      <c r="B157" s="160"/>
      <c r="C157" s="161"/>
      <c r="D157" s="162" t="s">
        <v>156</v>
      </c>
      <c r="E157" s="161"/>
      <c r="F157" s="163" t="s">
        <v>210</v>
      </c>
      <c r="G157" s="161"/>
      <c r="H157" s="164">
        <v>11.026</v>
      </c>
      <c r="J157" s="161"/>
      <c r="K157" s="161"/>
      <c r="L157" s="165"/>
      <c r="M157" s="166"/>
      <c r="N157" s="161"/>
      <c r="O157" s="161"/>
      <c r="P157" s="161"/>
      <c r="Q157" s="161"/>
      <c r="R157" s="161"/>
      <c r="S157" s="161"/>
      <c r="T157" s="167"/>
      <c r="AT157" s="168" t="s">
        <v>156</v>
      </c>
      <c r="AU157" s="168" t="s">
        <v>86</v>
      </c>
      <c r="AV157" s="168" t="s">
        <v>86</v>
      </c>
      <c r="AW157" s="168" t="s">
        <v>100</v>
      </c>
      <c r="AX157" s="168" t="s">
        <v>78</v>
      </c>
      <c r="AY157" s="168" t="s">
        <v>144</v>
      </c>
    </row>
    <row r="158" spans="2:51" s="6" customFormat="1" ht="15.75" customHeight="1">
      <c r="B158" s="160"/>
      <c r="C158" s="161"/>
      <c r="D158" s="162" t="s">
        <v>156</v>
      </c>
      <c r="E158" s="161"/>
      <c r="F158" s="163" t="s">
        <v>211</v>
      </c>
      <c r="G158" s="161"/>
      <c r="H158" s="164">
        <v>21.774</v>
      </c>
      <c r="J158" s="161"/>
      <c r="K158" s="161"/>
      <c r="L158" s="165"/>
      <c r="M158" s="166"/>
      <c r="N158" s="161"/>
      <c r="O158" s="161"/>
      <c r="P158" s="161"/>
      <c r="Q158" s="161"/>
      <c r="R158" s="161"/>
      <c r="S158" s="161"/>
      <c r="T158" s="167"/>
      <c r="AT158" s="168" t="s">
        <v>156</v>
      </c>
      <c r="AU158" s="168" t="s">
        <v>86</v>
      </c>
      <c r="AV158" s="168" t="s">
        <v>86</v>
      </c>
      <c r="AW158" s="168" t="s">
        <v>100</v>
      </c>
      <c r="AX158" s="168" t="s">
        <v>78</v>
      </c>
      <c r="AY158" s="168" t="s">
        <v>144</v>
      </c>
    </row>
    <row r="159" spans="2:51" s="6" customFormat="1" ht="15.75" customHeight="1">
      <c r="B159" s="160"/>
      <c r="C159" s="161"/>
      <c r="D159" s="162" t="s">
        <v>156</v>
      </c>
      <c r="E159" s="161"/>
      <c r="F159" s="163" t="s">
        <v>205</v>
      </c>
      <c r="G159" s="161"/>
      <c r="H159" s="164">
        <v>4.442</v>
      </c>
      <c r="J159" s="161"/>
      <c r="K159" s="161"/>
      <c r="L159" s="165"/>
      <c r="M159" s="166"/>
      <c r="N159" s="161"/>
      <c r="O159" s="161"/>
      <c r="P159" s="161"/>
      <c r="Q159" s="161"/>
      <c r="R159" s="161"/>
      <c r="S159" s="161"/>
      <c r="T159" s="167"/>
      <c r="AT159" s="168" t="s">
        <v>156</v>
      </c>
      <c r="AU159" s="168" t="s">
        <v>86</v>
      </c>
      <c r="AV159" s="168" t="s">
        <v>86</v>
      </c>
      <c r="AW159" s="168" t="s">
        <v>100</v>
      </c>
      <c r="AX159" s="168" t="s">
        <v>78</v>
      </c>
      <c r="AY159" s="168" t="s">
        <v>144</v>
      </c>
    </row>
    <row r="160" spans="2:51" s="6" customFormat="1" ht="15.75" customHeight="1">
      <c r="B160" s="169"/>
      <c r="C160" s="170"/>
      <c r="D160" s="162" t="s">
        <v>156</v>
      </c>
      <c r="E160" s="170"/>
      <c r="F160" s="171" t="s">
        <v>178</v>
      </c>
      <c r="G160" s="170"/>
      <c r="H160" s="170"/>
      <c r="J160" s="170"/>
      <c r="K160" s="170"/>
      <c r="L160" s="172"/>
      <c r="M160" s="173"/>
      <c r="N160" s="170"/>
      <c r="O160" s="170"/>
      <c r="P160" s="170"/>
      <c r="Q160" s="170"/>
      <c r="R160" s="170"/>
      <c r="S160" s="170"/>
      <c r="T160" s="174"/>
      <c r="AT160" s="175" t="s">
        <v>156</v>
      </c>
      <c r="AU160" s="175" t="s">
        <v>86</v>
      </c>
      <c r="AV160" s="175" t="s">
        <v>22</v>
      </c>
      <c r="AW160" s="175" t="s">
        <v>100</v>
      </c>
      <c r="AX160" s="175" t="s">
        <v>78</v>
      </c>
      <c r="AY160" s="175" t="s">
        <v>144</v>
      </c>
    </row>
    <row r="161" spans="2:51" s="6" customFormat="1" ht="15.75" customHeight="1">
      <c r="B161" s="160"/>
      <c r="C161" s="161"/>
      <c r="D161" s="162" t="s">
        <v>156</v>
      </c>
      <c r="E161" s="161"/>
      <c r="F161" s="163" t="s">
        <v>212</v>
      </c>
      <c r="G161" s="161"/>
      <c r="H161" s="164">
        <v>52.622</v>
      </c>
      <c r="J161" s="161"/>
      <c r="K161" s="161"/>
      <c r="L161" s="165"/>
      <c r="M161" s="166"/>
      <c r="N161" s="161"/>
      <c r="O161" s="161"/>
      <c r="P161" s="161"/>
      <c r="Q161" s="161"/>
      <c r="R161" s="161"/>
      <c r="S161" s="161"/>
      <c r="T161" s="167"/>
      <c r="AT161" s="168" t="s">
        <v>156</v>
      </c>
      <c r="AU161" s="168" t="s">
        <v>86</v>
      </c>
      <c r="AV161" s="168" t="s">
        <v>86</v>
      </c>
      <c r="AW161" s="168" t="s">
        <v>100</v>
      </c>
      <c r="AX161" s="168" t="s">
        <v>78</v>
      </c>
      <c r="AY161" s="168" t="s">
        <v>144</v>
      </c>
    </row>
    <row r="162" spans="2:51" s="6" customFormat="1" ht="15.75" customHeight="1">
      <c r="B162" s="160"/>
      <c r="C162" s="161"/>
      <c r="D162" s="162" t="s">
        <v>156</v>
      </c>
      <c r="E162" s="161"/>
      <c r="F162" s="163" t="s">
        <v>207</v>
      </c>
      <c r="G162" s="161"/>
      <c r="H162" s="164">
        <v>-13.23</v>
      </c>
      <c r="J162" s="161"/>
      <c r="K162" s="161"/>
      <c r="L162" s="165"/>
      <c r="M162" s="166"/>
      <c r="N162" s="161"/>
      <c r="O162" s="161"/>
      <c r="P162" s="161"/>
      <c r="Q162" s="161"/>
      <c r="R162" s="161"/>
      <c r="S162" s="161"/>
      <c r="T162" s="167"/>
      <c r="AT162" s="168" t="s">
        <v>156</v>
      </c>
      <c r="AU162" s="168" t="s">
        <v>86</v>
      </c>
      <c r="AV162" s="168" t="s">
        <v>86</v>
      </c>
      <c r="AW162" s="168" t="s">
        <v>100</v>
      </c>
      <c r="AX162" s="168" t="s">
        <v>78</v>
      </c>
      <c r="AY162" s="168" t="s">
        <v>144</v>
      </c>
    </row>
    <row r="163" spans="2:51" s="6" customFormat="1" ht="15.75" customHeight="1">
      <c r="B163" s="160"/>
      <c r="C163" s="161"/>
      <c r="D163" s="162" t="s">
        <v>156</v>
      </c>
      <c r="E163" s="161"/>
      <c r="F163" s="163" t="s">
        <v>213</v>
      </c>
      <c r="G163" s="161"/>
      <c r="H163" s="164">
        <v>70.38</v>
      </c>
      <c r="J163" s="161"/>
      <c r="K163" s="161"/>
      <c r="L163" s="165"/>
      <c r="M163" s="166"/>
      <c r="N163" s="161"/>
      <c r="O163" s="161"/>
      <c r="P163" s="161"/>
      <c r="Q163" s="161"/>
      <c r="R163" s="161"/>
      <c r="S163" s="161"/>
      <c r="T163" s="167"/>
      <c r="AT163" s="168" t="s">
        <v>156</v>
      </c>
      <c r="AU163" s="168" t="s">
        <v>86</v>
      </c>
      <c r="AV163" s="168" t="s">
        <v>86</v>
      </c>
      <c r="AW163" s="168" t="s">
        <v>100</v>
      </c>
      <c r="AX163" s="168" t="s">
        <v>78</v>
      </c>
      <c r="AY163" s="168" t="s">
        <v>144</v>
      </c>
    </row>
    <row r="164" spans="2:51" s="6" customFormat="1" ht="15.75" customHeight="1">
      <c r="B164" s="160"/>
      <c r="C164" s="161"/>
      <c r="D164" s="162" t="s">
        <v>156</v>
      </c>
      <c r="E164" s="161"/>
      <c r="F164" s="163" t="s">
        <v>214</v>
      </c>
      <c r="G164" s="161"/>
      <c r="H164" s="164">
        <v>-10.442</v>
      </c>
      <c r="J164" s="161"/>
      <c r="K164" s="161"/>
      <c r="L164" s="165"/>
      <c r="M164" s="166"/>
      <c r="N164" s="161"/>
      <c r="O164" s="161"/>
      <c r="P164" s="161"/>
      <c r="Q164" s="161"/>
      <c r="R164" s="161"/>
      <c r="S164" s="161"/>
      <c r="T164" s="167"/>
      <c r="AT164" s="168" t="s">
        <v>156</v>
      </c>
      <c r="AU164" s="168" t="s">
        <v>86</v>
      </c>
      <c r="AV164" s="168" t="s">
        <v>86</v>
      </c>
      <c r="AW164" s="168" t="s">
        <v>100</v>
      </c>
      <c r="AX164" s="168" t="s">
        <v>78</v>
      </c>
      <c r="AY164" s="168" t="s">
        <v>144</v>
      </c>
    </row>
    <row r="165" spans="2:51" s="6" customFormat="1" ht="15.75" customHeight="1">
      <c r="B165" s="160"/>
      <c r="C165" s="161"/>
      <c r="D165" s="162" t="s">
        <v>156</v>
      </c>
      <c r="E165" s="161"/>
      <c r="F165" s="163" t="s">
        <v>215</v>
      </c>
      <c r="G165" s="161"/>
      <c r="H165" s="164">
        <v>13.879</v>
      </c>
      <c r="J165" s="161"/>
      <c r="K165" s="161"/>
      <c r="L165" s="165"/>
      <c r="M165" s="166"/>
      <c r="N165" s="161"/>
      <c r="O165" s="161"/>
      <c r="P165" s="161"/>
      <c r="Q165" s="161"/>
      <c r="R165" s="161"/>
      <c r="S165" s="161"/>
      <c r="T165" s="167"/>
      <c r="AT165" s="168" t="s">
        <v>156</v>
      </c>
      <c r="AU165" s="168" t="s">
        <v>86</v>
      </c>
      <c r="AV165" s="168" t="s">
        <v>86</v>
      </c>
      <c r="AW165" s="168" t="s">
        <v>100</v>
      </c>
      <c r="AX165" s="168" t="s">
        <v>78</v>
      </c>
      <c r="AY165" s="168" t="s">
        <v>144</v>
      </c>
    </row>
    <row r="166" spans="2:51" s="6" customFormat="1" ht="15.75" customHeight="1">
      <c r="B166" s="160"/>
      <c r="C166" s="161"/>
      <c r="D166" s="162" t="s">
        <v>156</v>
      </c>
      <c r="E166" s="161"/>
      <c r="F166" s="163" t="s">
        <v>211</v>
      </c>
      <c r="G166" s="161"/>
      <c r="H166" s="164">
        <v>21.774</v>
      </c>
      <c r="J166" s="161"/>
      <c r="K166" s="161"/>
      <c r="L166" s="165"/>
      <c r="M166" s="166"/>
      <c r="N166" s="161"/>
      <c r="O166" s="161"/>
      <c r="P166" s="161"/>
      <c r="Q166" s="161"/>
      <c r="R166" s="161"/>
      <c r="S166" s="161"/>
      <c r="T166" s="167"/>
      <c r="AT166" s="168" t="s">
        <v>156</v>
      </c>
      <c r="AU166" s="168" t="s">
        <v>86</v>
      </c>
      <c r="AV166" s="168" t="s">
        <v>86</v>
      </c>
      <c r="AW166" s="168" t="s">
        <v>100</v>
      </c>
      <c r="AX166" s="168" t="s">
        <v>78</v>
      </c>
      <c r="AY166" s="168" t="s">
        <v>144</v>
      </c>
    </row>
    <row r="167" spans="2:51" s="6" customFormat="1" ht="15.75" customHeight="1">
      <c r="B167" s="160"/>
      <c r="C167" s="161"/>
      <c r="D167" s="162" t="s">
        <v>156</v>
      </c>
      <c r="E167" s="161"/>
      <c r="F167" s="163" t="s">
        <v>205</v>
      </c>
      <c r="G167" s="161"/>
      <c r="H167" s="164">
        <v>4.442</v>
      </c>
      <c r="J167" s="161"/>
      <c r="K167" s="161"/>
      <c r="L167" s="165"/>
      <c r="M167" s="166"/>
      <c r="N167" s="161"/>
      <c r="O167" s="161"/>
      <c r="P167" s="161"/>
      <c r="Q167" s="161"/>
      <c r="R167" s="161"/>
      <c r="S167" s="161"/>
      <c r="T167" s="167"/>
      <c r="AT167" s="168" t="s">
        <v>156</v>
      </c>
      <c r="AU167" s="168" t="s">
        <v>86</v>
      </c>
      <c r="AV167" s="168" t="s">
        <v>86</v>
      </c>
      <c r="AW167" s="168" t="s">
        <v>100</v>
      </c>
      <c r="AX167" s="168" t="s">
        <v>78</v>
      </c>
      <c r="AY167" s="168" t="s">
        <v>144</v>
      </c>
    </row>
    <row r="168" spans="2:65" s="6" customFormat="1" ht="15.75" customHeight="1">
      <c r="B168" s="24"/>
      <c r="C168" s="146" t="s">
        <v>216</v>
      </c>
      <c r="D168" s="146" t="s">
        <v>147</v>
      </c>
      <c r="E168" s="147" t="s">
        <v>217</v>
      </c>
      <c r="F168" s="148" t="s">
        <v>218</v>
      </c>
      <c r="G168" s="149" t="s">
        <v>185</v>
      </c>
      <c r="H168" s="150">
        <v>207.827</v>
      </c>
      <c r="I168" s="151"/>
      <c r="J168" s="152">
        <f>ROUND($I$168*$H$168,2)</f>
        <v>0</v>
      </c>
      <c r="K168" s="148" t="s">
        <v>151</v>
      </c>
      <c r="L168" s="44"/>
      <c r="M168" s="153"/>
      <c r="N168" s="154" t="s">
        <v>49</v>
      </c>
      <c r="O168" s="25"/>
      <c r="P168" s="155">
        <f>$O$168*$H$168</f>
        <v>0</v>
      </c>
      <c r="Q168" s="155">
        <v>0.10422</v>
      </c>
      <c r="R168" s="155">
        <f>$Q$168*$H$168</f>
        <v>21.65972994</v>
      </c>
      <c r="S168" s="155">
        <v>0</v>
      </c>
      <c r="T168" s="156">
        <f>$S$168*$H$168</f>
        <v>0</v>
      </c>
      <c r="AR168" s="90" t="s">
        <v>152</v>
      </c>
      <c r="AT168" s="90" t="s">
        <v>147</v>
      </c>
      <c r="AU168" s="90" t="s">
        <v>86</v>
      </c>
      <c r="AY168" s="6" t="s">
        <v>144</v>
      </c>
      <c r="BE168" s="157">
        <f>IF($N$168="základní",$J$168,0)</f>
        <v>0</v>
      </c>
      <c r="BF168" s="157">
        <f>IF($N$168="snížená",$J$168,0)</f>
        <v>0</v>
      </c>
      <c r="BG168" s="157">
        <f>IF($N$168="zákl. přenesená",$J$168,0)</f>
        <v>0</v>
      </c>
      <c r="BH168" s="157">
        <f>IF($N$168="sníž. přenesená",$J$168,0)</f>
        <v>0</v>
      </c>
      <c r="BI168" s="157">
        <f>IF($N$168="nulová",$J$168,0)</f>
        <v>0</v>
      </c>
      <c r="BJ168" s="90" t="s">
        <v>22</v>
      </c>
      <c r="BK168" s="157">
        <f>ROUND($I$168*$H$168,2)</f>
        <v>0</v>
      </c>
      <c r="BL168" s="90" t="s">
        <v>152</v>
      </c>
      <c r="BM168" s="90" t="s">
        <v>219</v>
      </c>
    </row>
    <row r="169" spans="2:47" s="6" customFormat="1" ht="27" customHeight="1">
      <c r="B169" s="24"/>
      <c r="C169" s="25"/>
      <c r="D169" s="158" t="s">
        <v>154</v>
      </c>
      <c r="E169" s="25"/>
      <c r="F169" s="159" t="s">
        <v>220</v>
      </c>
      <c r="G169" s="25"/>
      <c r="H169" s="25"/>
      <c r="J169" s="25"/>
      <c r="K169" s="25"/>
      <c r="L169" s="44"/>
      <c r="M169" s="57"/>
      <c r="N169" s="25"/>
      <c r="O169" s="25"/>
      <c r="P169" s="25"/>
      <c r="Q169" s="25"/>
      <c r="R169" s="25"/>
      <c r="S169" s="25"/>
      <c r="T169" s="58"/>
      <c r="AT169" s="6" t="s">
        <v>154</v>
      </c>
      <c r="AU169" s="6" t="s">
        <v>86</v>
      </c>
    </row>
    <row r="170" spans="2:51" s="6" customFormat="1" ht="15.75" customHeight="1">
      <c r="B170" s="169"/>
      <c r="C170" s="170"/>
      <c r="D170" s="162" t="s">
        <v>156</v>
      </c>
      <c r="E170" s="170"/>
      <c r="F170" s="171" t="s">
        <v>221</v>
      </c>
      <c r="G170" s="170"/>
      <c r="H170" s="170"/>
      <c r="J170" s="170"/>
      <c r="K170" s="170"/>
      <c r="L170" s="172"/>
      <c r="M170" s="173"/>
      <c r="N170" s="170"/>
      <c r="O170" s="170"/>
      <c r="P170" s="170"/>
      <c r="Q170" s="170"/>
      <c r="R170" s="170"/>
      <c r="S170" s="170"/>
      <c r="T170" s="174"/>
      <c r="AT170" s="175" t="s">
        <v>156</v>
      </c>
      <c r="AU170" s="175" t="s">
        <v>86</v>
      </c>
      <c r="AV170" s="175" t="s">
        <v>22</v>
      </c>
      <c r="AW170" s="175" t="s">
        <v>100</v>
      </c>
      <c r="AX170" s="175" t="s">
        <v>78</v>
      </c>
      <c r="AY170" s="175" t="s">
        <v>144</v>
      </c>
    </row>
    <row r="171" spans="2:51" s="6" customFormat="1" ht="15.75" customHeight="1">
      <c r="B171" s="160"/>
      <c r="C171" s="161"/>
      <c r="D171" s="162" t="s">
        <v>156</v>
      </c>
      <c r="E171" s="161"/>
      <c r="F171" s="163" t="s">
        <v>222</v>
      </c>
      <c r="G171" s="161"/>
      <c r="H171" s="164">
        <v>11.05</v>
      </c>
      <c r="J171" s="161"/>
      <c r="K171" s="161"/>
      <c r="L171" s="165"/>
      <c r="M171" s="166"/>
      <c r="N171" s="161"/>
      <c r="O171" s="161"/>
      <c r="P171" s="161"/>
      <c r="Q171" s="161"/>
      <c r="R171" s="161"/>
      <c r="S171" s="161"/>
      <c r="T171" s="167"/>
      <c r="AT171" s="168" t="s">
        <v>156</v>
      </c>
      <c r="AU171" s="168" t="s">
        <v>86</v>
      </c>
      <c r="AV171" s="168" t="s">
        <v>86</v>
      </c>
      <c r="AW171" s="168" t="s">
        <v>100</v>
      </c>
      <c r="AX171" s="168" t="s">
        <v>78</v>
      </c>
      <c r="AY171" s="168" t="s">
        <v>144</v>
      </c>
    </row>
    <row r="172" spans="2:51" s="6" customFormat="1" ht="15.75" customHeight="1">
      <c r="B172" s="160"/>
      <c r="C172" s="161"/>
      <c r="D172" s="162" t="s">
        <v>156</v>
      </c>
      <c r="E172" s="161"/>
      <c r="F172" s="163" t="s">
        <v>222</v>
      </c>
      <c r="G172" s="161"/>
      <c r="H172" s="164">
        <v>11.05</v>
      </c>
      <c r="J172" s="161"/>
      <c r="K172" s="161"/>
      <c r="L172" s="165"/>
      <c r="M172" s="166"/>
      <c r="N172" s="161"/>
      <c r="O172" s="161"/>
      <c r="P172" s="161"/>
      <c r="Q172" s="161"/>
      <c r="R172" s="161"/>
      <c r="S172" s="161"/>
      <c r="T172" s="167"/>
      <c r="AT172" s="168" t="s">
        <v>156</v>
      </c>
      <c r="AU172" s="168" t="s">
        <v>86</v>
      </c>
      <c r="AV172" s="168" t="s">
        <v>86</v>
      </c>
      <c r="AW172" s="168" t="s">
        <v>100</v>
      </c>
      <c r="AX172" s="168" t="s">
        <v>78</v>
      </c>
      <c r="AY172" s="168" t="s">
        <v>144</v>
      </c>
    </row>
    <row r="173" spans="2:51" s="6" customFormat="1" ht="15.75" customHeight="1">
      <c r="B173" s="160"/>
      <c r="C173" s="161"/>
      <c r="D173" s="162" t="s">
        <v>156</v>
      </c>
      <c r="E173" s="161"/>
      <c r="F173" s="163" t="s">
        <v>222</v>
      </c>
      <c r="G173" s="161"/>
      <c r="H173" s="164">
        <v>11.05</v>
      </c>
      <c r="J173" s="161"/>
      <c r="K173" s="161"/>
      <c r="L173" s="165"/>
      <c r="M173" s="166"/>
      <c r="N173" s="161"/>
      <c r="O173" s="161"/>
      <c r="P173" s="161"/>
      <c r="Q173" s="161"/>
      <c r="R173" s="161"/>
      <c r="S173" s="161"/>
      <c r="T173" s="167"/>
      <c r="AT173" s="168" t="s">
        <v>156</v>
      </c>
      <c r="AU173" s="168" t="s">
        <v>86</v>
      </c>
      <c r="AV173" s="168" t="s">
        <v>86</v>
      </c>
      <c r="AW173" s="168" t="s">
        <v>100</v>
      </c>
      <c r="AX173" s="168" t="s">
        <v>78</v>
      </c>
      <c r="AY173" s="168" t="s">
        <v>144</v>
      </c>
    </row>
    <row r="174" spans="2:51" s="6" customFormat="1" ht="15.75" customHeight="1">
      <c r="B174" s="169"/>
      <c r="C174" s="170"/>
      <c r="D174" s="162" t="s">
        <v>156</v>
      </c>
      <c r="E174" s="170"/>
      <c r="F174" s="171" t="s">
        <v>174</v>
      </c>
      <c r="G174" s="170"/>
      <c r="H174" s="170"/>
      <c r="J174" s="170"/>
      <c r="K174" s="170"/>
      <c r="L174" s="172"/>
      <c r="M174" s="173"/>
      <c r="N174" s="170"/>
      <c r="O174" s="170"/>
      <c r="P174" s="170"/>
      <c r="Q174" s="170"/>
      <c r="R174" s="170"/>
      <c r="S174" s="170"/>
      <c r="T174" s="174"/>
      <c r="AT174" s="175" t="s">
        <v>156</v>
      </c>
      <c r="AU174" s="175" t="s">
        <v>86</v>
      </c>
      <c r="AV174" s="175" t="s">
        <v>22</v>
      </c>
      <c r="AW174" s="175" t="s">
        <v>100</v>
      </c>
      <c r="AX174" s="175" t="s">
        <v>78</v>
      </c>
      <c r="AY174" s="175" t="s">
        <v>144</v>
      </c>
    </row>
    <row r="175" spans="2:51" s="6" customFormat="1" ht="15.75" customHeight="1">
      <c r="B175" s="160"/>
      <c r="C175" s="161"/>
      <c r="D175" s="162" t="s">
        <v>156</v>
      </c>
      <c r="E175" s="161"/>
      <c r="F175" s="163" t="s">
        <v>223</v>
      </c>
      <c r="G175" s="161"/>
      <c r="H175" s="164">
        <v>99.063</v>
      </c>
      <c r="J175" s="161"/>
      <c r="K175" s="161"/>
      <c r="L175" s="165"/>
      <c r="M175" s="166"/>
      <c r="N175" s="161"/>
      <c r="O175" s="161"/>
      <c r="P175" s="161"/>
      <c r="Q175" s="161"/>
      <c r="R175" s="161"/>
      <c r="S175" s="161"/>
      <c r="T175" s="167"/>
      <c r="AT175" s="168" t="s">
        <v>156</v>
      </c>
      <c r="AU175" s="168" t="s">
        <v>86</v>
      </c>
      <c r="AV175" s="168" t="s">
        <v>86</v>
      </c>
      <c r="AW175" s="168" t="s">
        <v>100</v>
      </c>
      <c r="AX175" s="168" t="s">
        <v>78</v>
      </c>
      <c r="AY175" s="168" t="s">
        <v>144</v>
      </c>
    </row>
    <row r="176" spans="2:51" s="6" customFormat="1" ht="15.75" customHeight="1">
      <c r="B176" s="169"/>
      <c r="C176" s="170"/>
      <c r="D176" s="162" t="s">
        <v>156</v>
      </c>
      <c r="E176" s="170"/>
      <c r="F176" s="171" t="s">
        <v>176</v>
      </c>
      <c r="G176" s="170"/>
      <c r="H176" s="170"/>
      <c r="J176" s="170"/>
      <c r="K176" s="170"/>
      <c r="L176" s="172"/>
      <c r="M176" s="173"/>
      <c r="N176" s="170"/>
      <c r="O176" s="170"/>
      <c r="P176" s="170"/>
      <c r="Q176" s="170"/>
      <c r="R176" s="170"/>
      <c r="S176" s="170"/>
      <c r="T176" s="174"/>
      <c r="AT176" s="175" t="s">
        <v>156</v>
      </c>
      <c r="AU176" s="175" t="s">
        <v>86</v>
      </c>
      <c r="AV176" s="175" t="s">
        <v>22</v>
      </c>
      <c r="AW176" s="175" t="s">
        <v>100</v>
      </c>
      <c r="AX176" s="175" t="s">
        <v>78</v>
      </c>
      <c r="AY176" s="175" t="s">
        <v>144</v>
      </c>
    </row>
    <row r="177" spans="2:51" s="6" customFormat="1" ht="15.75" customHeight="1">
      <c r="B177" s="160"/>
      <c r="C177" s="161"/>
      <c r="D177" s="162" t="s">
        <v>156</v>
      </c>
      <c r="E177" s="161"/>
      <c r="F177" s="163" t="s">
        <v>224</v>
      </c>
      <c r="G177" s="161"/>
      <c r="H177" s="164">
        <v>37.807</v>
      </c>
      <c r="J177" s="161"/>
      <c r="K177" s="161"/>
      <c r="L177" s="165"/>
      <c r="M177" s="166"/>
      <c r="N177" s="161"/>
      <c r="O177" s="161"/>
      <c r="P177" s="161"/>
      <c r="Q177" s="161"/>
      <c r="R177" s="161"/>
      <c r="S177" s="161"/>
      <c r="T177" s="167"/>
      <c r="AT177" s="168" t="s">
        <v>156</v>
      </c>
      <c r="AU177" s="168" t="s">
        <v>86</v>
      </c>
      <c r="AV177" s="168" t="s">
        <v>86</v>
      </c>
      <c r="AW177" s="168" t="s">
        <v>100</v>
      </c>
      <c r="AX177" s="168" t="s">
        <v>78</v>
      </c>
      <c r="AY177" s="168" t="s">
        <v>144</v>
      </c>
    </row>
    <row r="178" spans="2:51" s="6" customFormat="1" ht="15.75" customHeight="1">
      <c r="B178" s="169"/>
      <c r="C178" s="170"/>
      <c r="D178" s="162" t="s">
        <v>156</v>
      </c>
      <c r="E178" s="170"/>
      <c r="F178" s="171" t="s">
        <v>178</v>
      </c>
      <c r="G178" s="170"/>
      <c r="H178" s="170"/>
      <c r="J178" s="170"/>
      <c r="K178" s="170"/>
      <c r="L178" s="172"/>
      <c r="M178" s="173"/>
      <c r="N178" s="170"/>
      <c r="O178" s="170"/>
      <c r="P178" s="170"/>
      <c r="Q178" s="170"/>
      <c r="R178" s="170"/>
      <c r="S178" s="170"/>
      <c r="T178" s="174"/>
      <c r="AT178" s="175" t="s">
        <v>156</v>
      </c>
      <c r="AU178" s="175" t="s">
        <v>86</v>
      </c>
      <c r="AV178" s="175" t="s">
        <v>22</v>
      </c>
      <c r="AW178" s="175" t="s">
        <v>100</v>
      </c>
      <c r="AX178" s="175" t="s">
        <v>78</v>
      </c>
      <c r="AY178" s="175" t="s">
        <v>144</v>
      </c>
    </row>
    <row r="179" spans="2:51" s="6" customFormat="1" ht="15.75" customHeight="1">
      <c r="B179" s="160"/>
      <c r="C179" s="161"/>
      <c r="D179" s="162" t="s">
        <v>156</v>
      </c>
      <c r="E179" s="161"/>
      <c r="F179" s="163" t="s">
        <v>224</v>
      </c>
      <c r="G179" s="161"/>
      <c r="H179" s="164">
        <v>37.807</v>
      </c>
      <c r="J179" s="161"/>
      <c r="K179" s="161"/>
      <c r="L179" s="165"/>
      <c r="M179" s="166"/>
      <c r="N179" s="161"/>
      <c r="O179" s="161"/>
      <c r="P179" s="161"/>
      <c r="Q179" s="161"/>
      <c r="R179" s="161"/>
      <c r="S179" s="161"/>
      <c r="T179" s="167"/>
      <c r="AT179" s="168" t="s">
        <v>156</v>
      </c>
      <c r="AU179" s="168" t="s">
        <v>86</v>
      </c>
      <c r="AV179" s="168" t="s">
        <v>86</v>
      </c>
      <c r="AW179" s="168" t="s">
        <v>100</v>
      </c>
      <c r="AX179" s="168" t="s">
        <v>78</v>
      </c>
      <c r="AY179" s="168" t="s">
        <v>144</v>
      </c>
    </row>
    <row r="180" spans="2:65" s="6" customFormat="1" ht="15.75" customHeight="1">
      <c r="B180" s="24"/>
      <c r="C180" s="146" t="s">
        <v>225</v>
      </c>
      <c r="D180" s="146" t="s">
        <v>147</v>
      </c>
      <c r="E180" s="147" t="s">
        <v>226</v>
      </c>
      <c r="F180" s="148" t="s">
        <v>227</v>
      </c>
      <c r="G180" s="149" t="s">
        <v>228</v>
      </c>
      <c r="H180" s="150">
        <v>240.575</v>
      </c>
      <c r="I180" s="151"/>
      <c r="J180" s="152">
        <f>ROUND($I$180*$H$180,2)</f>
        <v>0</v>
      </c>
      <c r="K180" s="148" t="s">
        <v>151</v>
      </c>
      <c r="L180" s="44"/>
      <c r="M180" s="153"/>
      <c r="N180" s="154" t="s">
        <v>49</v>
      </c>
      <c r="O180" s="25"/>
      <c r="P180" s="155">
        <f>$O$180*$H$180</f>
        <v>0</v>
      </c>
      <c r="Q180" s="155">
        <v>0.00014</v>
      </c>
      <c r="R180" s="155">
        <f>$Q$180*$H$180</f>
        <v>0.033680499999999995</v>
      </c>
      <c r="S180" s="155">
        <v>0</v>
      </c>
      <c r="T180" s="156">
        <f>$S$180*$H$180</f>
        <v>0</v>
      </c>
      <c r="AR180" s="90" t="s">
        <v>152</v>
      </c>
      <c r="AT180" s="90" t="s">
        <v>147</v>
      </c>
      <c r="AU180" s="90" t="s">
        <v>86</v>
      </c>
      <c r="AY180" s="6" t="s">
        <v>144</v>
      </c>
      <c r="BE180" s="157">
        <f>IF($N$180="základní",$J$180,0)</f>
        <v>0</v>
      </c>
      <c r="BF180" s="157">
        <f>IF($N$180="snížená",$J$180,0)</f>
        <v>0</v>
      </c>
      <c r="BG180" s="157">
        <f>IF($N$180="zákl. přenesená",$J$180,0)</f>
        <v>0</v>
      </c>
      <c r="BH180" s="157">
        <f>IF($N$180="sníž. přenesená",$J$180,0)</f>
        <v>0</v>
      </c>
      <c r="BI180" s="157">
        <f>IF($N$180="nulová",$J$180,0)</f>
        <v>0</v>
      </c>
      <c r="BJ180" s="90" t="s">
        <v>22</v>
      </c>
      <c r="BK180" s="157">
        <f>ROUND($I$180*$H$180,2)</f>
        <v>0</v>
      </c>
      <c r="BL180" s="90" t="s">
        <v>152</v>
      </c>
      <c r="BM180" s="90" t="s">
        <v>229</v>
      </c>
    </row>
    <row r="181" spans="2:47" s="6" customFormat="1" ht="16.5" customHeight="1">
      <c r="B181" s="24"/>
      <c r="C181" s="25"/>
      <c r="D181" s="158" t="s">
        <v>154</v>
      </c>
      <c r="E181" s="25"/>
      <c r="F181" s="159" t="s">
        <v>227</v>
      </c>
      <c r="G181" s="25"/>
      <c r="H181" s="25"/>
      <c r="J181" s="25"/>
      <c r="K181" s="25"/>
      <c r="L181" s="44"/>
      <c r="M181" s="57"/>
      <c r="N181" s="25"/>
      <c r="O181" s="25"/>
      <c r="P181" s="25"/>
      <c r="Q181" s="25"/>
      <c r="R181" s="25"/>
      <c r="S181" s="25"/>
      <c r="T181" s="58"/>
      <c r="AT181" s="6" t="s">
        <v>154</v>
      </c>
      <c r="AU181" s="6" t="s">
        <v>86</v>
      </c>
    </row>
    <row r="182" spans="2:51" s="6" customFormat="1" ht="15.75" customHeight="1">
      <c r="B182" s="169"/>
      <c r="C182" s="170"/>
      <c r="D182" s="162" t="s">
        <v>156</v>
      </c>
      <c r="E182" s="170"/>
      <c r="F182" s="171" t="s">
        <v>188</v>
      </c>
      <c r="G182" s="170"/>
      <c r="H182" s="170"/>
      <c r="J182" s="170"/>
      <c r="K182" s="170"/>
      <c r="L182" s="172"/>
      <c r="M182" s="173"/>
      <c r="N182" s="170"/>
      <c r="O182" s="170"/>
      <c r="P182" s="170"/>
      <c r="Q182" s="170"/>
      <c r="R182" s="170"/>
      <c r="S182" s="170"/>
      <c r="T182" s="174"/>
      <c r="AT182" s="175" t="s">
        <v>156</v>
      </c>
      <c r="AU182" s="175" t="s">
        <v>86</v>
      </c>
      <c r="AV182" s="175" t="s">
        <v>22</v>
      </c>
      <c r="AW182" s="175" t="s">
        <v>100</v>
      </c>
      <c r="AX182" s="175" t="s">
        <v>78</v>
      </c>
      <c r="AY182" s="175" t="s">
        <v>144</v>
      </c>
    </row>
    <row r="183" spans="2:51" s="6" customFormat="1" ht="15.75" customHeight="1">
      <c r="B183" s="169"/>
      <c r="C183" s="170"/>
      <c r="D183" s="162" t="s">
        <v>156</v>
      </c>
      <c r="E183" s="170"/>
      <c r="F183" s="171" t="s">
        <v>174</v>
      </c>
      <c r="G183" s="170"/>
      <c r="H183" s="170"/>
      <c r="J183" s="170"/>
      <c r="K183" s="170"/>
      <c r="L183" s="172"/>
      <c r="M183" s="173"/>
      <c r="N183" s="170"/>
      <c r="O183" s="170"/>
      <c r="P183" s="170"/>
      <c r="Q183" s="170"/>
      <c r="R183" s="170"/>
      <c r="S183" s="170"/>
      <c r="T183" s="174"/>
      <c r="AT183" s="175" t="s">
        <v>156</v>
      </c>
      <c r="AU183" s="175" t="s">
        <v>86</v>
      </c>
      <c r="AV183" s="175" t="s">
        <v>22</v>
      </c>
      <c r="AW183" s="175" t="s">
        <v>100</v>
      </c>
      <c r="AX183" s="175" t="s">
        <v>78</v>
      </c>
      <c r="AY183" s="175" t="s">
        <v>144</v>
      </c>
    </row>
    <row r="184" spans="2:51" s="6" customFormat="1" ht="15.75" customHeight="1">
      <c r="B184" s="160"/>
      <c r="C184" s="161"/>
      <c r="D184" s="162" t="s">
        <v>156</v>
      </c>
      <c r="E184" s="161"/>
      <c r="F184" s="163" t="s">
        <v>230</v>
      </c>
      <c r="G184" s="161"/>
      <c r="H184" s="164">
        <v>4.2</v>
      </c>
      <c r="J184" s="161"/>
      <c r="K184" s="161"/>
      <c r="L184" s="165"/>
      <c r="M184" s="166"/>
      <c r="N184" s="161"/>
      <c r="O184" s="161"/>
      <c r="P184" s="161"/>
      <c r="Q184" s="161"/>
      <c r="R184" s="161"/>
      <c r="S184" s="161"/>
      <c r="T184" s="167"/>
      <c r="AT184" s="168" t="s">
        <v>156</v>
      </c>
      <c r="AU184" s="168" t="s">
        <v>86</v>
      </c>
      <c r="AV184" s="168" t="s">
        <v>86</v>
      </c>
      <c r="AW184" s="168" t="s">
        <v>100</v>
      </c>
      <c r="AX184" s="168" t="s">
        <v>78</v>
      </c>
      <c r="AY184" s="168" t="s">
        <v>144</v>
      </c>
    </row>
    <row r="185" spans="2:51" s="6" customFormat="1" ht="15.75" customHeight="1">
      <c r="B185" s="169"/>
      <c r="C185" s="170"/>
      <c r="D185" s="162" t="s">
        <v>156</v>
      </c>
      <c r="E185" s="170"/>
      <c r="F185" s="171" t="s">
        <v>176</v>
      </c>
      <c r="G185" s="170"/>
      <c r="H185" s="170"/>
      <c r="J185" s="170"/>
      <c r="K185" s="170"/>
      <c r="L185" s="172"/>
      <c r="M185" s="173"/>
      <c r="N185" s="170"/>
      <c r="O185" s="170"/>
      <c r="P185" s="170"/>
      <c r="Q185" s="170"/>
      <c r="R185" s="170"/>
      <c r="S185" s="170"/>
      <c r="T185" s="174"/>
      <c r="AT185" s="175" t="s">
        <v>156</v>
      </c>
      <c r="AU185" s="175" t="s">
        <v>86</v>
      </c>
      <c r="AV185" s="175" t="s">
        <v>22</v>
      </c>
      <c r="AW185" s="175" t="s">
        <v>100</v>
      </c>
      <c r="AX185" s="175" t="s">
        <v>78</v>
      </c>
      <c r="AY185" s="175" t="s">
        <v>144</v>
      </c>
    </row>
    <row r="186" spans="2:51" s="6" customFormat="1" ht="15.75" customHeight="1">
      <c r="B186" s="160"/>
      <c r="C186" s="161"/>
      <c r="D186" s="162" t="s">
        <v>156</v>
      </c>
      <c r="E186" s="161"/>
      <c r="F186" s="163" t="s">
        <v>231</v>
      </c>
      <c r="G186" s="161"/>
      <c r="H186" s="164">
        <v>5.4</v>
      </c>
      <c r="J186" s="161"/>
      <c r="K186" s="161"/>
      <c r="L186" s="165"/>
      <c r="M186" s="166"/>
      <c r="N186" s="161"/>
      <c r="O186" s="161"/>
      <c r="P186" s="161"/>
      <c r="Q186" s="161"/>
      <c r="R186" s="161"/>
      <c r="S186" s="161"/>
      <c r="T186" s="167"/>
      <c r="AT186" s="168" t="s">
        <v>156</v>
      </c>
      <c r="AU186" s="168" t="s">
        <v>86</v>
      </c>
      <c r="AV186" s="168" t="s">
        <v>86</v>
      </c>
      <c r="AW186" s="168" t="s">
        <v>100</v>
      </c>
      <c r="AX186" s="168" t="s">
        <v>78</v>
      </c>
      <c r="AY186" s="168" t="s">
        <v>144</v>
      </c>
    </row>
    <row r="187" spans="2:51" s="6" customFormat="1" ht="15.75" customHeight="1">
      <c r="B187" s="160"/>
      <c r="C187" s="161"/>
      <c r="D187" s="162" t="s">
        <v>156</v>
      </c>
      <c r="E187" s="161"/>
      <c r="F187" s="163" t="s">
        <v>232</v>
      </c>
      <c r="G187" s="161"/>
      <c r="H187" s="164">
        <v>1.75</v>
      </c>
      <c r="J187" s="161"/>
      <c r="K187" s="161"/>
      <c r="L187" s="165"/>
      <c r="M187" s="166"/>
      <c r="N187" s="161"/>
      <c r="O187" s="161"/>
      <c r="P187" s="161"/>
      <c r="Q187" s="161"/>
      <c r="R187" s="161"/>
      <c r="S187" s="161"/>
      <c r="T187" s="167"/>
      <c r="AT187" s="168" t="s">
        <v>156</v>
      </c>
      <c r="AU187" s="168" t="s">
        <v>86</v>
      </c>
      <c r="AV187" s="168" t="s">
        <v>86</v>
      </c>
      <c r="AW187" s="168" t="s">
        <v>100</v>
      </c>
      <c r="AX187" s="168" t="s">
        <v>78</v>
      </c>
      <c r="AY187" s="168" t="s">
        <v>144</v>
      </c>
    </row>
    <row r="188" spans="2:51" s="6" customFormat="1" ht="15.75" customHeight="1">
      <c r="B188" s="160"/>
      <c r="C188" s="161"/>
      <c r="D188" s="162" t="s">
        <v>156</v>
      </c>
      <c r="E188" s="161"/>
      <c r="F188" s="163" t="s">
        <v>233</v>
      </c>
      <c r="G188" s="161"/>
      <c r="H188" s="164">
        <v>2.4</v>
      </c>
      <c r="J188" s="161"/>
      <c r="K188" s="161"/>
      <c r="L188" s="165"/>
      <c r="M188" s="166"/>
      <c r="N188" s="161"/>
      <c r="O188" s="161"/>
      <c r="P188" s="161"/>
      <c r="Q188" s="161"/>
      <c r="R188" s="161"/>
      <c r="S188" s="161"/>
      <c r="T188" s="167"/>
      <c r="AT188" s="168" t="s">
        <v>156</v>
      </c>
      <c r="AU188" s="168" t="s">
        <v>86</v>
      </c>
      <c r="AV188" s="168" t="s">
        <v>86</v>
      </c>
      <c r="AW188" s="168" t="s">
        <v>100</v>
      </c>
      <c r="AX188" s="168" t="s">
        <v>78</v>
      </c>
      <c r="AY188" s="168" t="s">
        <v>144</v>
      </c>
    </row>
    <row r="189" spans="2:51" s="6" customFormat="1" ht="15.75" customHeight="1">
      <c r="B189" s="169"/>
      <c r="C189" s="170"/>
      <c r="D189" s="162" t="s">
        <v>156</v>
      </c>
      <c r="E189" s="170"/>
      <c r="F189" s="171" t="s">
        <v>178</v>
      </c>
      <c r="G189" s="170"/>
      <c r="H189" s="170"/>
      <c r="J189" s="170"/>
      <c r="K189" s="170"/>
      <c r="L189" s="172"/>
      <c r="M189" s="173"/>
      <c r="N189" s="170"/>
      <c r="O189" s="170"/>
      <c r="P189" s="170"/>
      <c r="Q189" s="170"/>
      <c r="R189" s="170"/>
      <c r="S189" s="170"/>
      <c r="T189" s="174"/>
      <c r="AT189" s="175" t="s">
        <v>156</v>
      </c>
      <c r="AU189" s="175" t="s">
        <v>86</v>
      </c>
      <c r="AV189" s="175" t="s">
        <v>22</v>
      </c>
      <c r="AW189" s="175" t="s">
        <v>100</v>
      </c>
      <c r="AX189" s="175" t="s">
        <v>78</v>
      </c>
      <c r="AY189" s="175" t="s">
        <v>144</v>
      </c>
    </row>
    <row r="190" spans="2:51" s="6" customFormat="1" ht="15.75" customHeight="1">
      <c r="B190" s="160"/>
      <c r="C190" s="161"/>
      <c r="D190" s="162" t="s">
        <v>156</v>
      </c>
      <c r="E190" s="161"/>
      <c r="F190" s="163" t="s">
        <v>231</v>
      </c>
      <c r="G190" s="161"/>
      <c r="H190" s="164">
        <v>5.4</v>
      </c>
      <c r="J190" s="161"/>
      <c r="K190" s="161"/>
      <c r="L190" s="165"/>
      <c r="M190" s="166"/>
      <c r="N190" s="161"/>
      <c r="O190" s="161"/>
      <c r="P190" s="161"/>
      <c r="Q190" s="161"/>
      <c r="R190" s="161"/>
      <c r="S190" s="161"/>
      <c r="T190" s="167"/>
      <c r="AT190" s="168" t="s">
        <v>156</v>
      </c>
      <c r="AU190" s="168" t="s">
        <v>86</v>
      </c>
      <c r="AV190" s="168" t="s">
        <v>86</v>
      </c>
      <c r="AW190" s="168" t="s">
        <v>100</v>
      </c>
      <c r="AX190" s="168" t="s">
        <v>78</v>
      </c>
      <c r="AY190" s="168" t="s">
        <v>144</v>
      </c>
    </row>
    <row r="191" spans="2:51" s="6" customFormat="1" ht="15.75" customHeight="1">
      <c r="B191" s="160"/>
      <c r="C191" s="161"/>
      <c r="D191" s="162" t="s">
        <v>156</v>
      </c>
      <c r="E191" s="161"/>
      <c r="F191" s="163" t="s">
        <v>232</v>
      </c>
      <c r="G191" s="161"/>
      <c r="H191" s="164">
        <v>1.75</v>
      </c>
      <c r="J191" s="161"/>
      <c r="K191" s="161"/>
      <c r="L191" s="165"/>
      <c r="M191" s="166"/>
      <c r="N191" s="161"/>
      <c r="O191" s="161"/>
      <c r="P191" s="161"/>
      <c r="Q191" s="161"/>
      <c r="R191" s="161"/>
      <c r="S191" s="161"/>
      <c r="T191" s="167"/>
      <c r="AT191" s="168" t="s">
        <v>156</v>
      </c>
      <c r="AU191" s="168" t="s">
        <v>86</v>
      </c>
      <c r="AV191" s="168" t="s">
        <v>86</v>
      </c>
      <c r="AW191" s="168" t="s">
        <v>100</v>
      </c>
      <c r="AX191" s="168" t="s">
        <v>78</v>
      </c>
      <c r="AY191" s="168" t="s">
        <v>144</v>
      </c>
    </row>
    <row r="192" spans="2:51" s="6" customFormat="1" ht="15.75" customHeight="1">
      <c r="B192" s="160"/>
      <c r="C192" s="161"/>
      <c r="D192" s="162" t="s">
        <v>156</v>
      </c>
      <c r="E192" s="161"/>
      <c r="F192" s="163" t="s">
        <v>234</v>
      </c>
      <c r="G192" s="161"/>
      <c r="H192" s="164">
        <v>1.8</v>
      </c>
      <c r="J192" s="161"/>
      <c r="K192" s="161"/>
      <c r="L192" s="165"/>
      <c r="M192" s="166"/>
      <c r="N192" s="161"/>
      <c r="O192" s="161"/>
      <c r="P192" s="161"/>
      <c r="Q192" s="161"/>
      <c r="R192" s="161"/>
      <c r="S192" s="161"/>
      <c r="T192" s="167"/>
      <c r="AT192" s="168" t="s">
        <v>156</v>
      </c>
      <c r="AU192" s="168" t="s">
        <v>86</v>
      </c>
      <c r="AV192" s="168" t="s">
        <v>86</v>
      </c>
      <c r="AW192" s="168" t="s">
        <v>100</v>
      </c>
      <c r="AX192" s="168" t="s">
        <v>78</v>
      </c>
      <c r="AY192" s="168" t="s">
        <v>144</v>
      </c>
    </row>
    <row r="193" spans="2:51" s="6" customFormat="1" ht="15.75" customHeight="1">
      <c r="B193" s="169"/>
      <c r="C193" s="170"/>
      <c r="D193" s="162" t="s">
        <v>156</v>
      </c>
      <c r="E193" s="170"/>
      <c r="F193" s="171" t="s">
        <v>174</v>
      </c>
      <c r="G193" s="170"/>
      <c r="H193" s="170"/>
      <c r="J193" s="170"/>
      <c r="K193" s="170"/>
      <c r="L193" s="172"/>
      <c r="M193" s="173"/>
      <c r="N193" s="170"/>
      <c r="O193" s="170"/>
      <c r="P193" s="170"/>
      <c r="Q193" s="170"/>
      <c r="R193" s="170"/>
      <c r="S193" s="170"/>
      <c r="T193" s="174"/>
      <c r="AT193" s="175" t="s">
        <v>156</v>
      </c>
      <c r="AU193" s="175" t="s">
        <v>86</v>
      </c>
      <c r="AV193" s="175" t="s">
        <v>22</v>
      </c>
      <c r="AW193" s="175" t="s">
        <v>100</v>
      </c>
      <c r="AX193" s="175" t="s">
        <v>78</v>
      </c>
      <c r="AY193" s="175" t="s">
        <v>144</v>
      </c>
    </row>
    <row r="194" spans="2:51" s="6" customFormat="1" ht="15.75" customHeight="1">
      <c r="B194" s="160"/>
      <c r="C194" s="161"/>
      <c r="D194" s="162" t="s">
        <v>156</v>
      </c>
      <c r="E194" s="161"/>
      <c r="F194" s="163" t="s">
        <v>235</v>
      </c>
      <c r="G194" s="161"/>
      <c r="H194" s="164">
        <v>11.2</v>
      </c>
      <c r="J194" s="161"/>
      <c r="K194" s="161"/>
      <c r="L194" s="165"/>
      <c r="M194" s="166"/>
      <c r="N194" s="161"/>
      <c r="O194" s="161"/>
      <c r="P194" s="161"/>
      <c r="Q194" s="161"/>
      <c r="R194" s="161"/>
      <c r="S194" s="161"/>
      <c r="T194" s="167"/>
      <c r="AT194" s="168" t="s">
        <v>156</v>
      </c>
      <c r="AU194" s="168" t="s">
        <v>86</v>
      </c>
      <c r="AV194" s="168" t="s">
        <v>86</v>
      </c>
      <c r="AW194" s="168" t="s">
        <v>100</v>
      </c>
      <c r="AX194" s="168" t="s">
        <v>78</v>
      </c>
      <c r="AY194" s="168" t="s">
        <v>144</v>
      </c>
    </row>
    <row r="195" spans="2:51" s="6" customFormat="1" ht="15.75" customHeight="1">
      <c r="B195" s="160"/>
      <c r="C195" s="161"/>
      <c r="D195" s="162" t="s">
        <v>156</v>
      </c>
      <c r="E195" s="161"/>
      <c r="F195" s="163" t="s">
        <v>236</v>
      </c>
      <c r="G195" s="161"/>
      <c r="H195" s="164">
        <v>20.25</v>
      </c>
      <c r="J195" s="161"/>
      <c r="K195" s="161"/>
      <c r="L195" s="165"/>
      <c r="M195" s="166"/>
      <c r="N195" s="161"/>
      <c r="O195" s="161"/>
      <c r="P195" s="161"/>
      <c r="Q195" s="161"/>
      <c r="R195" s="161"/>
      <c r="S195" s="161"/>
      <c r="T195" s="167"/>
      <c r="AT195" s="168" t="s">
        <v>156</v>
      </c>
      <c r="AU195" s="168" t="s">
        <v>86</v>
      </c>
      <c r="AV195" s="168" t="s">
        <v>86</v>
      </c>
      <c r="AW195" s="168" t="s">
        <v>100</v>
      </c>
      <c r="AX195" s="168" t="s">
        <v>78</v>
      </c>
      <c r="AY195" s="168" t="s">
        <v>144</v>
      </c>
    </row>
    <row r="196" spans="2:51" s="6" customFormat="1" ht="15.75" customHeight="1">
      <c r="B196" s="160"/>
      <c r="C196" s="161"/>
      <c r="D196" s="162" t="s">
        <v>156</v>
      </c>
      <c r="E196" s="161"/>
      <c r="F196" s="163" t="s">
        <v>237</v>
      </c>
      <c r="G196" s="161"/>
      <c r="H196" s="164">
        <v>11</v>
      </c>
      <c r="J196" s="161"/>
      <c r="K196" s="161"/>
      <c r="L196" s="165"/>
      <c r="M196" s="166"/>
      <c r="N196" s="161"/>
      <c r="O196" s="161"/>
      <c r="P196" s="161"/>
      <c r="Q196" s="161"/>
      <c r="R196" s="161"/>
      <c r="S196" s="161"/>
      <c r="T196" s="167"/>
      <c r="AT196" s="168" t="s">
        <v>156</v>
      </c>
      <c r="AU196" s="168" t="s">
        <v>86</v>
      </c>
      <c r="AV196" s="168" t="s">
        <v>86</v>
      </c>
      <c r="AW196" s="168" t="s">
        <v>100</v>
      </c>
      <c r="AX196" s="168" t="s">
        <v>78</v>
      </c>
      <c r="AY196" s="168" t="s">
        <v>144</v>
      </c>
    </row>
    <row r="197" spans="2:51" s="6" customFormat="1" ht="15.75" customHeight="1">
      <c r="B197" s="160"/>
      <c r="C197" s="161"/>
      <c r="D197" s="162" t="s">
        <v>156</v>
      </c>
      <c r="E197" s="161"/>
      <c r="F197" s="163" t="s">
        <v>238</v>
      </c>
      <c r="G197" s="161"/>
      <c r="H197" s="164">
        <v>10.175</v>
      </c>
      <c r="J197" s="161"/>
      <c r="K197" s="161"/>
      <c r="L197" s="165"/>
      <c r="M197" s="166"/>
      <c r="N197" s="161"/>
      <c r="O197" s="161"/>
      <c r="P197" s="161"/>
      <c r="Q197" s="161"/>
      <c r="R197" s="161"/>
      <c r="S197" s="161"/>
      <c r="T197" s="167"/>
      <c r="AT197" s="168" t="s">
        <v>156</v>
      </c>
      <c r="AU197" s="168" t="s">
        <v>86</v>
      </c>
      <c r="AV197" s="168" t="s">
        <v>86</v>
      </c>
      <c r="AW197" s="168" t="s">
        <v>100</v>
      </c>
      <c r="AX197" s="168" t="s">
        <v>78</v>
      </c>
      <c r="AY197" s="168" t="s">
        <v>144</v>
      </c>
    </row>
    <row r="198" spans="2:51" s="6" customFormat="1" ht="15.75" customHeight="1">
      <c r="B198" s="169"/>
      <c r="C198" s="170"/>
      <c r="D198" s="162" t="s">
        <v>156</v>
      </c>
      <c r="E198" s="170"/>
      <c r="F198" s="171" t="s">
        <v>176</v>
      </c>
      <c r="G198" s="170"/>
      <c r="H198" s="170"/>
      <c r="J198" s="170"/>
      <c r="K198" s="170"/>
      <c r="L198" s="172"/>
      <c r="M198" s="173"/>
      <c r="N198" s="170"/>
      <c r="O198" s="170"/>
      <c r="P198" s="170"/>
      <c r="Q198" s="170"/>
      <c r="R198" s="170"/>
      <c r="S198" s="170"/>
      <c r="T198" s="174"/>
      <c r="AT198" s="175" t="s">
        <v>156</v>
      </c>
      <c r="AU198" s="175" t="s">
        <v>86</v>
      </c>
      <c r="AV198" s="175" t="s">
        <v>22</v>
      </c>
      <c r="AW198" s="175" t="s">
        <v>100</v>
      </c>
      <c r="AX198" s="175" t="s">
        <v>78</v>
      </c>
      <c r="AY198" s="175" t="s">
        <v>144</v>
      </c>
    </row>
    <row r="199" spans="2:51" s="6" customFormat="1" ht="15.75" customHeight="1">
      <c r="B199" s="160"/>
      <c r="C199" s="161"/>
      <c r="D199" s="162" t="s">
        <v>156</v>
      </c>
      <c r="E199" s="161"/>
      <c r="F199" s="163" t="s">
        <v>239</v>
      </c>
      <c r="G199" s="161"/>
      <c r="H199" s="164">
        <v>18.6</v>
      </c>
      <c r="J199" s="161"/>
      <c r="K199" s="161"/>
      <c r="L199" s="165"/>
      <c r="M199" s="166"/>
      <c r="N199" s="161"/>
      <c r="O199" s="161"/>
      <c r="P199" s="161"/>
      <c r="Q199" s="161"/>
      <c r="R199" s="161"/>
      <c r="S199" s="161"/>
      <c r="T199" s="167"/>
      <c r="AT199" s="168" t="s">
        <v>156</v>
      </c>
      <c r="AU199" s="168" t="s">
        <v>86</v>
      </c>
      <c r="AV199" s="168" t="s">
        <v>86</v>
      </c>
      <c r="AW199" s="168" t="s">
        <v>100</v>
      </c>
      <c r="AX199" s="168" t="s">
        <v>78</v>
      </c>
      <c r="AY199" s="168" t="s">
        <v>144</v>
      </c>
    </row>
    <row r="200" spans="2:51" s="6" customFormat="1" ht="15.75" customHeight="1">
      <c r="B200" s="160"/>
      <c r="C200" s="161"/>
      <c r="D200" s="162" t="s">
        <v>156</v>
      </c>
      <c r="E200" s="161"/>
      <c r="F200" s="163" t="s">
        <v>240</v>
      </c>
      <c r="G200" s="161"/>
      <c r="H200" s="164">
        <v>18.55</v>
      </c>
      <c r="J200" s="161"/>
      <c r="K200" s="161"/>
      <c r="L200" s="165"/>
      <c r="M200" s="166"/>
      <c r="N200" s="161"/>
      <c r="O200" s="161"/>
      <c r="P200" s="161"/>
      <c r="Q200" s="161"/>
      <c r="R200" s="161"/>
      <c r="S200" s="161"/>
      <c r="T200" s="167"/>
      <c r="AT200" s="168" t="s">
        <v>156</v>
      </c>
      <c r="AU200" s="168" t="s">
        <v>86</v>
      </c>
      <c r="AV200" s="168" t="s">
        <v>86</v>
      </c>
      <c r="AW200" s="168" t="s">
        <v>100</v>
      </c>
      <c r="AX200" s="168" t="s">
        <v>78</v>
      </c>
      <c r="AY200" s="168" t="s">
        <v>144</v>
      </c>
    </row>
    <row r="201" spans="2:51" s="6" customFormat="1" ht="15.75" customHeight="1">
      <c r="B201" s="160"/>
      <c r="C201" s="161"/>
      <c r="D201" s="162" t="s">
        <v>156</v>
      </c>
      <c r="E201" s="161"/>
      <c r="F201" s="163" t="s">
        <v>241</v>
      </c>
      <c r="G201" s="161"/>
      <c r="H201" s="164">
        <v>6.8</v>
      </c>
      <c r="J201" s="161"/>
      <c r="K201" s="161"/>
      <c r="L201" s="165"/>
      <c r="M201" s="166"/>
      <c r="N201" s="161"/>
      <c r="O201" s="161"/>
      <c r="P201" s="161"/>
      <c r="Q201" s="161"/>
      <c r="R201" s="161"/>
      <c r="S201" s="161"/>
      <c r="T201" s="167"/>
      <c r="AT201" s="168" t="s">
        <v>156</v>
      </c>
      <c r="AU201" s="168" t="s">
        <v>86</v>
      </c>
      <c r="AV201" s="168" t="s">
        <v>86</v>
      </c>
      <c r="AW201" s="168" t="s">
        <v>100</v>
      </c>
      <c r="AX201" s="168" t="s">
        <v>78</v>
      </c>
      <c r="AY201" s="168" t="s">
        <v>144</v>
      </c>
    </row>
    <row r="202" spans="2:51" s="6" customFormat="1" ht="15.75" customHeight="1">
      <c r="B202" s="160"/>
      <c r="C202" s="161"/>
      <c r="D202" s="162" t="s">
        <v>156</v>
      </c>
      <c r="E202" s="161"/>
      <c r="F202" s="163" t="s">
        <v>238</v>
      </c>
      <c r="G202" s="161"/>
      <c r="H202" s="164">
        <v>10.175</v>
      </c>
      <c r="J202" s="161"/>
      <c r="K202" s="161"/>
      <c r="L202" s="165"/>
      <c r="M202" s="166"/>
      <c r="N202" s="161"/>
      <c r="O202" s="161"/>
      <c r="P202" s="161"/>
      <c r="Q202" s="161"/>
      <c r="R202" s="161"/>
      <c r="S202" s="161"/>
      <c r="T202" s="167"/>
      <c r="AT202" s="168" t="s">
        <v>156</v>
      </c>
      <c r="AU202" s="168" t="s">
        <v>86</v>
      </c>
      <c r="AV202" s="168" t="s">
        <v>86</v>
      </c>
      <c r="AW202" s="168" t="s">
        <v>100</v>
      </c>
      <c r="AX202" s="168" t="s">
        <v>78</v>
      </c>
      <c r="AY202" s="168" t="s">
        <v>144</v>
      </c>
    </row>
    <row r="203" spans="2:51" s="6" customFormat="1" ht="15.75" customHeight="1">
      <c r="B203" s="169"/>
      <c r="C203" s="170"/>
      <c r="D203" s="162" t="s">
        <v>156</v>
      </c>
      <c r="E203" s="170"/>
      <c r="F203" s="171" t="s">
        <v>178</v>
      </c>
      <c r="G203" s="170"/>
      <c r="H203" s="170"/>
      <c r="J203" s="170"/>
      <c r="K203" s="170"/>
      <c r="L203" s="172"/>
      <c r="M203" s="173"/>
      <c r="N203" s="170"/>
      <c r="O203" s="170"/>
      <c r="P203" s="170"/>
      <c r="Q203" s="170"/>
      <c r="R203" s="170"/>
      <c r="S203" s="170"/>
      <c r="T203" s="174"/>
      <c r="AT203" s="175" t="s">
        <v>156</v>
      </c>
      <c r="AU203" s="175" t="s">
        <v>86</v>
      </c>
      <c r="AV203" s="175" t="s">
        <v>22</v>
      </c>
      <c r="AW203" s="175" t="s">
        <v>100</v>
      </c>
      <c r="AX203" s="175" t="s">
        <v>78</v>
      </c>
      <c r="AY203" s="175" t="s">
        <v>144</v>
      </c>
    </row>
    <row r="204" spans="2:51" s="6" customFormat="1" ht="15.75" customHeight="1">
      <c r="B204" s="160"/>
      <c r="C204" s="161"/>
      <c r="D204" s="162" t="s">
        <v>156</v>
      </c>
      <c r="E204" s="161"/>
      <c r="F204" s="163" t="s">
        <v>242</v>
      </c>
      <c r="G204" s="161"/>
      <c r="H204" s="164">
        <v>16.6</v>
      </c>
      <c r="J204" s="161"/>
      <c r="K204" s="161"/>
      <c r="L204" s="165"/>
      <c r="M204" s="166"/>
      <c r="N204" s="161"/>
      <c r="O204" s="161"/>
      <c r="P204" s="161"/>
      <c r="Q204" s="161"/>
      <c r="R204" s="161"/>
      <c r="S204" s="161"/>
      <c r="T204" s="167"/>
      <c r="AT204" s="168" t="s">
        <v>156</v>
      </c>
      <c r="AU204" s="168" t="s">
        <v>86</v>
      </c>
      <c r="AV204" s="168" t="s">
        <v>86</v>
      </c>
      <c r="AW204" s="168" t="s">
        <v>100</v>
      </c>
      <c r="AX204" s="168" t="s">
        <v>78</v>
      </c>
      <c r="AY204" s="168" t="s">
        <v>144</v>
      </c>
    </row>
    <row r="205" spans="2:51" s="6" customFormat="1" ht="15.75" customHeight="1">
      <c r="B205" s="160"/>
      <c r="C205" s="161"/>
      <c r="D205" s="162" t="s">
        <v>156</v>
      </c>
      <c r="E205" s="161"/>
      <c r="F205" s="163" t="s">
        <v>243</v>
      </c>
      <c r="G205" s="161"/>
      <c r="H205" s="164">
        <v>20.4</v>
      </c>
      <c r="J205" s="161"/>
      <c r="K205" s="161"/>
      <c r="L205" s="165"/>
      <c r="M205" s="166"/>
      <c r="N205" s="161"/>
      <c r="O205" s="161"/>
      <c r="P205" s="161"/>
      <c r="Q205" s="161"/>
      <c r="R205" s="161"/>
      <c r="S205" s="161"/>
      <c r="T205" s="167"/>
      <c r="AT205" s="168" t="s">
        <v>156</v>
      </c>
      <c r="AU205" s="168" t="s">
        <v>86</v>
      </c>
      <c r="AV205" s="168" t="s">
        <v>86</v>
      </c>
      <c r="AW205" s="168" t="s">
        <v>100</v>
      </c>
      <c r="AX205" s="168" t="s">
        <v>78</v>
      </c>
      <c r="AY205" s="168" t="s">
        <v>144</v>
      </c>
    </row>
    <row r="206" spans="2:51" s="6" customFormat="1" ht="15.75" customHeight="1">
      <c r="B206" s="160"/>
      <c r="C206" s="161"/>
      <c r="D206" s="162" t="s">
        <v>156</v>
      </c>
      <c r="E206" s="161"/>
      <c r="F206" s="163" t="s">
        <v>244</v>
      </c>
      <c r="G206" s="161"/>
      <c r="H206" s="164">
        <v>7.7</v>
      </c>
      <c r="J206" s="161"/>
      <c r="K206" s="161"/>
      <c r="L206" s="165"/>
      <c r="M206" s="166"/>
      <c r="N206" s="161"/>
      <c r="O206" s="161"/>
      <c r="P206" s="161"/>
      <c r="Q206" s="161"/>
      <c r="R206" s="161"/>
      <c r="S206" s="161"/>
      <c r="T206" s="167"/>
      <c r="AT206" s="168" t="s">
        <v>156</v>
      </c>
      <c r="AU206" s="168" t="s">
        <v>86</v>
      </c>
      <c r="AV206" s="168" t="s">
        <v>86</v>
      </c>
      <c r="AW206" s="168" t="s">
        <v>100</v>
      </c>
      <c r="AX206" s="168" t="s">
        <v>78</v>
      </c>
      <c r="AY206" s="168" t="s">
        <v>144</v>
      </c>
    </row>
    <row r="207" spans="2:51" s="6" customFormat="1" ht="15.75" customHeight="1">
      <c r="B207" s="160"/>
      <c r="C207" s="161"/>
      <c r="D207" s="162" t="s">
        <v>156</v>
      </c>
      <c r="E207" s="161"/>
      <c r="F207" s="163" t="s">
        <v>238</v>
      </c>
      <c r="G207" s="161"/>
      <c r="H207" s="164">
        <v>10.175</v>
      </c>
      <c r="J207" s="161"/>
      <c r="K207" s="161"/>
      <c r="L207" s="165"/>
      <c r="M207" s="166"/>
      <c r="N207" s="161"/>
      <c r="O207" s="161"/>
      <c r="P207" s="161"/>
      <c r="Q207" s="161"/>
      <c r="R207" s="161"/>
      <c r="S207" s="161"/>
      <c r="T207" s="167"/>
      <c r="AT207" s="168" t="s">
        <v>156</v>
      </c>
      <c r="AU207" s="168" t="s">
        <v>86</v>
      </c>
      <c r="AV207" s="168" t="s">
        <v>86</v>
      </c>
      <c r="AW207" s="168" t="s">
        <v>100</v>
      </c>
      <c r="AX207" s="168" t="s">
        <v>78</v>
      </c>
      <c r="AY207" s="168" t="s">
        <v>144</v>
      </c>
    </row>
    <row r="208" spans="2:51" s="6" customFormat="1" ht="15.75" customHeight="1">
      <c r="B208" s="169"/>
      <c r="C208" s="170"/>
      <c r="D208" s="162" t="s">
        <v>156</v>
      </c>
      <c r="E208" s="170"/>
      <c r="F208" s="171" t="s">
        <v>174</v>
      </c>
      <c r="G208" s="170"/>
      <c r="H208" s="170"/>
      <c r="J208" s="170"/>
      <c r="K208" s="170"/>
      <c r="L208" s="172"/>
      <c r="M208" s="173"/>
      <c r="N208" s="170"/>
      <c r="O208" s="170"/>
      <c r="P208" s="170"/>
      <c r="Q208" s="170"/>
      <c r="R208" s="170"/>
      <c r="S208" s="170"/>
      <c r="T208" s="174"/>
      <c r="AT208" s="175" t="s">
        <v>156</v>
      </c>
      <c r="AU208" s="175" t="s">
        <v>86</v>
      </c>
      <c r="AV208" s="175" t="s">
        <v>22</v>
      </c>
      <c r="AW208" s="175" t="s">
        <v>100</v>
      </c>
      <c r="AX208" s="175" t="s">
        <v>78</v>
      </c>
      <c r="AY208" s="175" t="s">
        <v>144</v>
      </c>
    </row>
    <row r="209" spans="2:51" s="6" customFormat="1" ht="15.75" customHeight="1">
      <c r="B209" s="160"/>
      <c r="C209" s="161"/>
      <c r="D209" s="162" t="s">
        <v>156</v>
      </c>
      <c r="E209" s="161"/>
      <c r="F209" s="163" t="s">
        <v>245</v>
      </c>
      <c r="G209" s="161"/>
      <c r="H209" s="164">
        <v>31.25</v>
      </c>
      <c r="J209" s="161"/>
      <c r="K209" s="161"/>
      <c r="L209" s="165"/>
      <c r="M209" s="166"/>
      <c r="N209" s="161"/>
      <c r="O209" s="161"/>
      <c r="P209" s="161"/>
      <c r="Q209" s="161"/>
      <c r="R209" s="161"/>
      <c r="S209" s="161"/>
      <c r="T209" s="167"/>
      <c r="AT209" s="168" t="s">
        <v>156</v>
      </c>
      <c r="AU209" s="168" t="s">
        <v>86</v>
      </c>
      <c r="AV209" s="168" t="s">
        <v>86</v>
      </c>
      <c r="AW209" s="168" t="s">
        <v>100</v>
      </c>
      <c r="AX209" s="168" t="s">
        <v>78</v>
      </c>
      <c r="AY209" s="168" t="s">
        <v>144</v>
      </c>
    </row>
    <row r="210" spans="2:51" s="6" customFormat="1" ht="15.75" customHeight="1">
      <c r="B210" s="169"/>
      <c r="C210" s="170"/>
      <c r="D210" s="162" t="s">
        <v>156</v>
      </c>
      <c r="E210" s="170"/>
      <c r="F210" s="171" t="s">
        <v>176</v>
      </c>
      <c r="G210" s="170"/>
      <c r="H210" s="170"/>
      <c r="J210" s="170"/>
      <c r="K210" s="170"/>
      <c r="L210" s="172"/>
      <c r="M210" s="173"/>
      <c r="N210" s="170"/>
      <c r="O210" s="170"/>
      <c r="P210" s="170"/>
      <c r="Q210" s="170"/>
      <c r="R210" s="170"/>
      <c r="S210" s="170"/>
      <c r="T210" s="174"/>
      <c r="AT210" s="175" t="s">
        <v>156</v>
      </c>
      <c r="AU210" s="175" t="s">
        <v>86</v>
      </c>
      <c r="AV210" s="175" t="s">
        <v>22</v>
      </c>
      <c r="AW210" s="175" t="s">
        <v>100</v>
      </c>
      <c r="AX210" s="175" t="s">
        <v>78</v>
      </c>
      <c r="AY210" s="175" t="s">
        <v>144</v>
      </c>
    </row>
    <row r="211" spans="2:51" s="6" customFormat="1" ht="15.75" customHeight="1">
      <c r="B211" s="160"/>
      <c r="C211" s="161"/>
      <c r="D211" s="162" t="s">
        <v>156</v>
      </c>
      <c r="E211" s="161"/>
      <c r="F211" s="163" t="s">
        <v>246</v>
      </c>
      <c r="G211" s="161"/>
      <c r="H211" s="164">
        <v>12.5</v>
      </c>
      <c r="J211" s="161"/>
      <c r="K211" s="161"/>
      <c r="L211" s="165"/>
      <c r="M211" s="166"/>
      <c r="N211" s="161"/>
      <c r="O211" s="161"/>
      <c r="P211" s="161"/>
      <c r="Q211" s="161"/>
      <c r="R211" s="161"/>
      <c r="S211" s="161"/>
      <c r="T211" s="167"/>
      <c r="AT211" s="168" t="s">
        <v>156</v>
      </c>
      <c r="AU211" s="168" t="s">
        <v>86</v>
      </c>
      <c r="AV211" s="168" t="s">
        <v>86</v>
      </c>
      <c r="AW211" s="168" t="s">
        <v>100</v>
      </c>
      <c r="AX211" s="168" t="s">
        <v>78</v>
      </c>
      <c r="AY211" s="168" t="s">
        <v>144</v>
      </c>
    </row>
    <row r="212" spans="2:51" s="6" customFormat="1" ht="15.75" customHeight="1">
      <c r="B212" s="169"/>
      <c r="C212" s="170"/>
      <c r="D212" s="162" t="s">
        <v>156</v>
      </c>
      <c r="E212" s="170"/>
      <c r="F212" s="171" t="s">
        <v>178</v>
      </c>
      <c r="G212" s="170"/>
      <c r="H212" s="170"/>
      <c r="J212" s="170"/>
      <c r="K212" s="170"/>
      <c r="L212" s="172"/>
      <c r="M212" s="173"/>
      <c r="N212" s="170"/>
      <c r="O212" s="170"/>
      <c r="P212" s="170"/>
      <c r="Q212" s="170"/>
      <c r="R212" s="170"/>
      <c r="S212" s="170"/>
      <c r="T212" s="174"/>
      <c r="AT212" s="175" t="s">
        <v>156</v>
      </c>
      <c r="AU212" s="175" t="s">
        <v>86</v>
      </c>
      <c r="AV212" s="175" t="s">
        <v>22</v>
      </c>
      <c r="AW212" s="175" t="s">
        <v>100</v>
      </c>
      <c r="AX212" s="175" t="s">
        <v>78</v>
      </c>
      <c r="AY212" s="175" t="s">
        <v>144</v>
      </c>
    </row>
    <row r="213" spans="2:51" s="6" customFormat="1" ht="15.75" customHeight="1">
      <c r="B213" s="160"/>
      <c r="C213" s="161"/>
      <c r="D213" s="162" t="s">
        <v>156</v>
      </c>
      <c r="E213" s="161"/>
      <c r="F213" s="163" t="s">
        <v>246</v>
      </c>
      <c r="G213" s="161"/>
      <c r="H213" s="164">
        <v>12.5</v>
      </c>
      <c r="J213" s="161"/>
      <c r="K213" s="161"/>
      <c r="L213" s="165"/>
      <c r="M213" s="166"/>
      <c r="N213" s="161"/>
      <c r="O213" s="161"/>
      <c r="P213" s="161"/>
      <c r="Q213" s="161"/>
      <c r="R213" s="161"/>
      <c r="S213" s="161"/>
      <c r="T213" s="167"/>
      <c r="AT213" s="168" t="s">
        <v>156</v>
      </c>
      <c r="AU213" s="168" t="s">
        <v>86</v>
      </c>
      <c r="AV213" s="168" t="s">
        <v>86</v>
      </c>
      <c r="AW213" s="168" t="s">
        <v>100</v>
      </c>
      <c r="AX213" s="168" t="s">
        <v>78</v>
      </c>
      <c r="AY213" s="168" t="s">
        <v>144</v>
      </c>
    </row>
    <row r="214" spans="2:65" s="6" customFormat="1" ht="15.75" customHeight="1">
      <c r="B214" s="24"/>
      <c r="C214" s="146" t="s">
        <v>247</v>
      </c>
      <c r="D214" s="146" t="s">
        <v>147</v>
      </c>
      <c r="E214" s="147" t="s">
        <v>248</v>
      </c>
      <c r="F214" s="148" t="s">
        <v>249</v>
      </c>
      <c r="G214" s="149" t="s">
        <v>164</v>
      </c>
      <c r="H214" s="150">
        <v>2.015</v>
      </c>
      <c r="I214" s="151"/>
      <c r="J214" s="152">
        <f>ROUND($I$214*$H$214,2)</f>
        <v>0</v>
      </c>
      <c r="K214" s="148" t="s">
        <v>151</v>
      </c>
      <c r="L214" s="44"/>
      <c r="M214" s="153"/>
      <c r="N214" s="154" t="s">
        <v>49</v>
      </c>
      <c r="O214" s="25"/>
      <c r="P214" s="155">
        <f>$O$214*$H$214</f>
        <v>0</v>
      </c>
      <c r="Q214" s="155">
        <v>1.07965</v>
      </c>
      <c r="R214" s="155">
        <f>$Q$214*$H$214</f>
        <v>2.17549475</v>
      </c>
      <c r="S214" s="155">
        <v>0</v>
      </c>
      <c r="T214" s="156">
        <f>$S$214*$H$214</f>
        <v>0</v>
      </c>
      <c r="AR214" s="90" t="s">
        <v>152</v>
      </c>
      <c r="AT214" s="90" t="s">
        <v>147</v>
      </c>
      <c r="AU214" s="90" t="s">
        <v>86</v>
      </c>
      <c r="AY214" s="6" t="s">
        <v>144</v>
      </c>
      <c r="BE214" s="157">
        <f>IF($N$214="základní",$J$214,0)</f>
        <v>0</v>
      </c>
      <c r="BF214" s="157">
        <f>IF($N$214="snížená",$J$214,0)</f>
        <v>0</v>
      </c>
      <c r="BG214" s="157">
        <f>IF($N$214="zákl. přenesená",$J$214,0)</f>
        <v>0</v>
      </c>
      <c r="BH214" s="157">
        <f>IF($N$214="sníž. přenesená",$J$214,0)</f>
        <v>0</v>
      </c>
      <c r="BI214" s="157">
        <f>IF($N$214="nulová",$J$214,0)</f>
        <v>0</v>
      </c>
      <c r="BJ214" s="90" t="s">
        <v>22</v>
      </c>
      <c r="BK214" s="157">
        <f>ROUND($I$214*$H$214,2)</f>
        <v>0</v>
      </c>
      <c r="BL214" s="90" t="s">
        <v>152</v>
      </c>
      <c r="BM214" s="90" t="s">
        <v>250</v>
      </c>
    </row>
    <row r="215" spans="2:47" s="6" customFormat="1" ht="16.5" customHeight="1">
      <c r="B215" s="24"/>
      <c r="C215" s="25"/>
      <c r="D215" s="158" t="s">
        <v>154</v>
      </c>
      <c r="E215" s="25"/>
      <c r="F215" s="159" t="s">
        <v>251</v>
      </c>
      <c r="G215" s="25"/>
      <c r="H215" s="25"/>
      <c r="J215" s="25"/>
      <c r="K215" s="25"/>
      <c r="L215" s="44"/>
      <c r="M215" s="57"/>
      <c r="N215" s="25"/>
      <c r="O215" s="25"/>
      <c r="P215" s="25"/>
      <c r="Q215" s="25"/>
      <c r="R215" s="25"/>
      <c r="S215" s="25"/>
      <c r="T215" s="58"/>
      <c r="AT215" s="6" t="s">
        <v>154</v>
      </c>
      <c r="AU215" s="6" t="s">
        <v>86</v>
      </c>
    </row>
    <row r="216" spans="2:51" s="6" customFormat="1" ht="15.75" customHeight="1">
      <c r="B216" s="169"/>
      <c r="C216" s="170"/>
      <c r="D216" s="162" t="s">
        <v>156</v>
      </c>
      <c r="E216" s="170"/>
      <c r="F216" s="171" t="s">
        <v>174</v>
      </c>
      <c r="G216" s="170"/>
      <c r="H216" s="170"/>
      <c r="J216" s="170"/>
      <c r="K216" s="170"/>
      <c r="L216" s="172"/>
      <c r="M216" s="173"/>
      <c r="N216" s="170"/>
      <c r="O216" s="170"/>
      <c r="P216" s="170"/>
      <c r="Q216" s="170"/>
      <c r="R216" s="170"/>
      <c r="S216" s="170"/>
      <c r="T216" s="174"/>
      <c r="AT216" s="175" t="s">
        <v>156</v>
      </c>
      <c r="AU216" s="175" t="s">
        <v>86</v>
      </c>
      <c r="AV216" s="175" t="s">
        <v>22</v>
      </c>
      <c r="AW216" s="175" t="s">
        <v>100</v>
      </c>
      <c r="AX216" s="175" t="s">
        <v>78</v>
      </c>
      <c r="AY216" s="175" t="s">
        <v>144</v>
      </c>
    </row>
    <row r="217" spans="2:51" s="6" customFormat="1" ht="15.75" customHeight="1">
      <c r="B217" s="160"/>
      <c r="C217" s="161"/>
      <c r="D217" s="162" t="s">
        <v>156</v>
      </c>
      <c r="E217" s="161"/>
      <c r="F217" s="163" t="s">
        <v>252</v>
      </c>
      <c r="G217" s="161"/>
      <c r="H217" s="164">
        <v>0.806</v>
      </c>
      <c r="J217" s="161"/>
      <c r="K217" s="161"/>
      <c r="L217" s="165"/>
      <c r="M217" s="166"/>
      <c r="N217" s="161"/>
      <c r="O217" s="161"/>
      <c r="P217" s="161"/>
      <c r="Q217" s="161"/>
      <c r="R217" s="161"/>
      <c r="S217" s="161"/>
      <c r="T217" s="167"/>
      <c r="AT217" s="168" t="s">
        <v>156</v>
      </c>
      <c r="AU217" s="168" t="s">
        <v>86</v>
      </c>
      <c r="AV217" s="168" t="s">
        <v>86</v>
      </c>
      <c r="AW217" s="168" t="s">
        <v>100</v>
      </c>
      <c r="AX217" s="168" t="s">
        <v>78</v>
      </c>
      <c r="AY217" s="168" t="s">
        <v>144</v>
      </c>
    </row>
    <row r="218" spans="2:51" s="6" customFormat="1" ht="15.75" customHeight="1">
      <c r="B218" s="160"/>
      <c r="C218" s="161"/>
      <c r="D218" s="162" t="s">
        <v>156</v>
      </c>
      <c r="E218" s="161"/>
      <c r="F218" s="163" t="s">
        <v>253</v>
      </c>
      <c r="G218" s="161"/>
      <c r="H218" s="164">
        <v>1.209</v>
      </c>
      <c r="J218" s="161"/>
      <c r="K218" s="161"/>
      <c r="L218" s="165"/>
      <c r="M218" s="166"/>
      <c r="N218" s="161"/>
      <c r="O218" s="161"/>
      <c r="P218" s="161"/>
      <c r="Q218" s="161"/>
      <c r="R218" s="161"/>
      <c r="S218" s="161"/>
      <c r="T218" s="167"/>
      <c r="AT218" s="168" t="s">
        <v>156</v>
      </c>
      <c r="AU218" s="168" t="s">
        <v>86</v>
      </c>
      <c r="AV218" s="168" t="s">
        <v>86</v>
      </c>
      <c r="AW218" s="168" t="s">
        <v>100</v>
      </c>
      <c r="AX218" s="168" t="s">
        <v>78</v>
      </c>
      <c r="AY218" s="168" t="s">
        <v>144</v>
      </c>
    </row>
    <row r="219" spans="2:65" s="6" customFormat="1" ht="15.75" customHeight="1">
      <c r="B219" s="24"/>
      <c r="C219" s="146" t="s">
        <v>27</v>
      </c>
      <c r="D219" s="146" t="s">
        <v>147</v>
      </c>
      <c r="E219" s="147" t="s">
        <v>254</v>
      </c>
      <c r="F219" s="148" t="s">
        <v>255</v>
      </c>
      <c r="G219" s="149" t="s">
        <v>185</v>
      </c>
      <c r="H219" s="150">
        <v>39.208</v>
      </c>
      <c r="I219" s="151"/>
      <c r="J219" s="152">
        <f>ROUND($I$219*$H$219,2)</f>
        <v>0</v>
      </c>
      <c r="K219" s="148" t="s">
        <v>151</v>
      </c>
      <c r="L219" s="44"/>
      <c r="M219" s="153"/>
      <c r="N219" s="154" t="s">
        <v>49</v>
      </c>
      <c r="O219" s="25"/>
      <c r="P219" s="155">
        <f>$O$219*$H$219</f>
        <v>0</v>
      </c>
      <c r="Q219" s="155">
        <v>0.06842</v>
      </c>
      <c r="R219" s="155">
        <f>$Q$219*$H$219</f>
        <v>2.6826113599999997</v>
      </c>
      <c r="S219" s="155">
        <v>0</v>
      </c>
      <c r="T219" s="156">
        <f>$S$219*$H$219</f>
        <v>0</v>
      </c>
      <c r="AR219" s="90" t="s">
        <v>152</v>
      </c>
      <c r="AT219" s="90" t="s">
        <v>147</v>
      </c>
      <c r="AU219" s="90" t="s">
        <v>86</v>
      </c>
      <c r="AY219" s="6" t="s">
        <v>144</v>
      </c>
      <c r="BE219" s="157">
        <f>IF($N$219="základní",$J$219,0)</f>
        <v>0</v>
      </c>
      <c r="BF219" s="157">
        <f>IF($N$219="snížená",$J$219,0)</f>
        <v>0</v>
      </c>
      <c r="BG219" s="157">
        <f>IF($N$219="zákl. přenesená",$J$219,0)</f>
        <v>0</v>
      </c>
      <c r="BH219" s="157">
        <f>IF($N$219="sníž. přenesená",$J$219,0)</f>
        <v>0</v>
      </c>
      <c r="BI219" s="157">
        <f>IF($N$219="nulová",$J$219,0)</f>
        <v>0</v>
      </c>
      <c r="BJ219" s="90" t="s">
        <v>22</v>
      </c>
      <c r="BK219" s="157">
        <f>ROUND($I$219*$H$219,2)</f>
        <v>0</v>
      </c>
      <c r="BL219" s="90" t="s">
        <v>152</v>
      </c>
      <c r="BM219" s="90" t="s">
        <v>256</v>
      </c>
    </row>
    <row r="220" spans="2:47" s="6" customFormat="1" ht="27" customHeight="1">
      <c r="B220" s="24"/>
      <c r="C220" s="25"/>
      <c r="D220" s="158" t="s">
        <v>154</v>
      </c>
      <c r="E220" s="25"/>
      <c r="F220" s="159" t="s">
        <v>257</v>
      </c>
      <c r="G220" s="25"/>
      <c r="H220" s="25"/>
      <c r="J220" s="25"/>
      <c r="K220" s="25"/>
      <c r="L220" s="44"/>
      <c r="M220" s="57"/>
      <c r="N220" s="25"/>
      <c r="O220" s="25"/>
      <c r="P220" s="25"/>
      <c r="Q220" s="25"/>
      <c r="R220" s="25"/>
      <c r="S220" s="25"/>
      <c r="T220" s="58"/>
      <c r="AT220" s="6" t="s">
        <v>154</v>
      </c>
      <c r="AU220" s="6" t="s">
        <v>86</v>
      </c>
    </row>
    <row r="221" spans="2:51" s="6" customFormat="1" ht="15.75" customHeight="1">
      <c r="B221" s="160"/>
      <c r="C221" s="161"/>
      <c r="D221" s="162" t="s">
        <v>156</v>
      </c>
      <c r="E221" s="161"/>
      <c r="F221" s="163" t="s">
        <v>258</v>
      </c>
      <c r="G221" s="161"/>
      <c r="H221" s="164">
        <v>0.808</v>
      </c>
      <c r="J221" s="161"/>
      <c r="K221" s="161"/>
      <c r="L221" s="165"/>
      <c r="M221" s="166"/>
      <c r="N221" s="161"/>
      <c r="O221" s="161"/>
      <c r="P221" s="161"/>
      <c r="Q221" s="161"/>
      <c r="R221" s="161"/>
      <c r="S221" s="161"/>
      <c r="T221" s="167"/>
      <c r="AT221" s="168" t="s">
        <v>156</v>
      </c>
      <c r="AU221" s="168" t="s">
        <v>86</v>
      </c>
      <c r="AV221" s="168" t="s">
        <v>86</v>
      </c>
      <c r="AW221" s="168" t="s">
        <v>100</v>
      </c>
      <c r="AX221" s="168" t="s">
        <v>78</v>
      </c>
      <c r="AY221" s="168" t="s">
        <v>144</v>
      </c>
    </row>
    <row r="222" spans="2:51" s="6" customFormat="1" ht="15.75" customHeight="1">
      <c r="B222" s="169"/>
      <c r="C222" s="170"/>
      <c r="D222" s="162" t="s">
        <v>156</v>
      </c>
      <c r="E222" s="170"/>
      <c r="F222" s="171" t="s">
        <v>259</v>
      </c>
      <c r="G222" s="170"/>
      <c r="H222" s="170"/>
      <c r="J222" s="170"/>
      <c r="K222" s="170"/>
      <c r="L222" s="172"/>
      <c r="M222" s="173"/>
      <c r="N222" s="170"/>
      <c r="O222" s="170"/>
      <c r="P222" s="170"/>
      <c r="Q222" s="170"/>
      <c r="R222" s="170"/>
      <c r="S222" s="170"/>
      <c r="T222" s="174"/>
      <c r="AT222" s="175" t="s">
        <v>156</v>
      </c>
      <c r="AU222" s="175" t="s">
        <v>86</v>
      </c>
      <c r="AV222" s="175" t="s">
        <v>22</v>
      </c>
      <c r="AW222" s="175" t="s">
        <v>100</v>
      </c>
      <c r="AX222" s="175" t="s">
        <v>78</v>
      </c>
      <c r="AY222" s="175" t="s">
        <v>144</v>
      </c>
    </row>
    <row r="223" spans="2:51" s="6" customFormat="1" ht="15.75" customHeight="1">
      <c r="B223" s="160"/>
      <c r="C223" s="161"/>
      <c r="D223" s="162" t="s">
        <v>156</v>
      </c>
      <c r="E223" s="161"/>
      <c r="F223" s="163" t="s">
        <v>260</v>
      </c>
      <c r="G223" s="161"/>
      <c r="H223" s="164">
        <v>12</v>
      </c>
      <c r="J223" s="161"/>
      <c r="K223" s="161"/>
      <c r="L223" s="165"/>
      <c r="M223" s="166"/>
      <c r="N223" s="161"/>
      <c r="O223" s="161"/>
      <c r="P223" s="161"/>
      <c r="Q223" s="161"/>
      <c r="R223" s="161"/>
      <c r="S223" s="161"/>
      <c r="T223" s="167"/>
      <c r="AT223" s="168" t="s">
        <v>156</v>
      </c>
      <c r="AU223" s="168" t="s">
        <v>86</v>
      </c>
      <c r="AV223" s="168" t="s">
        <v>86</v>
      </c>
      <c r="AW223" s="168" t="s">
        <v>100</v>
      </c>
      <c r="AX223" s="168" t="s">
        <v>78</v>
      </c>
      <c r="AY223" s="168" t="s">
        <v>144</v>
      </c>
    </row>
    <row r="224" spans="2:51" s="6" customFormat="1" ht="15.75" customHeight="1">
      <c r="B224" s="160"/>
      <c r="C224" s="161"/>
      <c r="D224" s="162" t="s">
        <v>156</v>
      </c>
      <c r="E224" s="161"/>
      <c r="F224" s="163" t="s">
        <v>261</v>
      </c>
      <c r="G224" s="161"/>
      <c r="H224" s="164">
        <v>13.2</v>
      </c>
      <c r="J224" s="161"/>
      <c r="K224" s="161"/>
      <c r="L224" s="165"/>
      <c r="M224" s="166"/>
      <c r="N224" s="161"/>
      <c r="O224" s="161"/>
      <c r="P224" s="161"/>
      <c r="Q224" s="161"/>
      <c r="R224" s="161"/>
      <c r="S224" s="161"/>
      <c r="T224" s="167"/>
      <c r="AT224" s="168" t="s">
        <v>156</v>
      </c>
      <c r="AU224" s="168" t="s">
        <v>86</v>
      </c>
      <c r="AV224" s="168" t="s">
        <v>86</v>
      </c>
      <c r="AW224" s="168" t="s">
        <v>100</v>
      </c>
      <c r="AX224" s="168" t="s">
        <v>78</v>
      </c>
      <c r="AY224" s="168" t="s">
        <v>144</v>
      </c>
    </row>
    <row r="225" spans="2:51" s="6" customFormat="1" ht="15.75" customHeight="1">
      <c r="B225" s="160"/>
      <c r="C225" s="161"/>
      <c r="D225" s="162" t="s">
        <v>156</v>
      </c>
      <c r="E225" s="161"/>
      <c r="F225" s="163" t="s">
        <v>261</v>
      </c>
      <c r="G225" s="161"/>
      <c r="H225" s="164">
        <v>13.2</v>
      </c>
      <c r="J225" s="161"/>
      <c r="K225" s="161"/>
      <c r="L225" s="165"/>
      <c r="M225" s="166"/>
      <c r="N225" s="161"/>
      <c r="O225" s="161"/>
      <c r="P225" s="161"/>
      <c r="Q225" s="161"/>
      <c r="R225" s="161"/>
      <c r="S225" s="161"/>
      <c r="T225" s="167"/>
      <c r="AT225" s="168" t="s">
        <v>156</v>
      </c>
      <c r="AU225" s="168" t="s">
        <v>86</v>
      </c>
      <c r="AV225" s="168" t="s">
        <v>86</v>
      </c>
      <c r="AW225" s="168" t="s">
        <v>100</v>
      </c>
      <c r="AX225" s="168" t="s">
        <v>78</v>
      </c>
      <c r="AY225" s="168" t="s">
        <v>144</v>
      </c>
    </row>
    <row r="226" spans="2:65" s="6" customFormat="1" ht="15.75" customHeight="1">
      <c r="B226" s="24"/>
      <c r="C226" s="146" t="s">
        <v>262</v>
      </c>
      <c r="D226" s="146" t="s">
        <v>147</v>
      </c>
      <c r="E226" s="147" t="s">
        <v>263</v>
      </c>
      <c r="F226" s="148" t="s">
        <v>264</v>
      </c>
      <c r="G226" s="149" t="s">
        <v>185</v>
      </c>
      <c r="H226" s="150">
        <v>20.604</v>
      </c>
      <c r="I226" s="151"/>
      <c r="J226" s="152">
        <f>ROUND($I$226*$H$226,2)</f>
        <v>0</v>
      </c>
      <c r="K226" s="148" t="s">
        <v>151</v>
      </c>
      <c r="L226" s="44"/>
      <c r="M226" s="153"/>
      <c r="N226" s="154" t="s">
        <v>49</v>
      </c>
      <c r="O226" s="25"/>
      <c r="P226" s="155">
        <f>$O$226*$H$226</f>
        <v>0</v>
      </c>
      <c r="Q226" s="155">
        <v>0.06842</v>
      </c>
      <c r="R226" s="155">
        <f>$Q$226*$H$226</f>
        <v>1.4097256799999998</v>
      </c>
      <c r="S226" s="155">
        <v>0</v>
      </c>
      <c r="T226" s="156">
        <f>$S$226*$H$226</f>
        <v>0</v>
      </c>
      <c r="AR226" s="90" t="s">
        <v>152</v>
      </c>
      <c r="AT226" s="90" t="s">
        <v>147</v>
      </c>
      <c r="AU226" s="90" t="s">
        <v>86</v>
      </c>
      <c r="AY226" s="6" t="s">
        <v>144</v>
      </c>
      <c r="BE226" s="157">
        <f>IF($N$226="základní",$J$226,0)</f>
        <v>0</v>
      </c>
      <c r="BF226" s="157">
        <f>IF($N$226="snížená",$J$226,0)</f>
        <v>0</v>
      </c>
      <c r="BG226" s="157">
        <f>IF($N$226="zákl. přenesená",$J$226,0)</f>
        <v>0</v>
      </c>
      <c r="BH226" s="157">
        <f>IF($N$226="sníž. přenesená",$J$226,0)</f>
        <v>0</v>
      </c>
      <c r="BI226" s="157">
        <f>IF($N$226="nulová",$J$226,0)</f>
        <v>0</v>
      </c>
      <c r="BJ226" s="90" t="s">
        <v>22</v>
      </c>
      <c r="BK226" s="157">
        <f>ROUND($I$226*$H$226,2)</f>
        <v>0</v>
      </c>
      <c r="BL226" s="90" t="s">
        <v>152</v>
      </c>
      <c r="BM226" s="90" t="s">
        <v>265</v>
      </c>
    </row>
    <row r="227" spans="2:47" s="6" customFormat="1" ht="27" customHeight="1">
      <c r="B227" s="24"/>
      <c r="C227" s="25"/>
      <c r="D227" s="158" t="s">
        <v>154</v>
      </c>
      <c r="E227" s="25"/>
      <c r="F227" s="159" t="s">
        <v>266</v>
      </c>
      <c r="G227" s="25"/>
      <c r="H227" s="25"/>
      <c r="J227" s="25"/>
      <c r="K227" s="25"/>
      <c r="L227" s="44"/>
      <c r="M227" s="57"/>
      <c r="N227" s="25"/>
      <c r="O227" s="25"/>
      <c r="P227" s="25"/>
      <c r="Q227" s="25"/>
      <c r="R227" s="25"/>
      <c r="S227" s="25"/>
      <c r="T227" s="58"/>
      <c r="AT227" s="6" t="s">
        <v>154</v>
      </c>
      <c r="AU227" s="6" t="s">
        <v>86</v>
      </c>
    </row>
    <row r="228" spans="2:51" s="6" customFormat="1" ht="15.75" customHeight="1">
      <c r="B228" s="169"/>
      <c r="C228" s="170"/>
      <c r="D228" s="162" t="s">
        <v>156</v>
      </c>
      <c r="E228" s="170"/>
      <c r="F228" s="171" t="s">
        <v>174</v>
      </c>
      <c r="G228" s="170"/>
      <c r="H228" s="170"/>
      <c r="J228" s="170"/>
      <c r="K228" s="170"/>
      <c r="L228" s="172"/>
      <c r="M228" s="173"/>
      <c r="N228" s="170"/>
      <c r="O228" s="170"/>
      <c r="P228" s="170"/>
      <c r="Q228" s="170"/>
      <c r="R228" s="170"/>
      <c r="S228" s="170"/>
      <c r="T228" s="174"/>
      <c r="AT228" s="175" t="s">
        <v>156</v>
      </c>
      <c r="AU228" s="175" t="s">
        <v>86</v>
      </c>
      <c r="AV228" s="175" t="s">
        <v>22</v>
      </c>
      <c r="AW228" s="175" t="s">
        <v>100</v>
      </c>
      <c r="AX228" s="175" t="s">
        <v>78</v>
      </c>
      <c r="AY228" s="175" t="s">
        <v>144</v>
      </c>
    </row>
    <row r="229" spans="2:51" s="6" customFormat="1" ht="15.75" customHeight="1">
      <c r="B229" s="160"/>
      <c r="C229" s="161"/>
      <c r="D229" s="162" t="s">
        <v>156</v>
      </c>
      <c r="E229" s="161"/>
      <c r="F229" s="163" t="s">
        <v>267</v>
      </c>
      <c r="G229" s="161"/>
      <c r="H229" s="164">
        <v>12.726</v>
      </c>
      <c r="J229" s="161"/>
      <c r="K229" s="161"/>
      <c r="L229" s="165"/>
      <c r="M229" s="166"/>
      <c r="N229" s="161"/>
      <c r="O229" s="161"/>
      <c r="P229" s="161"/>
      <c r="Q229" s="161"/>
      <c r="R229" s="161"/>
      <c r="S229" s="161"/>
      <c r="T229" s="167"/>
      <c r="AT229" s="168" t="s">
        <v>156</v>
      </c>
      <c r="AU229" s="168" t="s">
        <v>86</v>
      </c>
      <c r="AV229" s="168" t="s">
        <v>86</v>
      </c>
      <c r="AW229" s="168" t="s">
        <v>100</v>
      </c>
      <c r="AX229" s="168" t="s">
        <v>78</v>
      </c>
      <c r="AY229" s="168" t="s">
        <v>144</v>
      </c>
    </row>
    <row r="230" spans="2:51" s="6" customFormat="1" ht="15.75" customHeight="1">
      <c r="B230" s="160"/>
      <c r="C230" s="161"/>
      <c r="D230" s="162" t="s">
        <v>156</v>
      </c>
      <c r="E230" s="161"/>
      <c r="F230" s="163" t="s">
        <v>268</v>
      </c>
      <c r="G230" s="161"/>
      <c r="H230" s="164">
        <v>2.02</v>
      </c>
      <c r="J230" s="161"/>
      <c r="K230" s="161"/>
      <c r="L230" s="165"/>
      <c r="M230" s="166"/>
      <c r="N230" s="161"/>
      <c r="O230" s="161"/>
      <c r="P230" s="161"/>
      <c r="Q230" s="161"/>
      <c r="R230" s="161"/>
      <c r="S230" s="161"/>
      <c r="T230" s="167"/>
      <c r="AT230" s="168" t="s">
        <v>156</v>
      </c>
      <c r="AU230" s="168" t="s">
        <v>86</v>
      </c>
      <c r="AV230" s="168" t="s">
        <v>86</v>
      </c>
      <c r="AW230" s="168" t="s">
        <v>100</v>
      </c>
      <c r="AX230" s="168" t="s">
        <v>78</v>
      </c>
      <c r="AY230" s="168" t="s">
        <v>144</v>
      </c>
    </row>
    <row r="231" spans="2:51" s="6" customFormat="1" ht="15.75" customHeight="1">
      <c r="B231" s="169"/>
      <c r="C231" s="170"/>
      <c r="D231" s="162" t="s">
        <v>156</v>
      </c>
      <c r="E231" s="170"/>
      <c r="F231" s="171" t="s">
        <v>176</v>
      </c>
      <c r="G231" s="170"/>
      <c r="H231" s="170"/>
      <c r="J231" s="170"/>
      <c r="K231" s="170"/>
      <c r="L231" s="172"/>
      <c r="M231" s="173"/>
      <c r="N231" s="170"/>
      <c r="O231" s="170"/>
      <c r="P231" s="170"/>
      <c r="Q231" s="170"/>
      <c r="R231" s="170"/>
      <c r="S231" s="170"/>
      <c r="T231" s="174"/>
      <c r="AT231" s="175" t="s">
        <v>156</v>
      </c>
      <c r="AU231" s="175" t="s">
        <v>86</v>
      </c>
      <c r="AV231" s="175" t="s">
        <v>22</v>
      </c>
      <c r="AW231" s="175" t="s">
        <v>100</v>
      </c>
      <c r="AX231" s="175" t="s">
        <v>78</v>
      </c>
      <c r="AY231" s="175" t="s">
        <v>144</v>
      </c>
    </row>
    <row r="232" spans="2:51" s="6" customFormat="1" ht="15.75" customHeight="1">
      <c r="B232" s="160"/>
      <c r="C232" s="161"/>
      <c r="D232" s="162" t="s">
        <v>156</v>
      </c>
      <c r="E232" s="161"/>
      <c r="F232" s="163" t="s">
        <v>268</v>
      </c>
      <c r="G232" s="161"/>
      <c r="H232" s="164">
        <v>2.02</v>
      </c>
      <c r="J232" s="161"/>
      <c r="K232" s="161"/>
      <c r="L232" s="165"/>
      <c r="M232" s="166"/>
      <c r="N232" s="161"/>
      <c r="O232" s="161"/>
      <c r="P232" s="161"/>
      <c r="Q232" s="161"/>
      <c r="R232" s="161"/>
      <c r="S232" s="161"/>
      <c r="T232" s="167"/>
      <c r="AT232" s="168" t="s">
        <v>156</v>
      </c>
      <c r="AU232" s="168" t="s">
        <v>86</v>
      </c>
      <c r="AV232" s="168" t="s">
        <v>86</v>
      </c>
      <c r="AW232" s="168" t="s">
        <v>100</v>
      </c>
      <c r="AX232" s="168" t="s">
        <v>78</v>
      </c>
      <c r="AY232" s="168" t="s">
        <v>144</v>
      </c>
    </row>
    <row r="233" spans="2:51" s="6" customFormat="1" ht="15.75" customHeight="1">
      <c r="B233" s="169"/>
      <c r="C233" s="170"/>
      <c r="D233" s="162" t="s">
        <v>156</v>
      </c>
      <c r="E233" s="170"/>
      <c r="F233" s="171" t="s">
        <v>178</v>
      </c>
      <c r="G233" s="170"/>
      <c r="H233" s="170"/>
      <c r="J233" s="170"/>
      <c r="K233" s="170"/>
      <c r="L233" s="172"/>
      <c r="M233" s="173"/>
      <c r="N233" s="170"/>
      <c r="O233" s="170"/>
      <c r="P233" s="170"/>
      <c r="Q233" s="170"/>
      <c r="R233" s="170"/>
      <c r="S233" s="170"/>
      <c r="T233" s="174"/>
      <c r="AT233" s="175" t="s">
        <v>156</v>
      </c>
      <c r="AU233" s="175" t="s">
        <v>86</v>
      </c>
      <c r="AV233" s="175" t="s">
        <v>22</v>
      </c>
      <c r="AW233" s="175" t="s">
        <v>100</v>
      </c>
      <c r="AX233" s="175" t="s">
        <v>78</v>
      </c>
      <c r="AY233" s="175" t="s">
        <v>144</v>
      </c>
    </row>
    <row r="234" spans="2:51" s="6" customFormat="1" ht="15.75" customHeight="1">
      <c r="B234" s="160"/>
      <c r="C234" s="161"/>
      <c r="D234" s="162" t="s">
        <v>156</v>
      </c>
      <c r="E234" s="161"/>
      <c r="F234" s="163" t="s">
        <v>268</v>
      </c>
      <c r="G234" s="161"/>
      <c r="H234" s="164">
        <v>2.02</v>
      </c>
      <c r="J234" s="161"/>
      <c r="K234" s="161"/>
      <c r="L234" s="165"/>
      <c r="M234" s="166"/>
      <c r="N234" s="161"/>
      <c r="O234" s="161"/>
      <c r="P234" s="161"/>
      <c r="Q234" s="161"/>
      <c r="R234" s="161"/>
      <c r="S234" s="161"/>
      <c r="T234" s="167"/>
      <c r="AT234" s="168" t="s">
        <v>156</v>
      </c>
      <c r="AU234" s="168" t="s">
        <v>86</v>
      </c>
      <c r="AV234" s="168" t="s">
        <v>86</v>
      </c>
      <c r="AW234" s="168" t="s">
        <v>100</v>
      </c>
      <c r="AX234" s="168" t="s">
        <v>78</v>
      </c>
      <c r="AY234" s="168" t="s">
        <v>144</v>
      </c>
    </row>
    <row r="235" spans="2:51" s="6" customFormat="1" ht="15.75" customHeight="1">
      <c r="B235" s="160"/>
      <c r="C235" s="161"/>
      <c r="D235" s="162" t="s">
        <v>156</v>
      </c>
      <c r="E235" s="161"/>
      <c r="F235" s="163" t="s">
        <v>269</v>
      </c>
      <c r="G235" s="161"/>
      <c r="H235" s="164">
        <v>1.818</v>
      </c>
      <c r="J235" s="161"/>
      <c r="K235" s="161"/>
      <c r="L235" s="165"/>
      <c r="M235" s="166"/>
      <c r="N235" s="161"/>
      <c r="O235" s="161"/>
      <c r="P235" s="161"/>
      <c r="Q235" s="161"/>
      <c r="R235" s="161"/>
      <c r="S235" s="161"/>
      <c r="T235" s="167"/>
      <c r="AT235" s="168" t="s">
        <v>156</v>
      </c>
      <c r="AU235" s="168" t="s">
        <v>86</v>
      </c>
      <c r="AV235" s="168" t="s">
        <v>86</v>
      </c>
      <c r="AW235" s="168" t="s">
        <v>100</v>
      </c>
      <c r="AX235" s="168" t="s">
        <v>78</v>
      </c>
      <c r="AY235" s="168" t="s">
        <v>144</v>
      </c>
    </row>
    <row r="236" spans="2:65" s="6" customFormat="1" ht="15.75" customHeight="1">
      <c r="B236" s="24"/>
      <c r="C236" s="146" t="s">
        <v>270</v>
      </c>
      <c r="D236" s="146" t="s">
        <v>147</v>
      </c>
      <c r="E236" s="147" t="s">
        <v>271</v>
      </c>
      <c r="F236" s="148" t="s">
        <v>272</v>
      </c>
      <c r="G236" s="149" t="s">
        <v>185</v>
      </c>
      <c r="H236" s="150">
        <v>0.66</v>
      </c>
      <c r="I236" s="151"/>
      <c r="J236" s="152">
        <f>ROUND($I$236*$H$236,2)</f>
        <v>0</v>
      </c>
      <c r="K236" s="148" t="s">
        <v>151</v>
      </c>
      <c r="L236" s="44"/>
      <c r="M236" s="153"/>
      <c r="N236" s="154" t="s">
        <v>49</v>
      </c>
      <c r="O236" s="25"/>
      <c r="P236" s="155">
        <f>$O$236*$H$236</f>
        <v>0</v>
      </c>
      <c r="Q236" s="155">
        <v>0.17818</v>
      </c>
      <c r="R236" s="155">
        <f>$Q$236*$H$236</f>
        <v>0.1175988</v>
      </c>
      <c r="S236" s="155">
        <v>0</v>
      </c>
      <c r="T236" s="156">
        <f>$S$236*$H$236</f>
        <v>0</v>
      </c>
      <c r="AR236" s="90" t="s">
        <v>152</v>
      </c>
      <c r="AT236" s="90" t="s">
        <v>147</v>
      </c>
      <c r="AU236" s="90" t="s">
        <v>86</v>
      </c>
      <c r="AY236" s="6" t="s">
        <v>144</v>
      </c>
      <c r="BE236" s="157">
        <f>IF($N$236="základní",$J$236,0)</f>
        <v>0</v>
      </c>
      <c r="BF236" s="157">
        <f>IF($N$236="snížená",$J$236,0)</f>
        <v>0</v>
      </c>
      <c r="BG236" s="157">
        <f>IF($N$236="zákl. přenesená",$J$236,0)</f>
        <v>0</v>
      </c>
      <c r="BH236" s="157">
        <f>IF($N$236="sníž. přenesená",$J$236,0)</f>
        <v>0</v>
      </c>
      <c r="BI236" s="157">
        <f>IF($N$236="nulová",$J$236,0)</f>
        <v>0</v>
      </c>
      <c r="BJ236" s="90" t="s">
        <v>22</v>
      </c>
      <c r="BK236" s="157">
        <f>ROUND($I$236*$H$236,2)</f>
        <v>0</v>
      </c>
      <c r="BL236" s="90" t="s">
        <v>152</v>
      </c>
      <c r="BM236" s="90" t="s">
        <v>273</v>
      </c>
    </row>
    <row r="237" spans="2:47" s="6" customFormat="1" ht="16.5" customHeight="1">
      <c r="B237" s="24"/>
      <c r="C237" s="25"/>
      <c r="D237" s="158" t="s">
        <v>154</v>
      </c>
      <c r="E237" s="25"/>
      <c r="F237" s="159" t="s">
        <v>274</v>
      </c>
      <c r="G237" s="25"/>
      <c r="H237" s="25"/>
      <c r="J237" s="25"/>
      <c r="K237" s="25"/>
      <c r="L237" s="44"/>
      <c r="M237" s="57"/>
      <c r="N237" s="25"/>
      <c r="O237" s="25"/>
      <c r="P237" s="25"/>
      <c r="Q237" s="25"/>
      <c r="R237" s="25"/>
      <c r="S237" s="25"/>
      <c r="T237" s="58"/>
      <c r="AT237" s="6" t="s">
        <v>154</v>
      </c>
      <c r="AU237" s="6" t="s">
        <v>86</v>
      </c>
    </row>
    <row r="238" spans="2:51" s="6" customFormat="1" ht="15.75" customHeight="1">
      <c r="B238" s="160"/>
      <c r="C238" s="161"/>
      <c r="D238" s="162" t="s">
        <v>156</v>
      </c>
      <c r="E238" s="161"/>
      <c r="F238" s="163" t="s">
        <v>275</v>
      </c>
      <c r="G238" s="161"/>
      <c r="H238" s="164">
        <v>0.66</v>
      </c>
      <c r="J238" s="161"/>
      <c r="K238" s="161"/>
      <c r="L238" s="165"/>
      <c r="M238" s="166"/>
      <c r="N238" s="161"/>
      <c r="O238" s="161"/>
      <c r="P238" s="161"/>
      <c r="Q238" s="161"/>
      <c r="R238" s="161"/>
      <c r="S238" s="161"/>
      <c r="T238" s="167"/>
      <c r="AT238" s="168" t="s">
        <v>156</v>
      </c>
      <c r="AU238" s="168" t="s">
        <v>86</v>
      </c>
      <c r="AV238" s="168" t="s">
        <v>86</v>
      </c>
      <c r="AW238" s="168" t="s">
        <v>100</v>
      </c>
      <c r="AX238" s="168" t="s">
        <v>78</v>
      </c>
      <c r="AY238" s="168" t="s">
        <v>144</v>
      </c>
    </row>
    <row r="239" spans="2:65" s="6" customFormat="1" ht="15.75" customHeight="1">
      <c r="B239" s="24"/>
      <c r="C239" s="146" t="s">
        <v>276</v>
      </c>
      <c r="D239" s="146" t="s">
        <v>147</v>
      </c>
      <c r="E239" s="147" t="s">
        <v>277</v>
      </c>
      <c r="F239" s="148" t="s">
        <v>278</v>
      </c>
      <c r="G239" s="149" t="s">
        <v>185</v>
      </c>
      <c r="H239" s="150">
        <v>36.3</v>
      </c>
      <c r="I239" s="151"/>
      <c r="J239" s="152">
        <f>ROUND($I$239*$H$239,2)</f>
        <v>0</v>
      </c>
      <c r="K239" s="148" t="s">
        <v>151</v>
      </c>
      <c r="L239" s="44"/>
      <c r="M239" s="153"/>
      <c r="N239" s="154" t="s">
        <v>49</v>
      </c>
      <c r="O239" s="25"/>
      <c r="P239" s="155">
        <f>$O$239*$H$239</f>
        <v>0</v>
      </c>
      <c r="Q239" s="155">
        <v>0.00106</v>
      </c>
      <c r="R239" s="155">
        <f>$Q$239*$H$239</f>
        <v>0.038478</v>
      </c>
      <c r="S239" s="155">
        <v>0</v>
      </c>
      <c r="T239" s="156">
        <f>$S$239*$H$239</f>
        <v>0</v>
      </c>
      <c r="AR239" s="90" t="s">
        <v>152</v>
      </c>
      <c r="AT239" s="90" t="s">
        <v>147</v>
      </c>
      <c r="AU239" s="90" t="s">
        <v>86</v>
      </c>
      <c r="AY239" s="6" t="s">
        <v>144</v>
      </c>
      <c r="BE239" s="157">
        <f>IF($N$239="základní",$J$239,0)</f>
        <v>0</v>
      </c>
      <c r="BF239" s="157">
        <f>IF($N$239="snížená",$J$239,0)</f>
        <v>0</v>
      </c>
      <c r="BG239" s="157">
        <f>IF($N$239="zákl. přenesená",$J$239,0)</f>
        <v>0</v>
      </c>
      <c r="BH239" s="157">
        <f>IF($N$239="sníž. přenesená",$J$239,0)</f>
        <v>0</v>
      </c>
      <c r="BI239" s="157">
        <f>IF($N$239="nulová",$J$239,0)</f>
        <v>0</v>
      </c>
      <c r="BJ239" s="90" t="s">
        <v>22</v>
      </c>
      <c r="BK239" s="157">
        <f>ROUND($I$239*$H$239,2)</f>
        <v>0</v>
      </c>
      <c r="BL239" s="90" t="s">
        <v>152</v>
      </c>
      <c r="BM239" s="90" t="s">
        <v>279</v>
      </c>
    </row>
    <row r="240" spans="2:47" s="6" customFormat="1" ht="16.5" customHeight="1">
      <c r="B240" s="24"/>
      <c r="C240" s="25"/>
      <c r="D240" s="158" t="s">
        <v>154</v>
      </c>
      <c r="E240" s="25"/>
      <c r="F240" s="159" t="s">
        <v>280</v>
      </c>
      <c r="G240" s="25"/>
      <c r="H240" s="25"/>
      <c r="J240" s="25"/>
      <c r="K240" s="25"/>
      <c r="L240" s="44"/>
      <c r="M240" s="57"/>
      <c r="N240" s="25"/>
      <c r="O240" s="25"/>
      <c r="P240" s="25"/>
      <c r="Q240" s="25"/>
      <c r="R240" s="25"/>
      <c r="S240" s="25"/>
      <c r="T240" s="58"/>
      <c r="AT240" s="6" t="s">
        <v>154</v>
      </c>
      <c r="AU240" s="6" t="s">
        <v>86</v>
      </c>
    </row>
    <row r="241" spans="2:51" s="6" customFormat="1" ht="15.75" customHeight="1">
      <c r="B241" s="160"/>
      <c r="C241" s="161"/>
      <c r="D241" s="162" t="s">
        <v>156</v>
      </c>
      <c r="E241" s="161"/>
      <c r="F241" s="163" t="s">
        <v>281</v>
      </c>
      <c r="G241" s="161"/>
      <c r="H241" s="164">
        <v>36.3</v>
      </c>
      <c r="J241" s="161"/>
      <c r="K241" s="161"/>
      <c r="L241" s="165"/>
      <c r="M241" s="166"/>
      <c r="N241" s="161"/>
      <c r="O241" s="161"/>
      <c r="P241" s="161"/>
      <c r="Q241" s="161"/>
      <c r="R241" s="161"/>
      <c r="S241" s="161"/>
      <c r="T241" s="167"/>
      <c r="AT241" s="168" t="s">
        <v>156</v>
      </c>
      <c r="AU241" s="168" t="s">
        <v>86</v>
      </c>
      <c r="AV241" s="168" t="s">
        <v>86</v>
      </c>
      <c r="AW241" s="168" t="s">
        <v>100</v>
      </c>
      <c r="AX241" s="168" t="s">
        <v>78</v>
      </c>
      <c r="AY241" s="168" t="s">
        <v>144</v>
      </c>
    </row>
    <row r="242" spans="2:63" s="133" customFormat="1" ht="30.75" customHeight="1">
      <c r="B242" s="134"/>
      <c r="C242" s="135"/>
      <c r="D242" s="135" t="s">
        <v>77</v>
      </c>
      <c r="E242" s="144" t="s">
        <v>282</v>
      </c>
      <c r="F242" s="144" t="s">
        <v>283</v>
      </c>
      <c r="G242" s="135"/>
      <c r="H242" s="135"/>
      <c r="J242" s="145">
        <f>$BK$242</f>
        <v>0</v>
      </c>
      <c r="K242" s="135"/>
      <c r="L242" s="138"/>
      <c r="M242" s="139"/>
      <c r="N242" s="135"/>
      <c r="O242" s="135"/>
      <c r="P242" s="140">
        <f>SUM($P$243:$P$244)</f>
        <v>0</v>
      </c>
      <c r="Q242" s="135"/>
      <c r="R242" s="140">
        <f>SUM($R$243:$R$244)</f>
        <v>0</v>
      </c>
      <c r="S242" s="135"/>
      <c r="T242" s="141">
        <f>SUM($T$243:$T$244)</f>
        <v>0</v>
      </c>
      <c r="AR242" s="142" t="s">
        <v>22</v>
      </c>
      <c r="AT242" s="142" t="s">
        <v>77</v>
      </c>
      <c r="AU242" s="142" t="s">
        <v>22</v>
      </c>
      <c r="AY242" s="142" t="s">
        <v>144</v>
      </c>
      <c r="BK242" s="143">
        <f>SUM($BK$243:$BK$244)</f>
        <v>0</v>
      </c>
    </row>
    <row r="243" spans="2:65" s="6" customFormat="1" ht="15.75" customHeight="1">
      <c r="B243" s="24"/>
      <c r="C243" s="146" t="s">
        <v>284</v>
      </c>
      <c r="D243" s="146" t="s">
        <v>147</v>
      </c>
      <c r="E243" s="147" t="s">
        <v>285</v>
      </c>
      <c r="F243" s="148" t="s">
        <v>286</v>
      </c>
      <c r="G243" s="149" t="s">
        <v>228</v>
      </c>
      <c r="H243" s="150">
        <v>86.4</v>
      </c>
      <c r="I243" s="151"/>
      <c r="J243" s="152">
        <f>ROUND($I$243*$H$243,2)</f>
        <v>0</v>
      </c>
      <c r="K243" s="148"/>
      <c r="L243" s="44"/>
      <c r="M243" s="153"/>
      <c r="N243" s="154" t="s">
        <v>49</v>
      </c>
      <c r="O243" s="25"/>
      <c r="P243" s="155">
        <f>$O$243*$H$243</f>
        <v>0</v>
      </c>
      <c r="Q243" s="155">
        <v>0</v>
      </c>
      <c r="R243" s="155">
        <f>$Q$243*$H$243</f>
        <v>0</v>
      </c>
      <c r="S243" s="155">
        <v>0</v>
      </c>
      <c r="T243" s="156">
        <f>$S$243*$H$243</f>
        <v>0</v>
      </c>
      <c r="AR243" s="90" t="s">
        <v>152</v>
      </c>
      <c r="AT243" s="90" t="s">
        <v>147</v>
      </c>
      <c r="AU243" s="90" t="s">
        <v>86</v>
      </c>
      <c r="AY243" s="6" t="s">
        <v>144</v>
      </c>
      <c r="BE243" s="157">
        <f>IF($N$243="základní",$J$243,0)</f>
        <v>0</v>
      </c>
      <c r="BF243" s="157">
        <f>IF($N$243="snížená",$J$243,0)</f>
        <v>0</v>
      </c>
      <c r="BG243" s="157">
        <f>IF($N$243="zákl. přenesená",$J$243,0)</f>
        <v>0</v>
      </c>
      <c r="BH243" s="157">
        <f>IF($N$243="sníž. přenesená",$J$243,0)</f>
        <v>0</v>
      </c>
      <c r="BI243" s="157">
        <f>IF($N$243="nulová",$J$243,0)</f>
        <v>0</v>
      </c>
      <c r="BJ243" s="90" t="s">
        <v>22</v>
      </c>
      <c r="BK243" s="157">
        <f>ROUND($I$243*$H$243,2)</f>
        <v>0</v>
      </c>
      <c r="BL243" s="90" t="s">
        <v>152</v>
      </c>
      <c r="BM243" s="90" t="s">
        <v>287</v>
      </c>
    </row>
    <row r="244" spans="2:51" s="6" customFormat="1" ht="15.75" customHeight="1">
      <c r="B244" s="160"/>
      <c r="C244" s="161"/>
      <c r="D244" s="158" t="s">
        <v>156</v>
      </c>
      <c r="E244" s="163"/>
      <c r="F244" s="163" t="s">
        <v>288</v>
      </c>
      <c r="G244" s="161"/>
      <c r="H244" s="164">
        <v>86.4</v>
      </c>
      <c r="J244" s="161"/>
      <c r="K244" s="161"/>
      <c r="L244" s="165"/>
      <c r="M244" s="166"/>
      <c r="N244" s="161"/>
      <c r="O244" s="161"/>
      <c r="P244" s="161"/>
      <c r="Q244" s="161"/>
      <c r="R244" s="161"/>
      <c r="S244" s="161"/>
      <c r="T244" s="167"/>
      <c r="AT244" s="168" t="s">
        <v>156</v>
      </c>
      <c r="AU244" s="168" t="s">
        <v>86</v>
      </c>
      <c r="AV244" s="168" t="s">
        <v>86</v>
      </c>
      <c r="AW244" s="168" t="s">
        <v>100</v>
      </c>
      <c r="AX244" s="168" t="s">
        <v>78</v>
      </c>
      <c r="AY244" s="168" t="s">
        <v>144</v>
      </c>
    </row>
    <row r="245" spans="2:63" s="133" customFormat="1" ht="30.75" customHeight="1">
      <c r="B245" s="134"/>
      <c r="C245" s="135"/>
      <c r="D245" s="135" t="s">
        <v>77</v>
      </c>
      <c r="E245" s="144" t="s">
        <v>289</v>
      </c>
      <c r="F245" s="144" t="s">
        <v>290</v>
      </c>
      <c r="G245" s="135"/>
      <c r="H245" s="135"/>
      <c r="J245" s="145">
        <f>$BK$245</f>
        <v>0</v>
      </c>
      <c r="K245" s="135"/>
      <c r="L245" s="138"/>
      <c r="M245" s="139"/>
      <c r="N245" s="135"/>
      <c r="O245" s="135"/>
      <c r="P245" s="140">
        <f>SUM($P$246:$P$479)</f>
        <v>0</v>
      </c>
      <c r="Q245" s="135"/>
      <c r="R245" s="140">
        <f>SUM($R$246:$R$479)</f>
        <v>84.17054882</v>
      </c>
      <c r="S245" s="135"/>
      <c r="T245" s="141">
        <f>SUM($T$246:$T$479)</f>
        <v>0</v>
      </c>
      <c r="AR245" s="142" t="s">
        <v>22</v>
      </c>
      <c r="AT245" s="142" t="s">
        <v>77</v>
      </c>
      <c r="AU245" s="142" t="s">
        <v>22</v>
      </c>
      <c r="AY245" s="142" t="s">
        <v>144</v>
      </c>
      <c r="BK245" s="143">
        <f>SUM($BK$246:$BK$479)</f>
        <v>0</v>
      </c>
    </row>
    <row r="246" spans="2:65" s="6" customFormat="1" ht="15.75" customHeight="1">
      <c r="B246" s="24"/>
      <c r="C246" s="146" t="s">
        <v>8</v>
      </c>
      <c r="D246" s="146" t="s">
        <v>147</v>
      </c>
      <c r="E246" s="147" t="s">
        <v>291</v>
      </c>
      <c r="F246" s="148" t="s">
        <v>292</v>
      </c>
      <c r="G246" s="149" t="s">
        <v>185</v>
      </c>
      <c r="H246" s="150">
        <v>1503.27</v>
      </c>
      <c r="I246" s="151"/>
      <c r="J246" s="152">
        <f>ROUND($I$246*$H$246,2)</f>
        <v>0</v>
      </c>
      <c r="K246" s="148" t="s">
        <v>151</v>
      </c>
      <c r="L246" s="44"/>
      <c r="M246" s="153"/>
      <c r="N246" s="154" t="s">
        <v>49</v>
      </c>
      <c r="O246" s="25"/>
      <c r="P246" s="155">
        <f>$O$246*$H$246</f>
        <v>0</v>
      </c>
      <c r="Q246" s="155">
        <v>0.00047</v>
      </c>
      <c r="R246" s="155">
        <f>$Q$246*$H$246</f>
        <v>0.7065369</v>
      </c>
      <c r="S246" s="155">
        <v>0</v>
      </c>
      <c r="T246" s="156">
        <f>$S$246*$H$246</f>
        <v>0</v>
      </c>
      <c r="AR246" s="90" t="s">
        <v>152</v>
      </c>
      <c r="AT246" s="90" t="s">
        <v>147</v>
      </c>
      <c r="AU246" s="90" t="s">
        <v>86</v>
      </c>
      <c r="AY246" s="6" t="s">
        <v>144</v>
      </c>
      <c r="BE246" s="157">
        <f>IF($N$246="základní",$J$246,0)</f>
        <v>0</v>
      </c>
      <c r="BF246" s="157">
        <f>IF($N$246="snížená",$J$246,0)</f>
        <v>0</v>
      </c>
      <c r="BG246" s="157">
        <f>IF($N$246="zákl. přenesená",$J$246,0)</f>
        <v>0</v>
      </c>
      <c r="BH246" s="157">
        <f>IF($N$246="sníž. přenesená",$J$246,0)</f>
        <v>0</v>
      </c>
      <c r="BI246" s="157">
        <f>IF($N$246="nulová",$J$246,0)</f>
        <v>0</v>
      </c>
      <c r="BJ246" s="90" t="s">
        <v>22</v>
      </c>
      <c r="BK246" s="157">
        <f>ROUND($I$246*$H$246,2)</f>
        <v>0</v>
      </c>
      <c r="BL246" s="90" t="s">
        <v>152</v>
      </c>
      <c r="BM246" s="90" t="s">
        <v>293</v>
      </c>
    </row>
    <row r="247" spans="2:47" s="6" customFormat="1" ht="16.5" customHeight="1">
      <c r="B247" s="24"/>
      <c r="C247" s="25"/>
      <c r="D247" s="158" t="s">
        <v>154</v>
      </c>
      <c r="E247" s="25"/>
      <c r="F247" s="159" t="s">
        <v>294</v>
      </c>
      <c r="G247" s="25"/>
      <c r="H247" s="25"/>
      <c r="J247" s="25"/>
      <c r="K247" s="25"/>
      <c r="L247" s="44"/>
      <c r="M247" s="57"/>
      <c r="N247" s="25"/>
      <c r="O247" s="25"/>
      <c r="P247" s="25"/>
      <c r="Q247" s="25"/>
      <c r="R247" s="25"/>
      <c r="S247" s="25"/>
      <c r="T247" s="58"/>
      <c r="AT247" s="6" t="s">
        <v>154</v>
      </c>
      <c r="AU247" s="6" t="s">
        <v>86</v>
      </c>
    </row>
    <row r="248" spans="2:65" s="6" customFormat="1" ht="15.75" customHeight="1">
      <c r="B248" s="24"/>
      <c r="C248" s="146" t="s">
        <v>295</v>
      </c>
      <c r="D248" s="146" t="s">
        <v>147</v>
      </c>
      <c r="E248" s="147" t="s">
        <v>296</v>
      </c>
      <c r="F248" s="148" t="s">
        <v>297</v>
      </c>
      <c r="G248" s="149" t="s">
        <v>185</v>
      </c>
      <c r="H248" s="150">
        <v>50</v>
      </c>
      <c r="I248" s="151"/>
      <c r="J248" s="152">
        <f>ROUND($I$248*$H$248,2)</f>
        <v>0</v>
      </c>
      <c r="K248" s="148" t="s">
        <v>151</v>
      </c>
      <c r="L248" s="44"/>
      <c r="M248" s="153"/>
      <c r="N248" s="154" t="s">
        <v>49</v>
      </c>
      <c r="O248" s="25"/>
      <c r="P248" s="155">
        <f>$O$248*$H$248</f>
        <v>0</v>
      </c>
      <c r="Q248" s="155">
        <v>0.00489</v>
      </c>
      <c r="R248" s="155">
        <f>$Q$248*$H$248</f>
        <v>0.24450000000000002</v>
      </c>
      <c r="S248" s="155">
        <v>0</v>
      </c>
      <c r="T248" s="156">
        <f>$S$248*$H$248</f>
        <v>0</v>
      </c>
      <c r="AR248" s="90" t="s">
        <v>152</v>
      </c>
      <c r="AT248" s="90" t="s">
        <v>147</v>
      </c>
      <c r="AU248" s="90" t="s">
        <v>86</v>
      </c>
      <c r="AY248" s="6" t="s">
        <v>144</v>
      </c>
      <c r="BE248" s="157">
        <f>IF($N$248="základní",$J$248,0)</f>
        <v>0</v>
      </c>
      <c r="BF248" s="157">
        <f>IF($N$248="snížená",$J$248,0)</f>
        <v>0</v>
      </c>
      <c r="BG248" s="157">
        <f>IF($N$248="zákl. přenesená",$J$248,0)</f>
        <v>0</v>
      </c>
      <c r="BH248" s="157">
        <f>IF($N$248="sníž. přenesená",$J$248,0)</f>
        <v>0</v>
      </c>
      <c r="BI248" s="157">
        <f>IF($N$248="nulová",$J$248,0)</f>
        <v>0</v>
      </c>
      <c r="BJ248" s="90" t="s">
        <v>22</v>
      </c>
      <c r="BK248" s="157">
        <f>ROUND($I$248*$H$248,2)</f>
        <v>0</v>
      </c>
      <c r="BL248" s="90" t="s">
        <v>152</v>
      </c>
      <c r="BM248" s="90" t="s">
        <v>298</v>
      </c>
    </row>
    <row r="249" spans="2:47" s="6" customFormat="1" ht="16.5" customHeight="1">
      <c r="B249" s="24"/>
      <c r="C249" s="25"/>
      <c r="D249" s="158" t="s">
        <v>154</v>
      </c>
      <c r="E249" s="25"/>
      <c r="F249" s="159" t="s">
        <v>299</v>
      </c>
      <c r="G249" s="25"/>
      <c r="H249" s="25"/>
      <c r="J249" s="25"/>
      <c r="K249" s="25"/>
      <c r="L249" s="44"/>
      <c r="M249" s="57"/>
      <c r="N249" s="25"/>
      <c r="O249" s="25"/>
      <c r="P249" s="25"/>
      <c r="Q249" s="25"/>
      <c r="R249" s="25"/>
      <c r="S249" s="25"/>
      <c r="T249" s="58"/>
      <c r="AT249" s="6" t="s">
        <v>154</v>
      </c>
      <c r="AU249" s="6" t="s">
        <v>86</v>
      </c>
    </row>
    <row r="250" spans="2:51" s="6" customFormat="1" ht="15.75" customHeight="1">
      <c r="B250" s="169"/>
      <c r="C250" s="170"/>
      <c r="D250" s="162" t="s">
        <v>156</v>
      </c>
      <c r="E250" s="170"/>
      <c r="F250" s="171" t="s">
        <v>300</v>
      </c>
      <c r="G250" s="170"/>
      <c r="H250" s="170"/>
      <c r="J250" s="170"/>
      <c r="K250" s="170"/>
      <c r="L250" s="172"/>
      <c r="M250" s="173"/>
      <c r="N250" s="170"/>
      <c r="O250" s="170"/>
      <c r="P250" s="170"/>
      <c r="Q250" s="170"/>
      <c r="R250" s="170"/>
      <c r="S250" s="170"/>
      <c r="T250" s="174"/>
      <c r="AT250" s="175" t="s">
        <v>156</v>
      </c>
      <c r="AU250" s="175" t="s">
        <v>86</v>
      </c>
      <c r="AV250" s="175" t="s">
        <v>22</v>
      </c>
      <c r="AW250" s="175" t="s">
        <v>100</v>
      </c>
      <c r="AX250" s="175" t="s">
        <v>78</v>
      </c>
      <c r="AY250" s="175" t="s">
        <v>144</v>
      </c>
    </row>
    <row r="251" spans="2:51" s="6" customFormat="1" ht="15.75" customHeight="1">
      <c r="B251" s="160"/>
      <c r="C251" s="161"/>
      <c r="D251" s="162" t="s">
        <v>156</v>
      </c>
      <c r="E251" s="161"/>
      <c r="F251" s="163" t="s">
        <v>301</v>
      </c>
      <c r="G251" s="161"/>
      <c r="H251" s="164">
        <v>50</v>
      </c>
      <c r="J251" s="161"/>
      <c r="K251" s="161"/>
      <c r="L251" s="165"/>
      <c r="M251" s="166"/>
      <c r="N251" s="161"/>
      <c r="O251" s="161"/>
      <c r="P251" s="161"/>
      <c r="Q251" s="161"/>
      <c r="R251" s="161"/>
      <c r="S251" s="161"/>
      <c r="T251" s="167"/>
      <c r="AT251" s="168" t="s">
        <v>156</v>
      </c>
      <c r="AU251" s="168" t="s">
        <v>86</v>
      </c>
      <c r="AV251" s="168" t="s">
        <v>86</v>
      </c>
      <c r="AW251" s="168" t="s">
        <v>100</v>
      </c>
      <c r="AX251" s="168" t="s">
        <v>78</v>
      </c>
      <c r="AY251" s="168" t="s">
        <v>144</v>
      </c>
    </row>
    <row r="252" spans="2:65" s="6" customFormat="1" ht="15.75" customHeight="1">
      <c r="B252" s="24"/>
      <c r="C252" s="146" t="s">
        <v>302</v>
      </c>
      <c r="D252" s="146" t="s">
        <v>147</v>
      </c>
      <c r="E252" s="147" t="s">
        <v>303</v>
      </c>
      <c r="F252" s="148" t="s">
        <v>304</v>
      </c>
      <c r="G252" s="149" t="s">
        <v>185</v>
      </c>
      <c r="H252" s="150">
        <v>4316.352</v>
      </c>
      <c r="I252" s="151"/>
      <c r="J252" s="152">
        <f>ROUND($I$252*$H$252,2)</f>
        <v>0</v>
      </c>
      <c r="K252" s="148" t="s">
        <v>151</v>
      </c>
      <c r="L252" s="44"/>
      <c r="M252" s="153"/>
      <c r="N252" s="154" t="s">
        <v>49</v>
      </c>
      <c r="O252" s="25"/>
      <c r="P252" s="155">
        <f>$O$252*$H$252</f>
        <v>0</v>
      </c>
      <c r="Q252" s="155">
        <v>0.00047</v>
      </c>
      <c r="R252" s="155">
        <f>$Q$252*$H$252</f>
        <v>2.02868544</v>
      </c>
      <c r="S252" s="155">
        <v>0</v>
      </c>
      <c r="T252" s="156">
        <f>$S$252*$H$252</f>
        <v>0</v>
      </c>
      <c r="AR252" s="90" t="s">
        <v>152</v>
      </c>
      <c r="AT252" s="90" t="s">
        <v>147</v>
      </c>
      <c r="AU252" s="90" t="s">
        <v>86</v>
      </c>
      <c r="AY252" s="6" t="s">
        <v>144</v>
      </c>
      <c r="BE252" s="157">
        <f>IF($N$252="základní",$J$252,0)</f>
        <v>0</v>
      </c>
      <c r="BF252" s="157">
        <f>IF($N$252="snížená",$J$252,0)</f>
        <v>0</v>
      </c>
      <c r="BG252" s="157">
        <f>IF($N$252="zákl. přenesená",$J$252,0)</f>
        <v>0</v>
      </c>
      <c r="BH252" s="157">
        <f>IF($N$252="sníž. přenesená",$J$252,0)</f>
        <v>0</v>
      </c>
      <c r="BI252" s="157">
        <f>IF($N$252="nulová",$J$252,0)</f>
        <v>0</v>
      </c>
      <c r="BJ252" s="90" t="s">
        <v>22</v>
      </c>
      <c r="BK252" s="157">
        <f>ROUND($I$252*$H$252,2)</f>
        <v>0</v>
      </c>
      <c r="BL252" s="90" t="s">
        <v>152</v>
      </c>
      <c r="BM252" s="90" t="s">
        <v>305</v>
      </c>
    </row>
    <row r="253" spans="2:47" s="6" customFormat="1" ht="16.5" customHeight="1">
      <c r="B253" s="24"/>
      <c r="C253" s="25"/>
      <c r="D253" s="158" t="s">
        <v>154</v>
      </c>
      <c r="E253" s="25"/>
      <c r="F253" s="159" t="s">
        <v>306</v>
      </c>
      <c r="G253" s="25"/>
      <c r="H253" s="25"/>
      <c r="J253" s="25"/>
      <c r="K253" s="25"/>
      <c r="L253" s="44"/>
      <c r="M253" s="57"/>
      <c r="N253" s="25"/>
      <c r="O253" s="25"/>
      <c r="P253" s="25"/>
      <c r="Q253" s="25"/>
      <c r="R253" s="25"/>
      <c r="S253" s="25"/>
      <c r="T253" s="58"/>
      <c r="AT253" s="6" t="s">
        <v>154</v>
      </c>
      <c r="AU253" s="6" t="s">
        <v>86</v>
      </c>
    </row>
    <row r="254" spans="2:51" s="6" customFormat="1" ht="15.75" customHeight="1">
      <c r="B254" s="160"/>
      <c r="C254" s="161"/>
      <c r="D254" s="162" t="s">
        <v>156</v>
      </c>
      <c r="E254" s="161"/>
      <c r="F254" s="163" t="s">
        <v>307</v>
      </c>
      <c r="G254" s="161"/>
      <c r="H254" s="164">
        <v>4316.352</v>
      </c>
      <c r="J254" s="161"/>
      <c r="K254" s="161"/>
      <c r="L254" s="165"/>
      <c r="M254" s="166"/>
      <c r="N254" s="161"/>
      <c r="O254" s="161"/>
      <c r="P254" s="161"/>
      <c r="Q254" s="161"/>
      <c r="R254" s="161"/>
      <c r="S254" s="161"/>
      <c r="T254" s="167"/>
      <c r="AT254" s="168" t="s">
        <v>156</v>
      </c>
      <c r="AU254" s="168" t="s">
        <v>86</v>
      </c>
      <c r="AV254" s="168" t="s">
        <v>86</v>
      </c>
      <c r="AW254" s="168" t="s">
        <v>100</v>
      </c>
      <c r="AX254" s="168" t="s">
        <v>78</v>
      </c>
      <c r="AY254" s="168" t="s">
        <v>144</v>
      </c>
    </row>
    <row r="255" spans="2:65" s="6" customFormat="1" ht="15.75" customHeight="1">
      <c r="B255" s="24"/>
      <c r="C255" s="146" t="s">
        <v>308</v>
      </c>
      <c r="D255" s="146" t="s">
        <v>147</v>
      </c>
      <c r="E255" s="147" t="s">
        <v>309</v>
      </c>
      <c r="F255" s="148" t="s">
        <v>310</v>
      </c>
      <c r="G255" s="149" t="s">
        <v>185</v>
      </c>
      <c r="H255" s="150">
        <v>1028.356</v>
      </c>
      <c r="I255" s="151"/>
      <c r="J255" s="152">
        <f>ROUND($I$255*$H$255,2)</f>
        <v>0</v>
      </c>
      <c r="K255" s="148"/>
      <c r="L255" s="44"/>
      <c r="M255" s="153"/>
      <c r="N255" s="154" t="s">
        <v>49</v>
      </c>
      <c r="O255" s="25"/>
      <c r="P255" s="155">
        <f>$O$255*$H$255</f>
        <v>0</v>
      </c>
      <c r="Q255" s="155">
        <v>0.00489</v>
      </c>
      <c r="R255" s="155">
        <f>$Q$255*$H$255</f>
        <v>5.028660840000001</v>
      </c>
      <c r="S255" s="155">
        <v>0</v>
      </c>
      <c r="T255" s="156">
        <f>$S$255*$H$255</f>
        <v>0</v>
      </c>
      <c r="AR255" s="90" t="s">
        <v>152</v>
      </c>
      <c r="AT255" s="90" t="s">
        <v>147</v>
      </c>
      <c r="AU255" s="90" t="s">
        <v>86</v>
      </c>
      <c r="AY255" s="6" t="s">
        <v>144</v>
      </c>
      <c r="BE255" s="157">
        <f>IF($N$255="základní",$J$255,0)</f>
        <v>0</v>
      </c>
      <c r="BF255" s="157">
        <f>IF($N$255="snížená",$J$255,0)</f>
        <v>0</v>
      </c>
      <c r="BG255" s="157">
        <f>IF($N$255="zákl. přenesená",$J$255,0)</f>
        <v>0</v>
      </c>
      <c r="BH255" s="157">
        <f>IF($N$255="sníž. přenesená",$J$255,0)</f>
        <v>0</v>
      </c>
      <c r="BI255" s="157">
        <f>IF($N$255="nulová",$J$255,0)</f>
        <v>0</v>
      </c>
      <c r="BJ255" s="90" t="s">
        <v>22</v>
      </c>
      <c r="BK255" s="157">
        <f>ROUND($I$255*$H$255,2)</f>
        <v>0</v>
      </c>
      <c r="BL255" s="90" t="s">
        <v>152</v>
      </c>
      <c r="BM255" s="90" t="s">
        <v>311</v>
      </c>
    </row>
    <row r="256" spans="2:47" s="6" customFormat="1" ht="16.5" customHeight="1">
      <c r="B256" s="24"/>
      <c r="C256" s="25"/>
      <c r="D256" s="158" t="s">
        <v>154</v>
      </c>
      <c r="E256" s="25"/>
      <c r="F256" s="159" t="s">
        <v>312</v>
      </c>
      <c r="G256" s="25"/>
      <c r="H256" s="25"/>
      <c r="J256" s="25"/>
      <c r="K256" s="25"/>
      <c r="L256" s="44"/>
      <c r="M256" s="57"/>
      <c r="N256" s="25"/>
      <c r="O256" s="25"/>
      <c r="P256" s="25"/>
      <c r="Q256" s="25"/>
      <c r="R256" s="25"/>
      <c r="S256" s="25"/>
      <c r="T256" s="58"/>
      <c r="AT256" s="6" t="s">
        <v>154</v>
      </c>
      <c r="AU256" s="6" t="s">
        <v>86</v>
      </c>
    </row>
    <row r="257" spans="2:51" s="6" customFormat="1" ht="15.75" customHeight="1">
      <c r="B257" s="160"/>
      <c r="C257" s="161"/>
      <c r="D257" s="162" t="s">
        <v>156</v>
      </c>
      <c r="E257" s="161"/>
      <c r="F257" s="163" t="s">
        <v>313</v>
      </c>
      <c r="G257" s="161"/>
      <c r="H257" s="164">
        <v>1550.318</v>
      </c>
      <c r="J257" s="161"/>
      <c r="K257" s="161"/>
      <c r="L257" s="165"/>
      <c r="M257" s="166"/>
      <c r="N257" s="161"/>
      <c r="O257" s="161"/>
      <c r="P257" s="161"/>
      <c r="Q257" s="161"/>
      <c r="R257" s="161"/>
      <c r="S257" s="161"/>
      <c r="T257" s="167"/>
      <c r="AT257" s="168" t="s">
        <v>156</v>
      </c>
      <c r="AU257" s="168" t="s">
        <v>86</v>
      </c>
      <c r="AV257" s="168" t="s">
        <v>86</v>
      </c>
      <c r="AW257" s="168" t="s">
        <v>100</v>
      </c>
      <c r="AX257" s="168" t="s">
        <v>78</v>
      </c>
      <c r="AY257" s="168" t="s">
        <v>144</v>
      </c>
    </row>
    <row r="258" spans="2:51" s="6" customFormat="1" ht="15.75" customHeight="1">
      <c r="B258" s="169"/>
      <c r="C258" s="170"/>
      <c r="D258" s="162" t="s">
        <v>156</v>
      </c>
      <c r="E258" s="170"/>
      <c r="F258" s="171" t="s">
        <v>314</v>
      </c>
      <c r="G258" s="170"/>
      <c r="H258" s="170"/>
      <c r="J258" s="170"/>
      <c r="K258" s="170"/>
      <c r="L258" s="172"/>
      <c r="M258" s="173"/>
      <c r="N258" s="170"/>
      <c r="O258" s="170"/>
      <c r="P258" s="170"/>
      <c r="Q258" s="170"/>
      <c r="R258" s="170"/>
      <c r="S258" s="170"/>
      <c r="T258" s="174"/>
      <c r="AT258" s="175" t="s">
        <v>156</v>
      </c>
      <c r="AU258" s="175" t="s">
        <v>86</v>
      </c>
      <c r="AV258" s="175" t="s">
        <v>22</v>
      </c>
      <c r="AW258" s="175" t="s">
        <v>100</v>
      </c>
      <c r="AX258" s="175" t="s">
        <v>78</v>
      </c>
      <c r="AY258" s="175" t="s">
        <v>144</v>
      </c>
    </row>
    <row r="259" spans="2:51" s="6" customFormat="1" ht="15.75" customHeight="1">
      <c r="B259" s="160"/>
      <c r="C259" s="161"/>
      <c r="D259" s="162" t="s">
        <v>156</v>
      </c>
      <c r="E259" s="161"/>
      <c r="F259" s="163" t="s">
        <v>315</v>
      </c>
      <c r="G259" s="161"/>
      <c r="H259" s="164">
        <v>-621.962</v>
      </c>
      <c r="J259" s="161"/>
      <c r="K259" s="161"/>
      <c r="L259" s="165"/>
      <c r="M259" s="166"/>
      <c r="N259" s="161"/>
      <c r="O259" s="161"/>
      <c r="P259" s="161"/>
      <c r="Q259" s="161"/>
      <c r="R259" s="161"/>
      <c r="S259" s="161"/>
      <c r="T259" s="167"/>
      <c r="AT259" s="168" t="s">
        <v>156</v>
      </c>
      <c r="AU259" s="168" t="s">
        <v>86</v>
      </c>
      <c r="AV259" s="168" t="s">
        <v>86</v>
      </c>
      <c r="AW259" s="168" t="s">
        <v>100</v>
      </c>
      <c r="AX259" s="168" t="s">
        <v>78</v>
      </c>
      <c r="AY259" s="168" t="s">
        <v>144</v>
      </c>
    </row>
    <row r="260" spans="2:51" s="6" customFormat="1" ht="15.75" customHeight="1">
      <c r="B260" s="169"/>
      <c r="C260" s="170"/>
      <c r="D260" s="162" t="s">
        <v>156</v>
      </c>
      <c r="E260" s="170"/>
      <c r="F260" s="171" t="s">
        <v>316</v>
      </c>
      <c r="G260" s="170"/>
      <c r="H260" s="170"/>
      <c r="J260" s="170"/>
      <c r="K260" s="170"/>
      <c r="L260" s="172"/>
      <c r="M260" s="173"/>
      <c r="N260" s="170"/>
      <c r="O260" s="170"/>
      <c r="P260" s="170"/>
      <c r="Q260" s="170"/>
      <c r="R260" s="170"/>
      <c r="S260" s="170"/>
      <c r="T260" s="174"/>
      <c r="AT260" s="175" t="s">
        <v>156</v>
      </c>
      <c r="AU260" s="175" t="s">
        <v>86</v>
      </c>
      <c r="AV260" s="175" t="s">
        <v>22</v>
      </c>
      <c r="AW260" s="175" t="s">
        <v>100</v>
      </c>
      <c r="AX260" s="175" t="s">
        <v>78</v>
      </c>
      <c r="AY260" s="175" t="s">
        <v>144</v>
      </c>
    </row>
    <row r="261" spans="2:51" s="6" customFormat="1" ht="15.75" customHeight="1">
      <c r="B261" s="160"/>
      <c r="C261" s="161"/>
      <c r="D261" s="162" t="s">
        <v>156</v>
      </c>
      <c r="E261" s="161"/>
      <c r="F261" s="163" t="s">
        <v>30</v>
      </c>
      <c r="G261" s="161"/>
      <c r="H261" s="164">
        <v>100</v>
      </c>
      <c r="J261" s="161"/>
      <c r="K261" s="161"/>
      <c r="L261" s="165"/>
      <c r="M261" s="166"/>
      <c r="N261" s="161"/>
      <c r="O261" s="161"/>
      <c r="P261" s="161"/>
      <c r="Q261" s="161"/>
      <c r="R261" s="161"/>
      <c r="S261" s="161"/>
      <c r="T261" s="167"/>
      <c r="AT261" s="168" t="s">
        <v>156</v>
      </c>
      <c r="AU261" s="168" t="s">
        <v>86</v>
      </c>
      <c r="AV261" s="168" t="s">
        <v>86</v>
      </c>
      <c r="AW261" s="168" t="s">
        <v>100</v>
      </c>
      <c r="AX261" s="168" t="s">
        <v>78</v>
      </c>
      <c r="AY261" s="168" t="s">
        <v>144</v>
      </c>
    </row>
    <row r="262" spans="2:65" s="6" customFormat="1" ht="15.75" customHeight="1">
      <c r="B262" s="24"/>
      <c r="C262" s="146" t="s">
        <v>317</v>
      </c>
      <c r="D262" s="146" t="s">
        <v>147</v>
      </c>
      <c r="E262" s="147" t="s">
        <v>318</v>
      </c>
      <c r="F262" s="148" t="s">
        <v>319</v>
      </c>
      <c r="G262" s="149" t="s">
        <v>228</v>
      </c>
      <c r="H262" s="150">
        <v>150</v>
      </c>
      <c r="I262" s="151"/>
      <c r="J262" s="152">
        <f>ROUND($I$262*$H$262,2)</f>
        <v>0</v>
      </c>
      <c r="K262" s="148"/>
      <c r="L262" s="44"/>
      <c r="M262" s="153"/>
      <c r="N262" s="154" t="s">
        <v>49</v>
      </c>
      <c r="O262" s="25"/>
      <c r="P262" s="155">
        <f>$O$262*$H$262</f>
        <v>0</v>
      </c>
      <c r="Q262" s="155">
        <v>0</v>
      </c>
      <c r="R262" s="155">
        <f>$Q$262*$H$262</f>
        <v>0</v>
      </c>
      <c r="S262" s="155">
        <v>0</v>
      </c>
      <c r="T262" s="156">
        <f>$S$262*$H$262</f>
        <v>0</v>
      </c>
      <c r="AR262" s="90" t="s">
        <v>152</v>
      </c>
      <c r="AT262" s="90" t="s">
        <v>147</v>
      </c>
      <c r="AU262" s="90" t="s">
        <v>86</v>
      </c>
      <c r="AY262" s="6" t="s">
        <v>144</v>
      </c>
      <c r="BE262" s="157">
        <f>IF($N$262="základní",$J$262,0)</f>
        <v>0</v>
      </c>
      <c r="BF262" s="157">
        <f>IF($N$262="snížená",$J$262,0)</f>
        <v>0</v>
      </c>
      <c r="BG262" s="157">
        <f>IF($N$262="zákl. přenesená",$J$262,0)</f>
        <v>0</v>
      </c>
      <c r="BH262" s="157">
        <f>IF($N$262="sníž. přenesená",$J$262,0)</f>
        <v>0</v>
      </c>
      <c r="BI262" s="157">
        <f>IF($N$262="nulová",$J$262,0)</f>
        <v>0</v>
      </c>
      <c r="BJ262" s="90" t="s">
        <v>22</v>
      </c>
      <c r="BK262" s="157">
        <f>ROUND($I$262*$H$262,2)</f>
        <v>0</v>
      </c>
      <c r="BL262" s="90" t="s">
        <v>152</v>
      </c>
      <c r="BM262" s="90" t="s">
        <v>320</v>
      </c>
    </row>
    <row r="263" spans="2:47" s="6" customFormat="1" ht="27" customHeight="1">
      <c r="B263" s="24"/>
      <c r="C263" s="25"/>
      <c r="D263" s="158" t="s">
        <v>154</v>
      </c>
      <c r="E263" s="25"/>
      <c r="F263" s="159" t="s">
        <v>321</v>
      </c>
      <c r="G263" s="25"/>
      <c r="H263" s="25"/>
      <c r="J263" s="25"/>
      <c r="K263" s="25"/>
      <c r="L263" s="44"/>
      <c r="M263" s="57"/>
      <c r="N263" s="25"/>
      <c r="O263" s="25"/>
      <c r="P263" s="25"/>
      <c r="Q263" s="25"/>
      <c r="R263" s="25"/>
      <c r="S263" s="25"/>
      <c r="T263" s="58"/>
      <c r="AT263" s="6" t="s">
        <v>154</v>
      </c>
      <c r="AU263" s="6" t="s">
        <v>86</v>
      </c>
    </row>
    <row r="264" spans="2:51" s="6" customFormat="1" ht="15.75" customHeight="1">
      <c r="B264" s="169"/>
      <c r="C264" s="170"/>
      <c r="D264" s="162" t="s">
        <v>156</v>
      </c>
      <c r="E264" s="170"/>
      <c r="F264" s="171" t="s">
        <v>322</v>
      </c>
      <c r="G264" s="170"/>
      <c r="H264" s="170"/>
      <c r="J264" s="170"/>
      <c r="K264" s="170"/>
      <c r="L264" s="172"/>
      <c r="M264" s="173"/>
      <c r="N264" s="170"/>
      <c r="O264" s="170"/>
      <c r="P264" s="170"/>
      <c r="Q264" s="170"/>
      <c r="R264" s="170"/>
      <c r="S264" s="170"/>
      <c r="T264" s="174"/>
      <c r="AT264" s="175" t="s">
        <v>156</v>
      </c>
      <c r="AU264" s="175" t="s">
        <v>86</v>
      </c>
      <c r="AV264" s="175" t="s">
        <v>22</v>
      </c>
      <c r="AW264" s="175" t="s">
        <v>100</v>
      </c>
      <c r="AX264" s="175" t="s">
        <v>78</v>
      </c>
      <c r="AY264" s="175" t="s">
        <v>144</v>
      </c>
    </row>
    <row r="265" spans="2:51" s="6" customFormat="1" ht="15.75" customHeight="1">
      <c r="B265" s="160"/>
      <c r="C265" s="161"/>
      <c r="D265" s="162" t="s">
        <v>156</v>
      </c>
      <c r="E265" s="161"/>
      <c r="F265" s="163" t="s">
        <v>323</v>
      </c>
      <c r="G265" s="161"/>
      <c r="H265" s="164">
        <v>150</v>
      </c>
      <c r="J265" s="161"/>
      <c r="K265" s="161"/>
      <c r="L265" s="165"/>
      <c r="M265" s="166"/>
      <c r="N265" s="161"/>
      <c r="O265" s="161"/>
      <c r="P265" s="161"/>
      <c r="Q265" s="161"/>
      <c r="R265" s="161"/>
      <c r="S265" s="161"/>
      <c r="T265" s="167"/>
      <c r="AT265" s="168" t="s">
        <v>156</v>
      </c>
      <c r="AU265" s="168" t="s">
        <v>86</v>
      </c>
      <c r="AV265" s="168" t="s">
        <v>86</v>
      </c>
      <c r="AW265" s="168" t="s">
        <v>100</v>
      </c>
      <c r="AX265" s="168" t="s">
        <v>78</v>
      </c>
      <c r="AY265" s="168" t="s">
        <v>144</v>
      </c>
    </row>
    <row r="266" spans="2:51" s="6" customFormat="1" ht="15.75" customHeight="1">
      <c r="B266" s="169"/>
      <c r="C266" s="170"/>
      <c r="D266" s="162" t="s">
        <v>156</v>
      </c>
      <c r="E266" s="170"/>
      <c r="F266" s="171" t="s">
        <v>324</v>
      </c>
      <c r="G266" s="170"/>
      <c r="H266" s="170"/>
      <c r="J266" s="170"/>
      <c r="K266" s="170"/>
      <c r="L266" s="172"/>
      <c r="M266" s="173"/>
      <c r="N266" s="170"/>
      <c r="O266" s="170"/>
      <c r="P266" s="170"/>
      <c r="Q266" s="170"/>
      <c r="R266" s="170"/>
      <c r="S266" s="170"/>
      <c r="T266" s="174"/>
      <c r="AT266" s="175" t="s">
        <v>156</v>
      </c>
      <c r="AU266" s="175" t="s">
        <v>86</v>
      </c>
      <c r="AV266" s="175" t="s">
        <v>22</v>
      </c>
      <c r="AW266" s="175" t="s">
        <v>100</v>
      </c>
      <c r="AX266" s="175" t="s">
        <v>78</v>
      </c>
      <c r="AY266" s="175" t="s">
        <v>144</v>
      </c>
    </row>
    <row r="267" spans="2:65" s="6" customFormat="1" ht="15.75" customHeight="1">
      <c r="B267" s="24"/>
      <c r="C267" s="176" t="s">
        <v>325</v>
      </c>
      <c r="D267" s="176" t="s">
        <v>326</v>
      </c>
      <c r="E267" s="177" t="s">
        <v>327</v>
      </c>
      <c r="F267" s="178" t="s">
        <v>328</v>
      </c>
      <c r="G267" s="179" t="s">
        <v>228</v>
      </c>
      <c r="H267" s="180">
        <v>150</v>
      </c>
      <c r="I267" s="181"/>
      <c r="J267" s="182">
        <f>ROUND($I$267*$H$267,2)</f>
        <v>0</v>
      </c>
      <c r="K267" s="178" t="s">
        <v>329</v>
      </c>
      <c r="L267" s="183"/>
      <c r="M267" s="184"/>
      <c r="N267" s="185" t="s">
        <v>49</v>
      </c>
      <c r="O267" s="25"/>
      <c r="P267" s="155">
        <f>$O$267*$H$267</f>
        <v>0</v>
      </c>
      <c r="Q267" s="155">
        <v>3E-05</v>
      </c>
      <c r="R267" s="155">
        <f>$Q$267*$H$267</f>
        <v>0.0045000000000000005</v>
      </c>
      <c r="S267" s="155">
        <v>0</v>
      </c>
      <c r="T267" s="156">
        <f>$S$267*$H$267</f>
        <v>0</v>
      </c>
      <c r="AR267" s="90" t="s">
        <v>225</v>
      </c>
      <c r="AT267" s="90" t="s">
        <v>326</v>
      </c>
      <c r="AU267" s="90" t="s">
        <v>86</v>
      </c>
      <c r="AY267" s="6" t="s">
        <v>144</v>
      </c>
      <c r="BE267" s="157">
        <f>IF($N$267="základní",$J$267,0)</f>
        <v>0</v>
      </c>
      <c r="BF267" s="157">
        <f>IF($N$267="snížená",$J$267,0)</f>
        <v>0</v>
      </c>
      <c r="BG267" s="157">
        <f>IF($N$267="zákl. přenesená",$J$267,0)</f>
        <v>0</v>
      </c>
      <c r="BH267" s="157">
        <f>IF($N$267="sníž. přenesená",$J$267,0)</f>
        <v>0</v>
      </c>
      <c r="BI267" s="157">
        <f>IF($N$267="nulová",$J$267,0)</f>
        <v>0</v>
      </c>
      <c r="BJ267" s="90" t="s">
        <v>22</v>
      </c>
      <c r="BK267" s="157">
        <f>ROUND($I$267*$H$267,2)</f>
        <v>0</v>
      </c>
      <c r="BL267" s="90" t="s">
        <v>152</v>
      </c>
      <c r="BM267" s="90" t="s">
        <v>330</v>
      </c>
    </row>
    <row r="268" spans="2:47" s="6" customFormat="1" ht="16.5" customHeight="1">
      <c r="B268" s="24"/>
      <c r="C268" s="25"/>
      <c r="D268" s="158" t="s">
        <v>154</v>
      </c>
      <c r="E268" s="25"/>
      <c r="F268" s="159" t="s">
        <v>328</v>
      </c>
      <c r="G268" s="25"/>
      <c r="H268" s="25"/>
      <c r="J268" s="25"/>
      <c r="K268" s="25"/>
      <c r="L268" s="44"/>
      <c r="M268" s="57"/>
      <c r="N268" s="25"/>
      <c r="O268" s="25"/>
      <c r="P268" s="25"/>
      <c r="Q268" s="25"/>
      <c r="R268" s="25"/>
      <c r="S268" s="25"/>
      <c r="T268" s="58"/>
      <c r="AT268" s="6" t="s">
        <v>154</v>
      </c>
      <c r="AU268" s="6" t="s">
        <v>86</v>
      </c>
    </row>
    <row r="269" spans="2:65" s="6" customFormat="1" ht="15.75" customHeight="1">
      <c r="B269" s="24"/>
      <c r="C269" s="146" t="s">
        <v>7</v>
      </c>
      <c r="D269" s="146" t="s">
        <v>147</v>
      </c>
      <c r="E269" s="147" t="s">
        <v>331</v>
      </c>
      <c r="F269" s="148" t="s">
        <v>332</v>
      </c>
      <c r="G269" s="149" t="s">
        <v>185</v>
      </c>
      <c r="H269" s="150">
        <v>1550.318</v>
      </c>
      <c r="I269" s="151"/>
      <c r="J269" s="152">
        <f>ROUND($I$269*$H$269,2)</f>
        <v>0</v>
      </c>
      <c r="K269" s="148" t="s">
        <v>151</v>
      </c>
      <c r="L269" s="44"/>
      <c r="M269" s="153"/>
      <c r="N269" s="154" t="s">
        <v>49</v>
      </c>
      <c r="O269" s="25"/>
      <c r="P269" s="155">
        <f>$O$269*$H$269</f>
        <v>0</v>
      </c>
      <c r="Q269" s="155">
        <v>0.0132</v>
      </c>
      <c r="R269" s="155">
        <f>$Q$269*$H$269</f>
        <v>20.4641976</v>
      </c>
      <c r="S269" s="155">
        <v>0</v>
      </c>
      <c r="T269" s="156">
        <f>$S$269*$H$269</f>
        <v>0</v>
      </c>
      <c r="AR269" s="90" t="s">
        <v>152</v>
      </c>
      <c r="AT269" s="90" t="s">
        <v>147</v>
      </c>
      <c r="AU269" s="90" t="s">
        <v>86</v>
      </c>
      <c r="AY269" s="6" t="s">
        <v>144</v>
      </c>
      <c r="BE269" s="157">
        <f>IF($N$269="základní",$J$269,0)</f>
        <v>0</v>
      </c>
      <c r="BF269" s="157">
        <f>IF($N$269="snížená",$J$269,0)</f>
        <v>0</v>
      </c>
      <c r="BG269" s="157">
        <f>IF($N$269="zákl. přenesená",$J$269,0)</f>
        <v>0</v>
      </c>
      <c r="BH269" s="157">
        <f>IF($N$269="sníž. přenesená",$J$269,0)</f>
        <v>0</v>
      </c>
      <c r="BI269" s="157">
        <f>IF($N$269="nulová",$J$269,0)</f>
        <v>0</v>
      </c>
      <c r="BJ269" s="90" t="s">
        <v>22</v>
      </c>
      <c r="BK269" s="157">
        <f>ROUND($I$269*$H$269,2)</f>
        <v>0</v>
      </c>
      <c r="BL269" s="90" t="s">
        <v>152</v>
      </c>
      <c r="BM269" s="90" t="s">
        <v>333</v>
      </c>
    </row>
    <row r="270" spans="2:47" s="6" customFormat="1" ht="16.5" customHeight="1">
      <c r="B270" s="24"/>
      <c r="C270" s="25"/>
      <c r="D270" s="158" t="s">
        <v>154</v>
      </c>
      <c r="E270" s="25"/>
      <c r="F270" s="159" t="s">
        <v>334</v>
      </c>
      <c r="G270" s="25"/>
      <c r="H270" s="25"/>
      <c r="J270" s="25"/>
      <c r="K270" s="25"/>
      <c r="L270" s="44"/>
      <c r="M270" s="57"/>
      <c r="N270" s="25"/>
      <c r="O270" s="25"/>
      <c r="P270" s="25"/>
      <c r="Q270" s="25"/>
      <c r="R270" s="25"/>
      <c r="S270" s="25"/>
      <c r="T270" s="58"/>
      <c r="AT270" s="6" t="s">
        <v>154</v>
      </c>
      <c r="AU270" s="6" t="s">
        <v>86</v>
      </c>
    </row>
    <row r="271" spans="2:51" s="6" customFormat="1" ht="15.75" customHeight="1">
      <c r="B271" s="169"/>
      <c r="C271" s="170"/>
      <c r="D271" s="162" t="s">
        <v>156</v>
      </c>
      <c r="E271" s="170"/>
      <c r="F271" s="171" t="s">
        <v>174</v>
      </c>
      <c r="G271" s="170"/>
      <c r="H271" s="170"/>
      <c r="J271" s="170"/>
      <c r="K271" s="170"/>
      <c r="L271" s="172"/>
      <c r="M271" s="173"/>
      <c r="N271" s="170"/>
      <c r="O271" s="170"/>
      <c r="P271" s="170"/>
      <c r="Q271" s="170"/>
      <c r="R271" s="170"/>
      <c r="S271" s="170"/>
      <c r="T271" s="174"/>
      <c r="AT271" s="175" t="s">
        <v>156</v>
      </c>
      <c r="AU271" s="175" t="s">
        <v>86</v>
      </c>
      <c r="AV271" s="175" t="s">
        <v>22</v>
      </c>
      <c r="AW271" s="175" t="s">
        <v>100</v>
      </c>
      <c r="AX271" s="175" t="s">
        <v>78</v>
      </c>
      <c r="AY271" s="175" t="s">
        <v>144</v>
      </c>
    </row>
    <row r="272" spans="2:51" s="6" customFormat="1" ht="15.75" customHeight="1">
      <c r="B272" s="169"/>
      <c r="C272" s="170"/>
      <c r="D272" s="162" t="s">
        <v>156</v>
      </c>
      <c r="E272" s="170"/>
      <c r="F272" s="171" t="s">
        <v>335</v>
      </c>
      <c r="G272" s="170"/>
      <c r="H272" s="170"/>
      <c r="J272" s="170"/>
      <c r="K272" s="170"/>
      <c r="L272" s="172"/>
      <c r="M272" s="173"/>
      <c r="N272" s="170"/>
      <c r="O272" s="170"/>
      <c r="P272" s="170"/>
      <c r="Q272" s="170"/>
      <c r="R272" s="170"/>
      <c r="S272" s="170"/>
      <c r="T272" s="174"/>
      <c r="AT272" s="175" t="s">
        <v>156</v>
      </c>
      <c r="AU272" s="175" t="s">
        <v>86</v>
      </c>
      <c r="AV272" s="175" t="s">
        <v>22</v>
      </c>
      <c r="AW272" s="175" t="s">
        <v>100</v>
      </c>
      <c r="AX272" s="175" t="s">
        <v>78</v>
      </c>
      <c r="AY272" s="175" t="s">
        <v>144</v>
      </c>
    </row>
    <row r="273" spans="2:51" s="6" customFormat="1" ht="15.75" customHeight="1">
      <c r="B273" s="160"/>
      <c r="C273" s="161"/>
      <c r="D273" s="162" t="s">
        <v>156</v>
      </c>
      <c r="E273" s="161"/>
      <c r="F273" s="163" t="s">
        <v>336</v>
      </c>
      <c r="G273" s="161"/>
      <c r="H273" s="164">
        <v>2.828</v>
      </c>
      <c r="J273" s="161"/>
      <c r="K273" s="161"/>
      <c r="L273" s="165"/>
      <c r="M273" s="166"/>
      <c r="N273" s="161"/>
      <c r="O273" s="161"/>
      <c r="P273" s="161"/>
      <c r="Q273" s="161"/>
      <c r="R273" s="161"/>
      <c r="S273" s="161"/>
      <c r="T273" s="167"/>
      <c r="AT273" s="168" t="s">
        <v>156</v>
      </c>
      <c r="AU273" s="168" t="s">
        <v>86</v>
      </c>
      <c r="AV273" s="168" t="s">
        <v>86</v>
      </c>
      <c r="AW273" s="168" t="s">
        <v>100</v>
      </c>
      <c r="AX273" s="168" t="s">
        <v>78</v>
      </c>
      <c r="AY273" s="168" t="s">
        <v>144</v>
      </c>
    </row>
    <row r="274" spans="2:51" s="6" customFormat="1" ht="15.75" customHeight="1">
      <c r="B274" s="169"/>
      <c r="C274" s="170"/>
      <c r="D274" s="162" t="s">
        <v>156</v>
      </c>
      <c r="E274" s="170"/>
      <c r="F274" s="171" t="s">
        <v>337</v>
      </c>
      <c r="G274" s="170"/>
      <c r="H274" s="170"/>
      <c r="J274" s="170"/>
      <c r="K274" s="170"/>
      <c r="L274" s="172"/>
      <c r="M274" s="173"/>
      <c r="N274" s="170"/>
      <c r="O274" s="170"/>
      <c r="P274" s="170"/>
      <c r="Q274" s="170"/>
      <c r="R274" s="170"/>
      <c r="S274" s="170"/>
      <c r="T274" s="174"/>
      <c r="AT274" s="175" t="s">
        <v>156</v>
      </c>
      <c r="AU274" s="175" t="s">
        <v>86</v>
      </c>
      <c r="AV274" s="175" t="s">
        <v>22</v>
      </c>
      <c r="AW274" s="175" t="s">
        <v>100</v>
      </c>
      <c r="AX274" s="175" t="s">
        <v>78</v>
      </c>
      <c r="AY274" s="175" t="s">
        <v>144</v>
      </c>
    </row>
    <row r="275" spans="2:51" s="6" customFormat="1" ht="15.75" customHeight="1">
      <c r="B275" s="160"/>
      <c r="C275" s="161"/>
      <c r="D275" s="162" t="s">
        <v>156</v>
      </c>
      <c r="E275" s="161"/>
      <c r="F275" s="163" t="s">
        <v>338</v>
      </c>
      <c r="G275" s="161"/>
      <c r="H275" s="164">
        <v>18.425</v>
      </c>
      <c r="J275" s="161"/>
      <c r="K275" s="161"/>
      <c r="L275" s="165"/>
      <c r="M275" s="166"/>
      <c r="N275" s="161"/>
      <c r="O275" s="161"/>
      <c r="P275" s="161"/>
      <c r="Q275" s="161"/>
      <c r="R275" s="161"/>
      <c r="S275" s="161"/>
      <c r="T275" s="167"/>
      <c r="AT275" s="168" t="s">
        <v>156</v>
      </c>
      <c r="AU275" s="168" t="s">
        <v>86</v>
      </c>
      <c r="AV275" s="168" t="s">
        <v>86</v>
      </c>
      <c r="AW275" s="168" t="s">
        <v>100</v>
      </c>
      <c r="AX275" s="168" t="s">
        <v>78</v>
      </c>
      <c r="AY275" s="168" t="s">
        <v>144</v>
      </c>
    </row>
    <row r="276" spans="2:51" s="6" customFormat="1" ht="15.75" customHeight="1">
      <c r="B276" s="160"/>
      <c r="C276" s="161"/>
      <c r="D276" s="162" t="s">
        <v>156</v>
      </c>
      <c r="E276" s="161"/>
      <c r="F276" s="163" t="s">
        <v>260</v>
      </c>
      <c r="G276" s="161"/>
      <c r="H276" s="164">
        <v>12</v>
      </c>
      <c r="J276" s="161"/>
      <c r="K276" s="161"/>
      <c r="L276" s="165"/>
      <c r="M276" s="166"/>
      <c r="N276" s="161"/>
      <c r="O276" s="161"/>
      <c r="P276" s="161"/>
      <c r="Q276" s="161"/>
      <c r="R276" s="161"/>
      <c r="S276" s="161"/>
      <c r="T276" s="167"/>
      <c r="AT276" s="168" t="s">
        <v>156</v>
      </c>
      <c r="AU276" s="168" t="s">
        <v>86</v>
      </c>
      <c r="AV276" s="168" t="s">
        <v>86</v>
      </c>
      <c r="AW276" s="168" t="s">
        <v>100</v>
      </c>
      <c r="AX276" s="168" t="s">
        <v>78</v>
      </c>
      <c r="AY276" s="168" t="s">
        <v>144</v>
      </c>
    </row>
    <row r="277" spans="2:51" s="6" customFormat="1" ht="15.75" customHeight="1">
      <c r="B277" s="160"/>
      <c r="C277" s="161"/>
      <c r="D277" s="162" t="s">
        <v>156</v>
      </c>
      <c r="E277" s="161"/>
      <c r="F277" s="163" t="s">
        <v>339</v>
      </c>
      <c r="G277" s="161"/>
      <c r="H277" s="164">
        <v>6.348</v>
      </c>
      <c r="J277" s="161"/>
      <c r="K277" s="161"/>
      <c r="L277" s="165"/>
      <c r="M277" s="166"/>
      <c r="N277" s="161"/>
      <c r="O277" s="161"/>
      <c r="P277" s="161"/>
      <c r="Q277" s="161"/>
      <c r="R277" s="161"/>
      <c r="S277" s="161"/>
      <c r="T277" s="167"/>
      <c r="AT277" s="168" t="s">
        <v>156</v>
      </c>
      <c r="AU277" s="168" t="s">
        <v>86</v>
      </c>
      <c r="AV277" s="168" t="s">
        <v>86</v>
      </c>
      <c r="AW277" s="168" t="s">
        <v>100</v>
      </c>
      <c r="AX277" s="168" t="s">
        <v>78</v>
      </c>
      <c r="AY277" s="168" t="s">
        <v>144</v>
      </c>
    </row>
    <row r="278" spans="2:51" s="6" customFormat="1" ht="15.75" customHeight="1">
      <c r="B278" s="160"/>
      <c r="C278" s="161"/>
      <c r="D278" s="162" t="s">
        <v>156</v>
      </c>
      <c r="E278" s="161"/>
      <c r="F278" s="163" t="s">
        <v>340</v>
      </c>
      <c r="G278" s="161"/>
      <c r="H278" s="164">
        <v>6.22</v>
      </c>
      <c r="J278" s="161"/>
      <c r="K278" s="161"/>
      <c r="L278" s="165"/>
      <c r="M278" s="166"/>
      <c r="N278" s="161"/>
      <c r="O278" s="161"/>
      <c r="P278" s="161"/>
      <c r="Q278" s="161"/>
      <c r="R278" s="161"/>
      <c r="S278" s="161"/>
      <c r="T278" s="167"/>
      <c r="AT278" s="168" t="s">
        <v>156</v>
      </c>
      <c r="AU278" s="168" t="s">
        <v>86</v>
      </c>
      <c r="AV278" s="168" t="s">
        <v>86</v>
      </c>
      <c r="AW278" s="168" t="s">
        <v>100</v>
      </c>
      <c r="AX278" s="168" t="s">
        <v>78</v>
      </c>
      <c r="AY278" s="168" t="s">
        <v>144</v>
      </c>
    </row>
    <row r="279" spans="2:51" s="6" customFormat="1" ht="15.75" customHeight="1">
      <c r="B279" s="160"/>
      <c r="C279" s="161"/>
      <c r="D279" s="162" t="s">
        <v>156</v>
      </c>
      <c r="E279" s="161"/>
      <c r="F279" s="163" t="s">
        <v>341</v>
      </c>
      <c r="G279" s="161"/>
      <c r="H279" s="164">
        <v>11.31</v>
      </c>
      <c r="J279" s="161"/>
      <c r="K279" s="161"/>
      <c r="L279" s="165"/>
      <c r="M279" s="166"/>
      <c r="N279" s="161"/>
      <c r="O279" s="161"/>
      <c r="P279" s="161"/>
      <c r="Q279" s="161"/>
      <c r="R279" s="161"/>
      <c r="S279" s="161"/>
      <c r="T279" s="167"/>
      <c r="AT279" s="168" t="s">
        <v>156</v>
      </c>
      <c r="AU279" s="168" t="s">
        <v>86</v>
      </c>
      <c r="AV279" s="168" t="s">
        <v>86</v>
      </c>
      <c r="AW279" s="168" t="s">
        <v>100</v>
      </c>
      <c r="AX279" s="168" t="s">
        <v>78</v>
      </c>
      <c r="AY279" s="168" t="s">
        <v>144</v>
      </c>
    </row>
    <row r="280" spans="2:51" s="6" customFormat="1" ht="15.75" customHeight="1">
      <c r="B280" s="160"/>
      <c r="C280" s="161"/>
      <c r="D280" s="162" t="s">
        <v>156</v>
      </c>
      <c r="E280" s="161"/>
      <c r="F280" s="163" t="s">
        <v>342</v>
      </c>
      <c r="G280" s="161"/>
      <c r="H280" s="164">
        <v>18.395</v>
      </c>
      <c r="J280" s="161"/>
      <c r="K280" s="161"/>
      <c r="L280" s="165"/>
      <c r="M280" s="166"/>
      <c r="N280" s="161"/>
      <c r="O280" s="161"/>
      <c r="P280" s="161"/>
      <c r="Q280" s="161"/>
      <c r="R280" s="161"/>
      <c r="S280" s="161"/>
      <c r="T280" s="167"/>
      <c r="AT280" s="168" t="s">
        <v>156</v>
      </c>
      <c r="AU280" s="168" t="s">
        <v>86</v>
      </c>
      <c r="AV280" s="168" t="s">
        <v>86</v>
      </c>
      <c r="AW280" s="168" t="s">
        <v>100</v>
      </c>
      <c r="AX280" s="168" t="s">
        <v>78</v>
      </c>
      <c r="AY280" s="168" t="s">
        <v>144</v>
      </c>
    </row>
    <row r="281" spans="2:51" s="6" customFormat="1" ht="15.75" customHeight="1">
      <c r="B281" s="160"/>
      <c r="C281" s="161"/>
      <c r="D281" s="162" t="s">
        <v>156</v>
      </c>
      <c r="E281" s="161"/>
      <c r="F281" s="163" t="s">
        <v>343</v>
      </c>
      <c r="G281" s="161"/>
      <c r="H281" s="164">
        <v>2.282</v>
      </c>
      <c r="J281" s="161"/>
      <c r="K281" s="161"/>
      <c r="L281" s="165"/>
      <c r="M281" s="166"/>
      <c r="N281" s="161"/>
      <c r="O281" s="161"/>
      <c r="P281" s="161"/>
      <c r="Q281" s="161"/>
      <c r="R281" s="161"/>
      <c r="S281" s="161"/>
      <c r="T281" s="167"/>
      <c r="AT281" s="168" t="s">
        <v>156</v>
      </c>
      <c r="AU281" s="168" t="s">
        <v>86</v>
      </c>
      <c r="AV281" s="168" t="s">
        <v>86</v>
      </c>
      <c r="AW281" s="168" t="s">
        <v>100</v>
      </c>
      <c r="AX281" s="168" t="s">
        <v>78</v>
      </c>
      <c r="AY281" s="168" t="s">
        <v>144</v>
      </c>
    </row>
    <row r="282" spans="2:51" s="6" customFormat="1" ht="15.75" customHeight="1">
      <c r="B282" s="169"/>
      <c r="C282" s="170"/>
      <c r="D282" s="162" t="s">
        <v>156</v>
      </c>
      <c r="E282" s="170"/>
      <c r="F282" s="171" t="s">
        <v>344</v>
      </c>
      <c r="G282" s="170"/>
      <c r="H282" s="170"/>
      <c r="J282" s="170"/>
      <c r="K282" s="170"/>
      <c r="L282" s="172"/>
      <c r="M282" s="173"/>
      <c r="N282" s="170"/>
      <c r="O282" s="170"/>
      <c r="P282" s="170"/>
      <c r="Q282" s="170"/>
      <c r="R282" s="170"/>
      <c r="S282" s="170"/>
      <c r="T282" s="174"/>
      <c r="AT282" s="175" t="s">
        <v>156</v>
      </c>
      <c r="AU282" s="175" t="s">
        <v>86</v>
      </c>
      <c r="AV282" s="175" t="s">
        <v>22</v>
      </c>
      <c r="AW282" s="175" t="s">
        <v>100</v>
      </c>
      <c r="AX282" s="175" t="s">
        <v>78</v>
      </c>
      <c r="AY282" s="175" t="s">
        <v>144</v>
      </c>
    </row>
    <row r="283" spans="2:51" s="6" customFormat="1" ht="15.75" customHeight="1">
      <c r="B283" s="160"/>
      <c r="C283" s="161"/>
      <c r="D283" s="162" t="s">
        <v>156</v>
      </c>
      <c r="E283" s="161"/>
      <c r="F283" s="163" t="s">
        <v>345</v>
      </c>
      <c r="G283" s="161"/>
      <c r="H283" s="164">
        <v>31.968</v>
      </c>
      <c r="J283" s="161"/>
      <c r="K283" s="161"/>
      <c r="L283" s="165"/>
      <c r="M283" s="166"/>
      <c r="N283" s="161"/>
      <c r="O283" s="161"/>
      <c r="P283" s="161"/>
      <c r="Q283" s="161"/>
      <c r="R283" s="161"/>
      <c r="S283" s="161"/>
      <c r="T283" s="167"/>
      <c r="AT283" s="168" t="s">
        <v>156</v>
      </c>
      <c r="AU283" s="168" t="s">
        <v>86</v>
      </c>
      <c r="AV283" s="168" t="s">
        <v>86</v>
      </c>
      <c r="AW283" s="168" t="s">
        <v>100</v>
      </c>
      <c r="AX283" s="168" t="s">
        <v>78</v>
      </c>
      <c r="AY283" s="168" t="s">
        <v>144</v>
      </c>
    </row>
    <row r="284" spans="2:51" s="6" customFormat="1" ht="15.75" customHeight="1">
      <c r="B284" s="169"/>
      <c r="C284" s="170"/>
      <c r="D284" s="162" t="s">
        <v>156</v>
      </c>
      <c r="E284" s="170"/>
      <c r="F284" s="171" t="s">
        <v>346</v>
      </c>
      <c r="G284" s="170"/>
      <c r="H284" s="170"/>
      <c r="J284" s="170"/>
      <c r="K284" s="170"/>
      <c r="L284" s="172"/>
      <c r="M284" s="173"/>
      <c r="N284" s="170"/>
      <c r="O284" s="170"/>
      <c r="P284" s="170"/>
      <c r="Q284" s="170"/>
      <c r="R284" s="170"/>
      <c r="S284" s="170"/>
      <c r="T284" s="174"/>
      <c r="AT284" s="175" t="s">
        <v>156</v>
      </c>
      <c r="AU284" s="175" t="s">
        <v>86</v>
      </c>
      <c r="AV284" s="175" t="s">
        <v>22</v>
      </c>
      <c r="AW284" s="175" t="s">
        <v>100</v>
      </c>
      <c r="AX284" s="175" t="s">
        <v>78</v>
      </c>
      <c r="AY284" s="175" t="s">
        <v>144</v>
      </c>
    </row>
    <row r="285" spans="2:51" s="6" customFormat="1" ht="15.75" customHeight="1">
      <c r="B285" s="160"/>
      <c r="C285" s="161"/>
      <c r="D285" s="162" t="s">
        <v>156</v>
      </c>
      <c r="E285" s="161"/>
      <c r="F285" s="163" t="s">
        <v>347</v>
      </c>
      <c r="G285" s="161"/>
      <c r="H285" s="164">
        <v>42.857</v>
      </c>
      <c r="J285" s="161"/>
      <c r="K285" s="161"/>
      <c r="L285" s="165"/>
      <c r="M285" s="166"/>
      <c r="N285" s="161"/>
      <c r="O285" s="161"/>
      <c r="P285" s="161"/>
      <c r="Q285" s="161"/>
      <c r="R285" s="161"/>
      <c r="S285" s="161"/>
      <c r="T285" s="167"/>
      <c r="AT285" s="168" t="s">
        <v>156</v>
      </c>
      <c r="AU285" s="168" t="s">
        <v>86</v>
      </c>
      <c r="AV285" s="168" t="s">
        <v>86</v>
      </c>
      <c r="AW285" s="168" t="s">
        <v>100</v>
      </c>
      <c r="AX285" s="168" t="s">
        <v>78</v>
      </c>
      <c r="AY285" s="168" t="s">
        <v>144</v>
      </c>
    </row>
    <row r="286" spans="2:51" s="6" customFormat="1" ht="15.75" customHeight="1">
      <c r="B286" s="169"/>
      <c r="C286" s="170"/>
      <c r="D286" s="162" t="s">
        <v>156</v>
      </c>
      <c r="E286" s="170"/>
      <c r="F286" s="171" t="s">
        <v>348</v>
      </c>
      <c r="G286" s="170"/>
      <c r="H286" s="170"/>
      <c r="J286" s="170"/>
      <c r="K286" s="170"/>
      <c r="L286" s="172"/>
      <c r="M286" s="173"/>
      <c r="N286" s="170"/>
      <c r="O286" s="170"/>
      <c r="P286" s="170"/>
      <c r="Q286" s="170"/>
      <c r="R286" s="170"/>
      <c r="S286" s="170"/>
      <c r="T286" s="174"/>
      <c r="AT286" s="175" t="s">
        <v>156</v>
      </c>
      <c r="AU286" s="175" t="s">
        <v>86</v>
      </c>
      <c r="AV286" s="175" t="s">
        <v>22</v>
      </c>
      <c r="AW286" s="175" t="s">
        <v>100</v>
      </c>
      <c r="AX286" s="175" t="s">
        <v>78</v>
      </c>
      <c r="AY286" s="175" t="s">
        <v>144</v>
      </c>
    </row>
    <row r="287" spans="2:51" s="6" customFormat="1" ht="15.75" customHeight="1">
      <c r="B287" s="160"/>
      <c r="C287" s="161"/>
      <c r="D287" s="162" t="s">
        <v>156</v>
      </c>
      <c r="E287" s="161"/>
      <c r="F287" s="163" t="s">
        <v>349</v>
      </c>
      <c r="G287" s="161"/>
      <c r="H287" s="164">
        <v>24.543</v>
      </c>
      <c r="J287" s="161"/>
      <c r="K287" s="161"/>
      <c r="L287" s="165"/>
      <c r="M287" s="166"/>
      <c r="N287" s="161"/>
      <c r="O287" s="161"/>
      <c r="P287" s="161"/>
      <c r="Q287" s="161"/>
      <c r="R287" s="161"/>
      <c r="S287" s="161"/>
      <c r="T287" s="167"/>
      <c r="AT287" s="168" t="s">
        <v>156</v>
      </c>
      <c r="AU287" s="168" t="s">
        <v>86</v>
      </c>
      <c r="AV287" s="168" t="s">
        <v>86</v>
      </c>
      <c r="AW287" s="168" t="s">
        <v>100</v>
      </c>
      <c r="AX287" s="168" t="s">
        <v>78</v>
      </c>
      <c r="AY287" s="168" t="s">
        <v>144</v>
      </c>
    </row>
    <row r="288" spans="2:51" s="6" customFormat="1" ht="15.75" customHeight="1">
      <c r="B288" s="169"/>
      <c r="C288" s="170"/>
      <c r="D288" s="162" t="s">
        <v>156</v>
      </c>
      <c r="E288" s="170"/>
      <c r="F288" s="171" t="s">
        <v>350</v>
      </c>
      <c r="G288" s="170"/>
      <c r="H288" s="170"/>
      <c r="J288" s="170"/>
      <c r="K288" s="170"/>
      <c r="L288" s="172"/>
      <c r="M288" s="173"/>
      <c r="N288" s="170"/>
      <c r="O288" s="170"/>
      <c r="P288" s="170"/>
      <c r="Q288" s="170"/>
      <c r="R288" s="170"/>
      <c r="S288" s="170"/>
      <c r="T288" s="174"/>
      <c r="AT288" s="175" t="s">
        <v>156</v>
      </c>
      <c r="AU288" s="175" t="s">
        <v>86</v>
      </c>
      <c r="AV288" s="175" t="s">
        <v>22</v>
      </c>
      <c r="AW288" s="175" t="s">
        <v>100</v>
      </c>
      <c r="AX288" s="175" t="s">
        <v>78</v>
      </c>
      <c r="AY288" s="175" t="s">
        <v>144</v>
      </c>
    </row>
    <row r="289" spans="2:51" s="6" customFormat="1" ht="15.75" customHeight="1">
      <c r="B289" s="160"/>
      <c r="C289" s="161"/>
      <c r="D289" s="162" t="s">
        <v>156</v>
      </c>
      <c r="E289" s="161"/>
      <c r="F289" s="163" t="s">
        <v>351</v>
      </c>
      <c r="G289" s="161"/>
      <c r="H289" s="164">
        <v>19.813</v>
      </c>
      <c r="J289" s="161"/>
      <c r="K289" s="161"/>
      <c r="L289" s="165"/>
      <c r="M289" s="166"/>
      <c r="N289" s="161"/>
      <c r="O289" s="161"/>
      <c r="P289" s="161"/>
      <c r="Q289" s="161"/>
      <c r="R289" s="161"/>
      <c r="S289" s="161"/>
      <c r="T289" s="167"/>
      <c r="AT289" s="168" t="s">
        <v>156</v>
      </c>
      <c r="AU289" s="168" t="s">
        <v>86</v>
      </c>
      <c r="AV289" s="168" t="s">
        <v>86</v>
      </c>
      <c r="AW289" s="168" t="s">
        <v>100</v>
      </c>
      <c r="AX289" s="168" t="s">
        <v>78</v>
      </c>
      <c r="AY289" s="168" t="s">
        <v>144</v>
      </c>
    </row>
    <row r="290" spans="2:51" s="6" customFormat="1" ht="15.75" customHeight="1">
      <c r="B290" s="160"/>
      <c r="C290" s="161"/>
      <c r="D290" s="162" t="s">
        <v>156</v>
      </c>
      <c r="E290" s="161"/>
      <c r="F290" s="163" t="s">
        <v>352</v>
      </c>
      <c r="G290" s="161"/>
      <c r="H290" s="164">
        <v>11.141</v>
      </c>
      <c r="J290" s="161"/>
      <c r="K290" s="161"/>
      <c r="L290" s="165"/>
      <c r="M290" s="166"/>
      <c r="N290" s="161"/>
      <c r="O290" s="161"/>
      <c r="P290" s="161"/>
      <c r="Q290" s="161"/>
      <c r="R290" s="161"/>
      <c r="S290" s="161"/>
      <c r="T290" s="167"/>
      <c r="AT290" s="168" t="s">
        <v>156</v>
      </c>
      <c r="AU290" s="168" t="s">
        <v>86</v>
      </c>
      <c r="AV290" s="168" t="s">
        <v>86</v>
      </c>
      <c r="AW290" s="168" t="s">
        <v>100</v>
      </c>
      <c r="AX290" s="168" t="s">
        <v>78</v>
      </c>
      <c r="AY290" s="168" t="s">
        <v>144</v>
      </c>
    </row>
    <row r="291" spans="2:51" s="6" customFormat="1" ht="15.75" customHeight="1">
      <c r="B291" s="169"/>
      <c r="C291" s="170"/>
      <c r="D291" s="162" t="s">
        <v>156</v>
      </c>
      <c r="E291" s="170"/>
      <c r="F291" s="171" t="s">
        <v>353</v>
      </c>
      <c r="G291" s="170"/>
      <c r="H291" s="170"/>
      <c r="J291" s="170"/>
      <c r="K291" s="170"/>
      <c r="L291" s="172"/>
      <c r="M291" s="173"/>
      <c r="N291" s="170"/>
      <c r="O291" s="170"/>
      <c r="P291" s="170"/>
      <c r="Q291" s="170"/>
      <c r="R291" s="170"/>
      <c r="S291" s="170"/>
      <c r="T291" s="174"/>
      <c r="AT291" s="175" t="s">
        <v>156</v>
      </c>
      <c r="AU291" s="175" t="s">
        <v>86</v>
      </c>
      <c r="AV291" s="175" t="s">
        <v>22</v>
      </c>
      <c r="AW291" s="175" t="s">
        <v>100</v>
      </c>
      <c r="AX291" s="175" t="s">
        <v>78</v>
      </c>
      <c r="AY291" s="175" t="s">
        <v>144</v>
      </c>
    </row>
    <row r="292" spans="2:51" s="6" customFormat="1" ht="15.75" customHeight="1">
      <c r="B292" s="160"/>
      <c r="C292" s="161"/>
      <c r="D292" s="162" t="s">
        <v>156</v>
      </c>
      <c r="E292" s="161"/>
      <c r="F292" s="163" t="s">
        <v>354</v>
      </c>
      <c r="G292" s="161"/>
      <c r="H292" s="164">
        <v>53.937</v>
      </c>
      <c r="J292" s="161"/>
      <c r="K292" s="161"/>
      <c r="L292" s="165"/>
      <c r="M292" s="166"/>
      <c r="N292" s="161"/>
      <c r="O292" s="161"/>
      <c r="P292" s="161"/>
      <c r="Q292" s="161"/>
      <c r="R292" s="161"/>
      <c r="S292" s="161"/>
      <c r="T292" s="167"/>
      <c r="AT292" s="168" t="s">
        <v>156</v>
      </c>
      <c r="AU292" s="168" t="s">
        <v>86</v>
      </c>
      <c r="AV292" s="168" t="s">
        <v>86</v>
      </c>
      <c r="AW292" s="168" t="s">
        <v>100</v>
      </c>
      <c r="AX292" s="168" t="s">
        <v>78</v>
      </c>
      <c r="AY292" s="168" t="s">
        <v>144</v>
      </c>
    </row>
    <row r="293" spans="2:51" s="6" customFormat="1" ht="15.75" customHeight="1">
      <c r="B293" s="160"/>
      <c r="C293" s="161"/>
      <c r="D293" s="162" t="s">
        <v>156</v>
      </c>
      <c r="E293" s="161"/>
      <c r="F293" s="163" t="s">
        <v>355</v>
      </c>
      <c r="G293" s="161"/>
      <c r="H293" s="164">
        <v>1.21</v>
      </c>
      <c r="J293" s="161"/>
      <c r="K293" s="161"/>
      <c r="L293" s="165"/>
      <c r="M293" s="166"/>
      <c r="N293" s="161"/>
      <c r="O293" s="161"/>
      <c r="P293" s="161"/>
      <c r="Q293" s="161"/>
      <c r="R293" s="161"/>
      <c r="S293" s="161"/>
      <c r="T293" s="167"/>
      <c r="AT293" s="168" t="s">
        <v>156</v>
      </c>
      <c r="AU293" s="168" t="s">
        <v>86</v>
      </c>
      <c r="AV293" s="168" t="s">
        <v>86</v>
      </c>
      <c r="AW293" s="168" t="s">
        <v>100</v>
      </c>
      <c r="AX293" s="168" t="s">
        <v>78</v>
      </c>
      <c r="AY293" s="168" t="s">
        <v>144</v>
      </c>
    </row>
    <row r="294" spans="2:51" s="6" customFormat="1" ht="15.75" customHeight="1">
      <c r="B294" s="160"/>
      <c r="C294" s="161"/>
      <c r="D294" s="162" t="s">
        <v>156</v>
      </c>
      <c r="E294" s="161"/>
      <c r="F294" s="163" t="s">
        <v>356</v>
      </c>
      <c r="G294" s="161"/>
      <c r="H294" s="164">
        <v>3.804</v>
      </c>
      <c r="J294" s="161"/>
      <c r="K294" s="161"/>
      <c r="L294" s="165"/>
      <c r="M294" s="166"/>
      <c r="N294" s="161"/>
      <c r="O294" s="161"/>
      <c r="P294" s="161"/>
      <c r="Q294" s="161"/>
      <c r="R294" s="161"/>
      <c r="S294" s="161"/>
      <c r="T294" s="167"/>
      <c r="AT294" s="168" t="s">
        <v>156</v>
      </c>
      <c r="AU294" s="168" t="s">
        <v>86</v>
      </c>
      <c r="AV294" s="168" t="s">
        <v>86</v>
      </c>
      <c r="AW294" s="168" t="s">
        <v>100</v>
      </c>
      <c r="AX294" s="168" t="s">
        <v>78</v>
      </c>
      <c r="AY294" s="168" t="s">
        <v>144</v>
      </c>
    </row>
    <row r="295" spans="2:51" s="6" customFormat="1" ht="15.75" customHeight="1">
      <c r="B295" s="169"/>
      <c r="C295" s="170"/>
      <c r="D295" s="162" t="s">
        <v>156</v>
      </c>
      <c r="E295" s="170"/>
      <c r="F295" s="171" t="s">
        <v>357</v>
      </c>
      <c r="G295" s="170"/>
      <c r="H295" s="170"/>
      <c r="J295" s="170"/>
      <c r="K295" s="170"/>
      <c r="L295" s="172"/>
      <c r="M295" s="173"/>
      <c r="N295" s="170"/>
      <c r="O295" s="170"/>
      <c r="P295" s="170"/>
      <c r="Q295" s="170"/>
      <c r="R295" s="170"/>
      <c r="S295" s="170"/>
      <c r="T295" s="174"/>
      <c r="AT295" s="175" t="s">
        <v>156</v>
      </c>
      <c r="AU295" s="175" t="s">
        <v>86</v>
      </c>
      <c r="AV295" s="175" t="s">
        <v>22</v>
      </c>
      <c r="AW295" s="175" t="s">
        <v>100</v>
      </c>
      <c r="AX295" s="175" t="s">
        <v>78</v>
      </c>
      <c r="AY295" s="175" t="s">
        <v>144</v>
      </c>
    </row>
    <row r="296" spans="2:51" s="6" customFormat="1" ht="15.75" customHeight="1">
      <c r="B296" s="160"/>
      <c r="C296" s="161"/>
      <c r="D296" s="162" t="s">
        <v>156</v>
      </c>
      <c r="E296" s="161"/>
      <c r="F296" s="163" t="s">
        <v>358</v>
      </c>
      <c r="G296" s="161"/>
      <c r="H296" s="164">
        <v>26.873</v>
      </c>
      <c r="J296" s="161"/>
      <c r="K296" s="161"/>
      <c r="L296" s="165"/>
      <c r="M296" s="166"/>
      <c r="N296" s="161"/>
      <c r="O296" s="161"/>
      <c r="P296" s="161"/>
      <c r="Q296" s="161"/>
      <c r="R296" s="161"/>
      <c r="S296" s="161"/>
      <c r="T296" s="167"/>
      <c r="AT296" s="168" t="s">
        <v>156</v>
      </c>
      <c r="AU296" s="168" t="s">
        <v>86</v>
      </c>
      <c r="AV296" s="168" t="s">
        <v>86</v>
      </c>
      <c r="AW296" s="168" t="s">
        <v>100</v>
      </c>
      <c r="AX296" s="168" t="s">
        <v>78</v>
      </c>
      <c r="AY296" s="168" t="s">
        <v>144</v>
      </c>
    </row>
    <row r="297" spans="2:51" s="6" customFormat="1" ht="15.75" customHeight="1">
      <c r="B297" s="169"/>
      <c r="C297" s="170"/>
      <c r="D297" s="162" t="s">
        <v>156</v>
      </c>
      <c r="E297" s="170"/>
      <c r="F297" s="171" t="s">
        <v>359</v>
      </c>
      <c r="G297" s="170"/>
      <c r="H297" s="170"/>
      <c r="J297" s="170"/>
      <c r="K297" s="170"/>
      <c r="L297" s="172"/>
      <c r="M297" s="173"/>
      <c r="N297" s="170"/>
      <c r="O297" s="170"/>
      <c r="P297" s="170"/>
      <c r="Q297" s="170"/>
      <c r="R297" s="170"/>
      <c r="S297" s="170"/>
      <c r="T297" s="174"/>
      <c r="AT297" s="175" t="s">
        <v>156</v>
      </c>
      <c r="AU297" s="175" t="s">
        <v>86</v>
      </c>
      <c r="AV297" s="175" t="s">
        <v>22</v>
      </c>
      <c r="AW297" s="175" t="s">
        <v>100</v>
      </c>
      <c r="AX297" s="175" t="s">
        <v>78</v>
      </c>
      <c r="AY297" s="175" t="s">
        <v>144</v>
      </c>
    </row>
    <row r="298" spans="2:51" s="6" customFormat="1" ht="15.75" customHeight="1">
      <c r="B298" s="160"/>
      <c r="C298" s="161"/>
      <c r="D298" s="162" t="s">
        <v>156</v>
      </c>
      <c r="E298" s="161"/>
      <c r="F298" s="163" t="s">
        <v>360</v>
      </c>
      <c r="G298" s="161"/>
      <c r="H298" s="164">
        <v>32.015</v>
      </c>
      <c r="J298" s="161"/>
      <c r="K298" s="161"/>
      <c r="L298" s="165"/>
      <c r="M298" s="166"/>
      <c r="N298" s="161"/>
      <c r="O298" s="161"/>
      <c r="P298" s="161"/>
      <c r="Q298" s="161"/>
      <c r="R298" s="161"/>
      <c r="S298" s="161"/>
      <c r="T298" s="167"/>
      <c r="AT298" s="168" t="s">
        <v>156</v>
      </c>
      <c r="AU298" s="168" t="s">
        <v>86</v>
      </c>
      <c r="AV298" s="168" t="s">
        <v>86</v>
      </c>
      <c r="AW298" s="168" t="s">
        <v>100</v>
      </c>
      <c r="AX298" s="168" t="s">
        <v>78</v>
      </c>
      <c r="AY298" s="168" t="s">
        <v>144</v>
      </c>
    </row>
    <row r="299" spans="2:51" s="6" customFormat="1" ht="15.75" customHeight="1">
      <c r="B299" s="169"/>
      <c r="C299" s="170"/>
      <c r="D299" s="162" t="s">
        <v>156</v>
      </c>
      <c r="E299" s="170"/>
      <c r="F299" s="171" t="s">
        <v>361</v>
      </c>
      <c r="G299" s="170"/>
      <c r="H299" s="170"/>
      <c r="J299" s="170"/>
      <c r="K299" s="170"/>
      <c r="L299" s="172"/>
      <c r="M299" s="173"/>
      <c r="N299" s="170"/>
      <c r="O299" s="170"/>
      <c r="P299" s="170"/>
      <c r="Q299" s="170"/>
      <c r="R299" s="170"/>
      <c r="S299" s="170"/>
      <c r="T299" s="174"/>
      <c r="AT299" s="175" t="s">
        <v>156</v>
      </c>
      <c r="AU299" s="175" t="s">
        <v>86</v>
      </c>
      <c r="AV299" s="175" t="s">
        <v>22</v>
      </c>
      <c r="AW299" s="175" t="s">
        <v>100</v>
      </c>
      <c r="AX299" s="175" t="s">
        <v>78</v>
      </c>
      <c r="AY299" s="175" t="s">
        <v>144</v>
      </c>
    </row>
    <row r="300" spans="2:51" s="6" customFormat="1" ht="15.75" customHeight="1">
      <c r="B300" s="160"/>
      <c r="C300" s="161"/>
      <c r="D300" s="162" t="s">
        <v>156</v>
      </c>
      <c r="E300" s="161"/>
      <c r="F300" s="163" t="s">
        <v>362</v>
      </c>
      <c r="G300" s="161"/>
      <c r="H300" s="164">
        <v>1.902</v>
      </c>
      <c r="J300" s="161"/>
      <c r="K300" s="161"/>
      <c r="L300" s="165"/>
      <c r="M300" s="166"/>
      <c r="N300" s="161"/>
      <c r="O300" s="161"/>
      <c r="P300" s="161"/>
      <c r="Q300" s="161"/>
      <c r="R300" s="161"/>
      <c r="S300" s="161"/>
      <c r="T300" s="167"/>
      <c r="AT300" s="168" t="s">
        <v>156</v>
      </c>
      <c r="AU300" s="168" t="s">
        <v>86</v>
      </c>
      <c r="AV300" s="168" t="s">
        <v>86</v>
      </c>
      <c r="AW300" s="168" t="s">
        <v>100</v>
      </c>
      <c r="AX300" s="168" t="s">
        <v>78</v>
      </c>
      <c r="AY300" s="168" t="s">
        <v>144</v>
      </c>
    </row>
    <row r="301" spans="2:51" s="6" customFormat="1" ht="15.75" customHeight="1">
      <c r="B301" s="169"/>
      <c r="C301" s="170"/>
      <c r="D301" s="162" t="s">
        <v>156</v>
      </c>
      <c r="E301" s="170"/>
      <c r="F301" s="171" t="s">
        <v>176</v>
      </c>
      <c r="G301" s="170"/>
      <c r="H301" s="170"/>
      <c r="J301" s="170"/>
      <c r="K301" s="170"/>
      <c r="L301" s="172"/>
      <c r="M301" s="173"/>
      <c r="N301" s="170"/>
      <c r="O301" s="170"/>
      <c r="P301" s="170"/>
      <c r="Q301" s="170"/>
      <c r="R301" s="170"/>
      <c r="S301" s="170"/>
      <c r="T301" s="174"/>
      <c r="AT301" s="175" t="s">
        <v>156</v>
      </c>
      <c r="AU301" s="175" t="s">
        <v>86</v>
      </c>
      <c r="AV301" s="175" t="s">
        <v>22</v>
      </c>
      <c r="AW301" s="175" t="s">
        <v>100</v>
      </c>
      <c r="AX301" s="175" t="s">
        <v>78</v>
      </c>
      <c r="AY301" s="175" t="s">
        <v>144</v>
      </c>
    </row>
    <row r="302" spans="2:51" s="6" customFormat="1" ht="15.75" customHeight="1">
      <c r="B302" s="160"/>
      <c r="C302" s="161"/>
      <c r="D302" s="162" t="s">
        <v>156</v>
      </c>
      <c r="E302" s="161"/>
      <c r="F302" s="163" t="s">
        <v>260</v>
      </c>
      <c r="G302" s="161"/>
      <c r="H302" s="164">
        <v>12</v>
      </c>
      <c r="J302" s="161"/>
      <c r="K302" s="161"/>
      <c r="L302" s="165"/>
      <c r="M302" s="166"/>
      <c r="N302" s="161"/>
      <c r="O302" s="161"/>
      <c r="P302" s="161"/>
      <c r="Q302" s="161"/>
      <c r="R302" s="161"/>
      <c r="S302" s="161"/>
      <c r="T302" s="167"/>
      <c r="AT302" s="168" t="s">
        <v>156</v>
      </c>
      <c r="AU302" s="168" t="s">
        <v>86</v>
      </c>
      <c r="AV302" s="168" t="s">
        <v>86</v>
      </c>
      <c r="AW302" s="168" t="s">
        <v>100</v>
      </c>
      <c r="AX302" s="168" t="s">
        <v>78</v>
      </c>
      <c r="AY302" s="168" t="s">
        <v>144</v>
      </c>
    </row>
    <row r="303" spans="2:51" s="6" customFormat="1" ht="15.75" customHeight="1">
      <c r="B303" s="169"/>
      <c r="C303" s="170"/>
      <c r="D303" s="162" t="s">
        <v>156</v>
      </c>
      <c r="E303" s="170"/>
      <c r="F303" s="171" t="s">
        <v>363</v>
      </c>
      <c r="G303" s="170"/>
      <c r="H303" s="170"/>
      <c r="J303" s="170"/>
      <c r="K303" s="170"/>
      <c r="L303" s="172"/>
      <c r="M303" s="173"/>
      <c r="N303" s="170"/>
      <c r="O303" s="170"/>
      <c r="P303" s="170"/>
      <c r="Q303" s="170"/>
      <c r="R303" s="170"/>
      <c r="S303" s="170"/>
      <c r="T303" s="174"/>
      <c r="AT303" s="175" t="s">
        <v>156</v>
      </c>
      <c r="AU303" s="175" t="s">
        <v>86</v>
      </c>
      <c r="AV303" s="175" t="s">
        <v>22</v>
      </c>
      <c r="AW303" s="175" t="s">
        <v>100</v>
      </c>
      <c r="AX303" s="175" t="s">
        <v>78</v>
      </c>
      <c r="AY303" s="175" t="s">
        <v>144</v>
      </c>
    </row>
    <row r="304" spans="2:51" s="6" customFormat="1" ht="15.75" customHeight="1">
      <c r="B304" s="160"/>
      <c r="C304" s="161"/>
      <c r="D304" s="162" t="s">
        <v>156</v>
      </c>
      <c r="E304" s="161"/>
      <c r="F304" s="163" t="s">
        <v>364</v>
      </c>
      <c r="G304" s="161"/>
      <c r="H304" s="164">
        <v>12.47</v>
      </c>
      <c r="J304" s="161"/>
      <c r="K304" s="161"/>
      <c r="L304" s="165"/>
      <c r="M304" s="166"/>
      <c r="N304" s="161"/>
      <c r="O304" s="161"/>
      <c r="P304" s="161"/>
      <c r="Q304" s="161"/>
      <c r="R304" s="161"/>
      <c r="S304" s="161"/>
      <c r="T304" s="167"/>
      <c r="AT304" s="168" t="s">
        <v>156</v>
      </c>
      <c r="AU304" s="168" t="s">
        <v>86</v>
      </c>
      <c r="AV304" s="168" t="s">
        <v>86</v>
      </c>
      <c r="AW304" s="168" t="s">
        <v>100</v>
      </c>
      <c r="AX304" s="168" t="s">
        <v>78</v>
      </c>
      <c r="AY304" s="168" t="s">
        <v>144</v>
      </c>
    </row>
    <row r="305" spans="2:51" s="6" customFormat="1" ht="15.75" customHeight="1">
      <c r="B305" s="169"/>
      <c r="C305" s="170"/>
      <c r="D305" s="162" t="s">
        <v>156</v>
      </c>
      <c r="E305" s="170"/>
      <c r="F305" s="171" t="s">
        <v>365</v>
      </c>
      <c r="G305" s="170"/>
      <c r="H305" s="170"/>
      <c r="J305" s="170"/>
      <c r="K305" s="170"/>
      <c r="L305" s="172"/>
      <c r="M305" s="173"/>
      <c r="N305" s="170"/>
      <c r="O305" s="170"/>
      <c r="P305" s="170"/>
      <c r="Q305" s="170"/>
      <c r="R305" s="170"/>
      <c r="S305" s="170"/>
      <c r="T305" s="174"/>
      <c r="AT305" s="175" t="s">
        <v>156</v>
      </c>
      <c r="AU305" s="175" t="s">
        <v>86</v>
      </c>
      <c r="AV305" s="175" t="s">
        <v>22</v>
      </c>
      <c r="AW305" s="175" t="s">
        <v>100</v>
      </c>
      <c r="AX305" s="175" t="s">
        <v>78</v>
      </c>
      <c r="AY305" s="175" t="s">
        <v>144</v>
      </c>
    </row>
    <row r="306" spans="2:51" s="6" customFormat="1" ht="15.75" customHeight="1">
      <c r="B306" s="160"/>
      <c r="C306" s="161"/>
      <c r="D306" s="162" t="s">
        <v>156</v>
      </c>
      <c r="E306" s="161"/>
      <c r="F306" s="163" t="s">
        <v>366</v>
      </c>
      <c r="G306" s="161"/>
      <c r="H306" s="164">
        <v>57.078</v>
      </c>
      <c r="J306" s="161"/>
      <c r="K306" s="161"/>
      <c r="L306" s="165"/>
      <c r="M306" s="166"/>
      <c r="N306" s="161"/>
      <c r="O306" s="161"/>
      <c r="P306" s="161"/>
      <c r="Q306" s="161"/>
      <c r="R306" s="161"/>
      <c r="S306" s="161"/>
      <c r="T306" s="167"/>
      <c r="AT306" s="168" t="s">
        <v>156</v>
      </c>
      <c r="AU306" s="168" t="s">
        <v>86</v>
      </c>
      <c r="AV306" s="168" t="s">
        <v>86</v>
      </c>
      <c r="AW306" s="168" t="s">
        <v>100</v>
      </c>
      <c r="AX306" s="168" t="s">
        <v>78</v>
      </c>
      <c r="AY306" s="168" t="s">
        <v>144</v>
      </c>
    </row>
    <row r="307" spans="2:51" s="6" customFormat="1" ht="15.75" customHeight="1">
      <c r="B307" s="160"/>
      <c r="C307" s="161"/>
      <c r="D307" s="162" t="s">
        <v>156</v>
      </c>
      <c r="E307" s="161"/>
      <c r="F307" s="163" t="s">
        <v>367</v>
      </c>
      <c r="G307" s="161"/>
      <c r="H307" s="164">
        <v>21.952</v>
      </c>
      <c r="J307" s="161"/>
      <c r="K307" s="161"/>
      <c r="L307" s="165"/>
      <c r="M307" s="166"/>
      <c r="N307" s="161"/>
      <c r="O307" s="161"/>
      <c r="P307" s="161"/>
      <c r="Q307" s="161"/>
      <c r="R307" s="161"/>
      <c r="S307" s="161"/>
      <c r="T307" s="167"/>
      <c r="AT307" s="168" t="s">
        <v>156</v>
      </c>
      <c r="AU307" s="168" t="s">
        <v>86</v>
      </c>
      <c r="AV307" s="168" t="s">
        <v>86</v>
      </c>
      <c r="AW307" s="168" t="s">
        <v>100</v>
      </c>
      <c r="AX307" s="168" t="s">
        <v>78</v>
      </c>
      <c r="AY307" s="168" t="s">
        <v>144</v>
      </c>
    </row>
    <row r="308" spans="2:51" s="6" customFormat="1" ht="15.75" customHeight="1">
      <c r="B308" s="160"/>
      <c r="C308" s="161"/>
      <c r="D308" s="162" t="s">
        <v>156</v>
      </c>
      <c r="E308" s="161"/>
      <c r="F308" s="163" t="s">
        <v>368</v>
      </c>
      <c r="G308" s="161"/>
      <c r="H308" s="164">
        <v>-19.498</v>
      </c>
      <c r="J308" s="161"/>
      <c r="K308" s="161"/>
      <c r="L308" s="165"/>
      <c r="M308" s="166"/>
      <c r="N308" s="161"/>
      <c r="O308" s="161"/>
      <c r="P308" s="161"/>
      <c r="Q308" s="161"/>
      <c r="R308" s="161"/>
      <c r="S308" s="161"/>
      <c r="T308" s="167"/>
      <c r="AT308" s="168" t="s">
        <v>156</v>
      </c>
      <c r="AU308" s="168" t="s">
        <v>86</v>
      </c>
      <c r="AV308" s="168" t="s">
        <v>86</v>
      </c>
      <c r="AW308" s="168" t="s">
        <v>100</v>
      </c>
      <c r="AX308" s="168" t="s">
        <v>78</v>
      </c>
      <c r="AY308" s="168" t="s">
        <v>144</v>
      </c>
    </row>
    <row r="309" spans="2:51" s="6" customFormat="1" ht="15.75" customHeight="1">
      <c r="B309" s="169"/>
      <c r="C309" s="170"/>
      <c r="D309" s="162" t="s">
        <v>156</v>
      </c>
      <c r="E309" s="170"/>
      <c r="F309" s="171" t="s">
        <v>369</v>
      </c>
      <c r="G309" s="170"/>
      <c r="H309" s="170"/>
      <c r="J309" s="170"/>
      <c r="K309" s="170"/>
      <c r="L309" s="172"/>
      <c r="M309" s="173"/>
      <c r="N309" s="170"/>
      <c r="O309" s="170"/>
      <c r="P309" s="170"/>
      <c r="Q309" s="170"/>
      <c r="R309" s="170"/>
      <c r="S309" s="170"/>
      <c r="T309" s="174"/>
      <c r="AT309" s="175" t="s">
        <v>156</v>
      </c>
      <c r="AU309" s="175" t="s">
        <v>86</v>
      </c>
      <c r="AV309" s="175" t="s">
        <v>22</v>
      </c>
      <c r="AW309" s="175" t="s">
        <v>100</v>
      </c>
      <c r="AX309" s="175" t="s">
        <v>78</v>
      </c>
      <c r="AY309" s="175" t="s">
        <v>144</v>
      </c>
    </row>
    <row r="310" spans="2:51" s="6" customFormat="1" ht="15.75" customHeight="1">
      <c r="B310" s="160"/>
      <c r="C310" s="161"/>
      <c r="D310" s="162" t="s">
        <v>156</v>
      </c>
      <c r="E310" s="161"/>
      <c r="F310" s="163" t="s">
        <v>370</v>
      </c>
      <c r="G310" s="161"/>
      <c r="H310" s="164">
        <v>29.798</v>
      </c>
      <c r="J310" s="161"/>
      <c r="K310" s="161"/>
      <c r="L310" s="165"/>
      <c r="M310" s="166"/>
      <c r="N310" s="161"/>
      <c r="O310" s="161"/>
      <c r="P310" s="161"/>
      <c r="Q310" s="161"/>
      <c r="R310" s="161"/>
      <c r="S310" s="161"/>
      <c r="T310" s="167"/>
      <c r="AT310" s="168" t="s">
        <v>156</v>
      </c>
      <c r="AU310" s="168" t="s">
        <v>86</v>
      </c>
      <c r="AV310" s="168" t="s">
        <v>86</v>
      </c>
      <c r="AW310" s="168" t="s">
        <v>100</v>
      </c>
      <c r="AX310" s="168" t="s">
        <v>78</v>
      </c>
      <c r="AY310" s="168" t="s">
        <v>144</v>
      </c>
    </row>
    <row r="311" spans="2:51" s="6" customFormat="1" ht="15.75" customHeight="1">
      <c r="B311" s="169"/>
      <c r="C311" s="170"/>
      <c r="D311" s="162" t="s">
        <v>156</v>
      </c>
      <c r="E311" s="170"/>
      <c r="F311" s="171" t="s">
        <v>371</v>
      </c>
      <c r="G311" s="170"/>
      <c r="H311" s="170"/>
      <c r="J311" s="170"/>
      <c r="K311" s="170"/>
      <c r="L311" s="172"/>
      <c r="M311" s="173"/>
      <c r="N311" s="170"/>
      <c r="O311" s="170"/>
      <c r="P311" s="170"/>
      <c r="Q311" s="170"/>
      <c r="R311" s="170"/>
      <c r="S311" s="170"/>
      <c r="T311" s="174"/>
      <c r="AT311" s="175" t="s">
        <v>156</v>
      </c>
      <c r="AU311" s="175" t="s">
        <v>86</v>
      </c>
      <c r="AV311" s="175" t="s">
        <v>22</v>
      </c>
      <c r="AW311" s="175" t="s">
        <v>100</v>
      </c>
      <c r="AX311" s="175" t="s">
        <v>78</v>
      </c>
      <c r="AY311" s="175" t="s">
        <v>144</v>
      </c>
    </row>
    <row r="312" spans="2:51" s="6" customFormat="1" ht="15.75" customHeight="1">
      <c r="B312" s="160"/>
      <c r="C312" s="161"/>
      <c r="D312" s="162" t="s">
        <v>156</v>
      </c>
      <c r="E312" s="161"/>
      <c r="F312" s="163" t="s">
        <v>268</v>
      </c>
      <c r="G312" s="161"/>
      <c r="H312" s="164">
        <v>2.02</v>
      </c>
      <c r="J312" s="161"/>
      <c r="K312" s="161"/>
      <c r="L312" s="165"/>
      <c r="M312" s="166"/>
      <c r="N312" s="161"/>
      <c r="O312" s="161"/>
      <c r="P312" s="161"/>
      <c r="Q312" s="161"/>
      <c r="R312" s="161"/>
      <c r="S312" s="161"/>
      <c r="T312" s="167"/>
      <c r="AT312" s="168" t="s">
        <v>156</v>
      </c>
      <c r="AU312" s="168" t="s">
        <v>86</v>
      </c>
      <c r="AV312" s="168" t="s">
        <v>86</v>
      </c>
      <c r="AW312" s="168" t="s">
        <v>100</v>
      </c>
      <c r="AX312" s="168" t="s">
        <v>78</v>
      </c>
      <c r="AY312" s="168" t="s">
        <v>144</v>
      </c>
    </row>
    <row r="313" spans="2:51" s="6" customFormat="1" ht="15.75" customHeight="1">
      <c r="B313" s="169"/>
      <c r="C313" s="170"/>
      <c r="D313" s="162" t="s">
        <v>156</v>
      </c>
      <c r="E313" s="170"/>
      <c r="F313" s="171" t="s">
        <v>372</v>
      </c>
      <c r="G313" s="170"/>
      <c r="H313" s="170"/>
      <c r="J313" s="170"/>
      <c r="K313" s="170"/>
      <c r="L313" s="172"/>
      <c r="M313" s="173"/>
      <c r="N313" s="170"/>
      <c r="O313" s="170"/>
      <c r="P313" s="170"/>
      <c r="Q313" s="170"/>
      <c r="R313" s="170"/>
      <c r="S313" s="170"/>
      <c r="T313" s="174"/>
      <c r="AT313" s="175" t="s">
        <v>156</v>
      </c>
      <c r="AU313" s="175" t="s">
        <v>86</v>
      </c>
      <c r="AV313" s="175" t="s">
        <v>22</v>
      </c>
      <c r="AW313" s="175" t="s">
        <v>100</v>
      </c>
      <c r="AX313" s="175" t="s">
        <v>78</v>
      </c>
      <c r="AY313" s="175" t="s">
        <v>144</v>
      </c>
    </row>
    <row r="314" spans="2:51" s="6" customFormat="1" ht="15.75" customHeight="1">
      <c r="B314" s="160"/>
      <c r="C314" s="161"/>
      <c r="D314" s="162" t="s">
        <v>156</v>
      </c>
      <c r="E314" s="161"/>
      <c r="F314" s="163" t="s">
        <v>373</v>
      </c>
      <c r="G314" s="161"/>
      <c r="H314" s="164">
        <v>4.04</v>
      </c>
      <c r="J314" s="161"/>
      <c r="K314" s="161"/>
      <c r="L314" s="165"/>
      <c r="M314" s="166"/>
      <c r="N314" s="161"/>
      <c r="O314" s="161"/>
      <c r="P314" s="161"/>
      <c r="Q314" s="161"/>
      <c r="R314" s="161"/>
      <c r="S314" s="161"/>
      <c r="T314" s="167"/>
      <c r="AT314" s="168" t="s">
        <v>156</v>
      </c>
      <c r="AU314" s="168" t="s">
        <v>86</v>
      </c>
      <c r="AV314" s="168" t="s">
        <v>86</v>
      </c>
      <c r="AW314" s="168" t="s">
        <v>100</v>
      </c>
      <c r="AX314" s="168" t="s">
        <v>78</v>
      </c>
      <c r="AY314" s="168" t="s">
        <v>144</v>
      </c>
    </row>
    <row r="315" spans="2:51" s="6" customFormat="1" ht="15.75" customHeight="1">
      <c r="B315" s="160"/>
      <c r="C315" s="161"/>
      <c r="D315" s="162" t="s">
        <v>156</v>
      </c>
      <c r="E315" s="161"/>
      <c r="F315" s="163" t="s">
        <v>374</v>
      </c>
      <c r="G315" s="161"/>
      <c r="H315" s="164">
        <v>8.078</v>
      </c>
      <c r="J315" s="161"/>
      <c r="K315" s="161"/>
      <c r="L315" s="165"/>
      <c r="M315" s="166"/>
      <c r="N315" s="161"/>
      <c r="O315" s="161"/>
      <c r="P315" s="161"/>
      <c r="Q315" s="161"/>
      <c r="R315" s="161"/>
      <c r="S315" s="161"/>
      <c r="T315" s="167"/>
      <c r="AT315" s="168" t="s">
        <v>156</v>
      </c>
      <c r="AU315" s="168" t="s">
        <v>86</v>
      </c>
      <c r="AV315" s="168" t="s">
        <v>86</v>
      </c>
      <c r="AW315" s="168" t="s">
        <v>100</v>
      </c>
      <c r="AX315" s="168" t="s">
        <v>78</v>
      </c>
      <c r="AY315" s="168" t="s">
        <v>144</v>
      </c>
    </row>
    <row r="316" spans="2:51" s="6" customFormat="1" ht="15.75" customHeight="1">
      <c r="B316" s="169"/>
      <c r="C316" s="170"/>
      <c r="D316" s="162" t="s">
        <v>156</v>
      </c>
      <c r="E316" s="170"/>
      <c r="F316" s="171" t="s">
        <v>375</v>
      </c>
      <c r="G316" s="170"/>
      <c r="H316" s="170"/>
      <c r="J316" s="170"/>
      <c r="K316" s="170"/>
      <c r="L316" s="172"/>
      <c r="M316" s="173"/>
      <c r="N316" s="170"/>
      <c r="O316" s="170"/>
      <c r="P316" s="170"/>
      <c r="Q316" s="170"/>
      <c r="R316" s="170"/>
      <c r="S316" s="170"/>
      <c r="T316" s="174"/>
      <c r="AT316" s="175" t="s">
        <v>156</v>
      </c>
      <c r="AU316" s="175" t="s">
        <v>86</v>
      </c>
      <c r="AV316" s="175" t="s">
        <v>22</v>
      </c>
      <c r="AW316" s="175" t="s">
        <v>100</v>
      </c>
      <c r="AX316" s="175" t="s">
        <v>78</v>
      </c>
      <c r="AY316" s="175" t="s">
        <v>144</v>
      </c>
    </row>
    <row r="317" spans="2:51" s="6" customFormat="1" ht="15.75" customHeight="1">
      <c r="B317" s="160"/>
      <c r="C317" s="161"/>
      <c r="D317" s="162" t="s">
        <v>156</v>
      </c>
      <c r="E317" s="161"/>
      <c r="F317" s="163" t="s">
        <v>376</v>
      </c>
      <c r="G317" s="161"/>
      <c r="H317" s="164">
        <v>21.873</v>
      </c>
      <c r="J317" s="161"/>
      <c r="K317" s="161"/>
      <c r="L317" s="165"/>
      <c r="M317" s="166"/>
      <c r="N317" s="161"/>
      <c r="O317" s="161"/>
      <c r="P317" s="161"/>
      <c r="Q317" s="161"/>
      <c r="R317" s="161"/>
      <c r="S317" s="161"/>
      <c r="T317" s="167"/>
      <c r="AT317" s="168" t="s">
        <v>156</v>
      </c>
      <c r="AU317" s="168" t="s">
        <v>86</v>
      </c>
      <c r="AV317" s="168" t="s">
        <v>86</v>
      </c>
      <c r="AW317" s="168" t="s">
        <v>100</v>
      </c>
      <c r="AX317" s="168" t="s">
        <v>78</v>
      </c>
      <c r="AY317" s="168" t="s">
        <v>144</v>
      </c>
    </row>
    <row r="318" spans="2:51" s="6" customFormat="1" ht="15.75" customHeight="1">
      <c r="B318" s="169"/>
      <c r="C318" s="170"/>
      <c r="D318" s="162" t="s">
        <v>156</v>
      </c>
      <c r="E318" s="170"/>
      <c r="F318" s="171" t="s">
        <v>377</v>
      </c>
      <c r="G318" s="170"/>
      <c r="H318" s="170"/>
      <c r="J318" s="170"/>
      <c r="K318" s="170"/>
      <c r="L318" s="172"/>
      <c r="M318" s="173"/>
      <c r="N318" s="170"/>
      <c r="O318" s="170"/>
      <c r="P318" s="170"/>
      <c r="Q318" s="170"/>
      <c r="R318" s="170"/>
      <c r="S318" s="170"/>
      <c r="T318" s="174"/>
      <c r="AT318" s="175" t="s">
        <v>156</v>
      </c>
      <c r="AU318" s="175" t="s">
        <v>86</v>
      </c>
      <c r="AV318" s="175" t="s">
        <v>22</v>
      </c>
      <c r="AW318" s="175" t="s">
        <v>100</v>
      </c>
      <c r="AX318" s="175" t="s">
        <v>78</v>
      </c>
      <c r="AY318" s="175" t="s">
        <v>144</v>
      </c>
    </row>
    <row r="319" spans="2:51" s="6" customFormat="1" ht="15.75" customHeight="1">
      <c r="B319" s="160"/>
      <c r="C319" s="161"/>
      <c r="D319" s="162" t="s">
        <v>156</v>
      </c>
      <c r="E319" s="161"/>
      <c r="F319" s="163" t="s">
        <v>376</v>
      </c>
      <c r="G319" s="161"/>
      <c r="H319" s="164">
        <v>21.873</v>
      </c>
      <c r="J319" s="161"/>
      <c r="K319" s="161"/>
      <c r="L319" s="165"/>
      <c r="M319" s="166"/>
      <c r="N319" s="161"/>
      <c r="O319" s="161"/>
      <c r="P319" s="161"/>
      <c r="Q319" s="161"/>
      <c r="R319" s="161"/>
      <c r="S319" s="161"/>
      <c r="T319" s="167"/>
      <c r="AT319" s="168" t="s">
        <v>156</v>
      </c>
      <c r="AU319" s="168" t="s">
        <v>86</v>
      </c>
      <c r="AV319" s="168" t="s">
        <v>86</v>
      </c>
      <c r="AW319" s="168" t="s">
        <v>100</v>
      </c>
      <c r="AX319" s="168" t="s">
        <v>78</v>
      </c>
      <c r="AY319" s="168" t="s">
        <v>144</v>
      </c>
    </row>
    <row r="320" spans="2:51" s="6" customFormat="1" ht="15.75" customHeight="1">
      <c r="B320" s="169"/>
      <c r="C320" s="170"/>
      <c r="D320" s="162" t="s">
        <v>156</v>
      </c>
      <c r="E320" s="170"/>
      <c r="F320" s="171" t="s">
        <v>378</v>
      </c>
      <c r="G320" s="170"/>
      <c r="H320" s="170"/>
      <c r="J320" s="170"/>
      <c r="K320" s="170"/>
      <c r="L320" s="172"/>
      <c r="M320" s="173"/>
      <c r="N320" s="170"/>
      <c r="O320" s="170"/>
      <c r="P320" s="170"/>
      <c r="Q320" s="170"/>
      <c r="R320" s="170"/>
      <c r="S320" s="170"/>
      <c r="T320" s="174"/>
      <c r="AT320" s="175" t="s">
        <v>156</v>
      </c>
      <c r="AU320" s="175" t="s">
        <v>86</v>
      </c>
      <c r="AV320" s="175" t="s">
        <v>22</v>
      </c>
      <c r="AW320" s="175" t="s">
        <v>100</v>
      </c>
      <c r="AX320" s="175" t="s">
        <v>78</v>
      </c>
      <c r="AY320" s="175" t="s">
        <v>144</v>
      </c>
    </row>
    <row r="321" spans="2:51" s="6" customFormat="1" ht="15.75" customHeight="1">
      <c r="B321" s="160"/>
      <c r="C321" s="161"/>
      <c r="D321" s="162" t="s">
        <v>156</v>
      </c>
      <c r="E321" s="161"/>
      <c r="F321" s="163" t="s">
        <v>379</v>
      </c>
      <c r="G321" s="161"/>
      <c r="H321" s="164">
        <v>21.081</v>
      </c>
      <c r="J321" s="161"/>
      <c r="K321" s="161"/>
      <c r="L321" s="165"/>
      <c r="M321" s="166"/>
      <c r="N321" s="161"/>
      <c r="O321" s="161"/>
      <c r="P321" s="161"/>
      <c r="Q321" s="161"/>
      <c r="R321" s="161"/>
      <c r="S321" s="161"/>
      <c r="T321" s="167"/>
      <c r="AT321" s="168" t="s">
        <v>156</v>
      </c>
      <c r="AU321" s="168" t="s">
        <v>86</v>
      </c>
      <c r="AV321" s="168" t="s">
        <v>86</v>
      </c>
      <c r="AW321" s="168" t="s">
        <v>100</v>
      </c>
      <c r="AX321" s="168" t="s">
        <v>78</v>
      </c>
      <c r="AY321" s="168" t="s">
        <v>144</v>
      </c>
    </row>
    <row r="322" spans="2:51" s="6" customFormat="1" ht="15.75" customHeight="1">
      <c r="B322" s="169"/>
      <c r="C322" s="170"/>
      <c r="D322" s="162" t="s">
        <v>156</v>
      </c>
      <c r="E322" s="170"/>
      <c r="F322" s="171" t="s">
        <v>380</v>
      </c>
      <c r="G322" s="170"/>
      <c r="H322" s="170"/>
      <c r="J322" s="170"/>
      <c r="K322" s="170"/>
      <c r="L322" s="172"/>
      <c r="M322" s="173"/>
      <c r="N322" s="170"/>
      <c r="O322" s="170"/>
      <c r="P322" s="170"/>
      <c r="Q322" s="170"/>
      <c r="R322" s="170"/>
      <c r="S322" s="170"/>
      <c r="T322" s="174"/>
      <c r="AT322" s="175" t="s">
        <v>156</v>
      </c>
      <c r="AU322" s="175" t="s">
        <v>86</v>
      </c>
      <c r="AV322" s="175" t="s">
        <v>22</v>
      </c>
      <c r="AW322" s="175" t="s">
        <v>100</v>
      </c>
      <c r="AX322" s="175" t="s">
        <v>78</v>
      </c>
      <c r="AY322" s="175" t="s">
        <v>144</v>
      </c>
    </row>
    <row r="323" spans="2:51" s="6" customFormat="1" ht="15.75" customHeight="1">
      <c r="B323" s="160"/>
      <c r="C323" s="161"/>
      <c r="D323" s="162" t="s">
        <v>156</v>
      </c>
      <c r="E323" s="161"/>
      <c r="F323" s="163" t="s">
        <v>381</v>
      </c>
      <c r="G323" s="161"/>
      <c r="H323" s="164">
        <v>4.121</v>
      </c>
      <c r="J323" s="161"/>
      <c r="K323" s="161"/>
      <c r="L323" s="165"/>
      <c r="M323" s="166"/>
      <c r="N323" s="161"/>
      <c r="O323" s="161"/>
      <c r="P323" s="161"/>
      <c r="Q323" s="161"/>
      <c r="R323" s="161"/>
      <c r="S323" s="161"/>
      <c r="T323" s="167"/>
      <c r="AT323" s="168" t="s">
        <v>156</v>
      </c>
      <c r="AU323" s="168" t="s">
        <v>86</v>
      </c>
      <c r="AV323" s="168" t="s">
        <v>86</v>
      </c>
      <c r="AW323" s="168" t="s">
        <v>100</v>
      </c>
      <c r="AX323" s="168" t="s">
        <v>78</v>
      </c>
      <c r="AY323" s="168" t="s">
        <v>144</v>
      </c>
    </row>
    <row r="324" spans="2:51" s="6" customFormat="1" ht="15.75" customHeight="1">
      <c r="B324" s="169"/>
      <c r="C324" s="170"/>
      <c r="D324" s="162" t="s">
        <v>156</v>
      </c>
      <c r="E324" s="170"/>
      <c r="F324" s="171" t="s">
        <v>382</v>
      </c>
      <c r="G324" s="170"/>
      <c r="H324" s="170"/>
      <c r="J324" s="170"/>
      <c r="K324" s="170"/>
      <c r="L324" s="172"/>
      <c r="M324" s="173"/>
      <c r="N324" s="170"/>
      <c r="O324" s="170"/>
      <c r="P324" s="170"/>
      <c r="Q324" s="170"/>
      <c r="R324" s="170"/>
      <c r="S324" s="170"/>
      <c r="T324" s="174"/>
      <c r="AT324" s="175" t="s">
        <v>156</v>
      </c>
      <c r="AU324" s="175" t="s">
        <v>86</v>
      </c>
      <c r="AV324" s="175" t="s">
        <v>22</v>
      </c>
      <c r="AW324" s="175" t="s">
        <v>100</v>
      </c>
      <c r="AX324" s="175" t="s">
        <v>78</v>
      </c>
      <c r="AY324" s="175" t="s">
        <v>144</v>
      </c>
    </row>
    <row r="325" spans="2:51" s="6" customFormat="1" ht="15.75" customHeight="1">
      <c r="B325" s="160"/>
      <c r="C325" s="161"/>
      <c r="D325" s="162" t="s">
        <v>156</v>
      </c>
      <c r="E325" s="161"/>
      <c r="F325" s="163" t="s">
        <v>383</v>
      </c>
      <c r="G325" s="161"/>
      <c r="H325" s="164">
        <v>3.372</v>
      </c>
      <c r="J325" s="161"/>
      <c r="K325" s="161"/>
      <c r="L325" s="165"/>
      <c r="M325" s="166"/>
      <c r="N325" s="161"/>
      <c r="O325" s="161"/>
      <c r="P325" s="161"/>
      <c r="Q325" s="161"/>
      <c r="R325" s="161"/>
      <c r="S325" s="161"/>
      <c r="T325" s="167"/>
      <c r="AT325" s="168" t="s">
        <v>156</v>
      </c>
      <c r="AU325" s="168" t="s">
        <v>86</v>
      </c>
      <c r="AV325" s="168" t="s">
        <v>86</v>
      </c>
      <c r="AW325" s="168" t="s">
        <v>100</v>
      </c>
      <c r="AX325" s="168" t="s">
        <v>78</v>
      </c>
      <c r="AY325" s="168" t="s">
        <v>144</v>
      </c>
    </row>
    <row r="326" spans="2:51" s="6" customFormat="1" ht="15.75" customHeight="1">
      <c r="B326" s="169"/>
      <c r="C326" s="170"/>
      <c r="D326" s="162" t="s">
        <v>156</v>
      </c>
      <c r="E326" s="170"/>
      <c r="F326" s="171" t="s">
        <v>384</v>
      </c>
      <c r="G326" s="170"/>
      <c r="H326" s="170"/>
      <c r="J326" s="170"/>
      <c r="K326" s="170"/>
      <c r="L326" s="172"/>
      <c r="M326" s="173"/>
      <c r="N326" s="170"/>
      <c r="O326" s="170"/>
      <c r="P326" s="170"/>
      <c r="Q326" s="170"/>
      <c r="R326" s="170"/>
      <c r="S326" s="170"/>
      <c r="T326" s="174"/>
      <c r="AT326" s="175" t="s">
        <v>156</v>
      </c>
      <c r="AU326" s="175" t="s">
        <v>86</v>
      </c>
      <c r="AV326" s="175" t="s">
        <v>22</v>
      </c>
      <c r="AW326" s="175" t="s">
        <v>100</v>
      </c>
      <c r="AX326" s="175" t="s">
        <v>78</v>
      </c>
      <c r="AY326" s="175" t="s">
        <v>144</v>
      </c>
    </row>
    <row r="327" spans="2:51" s="6" customFormat="1" ht="15.75" customHeight="1">
      <c r="B327" s="160"/>
      <c r="C327" s="161"/>
      <c r="D327" s="162" t="s">
        <v>156</v>
      </c>
      <c r="E327" s="161"/>
      <c r="F327" s="163" t="s">
        <v>385</v>
      </c>
      <c r="G327" s="161"/>
      <c r="H327" s="164">
        <v>1.897</v>
      </c>
      <c r="J327" s="161"/>
      <c r="K327" s="161"/>
      <c r="L327" s="165"/>
      <c r="M327" s="166"/>
      <c r="N327" s="161"/>
      <c r="O327" s="161"/>
      <c r="P327" s="161"/>
      <c r="Q327" s="161"/>
      <c r="R327" s="161"/>
      <c r="S327" s="161"/>
      <c r="T327" s="167"/>
      <c r="AT327" s="168" t="s">
        <v>156</v>
      </c>
      <c r="AU327" s="168" t="s">
        <v>86</v>
      </c>
      <c r="AV327" s="168" t="s">
        <v>86</v>
      </c>
      <c r="AW327" s="168" t="s">
        <v>100</v>
      </c>
      <c r="AX327" s="168" t="s">
        <v>78</v>
      </c>
      <c r="AY327" s="168" t="s">
        <v>144</v>
      </c>
    </row>
    <row r="328" spans="2:51" s="6" customFormat="1" ht="15.75" customHeight="1">
      <c r="B328" s="169"/>
      <c r="C328" s="170"/>
      <c r="D328" s="162" t="s">
        <v>156</v>
      </c>
      <c r="E328" s="170"/>
      <c r="F328" s="171" t="s">
        <v>386</v>
      </c>
      <c r="G328" s="170"/>
      <c r="H328" s="170"/>
      <c r="J328" s="170"/>
      <c r="K328" s="170"/>
      <c r="L328" s="172"/>
      <c r="M328" s="173"/>
      <c r="N328" s="170"/>
      <c r="O328" s="170"/>
      <c r="P328" s="170"/>
      <c r="Q328" s="170"/>
      <c r="R328" s="170"/>
      <c r="S328" s="170"/>
      <c r="T328" s="174"/>
      <c r="AT328" s="175" t="s">
        <v>156</v>
      </c>
      <c r="AU328" s="175" t="s">
        <v>86</v>
      </c>
      <c r="AV328" s="175" t="s">
        <v>22</v>
      </c>
      <c r="AW328" s="175" t="s">
        <v>100</v>
      </c>
      <c r="AX328" s="175" t="s">
        <v>78</v>
      </c>
      <c r="AY328" s="175" t="s">
        <v>144</v>
      </c>
    </row>
    <row r="329" spans="2:51" s="6" customFormat="1" ht="15.75" customHeight="1">
      <c r="B329" s="160"/>
      <c r="C329" s="161"/>
      <c r="D329" s="162" t="s">
        <v>156</v>
      </c>
      <c r="E329" s="161"/>
      <c r="F329" s="163" t="s">
        <v>387</v>
      </c>
      <c r="G329" s="161"/>
      <c r="H329" s="164">
        <v>7.286</v>
      </c>
      <c r="J329" s="161"/>
      <c r="K329" s="161"/>
      <c r="L329" s="165"/>
      <c r="M329" s="166"/>
      <c r="N329" s="161"/>
      <c r="O329" s="161"/>
      <c r="P329" s="161"/>
      <c r="Q329" s="161"/>
      <c r="R329" s="161"/>
      <c r="S329" s="161"/>
      <c r="T329" s="167"/>
      <c r="AT329" s="168" t="s">
        <v>156</v>
      </c>
      <c r="AU329" s="168" t="s">
        <v>86</v>
      </c>
      <c r="AV329" s="168" t="s">
        <v>86</v>
      </c>
      <c r="AW329" s="168" t="s">
        <v>100</v>
      </c>
      <c r="AX329" s="168" t="s">
        <v>78</v>
      </c>
      <c r="AY329" s="168" t="s">
        <v>144</v>
      </c>
    </row>
    <row r="330" spans="2:51" s="6" customFormat="1" ht="15.75" customHeight="1">
      <c r="B330" s="169"/>
      <c r="C330" s="170"/>
      <c r="D330" s="162" t="s">
        <v>156</v>
      </c>
      <c r="E330" s="170"/>
      <c r="F330" s="171" t="s">
        <v>388</v>
      </c>
      <c r="G330" s="170"/>
      <c r="H330" s="170"/>
      <c r="J330" s="170"/>
      <c r="K330" s="170"/>
      <c r="L330" s="172"/>
      <c r="M330" s="173"/>
      <c r="N330" s="170"/>
      <c r="O330" s="170"/>
      <c r="P330" s="170"/>
      <c r="Q330" s="170"/>
      <c r="R330" s="170"/>
      <c r="S330" s="170"/>
      <c r="T330" s="174"/>
      <c r="AT330" s="175" t="s">
        <v>156</v>
      </c>
      <c r="AU330" s="175" t="s">
        <v>86</v>
      </c>
      <c r="AV330" s="175" t="s">
        <v>22</v>
      </c>
      <c r="AW330" s="175" t="s">
        <v>100</v>
      </c>
      <c r="AX330" s="175" t="s">
        <v>78</v>
      </c>
      <c r="AY330" s="175" t="s">
        <v>144</v>
      </c>
    </row>
    <row r="331" spans="2:51" s="6" customFormat="1" ht="15.75" customHeight="1">
      <c r="B331" s="160"/>
      <c r="C331" s="161"/>
      <c r="D331" s="162" t="s">
        <v>156</v>
      </c>
      <c r="E331" s="161"/>
      <c r="F331" s="163" t="s">
        <v>389</v>
      </c>
      <c r="G331" s="161"/>
      <c r="H331" s="164">
        <v>2.061</v>
      </c>
      <c r="J331" s="161"/>
      <c r="K331" s="161"/>
      <c r="L331" s="165"/>
      <c r="M331" s="166"/>
      <c r="N331" s="161"/>
      <c r="O331" s="161"/>
      <c r="P331" s="161"/>
      <c r="Q331" s="161"/>
      <c r="R331" s="161"/>
      <c r="S331" s="161"/>
      <c r="T331" s="167"/>
      <c r="AT331" s="168" t="s">
        <v>156</v>
      </c>
      <c r="AU331" s="168" t="s">
        <v>86</v>
      </c>
      <c r="AV331" s="168" t="s">
        <v>86</v>
      </c>
      <c r="AW331" s="168" t="s">
        <v>100</v>
      </c>
      <c r="AX331" s="168" t="s">
        <v>78</v>
      </c>
      <c r="AY331" s="168" t="s">
        <v>144</v>
      </c>
    </row>
    <row r="332" spans="2:51" s="6" customFormat="1" ht="15.75" customHeight="1">
      <c r="B332" s="169"/>
      <c r="C332" s="170"/>
      <c r="D332" s="162" t="s">
        <v>156</v>
      </c>
      <c r="E332" s="170"/>
      <c r="F332" s="171" t="s">
        <v>178</v>
      </c>
      <c r="G332" s="170"/>
      <c r="H332" s="170"/>
      <c r="J332" s="170"/>
      <c r="K332" s="170"/>
      <c r="L332" s="172"/>
      <c r="M332" s="173"/>
      <c r="N332" s="170"/>
      <c r="O332" s="170"/>
      <c r="P332" s="170"/>
      <c r="Q332" s="170"/>
      <c r="R332" s="170"/>
      <c r="S332" s="170"/>
      <c r="T332" s="174"/>
      <c r="AT332" s="175" t="s">
        <v>156</v>
      </c>
      <c r="AU332" s="175" t="s">
        <v>86</v>
      </c>
      <c r="AV332" s="175" t="s">
        <v>22</v>
      </c>
      <c r="AW332" s="175" t="s">
        <v>100</v>
      </c>
      <c r="AX332" s="175" t="s">
        <v>78</v>
      </c>
      <c r="AY332" s="175" t="s">
        <v>144</v>
      </c>
    </row>
    <row r="333" spans="2:51" s="6" customFormat="1" ht="15.75" customHeight="1">
      <c r="B333" s="160"/>
      <c r="C333" s="161"/>
      <c r="D333" s="162" t="s">
        <v>156</v>
      </c>
      <c r="E333" s="161"/>
      <c r="F333" s="163" t="s">
        <v>390</v>
      </c>
      <c r="G333" s="161"/>
      <c r="H333" s="164">
        <v>211.502</v>
      </c>
      <c r="J333" s="161"/>
      <c r="K333" s="161"/>
      <c r="L333" s="165"/>
      <c r="M333" s="166"/>
      <c r="N333" s="161"/>
      <c r="O333" s="161"/>
      <c r="P333" s="161"/>
      <c r="Q333" s="161"/>
      <c r="R333" s="161"/>
      <c r="S333" s="161"/>
      <c r="T333" s="167"/>
      <c r="AT333" s="168" t="s">
        <v>156</v>
      </c>
      <c r="AU333" s="168" t="s">
        <v>86</v>
      </c>
      <c r="AV333" s="168" t="s">
        <v>86</v>
      </c>
      <c r="AW333" s="168" t="s">
        <v>100</v>
      </c>
      <c r="AX333" s="168" t="s">
        <v>78</v>
      </c>
      <c r="AY333" s="168" t="s">
        <v>144</v>
      </c>
    </row>
    <row r="334" spans="2:51" s="6" customFormat="1" ht="15.75" customHeight="1">
      <c r="B334" s="160"/>
      <c r="C334" s="161"/>
      <c r="D334" s="162" t="s">
        <v>156</v>
      </c>
      <c r="E334" s="161"/>
      <c r="F334" s="163" t="s">
        <v>391</v>
      </c>
      <c r="G334" s="161"/>
      <c r="H334" s="164">
        <v>3.636</v>
      </c>
      <c r="J334" s="161"/>
      <c r="K334" s="161"/>
      <c r="L334" s="165"/>
      <c r="M334" s="166"/>
      <c r="N334" s="161"/>
      <c r="O334" s="161"/>
      <c r="P334" s="161"/>
      <c r="Q334" s="161"/>
      <c r="R334" s="161"/>
      <c r="S334" s="161"/>
      <c r="T334" s="167"/>
      <c r="AT334" s="168" t="s">
        <v>156</v>
      </c>
      <c r="AU334" s="168" t="s">
        <v>86</v>
      </c>
      <c r="AV334" s="168" t="s">
        <v>86</v>
      </c>
      <c r="AW334" s="168" t="s">
        <v>100</v>
      </c>
      <c r="AX334" s="168" t="s">
        <v>78</v>
      </c>
      <c r="AY334" s="168" t="s">
        <v>144</v>
      </c>
    </row>
    <row r="335" spans="2:51" s="6" customFormat="1" ht="15.75" customHeight="1">
      <c r="B335" s="169"/>
      <c r="C335" s="170"/>
      <c r="D335" s="162" t="s">
        <v>156</v>
      </c>
      <c r="E335" s="170"/>
      <c r="F335" s="171" t="s">
        <v>392</v>
      </c>
      <c r="G335" s="170"/>
      <c r="H335" s="170"/>
      <c r="J335" s="170"/>
      <c r="K335" s="170"/>
      <c r="L335" s="172"/>
      <c r="M335" s="173"/>
      <c r="N335" s="170"/>
      <c r="O335" s="170"/>
      <c r="P335" s="170"/>
      <c r="Q335" s="170"/>
      <c r="R335" s="170"/>
      <c r="S335" s="170"/>
      <c r="T335" s="174"/>
      <c r="AT335" s="175" t="s">
        <v>156</v>
      </c>
      <c r="AU335" s="175" t="s">
        <v>86</v>
      </c>
      <c r="AV335" s="175" t="s">
        <v>22</v>
      </c>
      <c r="AW335" s="175" t="s">
        <v>100</v>
      </c>
      <c r="AX335" s="175" t="s">
        <v>78</v>
      </c>
      <c r="AY335" s="175" t="s">
        <v>144</v>
      </c>
    </row>
    <row r="336" spans="2:51" s="6" customFormat="1" ht="15.75" customHeight="1">
      <c r="B336" s="169"/>
      <c r="C336" s="170"/>
      <c r="D336" s="162" t="s">
        <v>156</v>
      </c>
      <c r="E336" s="170"/>
      <c r="F336" s="171" t="s">
        <v>174</v>
      </c>
      <c r="G336" s="170"/>
      <c r="H336" s="170"/>
      <c r="J336" s="170"/>
      <c r="K336" s="170"/>
      <c r="L336" s="172"/>
      <c r="M336" s="173"/>
      <c r="N336" s="170"/>
      <c r="O336" s="170"/>
      <c r="P336" s="170"/>
      <c r="Q336" s="170"/>
      <c r="R336" s="170"/>
      <c r="S336" s="170"/>
      <c r="T336" s="174"/>
      <c r="AT336" s="175" t="s">
        <v>156</v>
      </c>
      <c r="AU336" s="175" t="s">
        <v>86</v>
      </c>
      <c r="AV336" s="175" t="s">
        <v>22</v>
      </c>
      <c r="AW336" s="175" t="s">
        <v>100</v>
      </c>
      <c r="AX336" s="175" t="s">
        <v>78</v>
      </c>
      <c r="AY336" s="175" t="s">
        <v>144</v>
      </c>
    </row>
    <row r="337" spans="2:51" s="6" customFormat="1" ht="15.75" customHeight="1">
      <c r="B337" s="169"/>
      <c r="C337" s="170"/>
      <c r="D337" s="162" t="s">
        <v>156</v>
      </c>
      <c r="E337" s="170"/>
      <c r="F337" s="171" t="s">
        <v>393</v>
      </c>
      <c r="G337" s="170"/>
      <c r="H337" s="170"/>
      <c r="J337" s="170"/>
      <c r="K337" s="170"/>
      <c r="L337" s="172"/>
      <c r="M337" s="173"/>
      <c r="N337" s="170"/>
      <c r="O337" s="170"/>
      <c r="P337" s="170"/>
      <c r="Q337" s="170"/>
      <c r="R337" s="170"/>
      <c r="S337" s="170"/>
      <c r="T337" s="174"/>
      <c r="AT337" s="175" t="s">
        <v>156</v>
      </c>
      <c r="AU337" s="175" t="s">
        <v>86</v>
      </c>
      <c r="AV337" s="175" t="s">
        <v>22</v>
      </c>
      <c r="AW337" s="175" t="s">
        <v>100</v>
      </c>
      <c r="AX337" s="175" t="s">
        <v>78</v>
      </c>
      <c r="AY337" s="175" t="s">
        <v>144</v>
      </c>
    </row>
    <row r="338" spans="2:51" s="6" customFormat="1" ht="15.75" customHeight="1">
      <c r="B338" s="160"/>
      <c r="C338" s="161"/>
      <c r="D338" s="162" t="s">
        <v>156</v>
      </c>
      <c r="E338" s="161"/>
      <c r="F338" s="163" t="s">
        <v>394</v>
      </c>
      <c r="G338" s="161"/>
      <c r="H338" s="164">
        <v>24.095</v>
      </c>
      <c r="J338" s="161"/>
      <c r="K338" s="161"/>
      <c r="L338" s="165"/>
      <c r="M338" s="166"/>
      <c r="N338" s="161"/>
      <c r="O338" s="161"/>
      <c r="P338" s="161"/>
      <c r="Q338" s="161"/>
      <c r="R338" s="161"/>
      <c r="S338" s="161"/>
      <c r="T338" s="167"/>
      <c r="AT338" s="168" t="s">
        <v>156</v>
      </c>
      <c r="AU338" s="168" t="s">
        <v>86</v>
      </c>
      <c r="AV338" s="168" t="s">
        <v>86</v>
      </c>
      <c r="AW338" s="168" t="s">
        <v>100</v>
      </c>
      <c r="AX338" s="168" t="s">
        <v>78</v>
      </c>
      <c r="AY338" s="168" t="s">
        <v>144</v>
      </c>
    </row>
    <row r="339" spans="2:51" s="6" customFormat="1" ht="15.75" customHeight="1">
      <c r="B339" s="169"/>
      <c r="C339" s="170"/>
      <c r="D339" s="162" t="s">
        <v>156</v>
      </c>
      <c r="E339" s="170"/>
      <c r="F339" s="171" t="s">
        <v>395</v>
      </c>
      <c r="G339" s="170"/>
      <c r="H339" s="170"/>
      <c r="J339" s="170"/>
      <c r="K339" s="170"/>
      <c r="L339" s="172"/>
      <c r="M339" s="173"/>
      <c r="N339" s="170"/>
      <c r="O339" s="170"/>
      <c r="P339" s="170"/>
      <c r="Q339" s="170"/>
      <c r="R339" s="170"/>
      <c r="S339" s="170"/>
      <c r="T339" s="174"/>
      <c r="AT339" s="175" t="s">
        <v>156</v>
      </c>
      <c r="AU339" s="175" t="s">
        <v>86</v>
      </c>
      <c r="AV339" s="175" t="s">
        <v>22</v>
      </c>
      <c r="AW339" s="175" t="s">
        <v>100</v>
      </c>
      <c r="AX339" s="175" t="s">
        <v>78</v>
      </c>
      <c r="AY339" s="175" t="s">
        <v>144</v>
      </c>
    </row>
    <row r="340" spans="2:51" s="6" customFormat="1" ht="15.75" customHeight="1">
      <c r="B340" s="160"/>
      <c r="C340" s="161"/>
      <c r="D340" s="162" t="s">
        <v>156</v>
      </c>
      <c r="E340" s="161"/>
      <c r="F340" s="163" t="s">
        <v>396</v>
      </c>
      <c r="G340" s="161"/>
      <c r="H340" s="164">
        <v>12.068</v>
      </c>
      <c r="J340" s="161"/>
      <c r="K340" s="161"/>
      <c r="L340" s="165"/>
      <c r="M340" s="166"/>
      <c r="N340" s="161"/>
      <c r="O340" s="161"/>
      <c r="P340" s="161"/>
      <c r="Q340" s="161"/>
      <c r="R340" s="161"/>
      <c r="S340" s="161"/>
      <c r="T340" s="167"/>
      <c r="AT340" s="168" t="s">
        <v>156</v>
      </c>
      <c r="AU340" s="168" t="s">
        <v>86</v>
      </c>
      <c r="AV340" s="168" t="s">
        <v>86</v>
      </c>
      <c r="AW340" s="168" t="s">
        <v>100</v>
      </c>
      <c r="AX340" s="168" t="s">
        <v>78</v>
      </c>
      <c r="AY340" s="168" t="s">
        <v>144</v>
      </c>
    </row>
    <row r="341" spans="2:51" s="6" customFormat="1" ht="15.75" customHeight="1">
      <c r="B341" s="169"/>
      <c r="C341" s="170"/>
      <c r="D341" s="162" t="s">
        <v>156</v>
      </c>
      <c r="E341" s="170"/>
      <c r="F341" s="171" t="s">
        <v>397</v>
      </c>
      <c r="G341" s="170"/>
      <c r="H341" s="170"/>
      <c r="J341" s="170"/>
      <c r="K341" s="170"/>
      <c r="L341" s="172"/>
      <c r="M341" s="173"/>
      <c r="N341" s="170"/>
      <c r="O341" s="170"/>
      <c r="P341" s="170"/>
      <c r="Q341" s="170"/>
      <c r="R341" s="170"/>
      <c r="S341" s="170"/>
      <c r="T341" s="174"/>
      <c r="AT341" s="175" t="s">
        <v>156</v>
      </c>
      <c r="AU341" s="175" t="s">
        <v>86</v>
      </c>
      <c r="AV341" s="175" t="s">
        <v>22</v>
      </c>
      <c r="AW341" s="175" t="s">
        <v>100</v>
      </c>
      <c r="AX341" s="175" t="s">
        <v>78</v>
      </c>
      <c r="AY341" s="175" t="s">
        <v>144</v>
      </c>
    </row>
    <row r="342" spans="2:51" s="6" customFormat="1" ht="15.75" customHeight="1">
      <c r="B342" s="160"/>
      <c r="C342" s="161"/>
      <c r="D342" s="162" t="s">
        <v>156</v>
      </c>
      <c r="E342" s="161"/>
      <c r="F342" s="163" t="s">
        <v>398</v>
      </c>
      <c r="G342" s="161"/>
      <c r="H342" s="164">
        <v>13.174</v>
      </c>
      <c r="J342" s="161"/>
      <c r="K342" s="161"/>
      <c r="L342" s="165"/>
      <c r="M342" s="166"/>
      <c r="N342" s="161"/>
      <c r="O342" s="161"/>
      <c r="P342" s="161"/>
      <c r="Q342" s="161"/>
      <c r="R342" s="161"/>
      <c r="S342" s="161"/>
      <c r="T342" s="167"/>
      <c r="AT342" s="168" t="s">
        <v>156</v>
      </c>
      <c r="AU342" s="168" t="s">
        <v>86</v>
      </c>
      <c r="AV342" s="168" t="s">
        <v>86</v>
      </c>
      <c r="AW342" s="168" t="s">
        <v>100</v>
      </c>
      <c r="AX342" s="168" t="s">
        <v>78</v>
      </c>
      <c r="AY342" s="168" t="s">
        <v>144</v>
      </c>
    </row>
    <row r="343" spans="2:51" s="6" customFormat="1" ht="15.75" customHeight="1">
      <c r="B343" s="169"/>
      <c r="C343" s="170"/>
      <c r="D343" s="162" t="s">
        <v>156</v>
      </c>
      <c r="E343" s="170"/>
      <c r="F343" s="171" t="s">
        <v>399</v>
      </c>
      <c r="G343" s="170"/>
      <c r="H343" s="170"/>
      <c r="J343" s="170"/>
      <c r="K343" s="170"/>
      <c r="L343" s="172"/>
      <c r="M343" s="173"/>
      <c r="N343" s="170"/>
      <c r="O343" s="170"/>
      <c r="P343" s="170"/>
      <c r="Q343" s="170"/>
      <c r="R343" s="170"/>
      <c r="S343" s="170"/>
      <c r="T343" s="174"/>
      <c r="AT343" s="175" t="s">
        <v>156</v>
      </c>
      <c r="AU343" s="175" t="s">
        <v>86</v>
      </c>
      <c r="AV343" s="175" t="s">
        <v>22</v>
      </c>
      <c r="AW343" s="175" t="s">
        <v>100</v>
      </c>
      <c r="AX343" s="175" t="s">
        <v>78</v>
      </c>
      <c r="AY343" s="175" t="s">
        <v>144</v>
      </c>
    </row>
    <row r="344" spans="2:51" s="6" customFormat="1" ht="15.75" customHeight="1">
      <c r="B344" s="160"/>
      <c r="C344" s="161"/>
      <c r="D344" s="162" t="s">
        <v>156</v>
      </c>
      <c r="E344" s="161"/>
      <c r="F344" s="163" t="s">
        <v>400</v>
      </c>
      <c r="G344" s="161"/>
      <c r="H344" s="164">
        <v>11.048</v>
      </c>
      <c r="J344" s="161"/>
      <c r="K344" s="161"/>
      <c r="L344" s="165"/>
      <c r="M344" s="166"/>
      <c r="N344" s="161"/>
      <c r="O344" s="161"/>
      <c r="P344" s="161"/>
      <c r="Q344" s="161"/>
      <c r="R344" s="161"/>
      <c r="S344" s="161"/>
      <c r="T344" s="167"/>
      <c r="AT344" s="168" t="s">
        <v>156</v>
      </c>
      <c r="AU344" s="168" t="s">
        <v>86</v>
      </c>
      <c r="AV344" s="168" t="s">
        <v>86</v>
      </c>
      <c r="AW344" s="168" t="s">
        <v>100</v>
      </c>
      <c r="AX344" s="168" t="s">
        <v>78</v>
      </c>
      <c r="AY344" s="168" t="s">
        <v>144</v>
      </c>
    </row>
    <row r="345" spans="2:51" s="6" customFormat="1" ht="15.75" customHeight="1">
      <c r="B345" s="169"/>
      <c r="C345" s="170"/>
      <c r="D345" s="162" t="s">
        <v>156</v>
      </c>
      <c r="E345" s="170"/>
      <c r="F345" s="171" t="s">
        <v>401</v>
      </c>
      <c r="G345" s="170"/>
      <c r="H345" s="170"/>
      <c r="J345" s="170"/>
      <c r="K345" s="170"/>
      <c r="L345" s="172"/>
      <c r="M345" s="173"/>
      <c r="N345" s="170"/>
      <c r="O345" s="170"/>
      <c r="P345" s="170"/>
      <c r="Q345" s="170"/>
      <c r="R345" s="170"/>
      <c r="S345" s="170"/>
      <c r="T345" s="174"/>
      <c r="AT345" s="175" t="s">
        <v>156</v>
      </c>
      <c r="AU345" s="175" t="s">
        <v>86</v>
      </c>
      <c r="AV345" s="175" t="s">
        <v>22</v>
      </c>
      <c r="AW345" s="175" t="s">
        <v>100</v>
      </c>
      <c r="AX345" s="175" t="s">
        <v>78</v>
      </c>
      <c r="AY345" s="175" t="s">
        <v>144</v>
      </c>
    </row>
    <row r="346" spans="2:51" s="6" customFormat="1" ht="15.75" customHeight="1">
      <c r="B346" s="160"/>
      <c r="C346" s="161"/>
      <c r="D346" s="162" t="s">
        <v>156</v>
      </c>
      <c r="E346" s="161"/>
      <c r="F346" s="163" t="s">
        <v>402</v>
      </c>
      <c r="G346" s="161"/>
      <c r="H346" s="164">
        <v>14.194</v>
      </c>
      <c r="J346" s="161"/>
      <c r="K346" s="161"/>
      <c r="L346" s="165"/>
      <c r="M346" s="166"/>
      <c r="N346" s="161"/>
      <c r="O346" s="161"/>
      <c r="P346" s="161"/>
      <c r="Q346" s="161"/>
      <c r="R346" s="161"/>
      <c r="S346" s="161"/>
      <c r="T346" s="167"/>
      <c r="AT346" s="168" t="s">
        <v>156</v>
      </c>
      <c r="AU346" s="168" t="s">
        <v>86</v>
      </c>
      <c r="AV346" s="168" t="s">
        <v>86</v>
      </c>
      <c r="AW346" s="168" t="s">
        <v>100</v>
      </c>
      <c r="AX346" s="168" t="s">
        <v>78</v>
      </c>
      <c r="AY346" s="168" t="s">
        <v>144</v>
      </c>
    </row>
    <row r="347" spans="2:51" s="6" customFormat="1" ht="15.75" customHeight="1">
      <c r="B347" s="169"/>
      <c r="C347" s="170"/>
      <c r="D347" s="162" t="s">
        <v>156</v>
      </c>
      <c r="E347" s="170"/>
      <c r="F347" s="171" t="s">
        <v>403</v>
      </c>
      <c r="G347" s="170"/>
      <c r="H347" s="170"/>
      <c r="J347" s="170"/>
      <c r="K347" s="170"/>
      <c r="L347" s="172"/>
      <c r="M347" s="173"/>
      <c r="N347" s="170"/>
      <c r="O347" s="170"/>
      <c r="P347" s="170"/>
      <c r="Q347" s="170"/>
      <c r="R347" s="170"/>
      <c r="S347" s="170"/>
      <c r="T347" s="174"/>
      <c r="AT347" s="175" t="s">
        <v>156</v>
      </c>
      <c r="AU347" s="175" t="s">
        <v>86</v>
      </c>
      <c r="AV347" s="175" t="s">
        <v>22</v>
      </c>
      <c r="AW347" s="175" t="s">
        <v>100</v>
      </c>
      <c r="AX347" s="175" t="s">
        <v>78</v>
      </c>
      <c r="AY347" s="175" t="s">
        <v>144</v>
      </c>
    </row>
    <row r="348" spans="2:51" s="6" customFormat="1" ht="15.75" customHeight="1">
      <c r="B348" s="160"/>
      <c r="C348" s="161"/>
      <c r="D348" s="162" t="s">
        <v>156</v>
      </c>
      <c r="E348" s="161"/>
      <c r="F348" s="163" t="s">
        <v>404</v>
      </c>
      <c r="G348" s="161"/>
      <c r="H348" s="164">
        <v>28.33</v>
      </c>
      <c r="J348" s="161"/>
      <c r="K348" s="161"/>
      <c r="L348" s="165"/>
      <c r="M348" s="166"/>
      <c r="N348" s="161"/>
      <c r="O348" s="161"/>
      <c r="P348" s="161"/>
      <c r="Q348" s="161"/>
      <c r="R348" s="161"/>
      <c r="S348" s="161"/>
      <c r="T348" s="167"/>
      <c r="AT348" s="168" t="s">
        <v>156</v>
      </c>
      <c r="AU348" s="168" t="s">
        <v>86</v>
      </c>
      <c r="AV348" s="168" t="s">
        <v>86</v>
      </c>
      <c r="AW348" s="168" t="s">
        <v>100</v>
      </c>
      <c r="AX348" s="168" t="s">
        <v>78</v>
      </c>
      <c r="AY348" s="168" t="s">
        <v>144</v>
      </c>
    </row>
    <row r="349" spans="2:51" s="6" customFormat="1" ht="15.75" customHeight="1">
      <c r="B349" s="169"/>
      <c r="C349" s="170"/>
      <c r="D349" s="162" t="s">
        <v>156</v>
      </c>
      <c r="E349" s="170"/>
      <c r="F349" s="171" t="s">
        <v>405</v>
      </c>
      <c r="G349" s="170"/>
      <c r="H349" s="170"/>
      <c r="J349" s="170"/>
      <c r="K349" s="170"/>
      <c r="L349" s="172"/>
      <c r="M349" s="173"/>
      <c r="N349" s="170"/>
      <c r="O349" s="170"/>
      <c r="P349" s="170"/>
      <c r="Q349" s="170"/>
      <c r="R349" s="170"/>
      <c r="S349" s="170"/>
      <c r="T349" s="174"/>
      <c r="AT349" s="175" t="s">
        <v>156</v>
      </c>
      <c r="AU349" s="175" t="s">
        <v>86</v>
      </c>
      <c r="AV349" s="175" t="s">
        <v>22</v>
      </c>
      <c r="AW349" s="175" t="s">
        <v>100</v>
      </c>
      <c r="AX349" s="175" t="s">
        <v>78</v>
      </c>
      <c r="AY349" s="175" t="s">
        <v>144</v>
      </c>
    </row>
    <row r="350" spans="2:51" s="6" customFormat="1" ht="15.75" customHeight="1">
      <c r="B350" s="160"/>
      <c r="C350" s="161"/>
      <c r="D350" s="162" t="s">
        <v>156</v>
      </c>
      <c r="E350" s="161"/>
      <c r="F350" s="163" t="s">
        <v>406</v>
      </c>
      <c r="G350" s="161"/>
      <c r="H350" s="164">
        <v>24.088</v>
      </c>
      <c r="J350" s="161"/>
      <c r="K350" s="161"/>
      <c r="L350" s="165"/>
      <c r="M350" s="166"/>
      <c r="N350" s="161"/>
      <c r="O350" s="161"/>
      <c r="P350" s="161"/>
      <c r="Q350" s="161"/>
      <c r="R350" s="161"/>
      <c r="S350" s="161"/>
      <c r="T350" s="167"/>
      <c r="AT350" s="168" t="s">
        <v>156</v>
      </c>
      <c r="AU350" s="168" t="s">
        <v>86</v>
      </c>
      <c r="AV350" s="168" t="s">
        <v>86</v>
      </c>
      <c r="AW350" s="168" t="s">
        <v>100</v>
      </c>
      <c r="AX350" s="168" t="s">
        <v>78</v>
      </c>
      <c r="AY350" s="168" t="s">
        <v>144</v>
      </c>
    </row>
    <row r="351" spans="2:51" s="6" customFormat="1" ht="15.75" customHeight="1">
      <c r="B351" s="160"/>
      <c r="C351" s="161"/>
      <c r="D351" s="162" t="s">
        <v>156</v>
      </c>
      <c r="E351" s="161"/>
      <c r="F351" s="163" t="s">
        <v>407</v>
      </c>
      <c r="G351" s="161"/>
      <c r="H351" s="164">
        <v>0.74</v>
      </c>
      <c r="J351" s="161"/>
      <c r="K351" s="161"/>
      <c r="L351" s="165"/>
      <c r="M351" s="166"/>
      <c r="N351" s="161"/>
      <c r="O351" s="161"/>
      <c r="P351" s="161"/>
      <c r="Q351" s="161"/>
      <c r="R351" s="161"/>
      <c r="S351" s="161"/>
      <c r="T351" s="167"/>
      <c r="AT351" s="168" t="s">
        <v>156</v>
      </c>
      <c r="AU351" s="168" t="s">
        <v>86</v>
      </c>
      <c r="AV351" s="168" t="s">
        <v>86</v>
      </c>
      <c r="AW351" s="168" t="s">
        <v>100</v>
      </c>
      <c r="AX351" s="168" t="s">
        <v>78</v>
      </c>
      <c r="AY351" s="168" t="s">
        <v>144</v>
      </c>
    </row>
    <row r="352" spans="2:51" s="6" customFormat="1" ht="15.75" customHeight="1">
      <c r="B352" s="169"/>
      <c r="C352" s="170"/>
      <c r="D352" s="162" t="s">
        <v>156</v>
      </c>
      <c r="E352" s="170"/>
      <c r="F352" s="171" t="s">
        <v>408</v>
      </c>
      <c r="G352" s="170"/>
      <c r="H352" s="170"/>
      <c r="J352" s="170"/>
      <c r="K352" s="170"/>
      <c r="L352" s="172"/>
      <c r="M352" s="173"/>
      <c r="N352" s="170"/>
      <c r="O352" s="170"/>
      <c r="P352" s="170"/>
      <c r="Q352" s="170"/>
      <c r="R352" s="170"/>
      <c r="S352" s="170"/>
      <c r="T352" s="174"/>
      <c r="AT352" s="175" t="s">
        <v>156</v>
      </c>
      <c r="AU352" s="175" t="s">
        <v>86</v>
      </c>
      <c r="AV352" s="175" t="s">
        <v>22</v>
      </c>
      <c r="AW352" s="175" t="s">
        <v>100</v>
      </c>
      <c r="AX352" s="175" t="s">
        <v>78</v>
      </c>
      <c r="AY352" s="175" t="s">
        <v>144</v>
      </c>
    </row>
    <row r="353" spans="2:51" s="6" customFormat="1" ht="15.75" customHeight="1">
      <c r="B353" s="160"/>
      <c r="C353" s="161"/>
      <c r="D353" s="162" t="s">
        <v>156</v>
      </c>
      <c r="E353" s="161"/>
      <c r="F353" s="163" t="s">
        <v>409</v>
      </c>
      <c r="G353" s="161"/>
      <c r="H353" s="164">
        <v>32.587</v>
      </c>
      <c r="J353" s="161"/>
      <c r="K353" s="161"/>
      <c r="L353" s="165"/>
      <c r="M353" s="166"/>
      <c r="N353" s="161"/>
      <c r="O353" s="161"/>
      <c r="P353" s="161"/>
      <c r="Q353" s="161"/>
      <c r="R353" s="161"/>
      <c r="S353" s="161"/>
      <c r="T353" s="167"/>
      <c r="AT353" s="168" t="s">
        <v>156</v>
      </c>
      <c r="AU353" s="168" t="s">
        <v>86</v>
      </c>
      <c r="AV353" s="168" t="s">
        <v>86</v>
      </c>
      <c r="AW353" s="168" t="s">
        <v>100</v>
      </c>
      <c r="AX353" s="168" t="s">
        <v>78</v>
      </c>
      <c r="AY353" s="168" t="s">
        <v>144</v>
      </c>
    </row>
    <row r="354" spans="2:51" s="6" customFormat="1" ht="15.75" customHeight="1">
      <c r="B354" s="169"/>
      <c r="C354" s="170"/>
      <c r="D354" s="162" t="s">
        <v>156</v>
      </c>
      <c r="E354" s="170"/>
      <c r="F354" s="171" t="s">
        <v>410</v>
      </c>
      <c r="G354" s="170"/>
      <c r="H354" s="170"/>
      <c r="J354" s="170"/>
      <c r="K354" s="170"/>
      <c r="L354" s="172"/>
      <c r="M354" s="173"/>
      <c r="N354" s="170"/>
      <c r="O354" s="170"/>
      <c r="P354" s="170"/>
      <c r="Q354" s="170"/>
      <c r="R354" s="170"/>
      <c r="S354" s="170"/>
      <c r="T354" s="174"/>
      <c r="AT354" s="175" t="s">
        <v>156</v>
      </c>
      <c r="AU354" s="175" t="s">
        <v>86</v>
      </c>
      <c r="AV354" s="175" t="s">
        <v>22</v>
      </c>
      <c r="AW354" s="175" t="s">
        <v>100</v>
      </c>
      <c r="AX354" s="175" t="s">
        <v>78</v>
      </c>
      <c r="AY354" s="175" t="s">
        <v>144</v>
      </c>
    </row>
    <row r="355" spans="2:51" s="6" customFormat="1" ht="15.75" customHeight="1">
      <c r="B355" s="160"/>
      <c r="C355" s="161"/>
      <c r="D355" s="162" t="s">
        <v>156</v>
      </c>
      <c r="E355" s="161"/>
      <c r="F355" s="163" t="s">
        <v>411</v>
      </c>
      <c r="G355" s="161"/>
      <c r="H355" s="164">
        <v>15.214</v>
      </c>
      <c r="J355" s="161"/>
      <c r="K355" s="161"/>
      <c r="L355" s="165"/>
      <c r="M355" s="166"/>
      <c r="N355" s="161"/>
      <c r="O355" s="161"/>
      <c r="P355" s="161"/>
      <c r="Q355" s="161"/>
      <c r="R355" s="161"/>
      <c r="S355" s="161"/>
      <c r="T355" s="167"/>
      <c r="AT355" s="168" t="s">
        <v>156</v>
      </c>
      <c r="AU355" s="168" t="s">
        <v>86</v>
      </c>
      <c r="AV355" s="168" t="s">
        <v>86</v>
      </c>
      <c r="AW355" s="168" t="s">
        <v>100</v>
      </c>
      <c r="AX355" s="168" t="s">
        <v>78</v>
      </c>
      <c r="AY355" s="168" t="s">
        <v>144</v>
      </c>
    </row>
    <row r="356" spans="2:51" s="6" customFormat="1" ht="15.75" customHeight="1">
      <c r="B356" s="169"/>
      <c r="C356" s="170"/>
      <c r="D356" s="162" t="s">
        <v>156</v>
      </c>
      <c r="E356" s="170"/>
      <c r="F356" s="171" t="s">
        <v>412</v>
      </c>
      <c r="G356" s="170"/>
      <c r="H356" s="170"/>
      <c r="J356" s="170"/>
      <c r="K356" s="170"/>
      <c r="L356" s="172"/>
      <c r="M356" s="173"/>
      <c r="N356" s="170"/>
      <c r="O356" s="170"/>
      <c r="P356" s="170"/>
      <c r="Q356" s="170"/>
      <c r="R356" s="170"/>
      <c r="S356" s="170"/>
      <c r="T356" s="174"/>
      <c r="AT356" s="175" t="s">
        <v>156</v>
      </c>
      <c r="AU356" s="175" t="s">
        <v>86</v>
      </c>
      <c r="AV356" s="175" t="s">
        <v>22</v>
      </c>
      <c r="AW356" s="175" t="s">
        <v>100</v>
      </c>
      <c r="AX356" s="175" t="s">
        <v>78</v>
      </c>
      <c r="AY356" s="175" t="s">
        <v>144</v>
      </c>
    </row>
    <row r="357" spans="2:51" s="6" customFormat="1" ht="15.75" customHeight="1">
      <c r="B357" s="160"/>
      <c r="C357" s="161"/>
      <c r="D357" s="162" t="s">
        <v>156</v>
      </c>
      <c r="E357" s="161"/>
      <c r="F357" s="163" t="s">
        <v>413</v>
      </c>
      <c r="G357" s="161"/>
      <c r="H357" s="164">
        <v>28.645</v>
      </c>
      <c r="J357" s="161"/>
      <c r="K357" s="161"/>
      <c r="L357" s="165"/>
      <c r="M357" s="166"/>
      <c r="N357" s="161"/>
      <c r="O357" s="161"/>
      <c r="P357" s="161"/>
      <c r="Q357" s="161"/>
      <c r="R357" s="161"/>
      <c r="S357" s="161"/>
      <c r="T357" s="167"/>
      <c r="AT357" s="168" t="s">
        <v>156</v>
      </c>
      <c r="AU357" s="168" t="s">
        <v>86</v>
      </c>
      <c r="AV357" s="168" t="s">
        <v>86</v>
      </c>
      <c r="AW357" s="168" t="s">
        <v>100</v>
      </c>
      <c r="AX357" s="168" t="s">
        <v>78</v>
      </c>
      <c r="AY357" s="168" t="s">
        <v>144</v>
      </c>
    </row>
    <row r="358" spans="2:51" s="6" customFormat="1" ht="15.75" customHeight="1">
      <c r="B358" s="169"/>
      <c r="C358" s="170"/>
      <c r="D358" s="162" t="s">
        <v>156</v>
      </c>
      <c r="E358" s="170"/>
      <c r="F358" s="171" t="s">
        <v>414</v>
      </c>
      <c r="G358" s="170"/>
      <c r="H358" s="170"/>
      <c r="J358" s="170"/>
      <c r="K358" s="170"/>
      <c r="L358" s="172"/>
      <c r="M358" s="173"/>
      <c r="N358" s="170"/>
      <c r="O358" s="170"/>
      <c r="P358" s="170"/>
      <c r="Q358" s="170"/>
      <c r="R358" s="170"/>
      <c r="S358" s="170"/>
      <c r="T358" s="174"/>
      <c r="AT358" s="175" t="s">
        <v>156</v>
      </c>
      <c r="AU358" s="175" t="s">
        <v>86</v>
      </c>
      <c r="AV358" s="175" t="s">
        <v>22</v>
      </c>
      <c r="AW358" s="175" t="s">
        <v>100</v>
      </c>
      <c r="AX358" s="175" t="s">
        <v>78</v>
      </c>
      <c r="AY358" s="175" t="s">
        <v>144</v>
      </c>
    </row>
    <row r="359" spans="2:51" s="6" customFormat="1" ht="15.75" customHeight="1">
      <c r="B359" s="160"/>
      <c r="C359" s="161"/>
      <c r="D359" s="162" t="s">
        <v>156</v>
      </c>
      <c r="E359" s="161"/>
      <c r="F359" s="163" t="s">
        <v>415</v>
      </c>
      <c r="G359" s="161"/>
      <c r="H359" s="164">
        <v>22.393</v>
      </c>
      <c r="J359" s="161"/>
      <c r="K359" s="161"/>
      <c r="L359" s="165"/>
      <c r="M359" s="166"/>
      <c r="N359" s="161"/>
      <c r="O359" s="161"/>
      <c r="P359" s="161"/>
      <c r="Q359" s="161"/>
      <c r="R359" s="161"/>
      <c r="S359" s="161"/>
      <c r="T359" s="167"/>
      <c r="AT359" s="168" t="s">
        <v>156</v>
      </c>
      <c r="AU359" s="168" t="s">
        <v>86</v>
      </c>
      <c r="AV359" s="168" t="s">
        <v>86</v>
      </c>
      <c r="AW359" s="168" t="s">
        <v>100</v>
      </c>
      <c r="AX359" s="168" t="s">
        <v>78</v>
      </c>
      <c r="AY359" s="168" t="s">
        <v>144</v>
      </c>
    </row>
    <row r="360" spans="2:51" s="6" customFormat="1" ht="15.75" customHeight="1">
      <c r="B360" s="160"/>
      <c r="C360" s="161"/>
      <c r="D360" s="162" t="s">
        <v>156</v>
      </c>
      <c r="E360" s="161"/>
      <c r="F360" s="163" t="s">
        <v>416</v>
      </c>
      <c r="G360" s="161"/>
      <c r="H360" s="164">
        <v>1.48</v>
      </c>
      <c r="J360" s="161"/>
      <c r="K360" s="161"/>
      <c r="L360" s="165"/>
      <c r="M360" s="166"/>
      <c r="N360" s="161"/>
      <c r="O360" s="161"/>
      <c r="P360" s="161"/>
      <c r="Q360" s="161"/>
      <c r="R360" s="161"/>
      <c r="S360" s="161"/>
      <c r="T360" s="167"/>
      <c r="AT360" s="168" t="s">
        <v>156</v>
      </c>
      <c r="AU360" s="168" t="s">
        <v>86</v>
      </c>
      <c r="AV360" s="168" t="s">
        <v>86</v>
      </c>
      <c r="AW360" s="168" t="s">
        <v>100</v>
      </c>
      <c r="AX360" s="168" t="s">
        <v>78</v>
      </c>
      <c r="AY360" s="168" t="s">
        <v>144</v>
      </c>
    </row>
    <row r="361" spans="2:51" s="6" customFormat="1" ht="15.75" customHeight="1">
      <c r="B361" s="169"/>
      <c r="C361" s="170"/>
      <c r="D361" s="162" t="s">
        <v>156</v>
      </c>
      <c r="E361" s="170"/>
      <c r="F361" s="171" t="s">
        <v>417</v>
      </c>
      <c r="G361" s="170"/>
      <c r="H361" s="170"/>
      <c r="J361" s="170"/>
      <c r="K361" s="170"/>
      <c r="L361" s="172"/>
      <c r="M361" s="173"/>
      <c r="N361" s="170"/>
      <c r="O361" s="170"/>
      <c r="P361" s="170"/>
      <c r="Q361" s="170"/>
      <c r="R361" s="170"/>
      <c r="S361" s="170"/>
      <c r="T361" s="174"/>
      <c r="AT361" s="175" t="s">
        <v>156</v>
      </c>
      <c r="AU361" s="175" t="s">
        <v>86</v>
      </c>
      <c r="AV361" s="175" t="s">
        <v>22</v>
      </c>
      <c r="AW361" s="175" t="s">
        <v>100</v>
      </c>
      <c r="AX361" s="175" t="s">
        <v>78</v>
      </c>
      <c r="AY361" s="175" t="s">
        <v>144</v>
      </c>
    </row>
    <row r="362" spans="2:51" s="6" customFormat="1" ht="15.75" customHeight="1">
      <c r="B362" s="160"/>
      <c r="C362" s="161"/>
      <c r="D362" s="162" t="s">
        <v>156</v>
      </c>
      <c r="E362" s="161"/>
      <c r="F362" s="163" t="s">
        <v>418</v>
      </c>
      <c r="G362" s="161"/>
      <c r="H362" s="164">
        <v>11.09</v>
      </c>
      <c r="J362" s="161"/>
      <c r="K362" s="161"/>
      <c r="L362" s="165"/>
      <c r="M362" s="166"/>
      <c r="N362" s="161"/>
      <c r="O362" s="161"/>
      <c r="P362" s="161"/>
      <c r="Q362" s="161"/>
      <c r="R362" s="161"/>
      <c r="S362" s="161"/>
      <c r="T362" s="167"/>
      <c r="AT362" s="168" t="s">
        <v>156</v>
      </c>
      <c r="AU362" s="168" t="s">
        <v>86</v>
      </c>
      <c r="AV362" s="168" t="s">
        <v>86</v>
      </c>
      <c r="AW362" s="168" t="s">
        <v>100</v>
      </c>
      <c r="AX362" s="168" t="s">
        <v>78</v>
      </c>
      <c r="AY362" s="168" t="s">
        <v>144</v>
      </c>
    </row>
    <row r="363" spans="2:51" s="6" customFormat="1" ht="15.75" customHeight="1">
      <c r="B363" s="169"/>
      <c r="C363" s="170"/>
      <c r="D363" s="162" t="s">
        <v>156</v>
      </c>
      <c r="E363" s="170"/>
      <c r="F363" s="171" t="s">
        <v>419</v>
      </c>
      <c r="G363" s="170"/>
      <c r="H363" s="170"/>
      <c r="J363" s="170"/>
      <c r="K363" s="170"/>
      <c r="L363" s="172"/>
      <c r="M363" s="173"/>
      <c r="N363" s="170"/>
      <c r="O363" s="170"/>
      <c r="P363" s="170"/>
      <c r="Q363" s="170"/>
      <c r="R363" s="170"/>
      <c r="S363" s="170"/>
      <c r="T363" s="174"/>
      <c r="AT363" s="175" t="s">
        <v>156</v>
      </c>
      <c r="AU363" s="175" t="s">
        <v>86</v>
      </c>
      <c r="AV363" s="175" t="s">
        <v>22</v>
      </c>
      <c r="AW363" s="175" t="s">
        <v>100</v>
      </c>
      <c r="AX363" s="175" t="s">
        <v>78</v>
      </c>
      <c r="AY363" s="175" t="s">
        <v>144</v>
      </c>
    </row>
    <row r="364" spans="2:51" s="6" customFormat="1" ht="15.75" customHeight="1">
      <c r="B364" s="160"/>
      <c r="C364" s="161"/>
      <c r="D364" s="162" t="s">
        <v>156</v>
      </c>
      <c r="E364" s="161"/>
      <c r="F364" s="163" t="s">
        <v>420</v>
      </c>
      <c r="G364" s="161"/>
      <c r="H364" s="164">
        <v>11.209</v>
      </c>
      <c r="J364" s="161"/>
      <c r="K364" s="161"/>
      <c r="L364" s="165"/>
      <c r="M364" s="166"/>
      <c r="N364" s="161"/>
      <c r="O364" s="161"/>
      <c r="P364" s="161"/>
      <c r="Q364" s="161"/>
      <c r="R364" s="161"/>
      <c r="S364" s="161"/>
      <c r="T364" s="167"/>
      <c r="AT364" s="168" t="s">
        <v>156</v>
      </c>
      <c r="AU364" s="168" t="s">
        <v>86</v>
      </c>
      <c r="AV364" s="168" t="s">
        <v>86</v>
      </c>
      <c r="AW364" s="168" t="s">
        <v>100</v>
      </c>
      <c r="AX364" s="168" t="s">
        <v>78</v>
      </c>
      <c r="AY364" s="168" t="s">
        <v>144</v>
      </c>
    </row>
    <row r="365" spans="2:51" s="6" customFormat="1" ht="15.75" customHeight="1">
      <c r="B365" s="169"/>
      <c r="C365" s="170"/>
      <c r="D365" s="162" t="s">
        <v>156</v>
      </c>
      <c r="E365" s="170"/>
      <c r="F365" s="171" t="s">
        <v>176</v>
      </c>
      <c r="G365" s="170"/>
      <c r="H365" s="170"/>
      <c r="J365" s="170"/>
      <c r="K365" s="170"/>
      <c r="L365" s="172"/>
      <c r="M365" s="173"/>
      <c r="N365" s="170"/>
      <c r="O365" s="170"/>
      <c r="P365" s="170"/>
      <c r="Q365" s="170"/>
      <c r="R365" s="170"/>
      <c r="S365" s="170"/>
      <c r="T365" s="174"/>
      <c r="AT365" s="175" t="s">
        <v>156</v>
      </c>
      <c r="AU365" s="175" t="s">
        <v>86</v>
      </c>
      <c r="AV365" s="175" t="s">
        <v>22</v>
      </c>
      <c r="AW365" s="175" t="s">
        <v>100</v>
      </c>
      <c r="AX365" s="175" t="s">
        <v>78</v>
      </c>
      <c r="AY365" s="175" t="s">
        <v>144</v>
      </c>
    </row>
    <row r="366" spans="2:51" s="6" customFormat="1" ht="15.75" customHeight="1">
      <c r="B366" s="169"/>
      <c r="C366" s="170"/>
      <c r="D366" s="162" t="s">
        <v>156</v>
      </c>
      <c r="E366" s="170"/>
      <c r="F366" s="171" t="s">
        <v>421</v>
      </c>
      <c r="G366" s="170"/>
      <c r="H366" s="170"/>
      <c r="J366" s="170"/>
      <c r="K366" s="170"/>
      <c r="L366" s="172"/>
      <c r="M366" s="173"/>
      <c r="N366" s="170"/>
      <c r="O366" s="170"/>
      <c r="P366" s="170"/>
      <c r="Q366" s="170"/>
      <c r="R366" s="170"/>
      <c r="S366" s="170"/>
      <c r="T366" s="174"/>
      <c r="AT366" s="175" t="s">
        <v>156</v>
      </c>
      <c r="AU366" s="175" t="s">
        <v>86</v>
      </c>
      <c r="AV366" s="175" t="s">
        <v>22</v>
      </c>
      <c r="AW366" s="175" t="s">
        <v>100</v>
      </c>
      <c r="AX366" s="175" t="s">
        <v>78</v>
      </c>
      <c r="AY366" s="175" t="s">
        <v>144</v>
      </c>
    </row>
    <row r="367" spans="2:51" s="6" customFormat="1" ht="15.75" customHeight="1">
      <c r="B367" s="160"/>
      <c r="C367" s="161"/>
      <c r="D367" s="162" t="s">
        <v>156</v>
      </c>
      <c r="E367" s="161"/>
      <c r="F367" s="163" t="s">
        <v>422</v>
      </c>
      <c r="G367" s="161"/>
      <c r="H367" s="164">
        <v>23.551</v>
      </c>
      <c r="J367" s="161"/>
      <c r="K367" s="161"/>
      <c r="L367" s="165"/>
      <c r="M367" s="166"/>
      <c r="N367" s="161"/>
      <c r="O367" s="161"/>
      <c r="P367" s="161"/>
      <c r="Q367" s="161"/>
      <c r="R367" s="161"/>
      <c r="S367" s="161"/>
      <c r="T367" s="167"/>
      <c r="AT367" s="168" t="s">
        <v>156</v>
      </c>
      <c r="AU367" s="168" t="s">
        <v>86</v>
      </c>
      <c r="AV367" s="168" t="s">
        <v>86</v>
      </c>
      <c r="AW367" s="168" t="s">
        <v>100</v>
      </c>
      <c r="AX367" s="168" t="s">
        <v>78</v>
      </c>
      <c r="AY367" s="168" t="s">
        <v>144</v>
      </c>
    </row>
    <row r="368" spans="2:51" s="6" customFormat="1" ht="15.75" customHeight="1">
      <c r="B368" s="169"/>
      <c r="C368" s="170"/>
      <c r="D368" s="162" t="s">
        <v>156</v>
      </c>
      <c r="E368" s="170"/>
      <c r="F368" s="171" t="s">
        <v>423</v>
      </c>
      <c r="G368" s="170"/>
      <c r="H368" s="170"/>
      <c r="J368" s="170"/>
      <c r="K368" s="170"/>
      <c r="L368" s="172"/>
      <c r="M368" s="173"/>
      <c r="N368" s="170"/>
      <c r="O368" s="170"/>
      <c r="P368" s="170"/>
      <c r="Q368" s="170"/>
      <c r="R368" s="170"/>
      <c r="S368" s="170"/>
      <c r="T368" s="174"/>
      <c r="AT368" s="175" t="s">
        <v>156</v>
      </c>
      <c r="AU368" s="175" t="s">
        <v>86</v>
      </c>
      <c r="AV368" s="175" t="s">
        <v>22</v>
      </c>
      <c r="AW368" s="175" t="s">
        <v>100</v>
      </c>
      <c r="AX368" s="175" t="s">
        <v>78</v>
      </c>
      <c r="AY368" s="175" t="s">
        <v>144</v>
      </c>
    </row>
    <row r="369" spans="2:51" s="6" customFormat="1" ht="15.75" customHeight="1">
      <c r="B369" s="160"/>
      <c r="C369" s="161"/>
      <c r="D369" s="162" t="s">
        <v>156</v>
      </c>
      <c r="E369" s="161"/>
      <c r="F369" s="163" t="s">
        <v>424</v>
      </c>
      <c r="G369" s="161"/>
      <c r="H369" s="164">
        <v>13.684</v>
      </c>
      <c r="J369" s="161"/>
      <c r="K369" s="161"/>
      <c r="L369" s="165"/>
      <c r="M369" s="166"/>
      <c r="N369" s="161"/>
      <c r="O369" s="161"/>
      <c r="P369" s="161"/>
      <c r="Q369" s="161"/>
      <c r="R369" s="161"/>
      <c r="S369" s="161"/>
      <c r="T369" s="167"/>
      <c r="AT369" s="168" t="s">
        <v>156</v>
      </c>
      <c r="AU369" s="168" t="s">
        <v>86</v>
      </c>
      <c r="AV369" s="168" t="s">
        <v>86</v>
      </c>
      <c r="AW369" s="168" t="s">
        <v>100</v>
      </c>
      <c r="AX369" s="168" t="s">
        <v>78</v>
      </c>
      <c r="AY369" s="168" t="s">
        <v>144</v>
      </c>
    </row>
    <row r="370" spans="2:51" s="6" customFormat="1" ht="15.75" customHeight="1">
      <c r="B370" s="169"/>
      <c r="C370" s="170"/>
      <c r="D370" s="162" t="s">
        <v>156</v>
      </c>
      <c r="E370" s="170"/>
      <c r="F370" s="171" t="s">
        <v>425</v>
      </c>
      <c r="G370" s="170"/>
      <c r="H370" s="170"/>
      <c r="J370" s="170"/>
      <c r="K370" s="170"/>
      <c r="L370" s="172"/>
      <c r="M370" s="173"/>
      <c r="N370" s="170"/>
      <c r="O370" s="170"/>
      <c r="P370" s="170"/>
      <c r="Q370" s="170"/>
      <c r="R370" s="170"/>
      <c r="S370" s="170"/>
      <c r="T370" s="174"/>
      <c r="AT370" s="175" t="s">
        <v>156</v>
      </c>
      <c r="AU370" s="175" t="s">
        <v>86</v>
      </c>
      <c r="AV370" s="175" t="s">
        <v>22</v>
      </c>
      <c r="AW370" s="175" t="s">
        <v>100</v>
      </c>
      <c r="AX370" s="175" t="s">
        <v>78</v>
      </c>
      <c r="AY370" s="175" t="s">
        <v>144</v>
      </c>
    </row>
    <row r="371" spans="2:51" s="6" customFormat="1" ht="15.75" customHeight="1">
      <c r="B371" s="160"/>
      <c r="C371" s="161"/>
      <c r="D371" s="162" t="s">
        <v>156</v>
      </c>
      <c r="E371" s="161"/>
      <c r="F371" s="163" t="s">
        <v>398</v>
      </c>
      <c r="G371" s="161"/>
      <c r="H371" s="164">
        <v>13.174</v>
      </c>
      <c r="J371" s="161"/>
      <c r="K371" s="161"/>
      <c r="L371" s="165"/>
      <c r="M371" s="166"/>
      <c r="N371" s="161"/>
      <c r="O371" s="161"/>
      <c r="P371" s="161"/>
      <c r="Q371" s="161"/>
      <c r="R371" s="161"/>
      <c r="S371" s="161"/>
      <c r="T371" s="167"/>
      <c r="AT371" s="168" t="s">
        <v>156</v>
      </c>
      <c r="AU371" s="168" t="s">
        <v>86</v>
      </c>
      <c r="AV371" s="168" t="s">
        <v>86</v>
      </c>
      <c r="AW371" s="168" t="s">
        <v>100</v>
      </c>
      <c r="AX371" s="168" t="s">
        <v>78</v>
      </c>
      <c r="AY371" s="168" t="s">
        <v>144</v>
      </c>
    </row>
    <row r="372" spans="2:51" s="6" customFormat="1" ht="15.75" customHeight="1">
      <c r="B372" s="169"/>
      <c r="C372" s="170"/>
      <c r="D372" s="162" t="s">
        <v>156</v>
      </c>
      <c r="E372" s="170"/>
      <c r="F372" s="171" t="s">
        <v>426</v>
      </c>
      <c r="G372" s="170"/>
      <c r="H372" s="170"/>
      <c r="J372" s="170"/>
      <c r="K372" s="170"/>
      <c r="L372" s="172"/>
      <c r="M372" s="173"/>
      <c r="N372" s="170"/>
      <c r="O372" s="170"/>
      <c r="P372" s="170"/>
      <c r="Q372" s="170"/>
      <c r="R372" s="170"/>
      <c r="S372" s="170"/>
      <c r="T372" s="174"/>
      <c r="AT372" s="175" t="s">
        <v>156</v>
      </c>
      <c r="AU372" s="175" t="s">
        <v>86</v>
      </c>
      <c r="AV372" s="175" t="s">
        <v>22</v>
      </c>
      <c r="AW372" s="175" t="s">
        <v>100</v>
      </c>
      <c r="AX372" s="175" t="s">
        <v>78</v>
      </c>
      <c r="AY372" s="175" t="s">
        <v>144</v>
      </c>
    </row>
    <row r="373" spans="2:51" s="6" customFormat="1" ht="15.75" customHeight="1">
      <c r="B373" s="160"/>
      <c r="C373" s="161"/>
      <c r="D373" s="162" t="s">
        <v>156</v>
      </c>
      <c r="E373" s="161"/>
      <c r="F373" s="163" t="s">
        <v>427</v>
      </c>
      <c r="G373" s="161"/>
      <c r="H373" s="164">
        <v>11.048</v>
      </c>
      <c r="J373" s="161"/>
      <c r="K373" s="161"/>
      <c r="L373" s="165"/>
      <c r="M373" s="166"/>
      <c r="N373" s="161"/>
      <c r="O373" s="161"/>
      <c r="P373" s="161"/>
      <c r="Q373" s="161"/>
      <c r="R373" s="161"/>
      <c r="S373" s="161"/>
      <c r="T373" s="167"/>
      <c r="AT373" s="168" t="s">
        <v>156</v>
      </c>
      <c r="AU373" s="168" t="s">
        <v>86</v>
      </c>
      <c r="AV373" s="168" t="s">
        <v>86</v>
      </c>
      <c r="AW373" s="168" t="s">
        <v>100</v>
      </c>
      <c r="AX373" s="168" t="s">
        <v>78</v>
      </c>
      <c r="AY373" s="168" t="s">
        <v>144</v>
      </c>
    </row>
    <row r="374" spans="2:51" s="6" customFormat="1" ht="15.75" customHeight="1">
      <c r="B374" s="169"/>
      <c r="C374" s="170"/>
      <c r="D374" s="162" t="s">
        <v>156</v>
      </c>
      <c r="E374" s="170"/>
      <c r="F374" s="171" t="s">
        <v>428</v>
      </c>
      <c r="G374" s="170"/>
      <c r="H374" s="170"/>
      <c r="J374" s="170"/>
      <c r="K374" s="170"/>
      <c r="L374" s="172"/>
      <c r="M374" s="173"/>
      <c r="N374" s="170"/>
      <c r="O374" s="170"/>
      <c r="P374" s="170"/>
      <c r="Q374" s="170"/>
      <c r="R374" s="170"/>
      <c r="S374" s="170"/>
      <c r="T374" s="174"/>
      <c r="AT374" s="175" t="s">
        <v>156</v>
      </c>
      <c r="AU374" s="175" t="s">
        <v>86</v>
      </c>
      <c r="AV374" s="175" t="s">
        <v>22</v>
      </c>
      <c r="AW374" s="175" t="s">
        <v>100</v>
      </c>
      <c r="AX374" s="175" t="s">
        <v>78</v>
      </c>
      <c r="AY374" s="175" t="s">
        <v>144</v>
      </c>
    </row>
    <row r="375" spans="2:51" s="6" customFormat="1" ht="15.75" customHeight="1">
      <c r="B375" s="160"/>
      <c r="C375" s="161"/>
      <c r="D375" s="162" t="s">
        <v>156</v>
      </c>
      <c r="E375" s="161"/>
      <c r="F375" s="163" t="s">
        <v>429</v>
      </c>
      <c r="G375" s="161"/>
      <c r="H375" s="164">
        <v>14.194</v>
      </c>
      <c r="J375" s="161"/>
      <c r="K375" s="161"/>
      <c r="L375" s="165"/>
      <c r="M375" s="166"/>
      <c r="N375" s="161"/>
      <c r="O375" s="161"/>
      <c r="P375" s="161"/>
      <c r="Q375" s="161"/>
      <c r="R375" s="161"/>
      <c r="S375" s="161"/>
      <c r="T375" s="167"/>
      <c r="AT375" s="168" t="s">
        <v>156</v>
      </c>
      <c r="AU375" s="168" t="s">
        <v>86</v>
      </c>
      <c r="AV375" s="168" t="s">
        <v>86</v>
      </c>
      <c r="AW375" s="168" t="s">
        <v>100</v>
      </c>
      <c r="AX375" s="168" t="s">
        <v>78</v>
      </c>
      <c r="AY375" s="168" t="s">
        <v>144</v>
      </c>
    </row>
    <row r="376" spans="2:51" s="6" customFormat="1" ht="15.75" customHeight="1">
      <c r="B376" s="169"/>
      <c r="C376" s="170"/>
      <c r="D376" s="162" t="s">
        <v>156</v>
      </c>
      <c r="E376" s="170"/>
      <c r="F376" s="171" t="s">
        <v>430</v>
      </c>
      <c r="G376" s="170"/>
      <c r="H376" s="170"/>
      <c r="J376" s="170"/>
      <c r="K376" s="170"/>
      <c r="L376" s="172"/>
      <c r="M376" s="173"/>
      <c r="N376" s="170"/>
      <c r="O376" s="170"/>
      <c r="P376" s="170"/>
      <c r="Q376" s="170"/>
      <c r="R376" s="170"/>
      <c r="S376" s="170"/>
      <c r="T376" s="174"/>
      <c r="AT376" s="175" t="s">
        <v>156</v>
      </c>
      <c r="AU376" s="175" t="s">
        <v>86</v>
      </c>
      <c r="AV376" s="175" t="s">
        <v>22</v>
      </c>
      <c r="AW376" s="175" t="s">
        <v>100</v>
      </c>
      <c r="AX376" s="175" t="s">
        <v>78</v>
      </c>
      <c r="AY376" s="175" t="s">
        <v>144</v>
      </c>
    </row>
    <row r="377" spans="2:51" s="6" customFormat="1" ht="15.75" customHeight="1">
      <c r="B377" s="160"/>
      <c r="C377" s="161"/>
      <c r="D377" s="162" t="s">
        <v>156</v>
      </c>
      <c r="E377" s="161"/>
      <c r="F377" s="163" t="s">
        <v>431</v>
      </c>
      <c r="G377" s="161"/>
      <c r="H377" s="164">
        <v>27.86</v>
      </c>
      <c r="J377" s="161"/>
      <c r="K377" s="161"/>
      <c r="L377" s="165"/>
      <c r="M377" s="166"/>
      <c r="N377" s="161"/>
      <c r="O377" s="161"/>
      <c r="P377" s="161"/>
      <c r="Q377" s="161"/>
      <c r="R377" s="161"/>
      <c r="S377" s="161"/>
      <c r="T377" s="167"/>
      <c r="AT377" s="168" t="s">
        <v>156</v>
      </c>
      <c r="AU377" s="168" t="s">
        <v>86</v>
      </c>
      <c r="AV377" s="168" t="s">
        <v>86</v>
      </c>
      <c r="AW377" s="168" t="s">
        <v>100</v>
      </c>
      <c r="AX377" s="168" t="s">
        <v>78</v>
      </c>
      <c r="AY377" s="168" t="s">
        <v>144</v>
      </c>
    </row>
    <row r="378" spans="2:51" s="6" customFormat="1" ht="15.75" customHeight="1">
      <c r="B378" s="169"/>
      <c r="C378" s="170"/>
      <c r="D378" s="162" t="s">
        <v>156</v>
      </c>
      <c r="E378" s="170"/>
      <c r="F378" s="171" t="s">
        <v>432</v>
      </c>
      <c r="G378" s="170"/>
      <c r="H378" s="170"/>
      <c r="J378" s="170"/>
      <c r="K378" s="170"/>
      <c r="L378" s="172"/>
      <c r="M378" s="173"/>
      <c r="N378" s="170"/>
      <c r="O378" s="170"/>
      <c r="P378" s="170"/>
      <c r="Q378" s="170"/>
      <c r="R378" s="170"/>
      <c r="S378" s="170"/>
      <c r="T378" s="174"/>
      <c r="AT378" s="175" t="s">
        <v>156</v>
      </c>
      <c r="AU378" s="175" t="s">
        <v>86</v>
      </c>
      <c r="AV378" s="175" t="s">
        <v>22</v>
      </c>
      <c r="AW378" s="175" t="s">
        <v>100</v>
      </c>
      <c r="AX378" s="175" t="s">
        <v>78</v>
      </c>
      <c r="AY378" s="175" t="s">
        <v>144</v>
      </c>
    </row>
    <row r="379" spans="2:51" s="6" customFormat="1" ht="15.75" customHeight="1">
      <c r="B379" s="160"/>
      <c r="C379" s="161"/>
      <c r="D379" s="162" t="s">
        <v>156</v>
      </c>
      <c r="E379" s="161"/>
      <c r="F379" s="163" t="s">
        <v>433</v>
      </c>
      <c r="G379" s="161"/>
      <c r="H379" s="164">
        <v>28.876</v>
      </c>
      <c r="J379" s="161"/>
      <c r="K379" s="161"/>
      <c r="L379" s="165"/>
      <c r="M379" s="166"/>
      <c r="N379" s="161"/>
      <c r="O379" s="161"/>
      <c r="P379" s="161"/>
      <c r="Q379" s="161"/>
      <c r="R379" s="161"/>
      <c r="S379" s="161"/>
      <c r="T379" s="167"/>
      <c r="AT379" s="168" t="s">
        <v>156</v>
      </c>
      <c r="AU379" s="168" t="s">
        <v>86</v>
      </c>
      <c r="AV379" s="168" t="s">
        <v>86</v>
      </c>
      <c r="AW379" s="168" t="s">
        <v>100</v>
      </c>
      <c r="AX379" s="168" t="s">
        <v>78</v>
      </c>
      <c r="AY379" s="168" t="s">
        <v>144</v>
      </c>
    </row>
    <row r="380" spans="2:51" s="6" customFormat="1" ht="15.75" customHeight="1">
      <c r="B380" s="160"/>
      <c r="C380" s="161"/>
      <c r="D380" s="162" t="s">
        <v>156</v>
      </c>
      <c r="E380" s="161"/>
      <c r="F380" s="163" t="s">
        <v>407</v>
      </c>
      <c r="G380" s="161"/>
      <c r="H380" s="164">
        <v>0.74</v>
      </c>
      <c r="J380" s="161"/>
      <c r="K380" s="161"/>
      <c r="L380" s="165"/>
      <c r="M380" s="166"/>
      <c r="N380" s="161"/>
      <c r="O380" s="161"/>
      <c r="P380" s="161"/>
      <c r="Q380" s="161"/>
      <c r="R380" s="161"/>
      <c r="S380" s="161"/>
      <c r="T380" s="167"/>
      <c r="AT380" s="168" t="s">
        <v>156</v>
      </c>
      <c r="AU380" s="168" t="s">
        <v>86</v>
      </c>
      <c r="AV380" s="168" t="s">
        <v>86</v>
      </c>
      <c r="AW380" s="168" t="s">
        <v>100</v>
      </c>
      <c r="AX380" s="168" t="s">
        <v>78</v>
      </c>
      <c r="AY380" s="168" t="s">
        <v>144</v>
      </c>
    </row>
    <row r="381" spans="2:51" s="6" customFormat="1" ht="15.75" customHeight="1">
      <c r="B381" s="169"/>
      <c r="C381" s="170"/>
      <c r="D381" s="162" t="s">
        <v>156</v>
      </c>
      <c r="E381" s="170"/>
      <c r="F381" s="171" t="s">
        <v>434</v>
      </c>
      <c r="G381" s="170"/>
      <c r="H381" s="170"/>
      <c r="J381" s="170"/>
      <c r="K381" s="170"/>
      <c r="L381" s="172"/>
      <c r="M381" s="173"/>
      <c r="N381" s="170"/>
      <c r="O381" s="170"/>
      <c r="P381" s="170"/>
      <c r="Q381" s="170"/>
      <c r="R381" s="170"/>
      <c r="S381" s="170"/>
      <c r="T381" s="174"/>
      <c r="AT381" s="175" t="s">
        <v>156</v>
      </c>
      <c r="AU381" s="175" t="s">
        <v>86</v>
      </c>
      <c r="AV381" s="175" t="s">
        <v>22</v>
      </c>
      <c r="AW381" s="175" t="s">
        <v>100</v>
      </c>
      <c r="AX381" s="175" t="s">
        <v>78</v>
      </c>
      <c r="AY381" s="175" t="s">
        <v>144</v>
      </c>
    </row>
    <row r="382" spans="2:51" s="6" customFormat="1" ht="15.75" customHeight="1">
      <c r="B382" s="160"/>
      <c r="C382" s="161"/>
      <c r="D382" s="162" t="s">
        <v>156</v>
      </c>
      <c r="E382" s="161"/>
      <c r="F382" s="163" t="s">
        <v>435</v>
      </c>
      <c r="G382" s="161"/>
      <c r="H382" s="164">
        <v>38.842</v>
      </c>
      <c r="J382" s="161"/>
      <c r="K382" s="161"/>
      <c r="L382" s="165"/>
      <c r="M382" s="166"/>
      <c r="N382" s="161"/>
      <c r="O382" s="161"/>
      <c r="P382" s="161"/>
      <c r="Q382" s="161"/>
      <c r="R382" s="161"/>
      <c r="S382" s="161"/>
      <c r="T382" s="167"/>
      <c r="AT382" s="168" t="s">
        <v>156</v>
      </c>
      <c r="AU382" s="168" t="s">
        <v>86</v>
      </c>
      <c r="AV382" s="168" t="s">
        <v>86</v>
      </c>
      <c r="AW382" s="168" t="s">
        <v>100</v>
      </c>
      <c r="AX382" s="168" t="s">
        <v>78</v>
      </c>
      <c r="AY382" s="168" t="s">
        <v>144</v>
      </c>
    </row>
    <row r="383" spans="2:51" s="6" customFormat="1" ht="15.75" customHeight="1">
      <c r="B383" s="169"/>
      <c r="C383" s="170"/>
      <c r="D383" s="162" t="s">
        <v>156</v>
      </c>
      <c r="E383" s="170"/>
      <c r="F383" s="171" t="s">
        <v>436</v>
      </c>
      <c r="G383" s="170"/>
      <c r="H383" s="170"/>
      <c r="J383" s="170"/>
      <c r="K383" s="170"/>
      <c r="L383" s="172"/>
      <c r="M383" s="173"/>
      <c r="N383" s="170"/>
      <c r="O383" s="170"/>
      <c r="P383" s="170"/>
      <c r="Q383" s="170"/>
      <c r="R383" s="170"/>
      <c r="S383" s="170"/>
      <c r="T383" s="174"/>
      <c r="AT383" s="175" t="s">
        <v>156</v>
      </c>
      <c r="AU383" s="175" t="s">
        <v>86</v>
      </c>
      <c r="AV383" s="175" t="s">
        <v>22</v>
      </c>
      <c r="AW383" s="175" t="s">
        <v>100</v>
      </c>
      <c r="AX383" s="175" t="s">
        <v>78</v>
      </c>
      <c r="AY383" s="175" t="s">
        <v>144</v>
      </c>
    </row>
    <row r="384" spans="2:51" s="6" customFormat="1" ht="15.75" customHeight="1">
      <c r="B384" s="160"/>
      <c r="C384" s="161"/>
      <c r="D384" s="162" t="s">
        <v>156</v>
      </c>
      <c r="E384" s="161"/>
      <c r="F384" s="163" t="s">
        <v>411</v>
      </c>
      <c r="G384" s="161"/>
      <c r="H384" s="164">
        <v>15.214</v>
      </c>
      <c r="J384" s="161"/>
      <c r="K384" s="161"/>
      <c r="L384" s="165"/>
      <c r="M384" s="166"/>
      <c r="N384" s="161"/>
      <c r="O384" s="161"/>
      <c r="P384" s="161"/>
      <c r="Q384" s="161"/>
      <c r="R384" s="161"/>
      <c r="S384" s="161"/>
      <c r="T384" s="167"/>
      <c r="AT384" s="168" t="s">
        <v>156</v>
      </c>
      <c r="AU384" s="168" t="s">
        <v>86</v>
      </c>
      <c r="AV384" s="168" t="s">
        <v>86</v>
      </c>
      <c r="AW384" s="168" t="s">
        <v>100</v>
      </c>
      <c r="AX384" s="168" t="s">
        <v>78</v>
      </c>
      <c r="AY384" s="168" t="s">
        <v>144</v>
      </c>
    </row>
    <row r="385" spans="2:51" s="6" customFormat="1" ht="15.75" customHeight="1">
      <c r="B385" s="169"/>
      <c r="C385" s="170"/>
      <c r="D385" s="162" t="s">
        <v>156</v>
      </c>
      <c r="E385" s="170"/>
      <c r="F385" s="171" t="s">
        <v>437</v>
      </c>
      <c r="G385" s="170"/>
      <c r="H385" s="170"/>
      <c r="J385" s="170"/>
      <c r="K385" s="170"/>
      <c r="L385" s="172"/>
      <c r="M385" s="173"/>
      <c r="N385" s="170"/>
      <c r="O385" s="170"/>
      <c r="P385" s="170"/>
      <c r="Q385" s="170"/>
      <c r="R385" s="170"/>
      <c r="S385" s="170"/>
      <c r="T385" s="174"/>
      <c r="AT385" s="175" t="s">
        <v>156</v>
      </c>
      <c r="AU385" s="175" t="s">
        <v>86</v>
      </c>
      <c r="AV385" s="175" t="s">
        <v>22</v>
      </c>
      <c r="AW385" s="175" t="s">
        <v>100</v>
      </c>
      <c r="AX385" s="175" t="s">
        <v>78</v>
      </c>
      <c r="AY385" s="175" t="s">
        <v>144</v>
      </c>
    </row>
    <row r="386" spans="2:51" s="6" customFormat="1" ht="15.75" customHeight="1">
      <c r="B386" s="160"/>
      <c r="C386" s="161"/>
      <c r="D386" s="162" t="s">
        <v>156</v>
      </c>
      <c r="E386" s="161"/>
      <c r="F386" s="163" t="s">
        <v>438</v>
      </c>
      <c r="G386" s="161"/>
      <c r="H386" s="164">
        <v>30.942</v>
      </c>
      <c r="J386" s="161"/>
      <c r="K386" s="161"/>
      <c r="L386" s="165"/>
      <c r="M386" s="166"/>
      <c r="N386" s="161"/>
      <c r="O386" s="161"/>
      <c r="P386" s="161"/>
      <c r="Q386" s="161"/>
      <c r="R386" s="161"/>
      <c r="S386" s="161"/>
      <c r="T386" s="167"/>
      <c r="AT386" s="168" t="s">
        <v>156</v>
      </c>
      <c r="AU386" s="168" t="s">
        <v>86</v>
      </c>
      <c r="AV386" s="168" t="s">
        <v>86</v>
      </c>
      <c r="AW386" s="168" t="s">
        <v>100</v>
      </c>
      <c r="AX386" s="168" t="s">
        <v>78</v>
      </c>
      <c r="AY386" s="168" t="s">
        <v>144</v>
      </c>
    </row>
    <row r="387" spans="2:51" s="6" customFormat="1" ht="15.75" customHeight="1">
      <c r="B387" s="160"/>
      <c r="C387" s="161"/>
      <c r="D387" s="162" t="s">
        <v>156</v>
      </c>
      <c r="E387" s="161"/>
      <c r="F387" s="163" t="s">
        <v>407</v>
      </c>
      <c r="G387" s="161"/>
      <c r="H387" s="164">
        <v>0.74</v>
      </c>
      <c r="J387" s="161"/>
      <c r="K387" s="161"/>
      <c r="L387" s="165"/>
      <c r="M387" s="166"/>
      <c r="N387" s="161"/>
      <c r="O387" s="161"/>
      <c r="P387" s="161"/>
      <c r="Q387" s="161"/>
      <c r="R387" s="161"/>
      <c r="S387" s="161"/>
      <c r="T387" s="167"/>
      <c r="AT387" s="168" t="s">
        <v>156</v>
      </c>
      <c r="AU387" s="168" t="s">
        <v>86</v>
      </c>
      <c r="AV387" s="168" t="s">
        <v>86</v>
      </c>
      <c r="AW387" s="168" t="s">
        <v>100</v>
      </c>
      <c r="AX387" s="168" t="s">
        <v>78</v>
      </c>
      <c r="AY387" s="168" t="s">
        <v>144</v>
      </c>
    </row>
    <row r="388" spans="2:51" s="6" customFormat="1" ht="15.75" customHeight="1">
      <c r="B388" s="169"/>
      <c r="C388" s="170"/>
      <c r="D388" s="162" t="s">
        <v>156</v>
      </c>
      <c r="E388" s="170"/>
      <c r="F388" s="171" t="s">
        <v>439</v>
      </c>
      <c r="G388" s="170"/>
      <c r="H388" s="170"/>
      <c r="J388" s="170"/>
      <c r="K388" s="170"/>
      <c r="L388" s="172"/>
      <c r="M388" s="173"/>
      <c r="N388" s="170"/>
      <c r="O388" s="170"/>
      <c r="P388" s="170"/>
      <c r="Q388" s="170"/>
      <c r="R388" s="170"/>
      <c r="S388" s="170"/>
      <c r="T388" s="174"/>
      <c r="AT388" s="175" t="s">
        <v>156</v>
      </c>
      <c r="AU388" s="175" t="s">
        <v>86</v>
      </c>
      <c r="AV388" s="175" t="s">
        <v>22</v>
      </c>
      <c r="AW388" s="175" t="s">
        <v>100</v>
      </c>
      <c r="AX388" s="175" t="s">
        <v>78</v>
      </c>
      <c r="AY388" s="175" t="s">
        <v>144</v>
      </c>
    </row>
    <row r="389" spans="2:51" s="6" customFormat="1" ht="15.75" customHeight="1">
      <c r="B389" s="160"/>
      <c r="C389" s="161"/>
      <c r="D389" s="162" t="s">
        <v>156</v>
      </c>
      <c r="E389" s="161"/>
      <c r="F389" s="163" t="s">
        <v>440</v>
      </c>
      <c r="G389" s="161"/>
      <c r="H389" s="164">
        <v>28.94</v>
      </c>
      <c r="J389" s="161"/>
      <c r="K389" s="161"/>
      <c r="L389" s="165"/>
      <c r="M389" s="166"/>
      <c r="N389" s="161"/>
      <c r="O389" s="161"/>
      <c r="P389" s="161"/>
      <c r="Q389" s="161"/>
      <c r="R389" s="161"/>
      <c r="S389" s="161"/>
      <c r="T389" s="167"/>
      <c r="AT389" s="168" t="s">
        <v>156</v>
      </c>
      <c r="AU389" s="168" t="s">
        <v>86</v>
      </c>
      <c r="AV389" s="168" t="s">
        <v>86</v>
      </c>
      <c r="AW389" s="168" t="s">
        <v>100</v>
      </c>
      <c r="AX389" s="168" t="s">
        <v>78</v>
      </c>
      <c r="AY389" s="168" t="s">
        <v>144</v>
      </c>
    </row>
    <row r="390" spans="2:51" s="6" customFormat="1" ht="15.75" customHeight="1">
      <c r="B390" s="160"/>
      <c r="C390" s="161"/>
      <c r="D390" s="162" t="s">
        <v>156</v>
      </c>
      <c r="E390" s="161"/>
      <c r="F390" s="163" t="s">
        <v>407</v>
      </c>
      <c r="G390" s="161"/>
      <c r="H390" s="164">
        <v>0.74</v>
      </c>
      <c r="J390" s="161"/>
      <c r="K390" s="161"/>
      <c r="L390" s="165"/>
      <c r="M390" s="166"/>
      <c r="N390" s="161"/>
      <c r="O390" s="161"/>
      <c r="P390" s="161"/>
      <c r="Q390" s="161"/>
      <c r="R390" s="161"/>
      <c r="S390" s="161"/>
      <c r="T390" s="167"/>
      <c r="AT390" s="168" t="s">
        <v>156</v>
      </c>
      <c r="AU390" s="168" t="s">
        <v>86</v>
      </c>
      <c r="AV390" s="168" t="s">
        <v>86</v>
      </c>
      <c r="AW390" s="168" t="s">
        <v>100</v>
      </c>
      <c r="AX390" s="168" t="s">
        <v>78</v>
      </c>
      <c r="AY390" s="168" t="s">
        <v>144</v>
      </c>
    </row>
    <row r="391" spans="2:51" s="6" customFormat="1" ht="15.75" customHeight="1">
      <c r="B391" s="169"/>
      <c r="C391" s="170"/>
      <c r="D391" s="162" t="s">
        <v>156</v>
      </c>
      <c r="E391" s="170"/>
      <c r="F391" s="171" t="s">
        <v>441</v>
      </c>
      <c r="G391" s="170"/>
      <c r="H391" s="170"/>
      <c r="J391" s="170"/>
      <c r="K391" s="170"/>
      <c r="L391" s="172"/>
      <c r="M391" s="173"/>
      <c r="N391" s="170"/>
      <c r="O391" s="170"/>
      <c r="P391" s="170"/>
      <c r="Q391" s="170"/>
      <c r="R391" s="170"/>
      <c r="S391" s="170"/>
      <c r="T391" s="174"/>
      <c r="AT391" s="175" t="s">
        <v>156</v>
      </c>
      <c r="AU391" s="175" t="s">
        <v>86</v>
      </c>
      <c r="AV391" s="175" t="s">
        <v>22</v>
      </c>
      <c r="AW391" s="175" t="s">
        <v>100</v>
      </c>
      <c r="AX391" s="175" t="s">
        <v>78</v>
      </c>
      <c r="AY391" s="175" t="s">
        <v>144</v>
      </c>
    </row>
    <row r="392" spans="2:51" s="6" customFormat="1" ht="15.75" customHeight="1">
      <c r="B392" s="160"/>
      <c r="C392" s="161"/>
      <c r="D392" s="162" t="s">
        <v>156</v>
      </c>
      <c r="E392" s="161"/>
      <c r="F392" s="163" t="s">
        <v>442</v>
      </c>
      <c r="G392" s="161"/>
      <c r="H392" s="164">
        <v>12.027</v>
      </c>
      <c r="J392" s="161"/>
      <c r="K392" s="161"/>
      <c r="L392" s="165"/>
      <c r="M392" s="166"/>
      <c r="N392" s="161"/>
      <c r="O392" s="161"/>
      <c r="P392" s="161"/>
      <c r="Q392" s="161"/>
      <c r="R392" s="161"/>
      <c r="S392" s="161"/>
      <c r="T392" s="167"/>
      <c r="AT392" s="168" t="s">
        <v>156</v>
      </c>
      <c r="AU392" s="168" t="s">
        <v>86</v>
      </c>
      <c r="AV392" s="168" t="s">
        <v>86</v>
      </c>
      <c r="AW392" s="168" t="s">
        <v>100</v>
      </c>
      <c r="AX392" s="168" t="s">
        <v>78</v>
      </c>
      <c r="AY392" s="168" t="s">
        <v>144</v>
      </c>
    </row>
    <row r="393" spans="2:51" s="6" customFormat="1" ht="15.75" customHeight="1">
      <c r="B393" s="169"/>
      <c r="C393" s="170"/>
      <c r="D393" s="162" t="s">
        <v>156</v>
      </c>
      <c r="E393" s="170"/>
      <c r="F393" s="171" t="s">
        <v>443</v>
      </c>
      <c r="G393" s="170"/>
      <c r="H393" s="170"/>
      <c r="J393" s="170"/>
      <c r="K393" s="170"/>
      <c r="L393" s="172"/>
      <c r="M393" s="173"/>
      <c r="N393" s="170"/>
      <c r="O393" s="170"/>
      <c r="P393" s="170"/>
      <c r="Q393" s="170"/>
      <c r="R393" s="170"/>
      <c r="S393" s="170"/>
      <c r="T393" s="174"/>
      <c r="AT393" s="175" t="s">
        <v>156</v>
      </c>
      <c r="AU393" s="175" t="s">
        <v>86</v>
      </c>
      <c r="AV393" s="175" t="s">
        <v>22</v>
      </c>
      <c r="AW393" s="175" t="s">
        <v>100</v>
      </c>
      <c r="AX393" s="175" t="s">
        <v>78</v>
      </c>
      <c r="AY393" s="175" t="s">
        <v>144</v>
      </c>
    </row>
    <row r="394" spans="2:51" s="6" customFormat="1" ht="15.75" customHeight="1">
      <c r="B394" s="160"/>
      <c r="C394" s="161"/>
      <c r="D394" s="162" t="s">
        <v>156</v>
      </c>
      <c r="E394" s="161"/>
      <c r="F394" s="163" t="s">
        <v>444</v>
      </c>
      <c r="G394" s="161"/>
      <c r="H394" s="164">
        <v>12.154</v>
      </c>
      <c r="J394" s="161"/>
      <c r="K394" s="161"/>
      <c r="L394" s="165"/>
      <c r="M394" s="166"/>
      <c r="N394" s="161"/>
      <c r="O394" s="161"/>
      <c r="P394" s="161"/>
      <c r="Q394" s="161"/>
      <c r="R394" s="161"/>
      <c r="S394" s="161"/>
      <c r="T394" s="167"/>
      <c r="AT394" s="168" t="s">
        <v>156</v>
      </c>
      <c r="AU394" s="168" t="s">
        <v>86</v>
      </c>
      <c r="AV394" s="168" t="s">
        <v>86</v>
      </c>
      <c r="AW394" s="168" t="s">
        <v>100</v>
      </c>
      <c r="AX394" s="168" t="s">
        <v>78</v>
      </c>
      <c r="AY394" s="168" t="s">
        <v>144</v>
      </c>
    </row>
    <row r="395" spans="2:51" s="6" customFormat="1" ht="15.75" customHeight="1">
      <c r="B395" s="169"/>
      <c r="C395" s="170"/>
      <c r="D395" s="162" t="s">
        <v>156</v>
      </c>
      <c r="E395" s="170"/>
      <c r="F395" s="171" t="s">
        <v>178</v>
      </c>
      <c r="G395" s="170"/>
      <c r="H395" s="170"/>
      <c r="J395" s="170"/>
      <c r="K395" s="170"/>
      <c r="L395" s="172"/>
      <c r="M395" s="173"/>
      <c r="N395" s="170"/>
      <c r="O395" s="170"/>
      <c r="P395" s="170"/>
      <c r="Q395" s="170"/>
      <c r="R395" s="170"/>
      <c r="S395" s="170"/>
      <c r="T395" s="174"/>
      <c r="AT395" s="175" t="s">
        <v>156</v>
      </c>
      <c r="AU395" s="175" t="s">
        <v>86</v>
      </c>
      <c r="AV395" s="175" t="s">
        <v>22</v>
      </c>
      <c r="AW395" s="175" t="s">
        <v>100</v>
      </c>
      <c r="AX395" s="175" t="s">
        <v>78</v>
      </c>
      <c r="AY395" s="175" t="s">
        <v>144</v>
      </c>
    </row>
    <row r="396" spans="2:51" s="6" customFormat="1" ht="15.75" customHeight="1">
      <c r="B396" s="160"/>
      <c r="C396" s="161"/>
      <c r="D396" s="162" t="s">
        <v>156</v>
      </c>
      <c r="E396" s="161"/>
      <c r="F396" s="163" t="s">
        <v>445</v>
      </c>
      <c r="G396" s="161"/>
      <c r="H396" s="164">
        <v>272.726</v>
      </c>
      <c r="J396" s="161"/>
      <c r="K396" s="161"/>
      <c r="L396" s="165"/>
      <c r="M396" s="166"/>
      <c r="N396" s="161"/>
      <c r="O396" s="161"/>
      <c r="P396" s="161"/>
      <c r="Q396" s="161"/>
      <c r="R396" s="161"/>
      <c r="S396" s="161"/>
      <c r="T396" s="167"/>
      <c r="AT396" s="168" t="s">
        <v>156</v>
      </c>
      <c r="AU396" s="168" t="s">
        <v>86</v>
      </c>
      <c r="AV396" s="168" t="s">
        <v>86</v>
      </c>
      <c r="AW396" s="168" t="s">
        <v>100</v>
      </c>
      <c r="AX396" s="168" t="s">
        <v>78</v>
      </c>
      <c r="AY396" s="168" t="s">
        <v>144</v>
      </c>
    </row>
    <row r="397" spans="2:65" s="6" customFormat="1" ht="15.75" customHeight="1">
      <c r="B397" s="24"/>
      <c r="C397" s="146" t="s">
        <v>446</v>
      </c>
      <c r="D397" s="146" t="s">
        <v>147</v>
      </c>
      <c r="E397" s="147" t="s">
        <v>447</v>
      </c>
      <c r="F397" s="148" t="s">
        <v>448</v>
      </c>
      <c r="G397" s="149" t="s">
        <v>185</v>
      </c>
      <c r="H397" s="150">
        <v>1503.27</v>
      </c>
      <c r="I397" s="151"/>
      <c r="J397" s="152">
        <f>ROUND($I$397*$H$397,2)</f>
        <v>0</v>
      </c>
      <c r="K397" s="148" t="s">
        <v>151</v>
      </c>
      <c r="L397" s="44"/>
      <c r="M397" s="153"/>
      <c r="N397" s="154" t="s">
        <v>49</v>
      </c>
      <c r="O397" s="25"/>
      <c r="P397" s="155">
        <f>$O$397*$H$397</f>
        <v>0</v>
      </c>
      <c r="Q397" s="155">
        <v>0.0057</v>
      </c>
      <c r="R397" s="155">
        <f>$Q$397*$H$397</f>
        <v>8.568639000000001</v>
      </c>
      <c r="S397" s="155">
        <v>0</v>
      </c>
      <c r="T397" s="156">
        <f>$S$397*$H$397</f>
        <v>0</v>
      </c>
      <c r="AR397" s="90" t="s">
        <v>152</v>
      </c>
      <c r="AT397" s="90" t="s">
        <v>147</v>
      </c>
      <c r="AU397" s="90" t="s">
        <v>86</v>
      </c>
      <c r="AY397" s="6" t="s">
        <v>144</v>
      </c>
      <c r="BE397" s="157">
        <f>IF($N$397="základní",$J$397,0)</f>
        <v>0</v>
      </c>
      <c r="BF397" s="157">
        <f>IF($N$397="snížená",$J$397,0)</f>
        <v>0</v>
      </c>
      <c r="BG397" s="157">
        <f>IF($N$397="zákl. přenesená",$J$397,0)</f>
        <v>0</v>
      </c>
      <c r="BH397" s="157">
        <f>IF($N$397="sníž. přenesená",$J$397,0)</f>
        <v>0</v>
      </c>
      <c r="BI397" s="157">
        <f>IF($N$397="nulová",$J$397,0)</f>
        <v>0</v>
      </c>
      <c r="BJ397" s="90" t="s">
        <v>22</v>
      </c>
      <c r="BK397" s="157">
        <f>ROUND($I$397*$H$397,2)</f>
        <v>0</v>
      </c>
      <c r="BL397" s="90" t="s">
        <v>152</v>
      </c>
      <c r="BM397" s="90" t="s">
        <v>449</v>
      </c>
    </row>
    <row r="398" spans="2:47" s="6" customFormat="1" ht="27" customHeight="1">
      <c r="B398" s="24"/>
      <c r="C398" s="25"/>
      <c r="D398" s="158" t="s">
        <v>154</v>
      </c>
      <c r="E398" s="25"/>
      <c r="F398" s="159" t="s">
        <v>450</v>
      </c>
      <c r="G398" s="25"/>
      <c r="H398" s="25"/>
      <c r="J398" s="25"/>
      <c r="K398" s="25"/>
      <c r="L398" s="44"/>
      <c r="M398" s="57"/>
      <c r="N398" s="25"/>
      <c r="O398" s="25"/>
      <c r="P398" s="25"/>
      <c r="Q398" s="25"/>
      <c r="R398" s="25"/>
      <c r="S398" s="25"/>
      <c r="T398" s="58"/>
      <c r="AT398" s="6" t="s">
        <v>154</v>
      </c>
      <c r="AU398" s="6" t="s">
        <v>86</v>
      </c>
    </row>
    <row r="399" spans="2:51" s="6" customFormat="1" ht="15.75" customHeight="1">
      <c r="B399" s="169"/>
      <c r="C399" s="170"/>
      <c r="D399" s="162" t="s">
        <v>156</v>
      </c>
      <c r="E399" s="170"/>
      <c r="F399" s="171" t="s">
        <v>174</v>
      </c>
      <c r="G399" s="170"/>
      <c r="H399" s="170"/>
      <c r="J399" s="170"/>
      <c r="K399" s="170"/>
      <c r="L399" s="172"/>
      <c r="M399" s="173"/>
      <c r="N399" s="170"/>
      <c r="O399" s="170"/>
      <c r="P399" s="170"/>
      <c r="Q399" s="170"/>
      <c r="R399" s="170"/>
      <c r="S399" s="170"/>
      <c r="T399" s="174"/>
      <c r="AT399" s="175" t="s">
        <v>156</v>
      </c>
      <c r="AU399" s="175" t="s">
        <v>86</v>
      </c>
      <c r="AV399" s="175" t="s">
        <v>22</v>
      </c>
      <c r="AW399" s="175" t="s">
        <v>100</v>
      </c>
      <c r="AX399" s="175" t="s">
        <v>78</v>
      </c>
      <c r="AY399" s="175" t="s">
        <v>144</v>
      </c>
    </row>
    <row r="400" spans="2:51" s="6" customFormat="1" ht="15.75" customHeight="1">
      <c r="B400" s="160"/>
      <c r="C400" s="161"/>
      <c r="D400" s="162" t="s">
        <v>156</v>
      </c>
      <c r="E400" s="161"/>
      <c r="F400" s="163" t="s">
        <v>451</v>
      </c>
      <c r="G400" s="161"/>
      <c r="H400" s="164">
        <v>326.9</v>
      </c>
      <c r="J400" s="161"/>
      <c r="K400" s="161"/>
      <c r="L400" s="165"/>
      <c r="M400" s="166"/>
      <c r="N400" s="161"/>
      <c r="O400" s="161"/>
      <c r="P400" s="161"/>
      <c r="Q400" s="161"/>
      <c r="R400" s="161"/>
      <c r="S400" s="161"/>
      <c r="T400" s="167"/>
      <c r="AT400" s="168" t="s">
        <v>156</v>
      </c>
      <c r="AU400" s="168" t="s">
        <v>86</v>
      </c>
      <c r="AV400" s="168" t="s">
        <v>86</v>
      </c>
      <c r="AW400" s="168" t="s">
        <v>100</v>
      </c>
      <c r="AX400" s="168" t="s">
        <v>78</v>
      </c>
      <c r="AY400" s="168" t="s">
        <v>144</v>
      </c>
    </row>
    <row r="401" spans="2:51" s="6" customFormat="1" ht="15.75" customHeight="1">
      <c r="B401" s="160"/>
      <c r="C401" s="161"/>
      <c r="D401" s="162" t="s">
        <v>156</v>
      </c>
      <c r="E401" s="161"/>
      <c r="F401" s="163" t="s">
        <v>452</v>
      </c>
      <c r="G401" s="161"/>
      <c r="H401" s="164">
        <v>174.91</v>
      </c>
      <c r="J401" s="161"/>
      <c r="K401" s="161"/>
      <c r="L401" s="165"/>
      <c r="M401" s="166"/>
      <c r="N401" s="161"/>
      <c r="O401" s="161"/>
      <c r="P401" s="161"/>
      <c r="Q401" s="161"/>
      <c r="R401" s="161"/>
      <c r="S401" s="161"/>
      <c r="T401" s="167"/>
      <c r="AT401" s="168" t="s">
        <v>156</v>
      </c>
      <c r="AU401" s="168" t="s">
        <v>86</v>
      </c>
      <c r="AV401" s="168" t="s">
        <v>86</v>
      </c>
      <c r="AW401" s="168" t="s">
        <v>100</v>
      </c>
      <c r="AX401" s="168" t="s">
        <v>78</v>
      </c>
      <c r="AY401" s="168" t="s">
        <v>144</v>
      </c>
    </row>
    <row r="402" spans="2:51" s="6" customFormat="1" ht="15.75" customHeight="1">
      <c r="B402" s="169"/>
      <c r="C402" s="170"/>
      <c r="D402" s="162" t="s">
        <v>156</v>
      </c>
      <c r="E402" s="170"/>
      <c r="F402" s="171" t="s">
        <v>176</v>
      </c>
      <c r="G402" s="170"/>
      <c r="H402" s="170"/>
      <c r="J402" s="170"/>
      <c r="K402" s="170"/>
      <c r="L402" s="172"/>
      <c r="M402" s="173"/>
      <c r="N402" s="170"/>
      <c r="O402" s="170"/>
      <c r="P402" s="170"/>
      <c r="Q402" s="170"/>
      <c r="R402" s="170"/>
      <c r="S402" s="170"/>
      <c r="T402" s="174"/>
      <c r="AT402" s="175" t="s">
        <v>156</v>
      </c>
      <c r="AU402" s="175" t="s">
        <v>86</v>
      </c>
      <c r="AV402" s="175" t="s">
        <v>22</v>
      </c>
      <c r="AW402" s="175" t="s">
        <v>100</v>
      </c>
      <c r="AX402" s="175" t="s">
        <v>78</v>
      </c>
      <c r="AY402" s="175" t="s">
        <v>144</v>
      </c>
    </row>
    <row r="403" spans="2:51" s="6" customFormat="1" ht="15.75" customHeight="1">
      <c r="B403" s="160"/>
      <c r="C403" s="161"/>
      <c r="D403" s="162" t="s">
        <v>156</v>
      </c>
      <c r="E403" s="161"/>
      <c r="F403" s="163" t="s">
        <v>453</v>
      </c>
      <c r="G403" s="161"/>
      <c r="H403" s="164">
        <v>265.13</v>
      </c>
      <c r="J403" s="161"/>
      <c r="K403" s="161"/>
      <c r="L403" s="165"/>
      <c r="M403" s="166"/>
      <c r="N403" s="161"/>
      <c r="O403" s="161"/>
      <c r="P403" s="161"/>
      <c r="Q403" s="161"/>
      <c r="R403" s="161"/>
      <c r="S403" s="161"/>
      <c r="T403" s="167"/>
      <c r="AT403" s="168" t="s">
        <v>156</v>
      </c>
      <c r="AU403" s="168" t="s">
        <v>86</v>
      </c>
      <c r="AV403" s="168" t="s">
        <v>86</v>
      </c>
      <c r="AW403" s="168" t="s">
        <v>100</v>
      </c>
      <c r="AX403" s="168" t="s">
        <v>78</v>
      </c>
      <c r="AY403" s="168" t="s">
        <v>144</v>
      </c>
    </row>
    <row r="404" spans="2:51" s="6" customFormat="1" ht="15.75" customHeight="1">
      <c r="B404" s="160"/>
      <c r="C404" s="161"/>
      <c r="D404" s="162" t="s">
        <v>156</v>
      </c>
      <c r="E404" s="161"/>
      <c r="F404" s="163" t="s">
        <v>454</v>
      </c>
      <c r="G404" s="161"/>
      <c r="H404" s="164">
        <v>235.3</v>
      </c>
      <c r="J404" s="161"/>
      <c r="K404" s="161"/>
      <c r="L404" s="165"/>
      <c r="M404" s="166"/>
      <c r="N404" s="161"/>
      <c r="O404" s="161"/>
      <c r="P404" s="161"/>
      <c r="Q404" s="161"/>
      <c r="R404" s="161"/>
      <c r="S404" s="161"/>
      <c r="T404" s="167"/>
      <c r="AT404" s="168" t="s">
        <v>156</v>
      </c>
      <c r="AU404" s="168" t="s">
        <v>86</v>
      </c>
      <c r="AV404" s="168" t="s">
        <v>86</v>
      </c>
      <c r="AW404" s="168" t="s">
        <v>100</v>
      </c>
      <c r="AX404" s="168" t="s">
        <v>78</v>
      </c>
      <c r="AY404" s="168" t="s">
        <v>144</v>
      </c>
    </row>
    <row r="405" spans="2:51" s="6" customFormat="1" ht="15.75" customHeight="1">
      <c r="B405" s="169"/>
      <c r="C405" s="170"/>
      <c r="D405" s="162" t="s">
        <v>156</v>
      </c>
      <c r="E405" s="170"/>
      <c r="F405" s="171" t="s">
        <v>178</v>
      </c>
      <c r="G405" s="170"/>
      <c r="H405" s="170"/>
      <c r="J405" s="170"/>
      <c r="K405" s="170"/>
      <c r="L405" s="172"/>
      <c r="M405" s="173"/>
      <c r="N405" s="170"/>
      <c r="O405" s="170"/>
      <c r="P405" s="170"/>
      <c r="Q405" s="170"/>
      <c r="R405" s="170"/>
      <c r="S405" s="170"/>
      <c r="T405" s="174"/>
      <c r="AT405" s="175" t="s">
        <v>156</v>
      </c>
      <c r="AU405" s="175" t="s">
        <v>86</v>
      </c>
      <c r="AV405" s="175" t="s">
        <v>22</v>
      </c>
      <c r="AW405" s="175" t="s">
        <v>100</v>
      </c>
      <c r="AX405" s="175" t="s">
        <v>78</v>
      </c>
      <c r="AY405" s="175" t="s">
        <v>144</v>
      </c>
    </row>
    <row r="406" spans="2:51" s="6" customFormat="1" ht="15.75" customHeight="1">
      <c r="B406" s="160"/>
      <c r="C406" s="161"/>
      <c r="D406" s="162" t="s">
        <v>156</v>
      </c>
      <c r="E406" s="161"/>
      <c r="F406" s="163" t="s">
        <v>455</v>
      </c>
      <c r="G406" s="161"/>
      <c r="H406" s="164">
        <v>265.73</v>
      </c>
      <c r="J406" s="161"/>
      <c r="K406" s="161"/>
      <c r="L406" s="165"/>
      <c r="M406" s="166"/>
      <c r="N406" s="161"/>
      <c r="O406" s="161"/>
      <c r="P406" s="161"/>
      <c r="Q406" s="161"/>
      <c r="R406" s="161"/>
      <c r="S406" s="161"/>
      <c r="T406" s="167"/>
      <c r="AT406" s="168" t="s">
        <v>156</v>
      </c>
      <c r="AU406" s="168" t="s">
        <v>86</v>
      </c>
      <c r="AV406" s="168" t="s">
        <v>86</v>
      </c>
      <c r="AW406" s="168" t="s">
        <v>100</v>
      </c>
      <c r="AX406" s="168" t="s">
        <v>78</v>
      </c>
      <c r="AY406" s="168" t="s">
        <v>144</v>
      </c>
    </row>
    <row r="407" spans="2:51" s="6" customFormat="1" ht="15.75" customHeight="1">
      <c r="B407" s="160"/>
      <c r="C407" s="161"/>
      <c r="D407" s="162" t="s">
        <v>156</v>
      </c>
      <c r="E407" s="161"/>
      <c r="F407" s="163" t="s">
        <v>454</v>
      </c>
      <c r="G407" s="161"/>
      <c r="H407" s="164">
        <v>235.3</v>
      </c>
      <c r="J407" s="161"/>
      <c r="K407" s="161"/>
      <c r="L407" s="165"/>
      <c r="M407" s="166"/>
      <c r="N407" s="161"/>
      <c r="O407" s="161"/>
      <c r="P407" s="161"/>
      <c r="Q407" s="161"/>
      <c r="R407" s="161"/>
      <c r="S407" s="161"/>
      <c r="T407" s="167"/>
      <c r="AT407" s="168" t="s">
        <v>156</v>
      </c>
      <c r="AU407" s="168" t="s">
        <v>86</v>
      </c>
      <c r="AV407" s="168" t="s">
        <v>86</v>
      </c>
      <c r="AW407" s="168" t="s">
        <v>100</v>
      </c>
      <c r="AX407" s="168" t="s">
        <v>78</v>
      </c>
      <c r="AY407" s="168" t="s">
        <v>144</v>
      </c>
    </row>
    <row r="408" spans="2:65" s="6" customFormat="1" ht="15.75" customHeight="1">
      <c r="B408" s="24"/>
      <c r="C408" s="146" t="s">
        <v>456</v>
      </c>
      <c r="D408" s="146" t="s">
        <v>147</v>
      </c>
      <c r="E408" s="147" t="s">
        <v>457</v>
      </c>
      <c r="F408" s="148" t="s">
        <v>458</v>
      </c>
      <c r="G408" s="149" t="s">
        <v>185</v>
      </c>
      <c r="H408" s="150">
        <v>2766.034</v>
      </c>
      <c r="I408" s="151"/>
      <c r="J408" s="152">
        <f>ROUND($I$408*$H$408,2)</f>
        <v>0</v>
      </c>
      <c r="K408" s="148" t="s">
        <v>151</v>
      </c>
      <c r="L408" s="44"/>
      <c r="M408" s="153"/>
      <c r="N408" s="154" t="s">
        <v>49</v>
      </c>
      <c r="O408" s="25"/>
      <c r="P408" s="155">
        <f>$O$408*$H$408</f>
        <v>0</v>
      </c>
      <c r="Q408" s="155">
        <v>0.017</v>
      </c>
      <c r="R408" s="155">
        <f>$Q$408*$H$408</f>
        <v>47.022578</v>
      </c>
      <c r="S408" s="155">
        <v>0</v>
      </c>
      <c r="T408" s="156">
        <f>$S$408*$H$408</f>
        <v>0</v>
      </c>
      <c r="AR408" s="90" t="s">
        <v>152</v>
      </c>
      <c r="AT408" s="90" t="s">
        <v>147</v>
      </c>
      <c r="AU408" s="90" t="s">
        <v>86</v>
      </c>
      <c r="AY408" s="6" t="s">
        <v>144</v>
      </c>
      <c r="BE408" s="157">
        <f>IF($N$408="základní",$J$408,0)</f>
        <v>0</v>
      </c>
      <c r="BF408" s="157">
        <f>IF($N$408="snížená",$J$408,0)</f>
        <v>0</v>
      </c>
      <c r="BG408" s="157">
        <f>IF($N$408="zákl. přenesená",$J$408,0)</f>
        <v>0</v>
      </c>
      <c r="BH408" s="157">
        <f>IF($N$408="sníž. přenesená",$J$408,0)</f>
        <v>0</v>
      </c>
      <c r="BI408" s="157">
        <f>IF($N$408="nulová",$J$408,0)</f>
        <v>0</v>
      </c>
      <c r="BJ408" s="90" t="s">
        <v>22</v>
      </c>
      <c r="BK408" s="157">
        <f>ROUND($I$408*$H$408,2)</f>
        <v>0</v>
      </c>
      <c r="BL408" s="90" t="s">
        <v>152</v>
      </c>
      <c r="BM408" s="90" t="s">
        <v>459</v>
      </c>
    </row>
    <row r="409" spans="2:47" s="6" customFormat="1" ht="27" customHeight="1">
      <c r="B409" s="24"/>
      <c r="C409" s="25"/>
      <c r="D409" s="158" t="s">
        <v>154</v>
      </c>
      <c r="E409" s="25"/>
      <c r="F409" s="159" t="s">
        <v>460</v>
      </c>
      <c r="G409" s="25"/>
      <c r="H409" s="25"/>
      <c r="J409" s="25"/>
      <c r="K409" s="25"/>
      <c r="L409" s="44"/>
      <c r="M409" s="57"/>
      <c r="N409" s="25"/>
      <c r="O409" s="25"/>
      <c r="P409" s="25"/>
      <c r="Q409" s="25"/>
      <c r="R409" s="25"/>
      <c r="S409" s="25"/>
      <c r="T409" s="58"/>
      <c r="AT409" s="6" t="s">
        <v>154</v>
      </c>
      <c r="AU409" s="6" t="s">
        <v>86</v>
      </c>
    </row>
    <row r="410" spans="2:51" s="6" customFormat="1" ht="15.75" customHeight="1">
      <c r="B410" s="169"/>
      <c r="C410" s="170"/>
      <c r="D410" s="162" t="s">
        <v>156</v>
      </c>
      <c r="E410" s="170"/>
      <c r="F410" s="171" t="s">
        <v>174</v>
      </c>
      <c r="G410" s="170"/>
      <c r="H410" s="170"/>
      <c r="J410" s="170"/>
      <c r="K410" s="170"/>
      <c r="L410" s="172"/>
      <c r="M410" s="173"/>
      <c r="N410" s="170"/>
      <c r="O410" s="170"/>
      <c r="P410" s="170"/>
      <c r="Q410" s="170"/>
      <c r="R410" s="170"/>
      <c r="S410" s="170"/>
      <c r="T410" s="174"/>
      <c r="AT410" s="175" t="s">
        <v>156</v>
      </c>
      <c r="AU410" s="175" t="s">
        <v>86</v>
      </c>
      <c r="AV410" s="175" t="s">
        <v>22</v>
      </c>
      <c r="AW410" s="175" t="s">
        <v>100</v>
      </c>
      <c r="AX410" s="175" t="s">
        <v>78</v>
      </c>
      <c r="AY410" s="175" t="s">
        <v>144</v>
      </c>
    </row>
    <row r="411" spans="2:51" s="6" customFormat="1" ht="15.75" customHeight="1">
      <c r="B411" s="169"/>
      <c r="C411" s="170"/>
      <c r="D411" s="162" t="s">
        <v>156</v>
      </c>
      <c r="E411" s="170"/>
      <c r="F411" s="171" t="s">
        <v>461</v>
      </c>
      <c r="G411" s="170"/>
      <c r="H411" s="170"/>
      <c r="J411" s="170"/>
      <c r="K411" s="170"/>
      <c r="L411" s="172"/>
      <c r="M411" s="173"/>
      <c r="N411" s="170"/>
      <c r="O411" s="170"/>
      <c r="P411" s="170"/>
      <c r="Q411" s="170"/>
      <c r="R411" s="170"/>
      <c r="S411" s="170"/>
      <c r="T411" s="174"/>
      <c r="AT411" s="175" t="s">
        <v>156</v>
      </c>
      <c r="AU411" s="175" t="s">
        <v>86</v>
      </c>
      <c r="AV411" s="175" t="s">
        <v>22</v>
      </c>
      <c r="AW411" s="175" t="s">
        <v>100</v>
      </c>
      <c r="AX411" s="175" t="s">
        <v>78</v>
      </c>
      <c r="AY411" s="175" t="s">
        <v>144</v>
      </c>
    </row>
    <row r="412" spans="2:51" s="6" customFormat="1" ht="15.75" customHeight="1">
      <c r="B412" s="160"/>
      <c r="C412" s="161"/>
      <c r="D412" s="162" t="s">
        <v>156</v>
      </c>
      <c r="E412" s="161"/>
      <c r="F412" s="163" t="s">
        <v>462</v>
      </c>
      <c r="G412" s="161"/>
      <c r="H412" s="164">
        <v>52.095</v>
      </c>
      <c r="J412" s="161"/>
      <c r="K412" s="161"/>
      <c r="L412" s="165"/>
      <c r="M412" s="166"/>
      <c r="N412" s="161"/>
      <c r="O412" s="161"/>
      <c r="P412" s="161"/>
      <c r="Q412" s="161"/>
      <c r="R412" s="161"/>
      <c r="S412" s="161"/>
      <c r="T412" s="167"/>
      <c r="AT412" s="168" t="s">
        <v>156</v>
      </c>
      <c r="AU412" s="168" t="s">
        <v>86</v>
      </c>
      <c r="AV412" s="168" t="s">
        <v>86</v>
      </c>
      <c r="AW412" s="168" t="s">
        <v>100</v>
      </c>
      <c r="AX412" s="168" t="s">
        <v>78</v>
      </c>
      <c r="AY412" s="168" t="s">
        <v>144</v>
      </c>
    </row>
    <row r="413" spans="2:51" s="6" customFormat="1" ht="15.75" customHeight="1">
      <c r="B413" s="169"/>
      <c r="C413" s="170"/>
      <c r="D413" s="162" t="s">
        <v>156</v>
      </c>
      <c r="E413" s="170"/>
      <c r="F413" s="171" t="s">
        <v>335</v>
      </c>
      <c r="G413" s="170"/>
      <c r="H413" s="170"/>
      <c r="J413" s="170"/>
      <c r="K413" s="170"/>
      <c r="L413" s="172"/>
      <c r="M413" s="173"/>
      <c r="N413" s="170"/>
      <c r="O413" s="170"/>
      <c r="P413" s="170"/>
      <c r="Q413" s="170"/>
      <c r="R413" s="170"/>
      <c r="S413" s="170"/>
      <c r="T413" s="174"/>
      <c r="AT413" s="175" t="s">
        <v>156</v>
      </c>
      <c r="AU413" s="175" t="s">
        <v>86</v>
      </c>
      <c r="AV413" s="175" t="s">
        <v>22</v>
      </c>
      <c r="AW413" s="175" t="s">
        <v>100</v>
      </c>
      <c r="AX413" s="175" t="s">
        <v>78</v>
      </c>
      <c r="AY413" s="175" t="s">
        <v>144</v>
      </c>
    </row>
    <row r="414" spans="2:51" s="6" customFormat="1" ht="15.75" customHeight="1">
      <c r="B414" s="160"/>
      <c r="C414" s="161"/>
      <c r="D414" s="162" t="s">
        <v>156</v>
      </c>
      <c r="E414" s="161"/>
      <c r="F414" s="163" t="s">
        <v>463</v>
      </c>
      <c r="G414" s="161"/>
      <c r="H414" s="164">
        <v>22.29</v>
      </c>
      <c r="J414" s="161"/>
      <c r="K414" s="161"/>
      <c r="L414" s="165"/>
      <c r="M414" s="166"/>
      <c r="N414" s="161"/>
      <c r="O414" s="161"/>
      <c r="P414" s="161"/>
      <c r="Q414" s="161"/>
      <c r="R414" s="161"/>
      <c r="S414" s="161"/>
      <c r="T414" s="167"/>
      <c r="AT414" s="168" t="s">
        <v>156</v>
      </c>
      <c r="AU414" s="168" t="s">
        <v>86</v>
      </c>
      <c r="AV414" s="168" t="s">
        <v>86</v>
      </c>
      <c r="AW414" s="168" t="s">
        <v>100</v>
      </c>
      <c r="AX414" s="168" t="s">
        <v>78</v>
      </c>
      <c r="AY414" s="168" t="s">
        <v>144</v>
      </c>
    </row>
    <row r="415" spans="2:51" s="6" customFormat="1" ht="15.75" customHeight="1">
      <c r="B415" s="169"/>
      <c r="C415" s="170"/>
      <c r="D415" s="162" t="s">
        <v>156</v>
      </c>
      <c r="E415" s="170"/>
      <c r="F415" s="171" t="s">
        <v>337</v>
      </c>
      <c r="G415" s="170"/>
      <c r="H415" s="170"/>
      <c r="J415" s="170"/>
      <c r="K415" s="170"/>
      <c r="L415" s="172"/>
      <c r="M415" s="173"/>
      <c r="N415" s="170"/>
      <c r="O415" s="170"/>
      <c r="P415" s="170"/>
      <c r="Q415" s="170"/>
      <c r="R415" s="170"/>
      <c r="S415" s="170"/>
      <c r="T415" s="174"/>
      <c r="AT415" s="175" t="s">
        <v>156</v>
      </c>
      <c r="AU415" s="175" t="s">
        <v>86</v>
      </c>
      <c r="AV415" s="175" t="s">
        <v>22</v>
      </c>
      <c r="AW415" s="175" t="s">
        <v>100</v>
      </c>
      <c r="AX415" s="175" t="s">
        <v>78</v>
      </c>
      <c r="AY415" s="175" t="s">
        <v>144</v>
      </c>
    </row>
    <row r="416" spans="2:51" s="6" customFormat="1" ht="15.75" customHeight="1">
      <c r="B416" s="160"/>
      <c r="C416" s="161"/>
      <c r="D416" s="162" t="s">
        <v>156</v>
      </c>
      <c r="E416" s="161"/>
      <c r="F416" s="163" t="s">
        <v>464</v>
      </c>
      <c r="G416" s="161"/>
      <c r="H416" s="164">
        <v>201.865</v>
      </c>
      <c r="J416" s="161"/>
      <c r="K416" s="161"/>
      <c r="L416" s="165"/>
      <c r="M416" s="166"/>
      <c r="N416" s="161"/>
      <c r="O416" s="161"/>
      <c r="P416" s="161"/>
      <c r="Q416" s="161"/>
      <c r="R416" s="161"/>
      <c r="S416" s="161"/>
      <c r="T416" s="167"/>
      <c r="AT416" s="168" t="s">
        <v>156</v>
      </c>
      <c r="AU416" s="168" t="s">
        <v>86</v>
      </c>
      <c r="AV416" s="168" t="s">
        <v>86</v>
      </c>
      <c r="AW416" s="168" t="s">
        <v>100</v>
      </c>
      <c r="AX416" s="168" t="s">
        <v>78</v>
      </c>
      <c r="AY416" s="168" t="s">
        <v>144</v>
      </c>
    </row>
    <row r="417" spans="2:51" s="6" customFormat="1" ht="15.75" customHeight="1">
      <c r="B417" s="169"/>
      <c r="C417" s="170"/>
      <c r="D417" s="162" t="s">
        <v>156</v>
      </c>
      <c r="E417" s="170"/>
      <c r="F417" s="171" t="s">
        <v>344</v>
      </c>
      <c r="G417" s="170"/>
      <c r="H417" s="170"/>
      <c r="J417" s="170"/>
      <c r="K417" s="170"/>
      <c r="L417" s="172"/>
      <c r="M417" s="173"/>
      <c r="N417" s="170"/>
      <c r="O417" s="170"/>
      <c r="P417" s="170"/>
      <c r="Q417" s="170"/>
      <c r="R417" s="170"/>
      <c r="S417" s="170"/>
      <c r="T417" s="174"/>
      <c r="AT417" s="175" t="s">
        <v>156</v>
      </c>
      <c r="AU417" s="175" t="s">
        <v>86</v>
      </c>
      <c r="AV417" s="175" t="s">
        <v>22</v>
      </c>
      <c r="AW417" s="175" t="s">
        <v>100</v>
      </c>
      <c r="AX417" s="175" t="s">
        <v>78</v>
      </c>
      <c r="AY417" s="175" t="s">
        <v>144</v>
      </c>
    </row>
    <row r="418" spans="2:51" s="6" customFormat="1" ht="15.75" customHeight="1">
      <c r="B418" s="160"/>
      <c r="C418" s="161"/>
      <c r="D418" s="162" t="s">
        <v>156</v>
      </c>
      <c r="E418" s="161"/>
      <c r="F418" s="163" t="s">
        <v>465</v>
      </c>
      <c r="G418" s="161"/>
      <c r="H418" s="164">
        <v>41.368</v>
      </c>
      <c r="J418" s="161"/>
      <c r="K418" s="161"/>
      <c r="L418" s="165"/>
      <c r="M418" s="166"/>
      <c r="N418" s="161"/>
      <c r="O418" s="161"/>
      <c r="P418" s="161"/>
      <c r="Q418" s="161"/>
      <c r="R418" s="161"/>
      <c r="S418" s="161"/>
      <c r="T418" s="167"/>
      <c r="AT418" s="168" t="s">
        <v>156</v>
      </c>
      <c r="AU418" s="168" t="s">
        <v>86</v>
      </c>
      <c r="AV418" s="168" t="s">
        <v>86</v>
      </c>
      <c r="AW418" s="168" t="s">
        <v>100</v>
      </c>
      <c r="AX418" s="168" t="s">
        <v>78</v>
      </c>
      <c r="AY418" s="168" t="s">
        <v>144</v>
      </c>
    </row>
    <row r="419" spans="2:51" s="6" customFormat="1" ht="15.75" customHeight="1">
      <c r="B419" s="169"/>
      <c r="C419" s="170"/>
      <c r="D419" s="162" t="s">
        <v>156</v>
      </c>
      <c r="E419" s="170"/>
      <c r="F419" s="171" t="s">
        <v>346</v>
      </c>
      <c r="G419" s="170"/>
      <c r="H419" s="170"/>
      <c r="J419" s="170"/>
      <c r="K419" s="170"/>
      <c r="L419" s="172"/>
      <c r="M419" s="173"/>
      <c r="N419" s="170"/>
      <c r="O419" s="170"/>
      <c r="P419" s="170"/>
      <c r="Q419" s="170"/>
      <c r="R419" s="170"/>
      <c r="S419" s="170"/>
      <c r="T419" s="174"/>
      <c r="AT419" s="175" t="s">
        <v>156</v>
      </c>
      <c r="AU419" s="175" t="s">
        <v>86</v>
      </c>
      <c r="AV419" s="175" t="s">
        <v>22</v>
      </c>
      <c r="AW419" s="175" t="s">
        <v>100</v>
      </c>
      <c r="AX419" s="175" t="s">
        <v>78</v>
      </c>
      <c r="AY419" s="175" t="s">
        <v>144</v>
      </c>
    </row>
    <row r="420" spans="2:51" s="6" customFormat="1" ht="15.75" customHeight="1">
      <c r="B420" s="160"/>
      <c r="C420" s="161"/>
      <c r="D420" s="162" t="s">
        <v>156</v>
      </c>
      <c r="E420" s="161"/>
      <c r="F420" s="163" t="s">
        <v>466</v>
      </c>
      <c r="G420" s="161"/>
      <c r="H420" s="164">
        <v>81.187</v>
      </c>
      <c r="J420" s="161"/>
      <c r="K420" s="161"/>
      <c r="L420" s="165"/>
      <c r="M420" s="166"/>
      <c r="N420" s="161"/>
      <c r="O420" s="161"/>
      <c r="P420" s="161"/>
      <c r="Q420" s="161"/>
      <c r="R420" s="161"/>
      <c r="S420" s="161"/>
      <c r="T420" s="167"/>
      <c r="AT420" s="168" t="s">
        <v>156</v>
      </c>
      <c r="AU420" s="168" t="s">
        <v>86</v>
      </c>
      <c r="AV420" s="168" t="s">
        <v>86</v>
      </c>
      <c r="AW420" s="168" t="s">
        <v>100</v>
      </c>
      <c r="AX420" s="168" t="s">
        <v>78</v>
      </c>
      <c r="AY420" s="168" t="s">
        <v>144</v>
      </c>
    </row>
    <row r="421" spans="2:51" s="6" customFormat="1" ht="15.75" customHeight="1">
      <c r="B421" s="169"/>
      <c r="C421" s="170"/>
      <c r="D421" s="162" t="s">
        <v>156</v>
      </c>
      <c r="E421" s="170"/>
      <c r="F421" s="171" t="s">
        <v>348</v>
      </c>
      <c r="G421" s="170"/>
      <c r="H421" s="170"/>
      <c r="J421" s="170"/>
      <c r="K421" s="170"/>
      <c r="L421" s="172"/>
      <c r="M421" s="173"/>
      <c r="N421" s="170"/>
      <c r="O421" s="170"/>
      <c r="P421" s="170"/>
      <c r="Q421" s="170"/>
      <c r="R421" s="170"/>
      <c r="S421" s="170"/>
      <c r="T421" s="174"/>
      <c r="AT421" s="175" t="s">
        <v>156</v>
      </c>
      <c r="AU421" s="175" t="s">
        <v>86</v>
      </c>
      <c r="AV421" s="175" t="s">
        <v>22</v>
      </c>
      <c r="AW421" s="175" t="s">
        <v>100</v>
      </c>
      <c r="AX421" s="175" t="s">
        <v>78</v>
      </c>
      <c r="AY421" s="175" t="s">
        <v>144</v>
      </c>
    </row>
    <row r="422" spans="2:51" s="6" customFormat="1" ht="15.75" customHeight="1">
      <c r="B422" s="160"/>
      <c r="C422" s="161"/>
      <c r="D422" s="162" t="s">
        <v>156</v>
      </c>
      <c r="E422" s="161"/>
      <c r="F422" s="163" t="s">
        <v>467</v>
      </c>
      <c r="G422" s="161"/>
      <c r="H422" s="164">
        <v>78.04</v>
      </c>
      <c r="J422" s="161"/>
      <c r="K422" s="161"/>
      <c r="L422" s="165"/>
      <c r="M422" s="166"/>
      <c r="N422" s="161"/>
      <c r="O422" s="161"/>
      <c r="P422" s="161"/>
      <c r="Q422" s="161"/>
      <c r="R422" s="161"/>
      <c r="S422" s="161"/>
      <c r="T422" s="167"/>
      <c r="AT422" s="168" t="s">
        <v>156</v>
      </c>
      <c r="AU422" s="168" t="s">
        <v>86</v>
      </c>
      <c r="AV422" s="168" t="s">
        <v>86</v>
      </c>
      <c r="AW422" s="168" t="s">
        <v>100</v>
      </c>
      <c r="AX422" s="168" t="s">
        <v>78</v>
      </c>
      <c r="AY422" s="168" t="s">
        <v>144</v>
      </c>
    </row>
    <row r="423" spans="2:51" s="6" customFormat="1" ht="15.75" customHeight="1">
      <c r="B423" s="169"/>
      <c r="C423" s="170"/>
      <c r="D423" s="162" t="s">
        <v>156</v>
      </c>
      <c r="E423" s="170"/>
      <c r="F423" s="171" t="s">
        <v>350</v>
      </c>
      <c r="G423" s="170"/>
      <c r="H423" s="170"/>
      <c r="J423" s="170"/>
      <c r="K423" s="170"/>
      <c r="L423" s="172"/>
      <c r="M423" s="173"/>
      <c r="N423" s="170"/>
      <c r="O423" s="170"/>
      <c r="P423" s="170"/>
      <c r="Q423" s="170"/>
      <c r="R423" s="170"/>
      <c r="S423" s="170"/>
      <c r="T423" s="174"/>
      <c r="AT423" s="175" t="s">
        <v>156</v>
      </c>
      <c r="AU423" s="175" t="s">
        <v>86</v>
      </c>
      <c r="AV423" s="175" t="s">
        <v>22</v>
      </c>
      <c r="AW423" s="175" t="s">
        <v>100</v>
      </c>
      <c r="AX423" s="175" t="s">
        <v>78</v>
      </c>
      <c r="AY423" s="175" t="s">
        <v>144</v>
      </c>
    </row>
    <row r="424" spans="2:51" s="6" customFormat="1" ht="15.75" customHeight="1">
      <c r="B424" s="160"/>
      <c r="C424" s="161"/>
      <c r="D424" s="162" t="s">
        <v>156</v>
      </c>
      <c r="E424" s="161"/>
      <c r="F424" s="163" t="s">
        <v>468</v>
      </c>
      <c r="G424" s="161"/>
      <c r="H424" s="164">
        <v>45.158</v>
      </c>
      <c r="J424" s="161"/>
      <c r="K424" s="161"/>
      <c r="L424" s="165"/>
      <c r="M424" s="166"/>
      <c r="N424" s="161"/>
      <c r="O424" s="161"/>
      <c r="P424" s="161"/>
      <c r="Q424" s="161"/>
      <c r="R424" s="161"/>
      <c r="S424" s="161"/>
      <c r="T424" s="167"/>
      <c r="AT424" s="168" t="s">
        <v>156</v>
      </c>
      <c r="AU424" s="168" t="s">
        <v>86</v>
      </c>
      <c r="AV424" s="168" t="s">
        <v>86</v>
      </c>
      <c r="AW424" s="168" t="s">
        <v>100</v>
      </c>
      <c r="AX424" s="168" t="s">
        <v>78</v>
      </c>
      <c r="AY424" s="168" t="s">
        <v>144</v>
      </c>
    </row>
    <row r="425" spans="2:51" s="6" customFormat="1" ht="15.75" customHeight="1">
      <c r="B425" s="169"/>
      <c r="C425" s="170"/>
      <c r="D425" s="162" t="s">
        <v>156</v>
      </c>
      <c r="E425" s="170"/>
      <c r="F425" s="171" t="s">
        <v>353</v>
      </c>
      <c r="G425" s="170"/>
      <c r="H425" s="170"/>
      <c r="J425" s="170"/>
      <c r="K425" s="170"/>
      <c r="L425" s="172"/>
      <c r="M425" s="173"/>
      <c r="N425" s="170"/>
      <c r="O425" s="170"/>
      <c r="P425" s="170"/>
      <c r="Q425" s="170"/>
      <c r="R425" s="170"/>
      <c r="S425" s="170"/>
      <c r="T425" s="174"/>
      <c r="AT425" s="175" t="s">
        <v>156</v>
      </c>
      <c r="AU425" s="175" t="s">
        <v>86</v>
      </c>
      <c r="AV425" s="175" t="s">
        <v>22</v>
      </c>
      <c r="AW425" s="175" t="s">
        <v>100</v>
      </c>
      <c r="AX425" s="175" t="s">
        <v>78</v>
      </c>
      <c r="AY425" s="175" t="s">
        <v>144</v>
      </c>
    </row>
    <row r="426" spans="2:51" s="6" customFormat="1" ht="15.75" customHeight="1">
      <c r="B426" s="160"/>
      <c r="C426" s="161"/>
      <c r="D426" s="162" t="s">
        <v>156</v>
      </c>
      <c r="E426" s="161"/>
      <c r="F426" s="163" t="s">
        <v>469</v>
      </c>
      <c r="G426" s="161"/>
      <c r="H426" s="164">
        <v>102.255</v>
      </c>
      <c r="J426" s="161"/>
      <c r="K426" s="161"/>
      <c r="L426" s="165"/>
      <c r="M426" s="166"/>
      <c r="N426" s="161"/>
      <c r="O426" s="161"/>
      <c r="P426" s="161"/>
      <c r="Q426" s="161"/>
      <c r="R426" s="161"/>
      <c r="S426" s="161"/>
      <c r="T426" s="167"/>
      <c r="AT426" s="168" t="s">
        <v>156</v>
      </c>
      <c r="AU426" s="168" t="s">
        <v>86</v>
      </c>
      <c r="AV426" s="168" t="s">
        <v>86</v>
      </c>
      <c r="AW426" s="168" t="s">
        <v>100</v>
      </c>
      <c r="AX426" s="168" t="s">
        <v>78</v>
      </c>
      <c r="AY426" s="168" t="s">
        <v>144</v>
      </c>
    </row>
    <row r="427" spans="2:51" s="6" customFormat="1" ht="15.75" customHeight="1">
      <c r="B427" s="169"/>
      <c r="C427" s="170"/>
      <c r="D427" s="162" t="s">
        <v>156</v>
      </c>
      <c r="E427" s="170"/>
      <c r="F427" s="171" t="s">
        <v>470</v>
      </c>
      <c r="G427" s="170"/>
      <c r="H427" s="170"/>
      <c r="J427" s="170"/>
      <c r="K427" s="170"/>
      <c r="L427" s="172"/>
      <c r="M427" s="173"/>
      <c r="N427" s="170"/>
      <c r="O427" s="170"/>
      <c r="P427" s="170"/>
      <c r="Q427" s="170"/>
      <c r="R427" s="170"/>
      <c r="S427" s="170"/>
      <c r="T427" s="174"/>
      <c r="AT427" s="175" t="s">
        <v>156</v>
      </c>
      <c r="AU427" s="175" t="s">
        <v>86</v>
      </c>
      <c r="AV427" s="175" t="s">
        <v>22</v>
      </c>
      <c r="AW427" s="175" t="s">
        <v>100</v>
      </c>
      <c r="AX427" s="175" t="s">
        <v>78</v>
      </c>
      <c r="AY427" s="175" t="s">
        <v>144</v>
      </c>
    </row>
    <row r="428" spans="2:51" s="6" customFormat="1" ht="15.75" customHeight="1">
      <c r="B428" s="160"/>
      <c r="C428" s="161"/>
      <c r="D428" s="162" t="s">
        <v>156</v>
      </c>
      <c r="E428" s="161"/>
      <c r="F428" s="163" t="s">
        <v>471</v>
      </c>
      <c r="G428" s="161"/>
      <c r="H428" s="164">
        <v>93.595</v>
      </c>
      <c r="J428" s="161"/>
      <c r="K428" s="161"/>
      <c r="L428" s="165"/>
      <c r="M428" s="166"/>
      <c r="N428" s="161"/>
      <c r="O428" s="161"/>
      <c r="P428" s="161"/>
      <c r="Q428" s="161"/>
      <c r="R428" s="161"/>
      <c r="S428" s="161"/>
      <c r="T428" s="167"/>
      <c r="AT428" s="168" t="s">
        <v>156</v>
      </c>
      <c r="AU428" s="168" t="s">
        <v>86</v>
      </c>
      <c r="AV428" s="168" t="s">
        <v>86</v>
      </c>
      <c r="AW428" s="168" t="s">
        <v>100</v>
      </c>
      <c r="AX428" s="168" t="s">
        <v>78</v>
      </c>
      <c r="AY428" s="168" t="s">
        <v>144</v>
      </c>
    </row>
    <row r="429" spans="2:51" s="6" customFormat="1" ht="15.75" customHeight="1">
      <c r="B429" s="169"/>
      <c r="C429" s="170"/>
      <c r="D429" s="162" t="s">
        <v>156</v>
      </c>
      <c r="E429" s="170"/>
      <c r="F429" s="171" t="s">
        <v>472</v>
      </c>
      <c r="G429" s="170"/>
      <c r="H429" s="170"/>
      <c r="J429" s="170"/>
      <c r="K429" s="170"/>
      <c r="L429" s="172"/>
      <c r="M429" s="173"/>
      <c r="N429" s="170"/>
      <c r="O429" s="170"/>
      <c r="P429" s="170"/>
      <c r="Q429" s="170"/>
      <c r="R429" s="170"/>
      <c r="S429" s="170"/>
      <c r="T429" s="174"/>
      <c r="AT429" s="175" t="s">
        <v>156</v>
      </c>
      <c r="AU429" s="175" t="s">
        <v>86</v>
      </c>
      <c r="AV429" s="175" t="s">
        <v>22</v>
      </c>
      <c r="AW429" s="175" t="s">
        <v>100</v>
      </c>
      <c r="AX429" s="175" t="s">
        <v>78</v>
      </c>
      <c r="AY429" s="175" t="s">
        <v>144</v>
      </c>
    </row>
    <row r="430" spans="2:51" s="6" customFormat="1" ht="15.75" customHeight="1">
      <c r="B430" s="160"/>
      <c r="C430" s="161"/>
      <c r="D430" s="162" t="s">
        <v>156</v>
      </c>
      <c r="E430" s="161"/>
      <c r="F430" s="163" t="s">
        <v>473</v>
      </c>
      <c r="G430" s="161"/>
      <c r="H430" s="164">
        <v>60.615</v>
      </c>
      <c r="J430" s="161"/>
      <c r="K430" s="161"/>
      <c r="L430" s="165"/>
      <c r="M430" s="166"/>
      <c r="N430" s="161"/>
      <c r="O430" s="161"/>
      <c r="P430" s="161"/>
      <c r="Q430" s="161"/>
      <c r="R430" s="161"/>
      <c r="S430" s="161"/>
      <c r="T430" s="167"/>
      <c r="AT430" s="168" t="s">
        <v>156</v>
      </c>
      <c r="AU430" s="168" t="s">
        <v>86</v>
      </c>
      <c r="AV430" s="168" t="s">
        <v>86</v>
      </c>
      <c r="AW430" s="168" t="s">
        <v>100</v>
      </c>
      <c r="AX430" s="168" t="s">
        <v>78</v>
      </c>
      <c r="AY430" s="168" t="s">
        <v>144</v>
      </c>
    </row>
    <row r="431" spans="2:51" s="6" customFormat="1" ht="15.75" customHeight="1">
      <c r="B431" s="169"/>
      <c r="C431" s="170"/>
      <c r="D431" s="162" t="s">
        <v>156</v>
      </c>
      <c r="E431" s="170"/>
      <c r="F431" s="171" t="s">
        <v>357</v>
      </c>
      <c r="G431" s="170"/>
      <c r="H431" s="170"/>
      <c r="J431" s="170"/>
      <c r="K431" s="170"/>
      <c r="L431" s="172"/>
      <c r="M431" s="173"/>
      <c r="N431" s="170"/>
      <c r="O431" s="170"/>
      <c r="P431" s="170"/>
      <c r="Q431" s="170"/>
      <c r="R431" s="170"/>
      <c r="S431" s="170"/>
      <c r="T431" s="174"/>
      <c r="AT431" s="175" t="s">
        <v>156</v>
      </c>
      <c r="AU431" s="175" t="s">
        <v>86</v>
      </c>
      <c r="AV431" s="175" t="s">
        <v>22</v>
      </c>
      <c r="AW431" s="175" t="s">
        <v>100</v>
      </c>
      <c r="AX431" s="175" t="s">
        <v>78</v>
      </c>
      <c r="AY431" s="175" t="s">
        <v>144</v>
      </c>
    </row>
    <row r="432" spans="2:51" s="6" customFormat="1" ht="15.75" customHeight="1">
      <c r="B432" s="160"/>
      <c r="C432" s="161"/>
      <c r="D432" s="162" t="s">
        <v>156</v>
      </c>
      <c r="E432" s="161"/>
      <c r="F432" s="163" t="s">
        <v>474</v>
      </c>
      <c r="G432" s="161"/>
      <c r="H432" s="164">
        <v>40.163</v>
      </c>
      <c r="J432" s="161"/>
      <c r="K432" s="161"/>
      <c r="L432" s="165"/>
      <c r="M432" s="166"/>
      <c r="N432" s="161"/>
      <c r="O432" s="161"/>
      <c r="P432" s="161"/>
      <c r="Q432" s="161"/>
      <c r="R432" s="161"/>
      <c r="S432" s="161"/>
      <c r="T432" s="167"/>
      <c r="AT432" s="168" t="s">
        <v>156</v>
      </c>
      <c r="AU432" s="168" t="s">
        <v>86</v>
      </c>
      <c r="AV432" s="168" t="s">
        <v>86</v>
      </c>
      <c r="AW432" s="168" t="s">
        <v>100</v>
      </c>
      <c r="AX432" s="168" t="s">
        <v>78</v>
      </c>
      <c r="AY432" s="168" t="s">
        <v>144</v>
      </c>
    </row>
    <row r="433" spans="2:51" s="6" customFormat="1" ht="15.75" customHeight="1">
      <c r="B433" s="169"/>
      <c r="C433" s="170"/>
      <c r="D433" s="162" t="s">
        <v>156</v>
      </c>
      <c r="E433" s="170"/>
      <c r="F433" s="171" t="s">
        <v>359</v>
      </c>
      <c r="G433" s="170"/>
      <c r="H433" s="170"/>
      <c r="J433" s="170"/>
      <c r="K433" s="170"/>
      <c r="L433" s="172"/>
      <c r="M433" s="173"/>
      <c r="N433" s="170"/>
      <c r="O433" s="170"/>
      <c r="P433" s="170"/>
      <c r="Q433" s="170"/>
      <c r="R433" s="170"/>
      <c r="S433" s="170"/>
      <c r="T433" s="174"/>
      <c r="AT433" s="175" t="s">
        <v>156</v>
      </c>
      <c r="AU433" s="175" t="s">
        <v>86</v>
      </c>
      <c r="AV433" s="175" t="s">
        <v>22</v>
      </c>
      <c r="AW433" s="175" t="s">
        <v>100</v>
      </c>
      <c r="AX433" s="175" t="s">
        <v>78</v>
      </c>
      <c r="AY433" s="175" t="s">
        <v>144</v>
      </c>
    </row>
    <row r="434" spans="2:51" s="6" customFormat="1" ht="15.75" customHeight="1">
      <c r="B434" s="160"/>
      <c r="C434" s="161"/>
      <c r="D434" s="162" t="s">
        <v>156</v>
      </c>
      <c r="E434" s="161"/>
      <c r="F434" s="163" t="s">
        <v>475</v>
      </c>
      <c r="G434" s="161"/>
      <c r="H434" s="164">
        <v>98.115</v>
      </c>
      <c r="J434" s="161"/>
      <c r="K434" s="161"/>
      <c r="L434" s="165"/>
      <c r="M434" s="166"/>
      <c r="N434" s="161"/>
      <c r="O434" s="161"/>
      <c r="P434" s="161"/>
      <c r="Q434" s="161"/>
      <c r="R434" s="161"/>
      <c r="S434" s="161"/>
      <c r="T434" s="167"/>
      <c r="AT434" s="168" t="s">
        <v>156</v>
      </c>
      <c r="AU434" s="168" t="s">
        <v>86</v>
      </c>
      <c r="AV434" s="168" t="s">
        <v>86</v>
      </c>
      <c r="AW434" s="168" t="s">
        <v>100</v>
      </c>
      <c r="AX434" s="168" t="s">
        <v>78</v>
      </c>
      <c r="AY434" s="168" t="s">
        <v>144</v>
      </c>
    </row>
    <row r="435" spans="2:51" s="6" customFormat="1" ht="15.75" customHeight="1">
      <c r="B435" s="169"/>
      <c r="C435" s="170"/>
      <c r="D435" s="162" t="s">
        <v>156</v>
      </c>
      <c r="E435" s="170"/>
      <c r="F435" s="171" t="s">
        <v>361</v>
      </c>
      <c r="G435" s="170"/>
      <c r="H435" s="170"/>
      <c r="J435" s="170"/>
      <c r="K435" s="170"/>
      <c r="L435" s="172"/>
      <c r="M435" s="173"/>
      <c r="N435" s="170"/>
      <c r="O435" s="170"/>
      <c r="P435" s="170"/>
      <c r="Q435" s="170"/>
      <c r="R435" s="170"/>
      <c r="S435" s="170"/>
      <c r="T435" s="174"/>
      <c r="AT435" s="175" t="s">
        <v>156</v>
      </c>
      <c r="AU435" s="175" t="s">
        <v>86</v>
      </c>
      <c r="AV435" s="175" t="s">
        <v>22</v>
      </c>
      <c r="AW435" s="175" t="s">
        <v>100</v>
      </c>
      <c r="AX435" s="175" t="s">
        <v>78</v>
      </c>
      <c r="AY435" s="175" t="s">
        <v>144</v>
      </c>
    </row>
    <row r="436" spans="2:51" s="6" customFormat="1" ht="15.75" customHeight="1">
      <c r="B436" s="160"/>
      <c r="C436" s="161"/>
      <c r="D436" s="162" t="s">
        <v>156</v>
      </c>
      <c r="E436" s="161"/>
      <c r="F436" s="163" t="s">
        <v>476</v>
      </c>
      <c r="G436" s="161"/>
      <c r="H436" s="164">
        <v>77.795</v>
      </c>
      <c r="J436" s="161"/>
      <c r="K436" s="161"/>
      <c r="L436" s="165"/>
      <c r="M436" s="166"/>
      <c r="N436" s="161"/>
      <c r="O436" s="161"/>
      <c r="P436" s="161"/>
      <c r="Q436" s="161"/>
      <c r="R436" s="161"/>
      <c r="S436" s="161"/>
      <c r="T436" s="167"/>
      <c r="AT436" s="168" t="s">
        <v>156</v>
      </c>
      <c r="AU436" s="168" t="s">
        <v>86</v>
      </c>
      <c r="AV436" s="168" t="s">
        <v>86</v>
      </c>
      <c r="AW436" s="168" t="s">
        <v>100</v>
      </c>
      <c r="AX436" s="168" t="s">
        <v>78</v>
      </c>
      <c r="AY436" s="168" t="s">
        <v>144</v>
      </c>
    </row>
    <row r="437" spans="2:51" s="6" customFormat="1" ht="15.75" customHeight="1">
      <c r="B437" s="169"/>
      <c r="C437" s="170"/>
      <c r="D437" s="162" t="s">
        <v>156</v>
      </c>
      <c r="E437" s="170"/>
      <c r="F437" s="171" t="s">
        <v>176</v>
      </c>
      <c r="G437" s="170"/>
      <c r="H437" s="170"/>
      <c r="J437" s="170"/>
      <c r="K437" s="170"/>
      <c r="L437" s="172"/>
      <c r="M437" s="173"/>
      <c r="N437" s="170"/>
      <c r="O437" s="170"/>
      <c r="P437" s="170"/>
      <c r="Q437" s="170"/>
      <c r="R437" s="170"/>
      <c r="S437" s="170"/>
      <c r="T437" s="174"/>
      <c r="AT437" s="175" t="s">
        <v>156</v>
      </c>
      <c r="AU437" s="175" t="s">
        <v>86</v>
      </c>
      <c r="AV437" s="175" t="s">
        <v>22</v>
      </c>
      <c r="AW437" s="175" t="s">
        <v>100</v>
      </c>
      <c r="AX437" s="175" t="s">
        <v>78</v>
      </c>
      <c r="AY437" s="175" t="s">
        <v>144</v>
      </c>
    </row>
    <row r="438" spans="2:51" s="6" customFormat="1" ht="15.75" customHeight="1">
      <c r="B438" s="169"/>
      <c r="C438" s="170"/>
      <c r="D438" s="162" t="s">
        <v>156</v>
      </c>
      <c r="E438" s="170"/>
      <c r="F438" s="171" t="s">
        <v>477</v>
      </c>
      <c r="G438" s="170"/>
      <c r="H438" s="170"/>
      <c r="J438" s="170"/>
      <c r="K438" s="170"/>
      <c r="L438" s="172"/>
      <c r="M438" s="173"/>
      <c r="N438" s="170"/>
      <c r="O438" s="170"/>
      <c r="P438" s="170"/>
      <c r="Q438" s="170"/>
      <c r="R438" s="170"/>
      <c r="S438" s="170"/>
      <c r="T438" s="174"/>
      <c r="AT438" s="175" t="s">
        <v>156</v>
      </c>
      <c r="AU438" s="175" t="s">
        <v>86</v>
      </c>
      <c r="AV438" s="175" t="s">
        <v>22</v>
      </c>
      <c r="AW438" s="175" t="s">
        <v>100</v>
      </c>
      <c r="AX438" s="175" t="s">
        <v>78</v>
      </c>
      <c r="AY438" s="175" t="s">
        <v>144</v>
      </c>
    </row>
    <row r="439" spans="2:51" s="6" customFormat="1" ht="15.75" customHeight="1">
      <c r="B439" s="160"/>
      <c r="C439" s="161"/>
      <c r="D439" s="162" t="s">
        <v>156</v>
      </c>
      <c r="E439" s="161"/>
      <c r="F439" s="163" t="s">
        <v>478</v>
      </c>
      <c r="G439" s="161"/>
      <c r="H439" s="164">
        <v>52.785</v>
      </c>
      <c r="J439" s="161"/>
      <c r="K439" s="161"/>
      <c r="L439" s="165"/>
      <c r="M439" s="166"/>
      <c r="N439" s="161"/>
      <c r="O439" s="161"/>
      <c r="P439" s="161"/>
      <c r="Q439" s="161"/>
      <c r="R439" s="161"/>
      <c r="S439" s="161"/>
      <c r="T439" s="167"/>
      <c r="AT439" s="168" t="s">
        <v>156</v>
      </c>
      <c r="AU439" s="168" t="s">
        <v>86</v>
      </c>
      <c r="AV439" s="168" t="s">
        <v>86</v>
      </c>
      <c r="AW439" s="168" t="s">
        <v>100</v>
      </c>
      <c r="AX439" s="168" t="s">
        <v>78</v>
      </c>
      <c r="AY439" s="168" t="s">
        <v>144</v>
      </c>
    </row>
    <row r="440" spans="2:51" s="6" customFormat="1" ht="15.75" customHeight="1">
      <c r="B440" s="169"/>
      <c r="C440" s="170"/>
      <c r="D440" s="162" t="s">
        <v>156</v>
      </c>
      <c r="E440" s="170"/>
      <c r="F440" s="171" t="s">
        <v>479</v>
      </c>
      <c r="G440" s="170"/>
      <c r="H440" s="170"/>
      <c r="J440" s="170"/>
      <c r="K440" s="170"/>
      <c r="L440" s="172"/>
      <c r="M440" s="173"/>
      <c r="N440" s="170"/>
      <c r="O440" s="170"/>
      <c r="P440" s="170"/>
      <c r="Q440" s="170"/>
      <c r="R440" s="170"/>
      <c r="S440" s="170"/>
      <c r="T440" s="174"/>
      <c r="AT440" s="175" t="s">
        <v>156</v>
      </c>
      <c r="AU440" s="175" t="s">
        <v>86</v>
      </c>
      <c r="AV440" s="175" t="s">
        <v>22</v>
      </c>
      <c r="AW440" s="175" t="s">
        <v>100</v>
      </c>
      <c r="AX440" s="175" t="s">
        <v>78</v>
      </c>
      <c r="AY440" s="175" t="s">
        <v>144</v>
      </c>
    </row>
    <row r="441" spans="2:51" s="6" customFormat="1" ht="15.75" customHeight="1">
      <c r="B441" s="160"/>
      <c r="C441" s="161"/>
      <c r="D441" s="162" t="s">
        <v>156</v>
      </c>
      <c r="E441" s="161"/>
      <c r="F441" s="163" t="s">
        <v>480</v>
      </c>
      <c r="G441" s="161"/>
      <c r="H441" s="164">
        <v>27.92</v>
      </c>
      <c r="J441" s="161"/>
      <c r="K441" s="161"/>
      <c r="L441" s="165"/>
      <c r="M441" s="166"/>
      <c r="N441" s="161"/>
      <c r="O441" s="161"/>
      <c r="P441" s="161"/>
      <c r="Q441" s="161"/>
      <c r="R441" s="161"/>
      <c r="S441" s="161"/>
      <c r="T441" s="167"/>
      <c r="AT441" s="168" t="s">
        <v>156</v>
      </c>
      <c r="AU441" s="168" t="s">
        <v>86</v>
      </c>
      <c r="AV441" s="168" t="s">
        <v>86</v>
      </c>
      <c r="AW441" s="168" t="s">
        <v>100</v>
      </c>
      <c r="AX441" s="168" t="s">
        <v>78</v>
      </c>
      <c r="AY441" s="168" t="s">
        <v>144</v>
      </c>
    </row>
    <row r="442" spans="2:51" s="6" customFormat="1" ht="15.75" customHeight="1">
      <c r="B442" s="169"/>
      <c r="C442" s="170"/>
      <c r="D442" s="162" t="s">
        <v>156</v>
      </c>
      <c r="E442" s="170"/>
      <c r="F442" s="171" t="s">
        <v>481</v>
      </c>
      <c r="G442" s="170"/>
      <c r="H442" s="170"/>
      <c r="J442" s="170"/>
      <c r="K442" s="170"/>
      <c r="L442" s="172"/>
      <c r="M442" s="173"/>
      <c r="N442" s="170"/>
      <c r="O442" s="170"/>
      <c r="P442" s="170"/>
      <c r="Q442" s="170"/>
      <c r="R442" s="170"/>
      <c r="S442" s="170"/>
      <c r="T442" s="174"/>
      <c r="AT442" s="175" t="s">
        <v>156</v>
      </c>
      <c r="AU442" s="175" t="s">
        <v>86</v>
      </c>
      <c r="AV442" s="175" t="s">
        <v>22</v>
      </c>
      <c r="AW442" s="175" t="s">
        <v>100</v>
      </c>
      <c r="AX442" s="175" t="s">
        <v>78</v>
      </c>
      <c r="AY442" s="175" t="s">
        <v>144</v>
      </c>
    </row>
    <row r="443" spans="2:51" s="6" customFormat="1" ht="15.75" customHeight="1">
      <c r="B443" s="160"/>
      <c r="C443" s="161"/>
      <c r="D443" s="162" t="s">
        <v>156</v>
      </c>
      <c r="E443" s="161"/>
      <c r="F443" s="163" t="s">
        <v>482</v>
      </c>
      <c r="G443" s="161"/>
      <c r="H443" s="164">
        <v>241.222</v>
      </c>
      <c r="J443" s="161"/>
      <c r="K443" s="161"/>
      <c r="L443" s="165"/>
      <c r="M443" s="166"/>
      <c r="N443" s="161"/>
      <c r="O443" s="161"/>
      <c r="P443" s="161"/>
      <c r="Q443" s="161"/>
      <c r="R443" s="161"/>
      <c r="S443" s="161"/>
      <c r="T443" s="167"/>
      <c r="AT443" s="168" t="s">
        <v>156</v>
      </c>
      <c r="AU443" s="168" t="s">
        <v>86</v>
      </c>
      <c r="AV443" s="168" t="s">
        <v>86</v>
      </c>
      <c r="AW443" s="168" t="s">
        <v>100</v>
      </c>
      <c r="AX443" s="168" t="s">
        <v>78</v>
      </c>
      <c r="AY443" s="168" t="s">
        <v>144</v>
      </c>
    </row>
    <row r="444" spans="2:51" s="6" customFormat="1" ht="15.75" customHeight="1">
      <c r="B444" s="169"/>
      <c r="C444" s="170"/>
      <c r="D444" s="162" t="s">
        <v>156</v>
      </c>
      <c r="E444" s="170"/>
      <c r="F444" s="171" t="s">
        <v>369</v>
      </c>
      <c r="G444" s="170"/>
      <c r="H444" s="170"/>
      <c r="J444" s="170"/>
      <c r="K444" s="170"/>
      <c r="L444" s="172"/>
      <c r="M444" s="173"/>
      <c r="N444" s="170"/>
      <c r="O444" s="170"/>
      <c r="P444" s="170"/>
      <c r="Q444" s="170"/>
      <c r="R444" s="170"/>
      <c r="S444" s="170"/>
      <c r="T444" s="174"/>
      <c r="AT444" s="175" t="s">
        <v>156</v>
      </c>
      <c r="AU444" s="175" t="s">
        <v>86</v>
      </c>
      <c r="AV444" s="175" t="s">
        <v>22</v>
      </c>
      <c r="AW444" s="175" t="s">
        <v>100</v>
      </c>
      <c r="AX444" s="175" t="s">
        <v>78</v>
      </c>
      <c r="AY444" s="175" t="s">
        <v>144</v>
      </c>
    </row>
    <row r="445" spans="2:51" s="6" customFormat="1" ht="15.75" customHeight="1">
      <c r="B445" s="160"/>
      <c r="C445" s="161"/>
      <c r="D445" s="162" t="s">
        <v>156</v>
      </c>
      <c r="E445" s="161"/>
      <c r="F445" s="163" t="s">
        <v>483</v>
      </c>
      <c r="G445" s="161"/>
      <c r="H445" s="164">
        <v>105.59</v>
      </c>
      <c r="J445" s="161"/>
      <c r="K445" s="161"/>
      <c r="L445" s="165"/>
      <c r="M445" s="166"/>
      <c r="N445" s="161"/>
      <c r="O445" s="161"/>
      <c r="P445" s="161"/>
      <c r="Q445" s="161"/>
      <c r="R445" s="161"/>
      <c r="S445" s="161"/>
      <c r="T445" s="167"/>
      <c r="AT445" s="168" t="s">
        <v>156</v>
      </c>
      <c r="AU445" s="168" t="s">
        <v>86</v>
      </c>
      <c r="AV445" s="168" t="s">
        <v>86</v>
      </c>
      <c r="AW445" s="168" t="s">
        <v>100</v>
      </c>
      <c r="AX445" s="168" t="s">
        <v>78</v>
      </c>
      <c r="AY445" s="168" t="s">
        <v>144</v>
      </c>
    </row>
    <row r="446" spans="2:51" s="6" customFormat="1" ht="15.75" customHeight="1">
      <c r="B446" s="169"/>
      <c r="C446" s="170"/>
      <c r="D446" s="162" t="s">
        <v>156</v>
      </c>
      <c r="E446" s="170"/>
      <c r="F446" s="171" t="s">
        <v>371</v>
      </c>
      <c r="G446" s="170"/>
      <c r="H446" s="170"/>
      <c r="J446" s="170"/>
      <c r="K446" s="170"/>
      <c r="L446" s="172"/>
      <c r="M446" s="173"/>
      <c r="N446" s="170"/>
      <c r="O446" s="170"/>
      <c r="P446" s="170"/>
      <c r="Q446" s="170"/>
      <c r="R446" s="170"/>
      <c r="S446" s="170"/>
      <c r="T446" s="174"/>
      <c r="AT446" s="175" t="s">
        <v>156</v>
      </c>
      <c r="AU446" s="175" t="s">
        <v>86</v>
      </c>
      <c r="AV446" s="175" t="s">
        <v>22</v>
      </c>
      <c r="AW446" s="175" t="s">
        <v>100</v>
      </c>
      <c r="AX446" s="175" t="s">
        <v>78</v>
      </c>
      <c r="AY446" s="175" t="s">
        <v>144</v>
      </c>
    </row>
    <row r="447" spans="2:51" s="6" customFormat="1" ht="15.75" customHeight="1">
      <c r="B447" s="160"/>
      <c r="C447" s="161"/>
      <c r="D447" s="162" t="s">
        <v>156</v>
      </c>
      <c r="E447" s="161"/>
      <c r="F447" s="163" t="s">
        <v>484</v>
      </c>
      <c r="G447" s="161"/>
      <c r="H447" s="164">
        <v>60.095</v>
      </c>
      <c r="J447" s="161"/>
      <c r="K447" s="161"/>
      <c r="L447" s="165"/>
      <c r="M447" s="166"/>
      <c r="N447" s="161"/>
      <c r="O447" s="161"/>
      <c r="P447" s="161"/>
      <c r="Q447" s="161"/>
      <c r="R447" s="161"/>
      <c r="S447" s="161"/>
      <c r="T447" s="167"/>
      <c r="AT447" s="168" t="s">
        <v>156</v>
      </c>
      <c r="AU447" s="168" t="s">
        <v>86</v>
      </c>
      <c r="AV447" s="168" t="s">
        <v>86</v>
      </c>
      <c r="AW447" s="168" t="s">
        <v>100</v>
      </c>
      <c r="AX447" s="168" t="s">
        <v>78</v>
      </c>
      <c r="AY447" s="168" t="s">
        <v>144</v>
      </c>
    </row>
    <row r="448" spans="2:51" s="6" customFormat="1" ht="15.75" customHeight="1">
      <c r="B448" s="169"/>
      <c r="C448" s="170"/>
      <c r="D448" s="162" t="s">
        <v>156</v>
      </c>
      <c r="E448" s="170"/>
      <c r="F448" s="171" t="s">
        <v>372</v>
      </c>
      <c r="G448" s="170"/>
      <c r="H448" s="170"/>
      <c r="J448" s="170"/>
      <c r="K448" s="170"/>
      <c r="L448" s="172"/>
      <c r="M448" s="173"/>
      <c r="N448" s="170"/>
      <c r="O448" s="170"/>
      <c r="P448" s="170"/>
      <c r="Q448" s="170"/>
      <c r="R448" s="170"/>
      <c r="S448" s="170"/>
      <c r="T448" s="174"/>
      <c r="AT448" s="175" t="s">
        <v>156</v>
      </c>
      <c r="AU448" s="175" t="s">
        <v>86</v>
      </c>
      <c r="AV448" s="175" t="s">
        <v>22</v>
      </c>
      <c r="AW448" s="175" t="s">
        <v>100</v>
      </c>
      <c r="AX448" s="175" t="s">
        <v>78</v>
      </c>
      <c r="AY448" s="175" t="s">
        <v>144</v>
      </c>
    </row>
    <row r="449" spans="2:51" s="6" customFormat="1" ht="15.75" customHeight="1">
      <c r="B449" s="160"/>
      <c r="C449" s="161"/>
      <c r="D449" s="162" t="s">
        <v>156</v>
      </c>
      <c r="E449" s="161"/>
      <c r="F449" s="163" t="s">
        <v>485</v>
      </c>
      <c r="G449" s="161"/>
      <c r="H449" s="164">
        <v>92.135</v>
      </c>
      <c r="J449" s="161"/>
      <c r="K449" s="161"/>
      <c r="L449" s="165"/>
      <c r="M449" s="166"/>
      <c r="N449" s="161"/>
      <c r="O449" s="161"/>
      <c r="P449" s="161"/>
      <c r="Q449" s="161"/>
      <c r="R449" s="161"/>
      <c r="S449" s="161"/>
      <c r="T449" s="167"/>
      <c r="AT449" s="168" t="s">
        <v>156</v>
      </c>
      <c r="AU449" s="168" t="s">
        <v>86</v>
      </c>
      <c r="AV449" s="168" t="s">
        <v>86</v>
      </c>
      <c r="AW449" s="168" t="s">
        <v>100</v>
      </c>
      <c r="AX449" s="168" t="s">
        <v>78</v>
      </c>
      <c r="AY449" s="168" t="s">
        <v>144</v>
      </c>
    </row>
    <row r="450" spans="2:51" s="6" customFormat="1" ht="15.75" customHeight="1">
      <c r="B450" s="169"/>
      <c r="C450" s="170"/>
      <c r="D450" s="162" t="s">
        <v>156</v>
      </c>
      <c r="E450" s="170"/>
      <c r="F450" s="171" t="s">
        <v>375</v>
      </c>
      <c r="G450" s="170"/>
      <c r="H450" s="170"/>
      <c r="J450" s="170"/>
      <c r="K450" s="170"/>
      <c r="L450" s="172"/>
      <c r="M450" s="173"/>
      <c r="N450" s="170"/>
      <c r="O450" s="170"/>
      <c r="P450" s="170"/>
      <c r="Q450" s="170"/>
      <c r="R450" s="170"/>
      <c r="S450" s="170"/>
      <c r="T450" s="174"/>
      <c r="AT450" s="175" t="s">
        <v>156</v>
      </c>
      <c r="AU450" s="175" t="s">
        <v>86</v>
      </c>
      <c r="AV450" s="175" t="s">
        <v>22</v>
      </c>
      <c r="AW450" s="175" t="s">
        <v>100</v>
      </c>
      <c r="AX450" s="175" t="s">
        <v>78</v>
      </c>
      <c r="AY450" s="175" t="s">
        <v>144</v>
      </c>
    </row>
    <row r="451" spans="2:51" s="6" customFormat="1" ht="15.75" customHeight="1">
      <c r="B451" s="160"/>
      <c r="C451" s="161"/>
      <c r="D451" s="162" t="s">
        <v>156</v>
      </c>
      <c r="E451" s="161"/>
      <c r="F451" s="163" t="s">
        <v>486</v>
      </c>
      <c r="G451" s="161"/>
      <c r="H451" s="164">
        <v>58.715</v>
      </c>
      <c r="J451" s="161"/>
      <c r="K451" s="161"/>
      <c r="L451" s="165"/>
      <c r="M451" s="166"/>
      <c r="N451" s="161"/>
      <c r="O451" s="161"/>
      <c r="P451" s="161"/>
      <c r="Q451" s="161"/>
      <c r="R451" s="161"/>
      <c r="S451" s="161"/>
      <c r="T451" s="167"/>
      <c r="AT451" s="168" t="s">
        <v>156</v>
      </c>
      <c r="AU451" s="168" t="s">
        <v>86</v>
      </c>
      <c r="AV451" s="168" t="s">
        <v>86</v>
      </c>
      <c r="AW451" s="168" t="s">
        <v>100</v>
      </c>
      <c r="AX451" s="168" t="s">
        <v>78</v>
      </c>
      <c r="AY451" s="168" t="s">
        <v>144</v>
      </c>
    </row>
    <row r="452" spans="2:51" s="6" customFormat="1" ht="15.75" customHeight="1">
      <c r="B452" s="169"/>
      <c r="C452" s="170"/>
      <c r="D452" s="162" t="s">
        <v>156</v>
      </c>
      <c r="E452" s="170"/>
      <c r="F452" s="171" t="s">
        <v>377</v>
      </c>
      <c r="G452" s="170"/>
      <c r="H452" s="170"/>
      <c r="J452" s="170"/>
      <c r="K452" s="170"/>
      <c r="L452" s="172"/>
      <c r="M452" s="173"/>
      <c r="N452" s="170"/>
      <c r="O452" s="170"/>
      <c r="P452" s="170"/>
      <c r="Q452" s="170"/>
      <c r="R452" s="170"/>
      <c r="S452" s="170"/>
      <c r="T452" s="174"/>
      <c r="AT452" s="175" t="s">
        <v>156</v>
      </c>
      <c r="AU452" s="175" t="s">
        <v>86</v>
      </c>
      <c r="AV452" s="175" t="s">
        <v>22</v>
      </c>
      <c r="AW452" s="175" t="s">
        <v>100</v>
      </c>
      <c r="AX452" s="175" t="s">
        <v>78</v>
      </c>
      <c r="AY452" s="175" t="s">
        <v>144</v>
      </c>
    </row>
    <row r="453" spans="2:51" s="6" customFormat="1" ht="15.75" customHeight="1">
      <c r="B453" s="160"/>
      <c r="C453" s="161"/>
      <c r="D453" s="162" t="s">
        <v>156</v>
      </c>
      <c r="E453" s="161"/>
      <c r="F453" s="163" t="s">
        <v>487</v>
      </c>
      <c r="G453" s="161"/>
      <c r="H453" s="164">
        <v>92.535</v>
      </c>
      <c r="J453" s="161"/>
      <c r="K453" s="161"/>
      <c r="L453" s="165"/>
      <c r="M453" s="166"/>
      <c r="N453" s="161"/>
      <c r="O453" s="161"/>
      <c r="P453" s="161"/>
      <c r="Q453" s="161"/>
      <c r="R453" s="161"/>
      <c r="S453" s="161"/>
      <c r="T453" s="167"/>
      <c r="AT453" s="168" t="s">
        <v>156</v>
      </c>
      <c r="AU453" s="168" t="s">
        <v>86</v>
      </c>
      <c r="AV453" s="168" t="s">
        <v>86</v>
      </c>
      <c r="AW453" s="168" t="s">
        <v>100</v>
      </c>
      <c r="AX453" s="168" t="s">
        <v>78</v>
      </c>
      <c r="AY453" s="168" t="s">
        <v>144</v>
      </c>
    </row>
    <row r="454" spans="2:51" s="6" customFormat="1" ht="15.75" customHeight="1">
      <c r="B454" s="169"/>
      <c r="C454" s="170"/>
      <c r="D454" s="162" t="s">
        <v>156</v>
      </c>
      <c r="E454" s="170"/>
      <c r="F454" s="171" t="s">
        <v>378</v>
      </c>
      <c r="G454" s="170"/>
      <c r="H454" s="170"/>
      <c r="J454" s="170"/>
      <c r="K454" s="170"/>
      <c r="L454" s="172"/>
      <c r="M454" s="173"/>
      <c r="N454" s="170"/>
      <c r="O454" s="170"/>
      <c r="P454" s="170"/>
      <c r="Q454" s="170"/>
      <c r="R454" s="170"/>
      <c r="S454" s="170"/>
      <c r="T454" s="174"/>
      <c r="AT454" s="175" t="s">
        <v>156</v>
      </c>
      <c r="AU454" s="175" t="s">
        <v>86</v>
      </c>
      <c r="AV454" s="175" t="s">
        <v>22</v>
      </c>
      <c r="AW454" s="175" t="s">
        <v>100</v>
      </c>
      <c r="AX454" s="175" t="s">
        <v>78</v>
      </c>
      <c r="AY454" s="175" t="s">
        <v>144</v>
      </c>
    </row>
    <row r="455" spans="2:51" s="6" customFormat="1" ht="15.75" customHeight="1">
      <c r="B455" s="160"/>
      <c r="C455" s="161"/>
      <c r="D455" s="162" t="s">
        <v>156</v>
      </c>
      <c r="E455" s="161"/>
      <c r="F455" s="163" t="s">
        <v>488</v>
      </c>
      <c r="G455" s="161"/>
      <c r="H455" s="164">
        <v>63.195</v>
      </c>
      <c r="J455" s="161"/>
      <c r="K455" s="161"/>
      <c r="L455" s="165"/>
      <c r="M455" s="166"/>
      <c r="N455" s="161"/>
      <c r="O455" s="161"/>
      <c r="P455" s="161"/>
      <c r="Q455" s="161"/>
      <c r="R455" s="161"/>
      <c r="S455" s="161"/>
      <c r="T455" s="167"/>
      <c r="AT455" s="168" t="s">
        <v>156</v>
      </c>
      <c r="AU455" s="168" t="s">
        <v>86</v>
      </c>
      <c r="AV455" s="168" t="s">
        <v>86</v>
      </c>
      <c r="AW455" s="168" t="s">
        <v>100</v>
      </c>
      <c r="AX455" s="168" t="s">
        <v>78</v>
      </c>
      <c r="AY455" s="168" t="s">
        <v>144</v>
      </c>
    </row>
    <row r="456" spans="2:51" s="6" customFormat="1" ht="15.75" customHeight="1">
      <c r="B456" s="169"/>
      <c r="C456" s="170"/>
      <c r="D456" s="162" t="s">
        <v>156</v>
      </c>
      <c r="E456" s="170"/>
      <c r="F456" s="171" t="s">
        <v>380</v>
      </c>
      <c r="G456" s="170"/>
      <c r="H456" s="170"/>
      <c r="J456" s="170"/>
      <c r="K456" s="170"/>
      <c r="L456" s="172"/>
      <c r="M456" s="173"/>
      <c r="N456" s="170"/>
      <c r="O456" s="170"/>
      <c r="P456" s="170"/>
      <c r="Q456" s="170"/>
      <c r="R456" s="170"/>
      <c r="S456" s="170"/>
      <c r="T456" s="174"/>
      <c r="AT456" s="175" t="s">
        <v>156</v>
      </c>
      <c r="AU456" s="175" t="s">
        <v>86</v>
      </c>
      <c r="AV456" s="175" t="s">
        <v>22</v>
      </c>
      <c r="AW456" s="175" t="s">
        <v>100</v>
      </c>
      <c r="AX456" s="175" t="s">
        <v>78</v>
      </c>
      <c r="AY456" s="175" t="s">
        <v>144</v>
      </c>
    </row>
    <row r="457" spans="2:51" s="6" customFormat="1" ht="15.75" customHeight="1">
      <c r="B457" s="160"/>
      <c r="C457" s="161"/>
      <c r="D457" s="162" t="s">
        <v>156</v>
      </c>
      <c r="E457" s="161"/>
      <c r="F457" s="163" t="s">
        <v>489</v>
      </c>
      <c r="G457" s="161"/>
      <c r="H457" s="164">
        <v>96.675</v>
      </c>
      <c r="J457" s="161"/>
      <c r="K457" s="161"/>
      <c r="L457" s="165"/>
      <c r="M457" s="166"/>
      <c r="N457" s="161"/>
      <c r="O457" s="161"/>
      <c r="P457" s="161"/>
      <c r="Q457" s="161"/>
      <c r="R457" s="161"/>
      <c r="S457" s="161"/>
      <c r="T457" s="167"/>
      <c r="AT457" s="168" t="s">
        <v>156</v>
      </c>
      <c r="AU457" s="168" t="s">
        <v>86</v>
      </c>
      <c r="AV457" s="168" t="s">
        <v>86</v>
      </c>
      <c r="AW457" s="168" t="s">
        <v>100</v>
      </c>
      <c r="AX457" s="168" t="s">
        <v>78</v>
      </c>
      <c r="AY457" s="168" t="s">
        <v>144</v>
      </c>
    </row>
    <row r="458" spans="2:51" s="6" customFormat="1" ht="15.75" customHeight="1">
      <c r="B458" s="169"/>
      <c r="C458" s="170"/>
      <c r="D458" s="162" t="s">
        <v>156</v>
      </c>
      <c r="E458" s="170"/>
      <c r="F458" s="171" t="s">
        <v>490</v>
      </c>
      <c r="G458" s="170"/>
      <c r="H458" s="170"/>
      <c r="J458" s="170"/>
      <c r="K458" s="170"/>
      <c r="L458" s="172"/>
      <c r="M458" s="173"/>
      <c r="N458" s="170"/>
      <c r="O458" s="170"/>
      <c r="P458" s="170"/>
      <c r="Q458" s="170"/>
      <c r="R458" s="170"/>
      <c r="S458" s="170"/>
      <c r="T458" s="174"/>
      <c r="AT458" s="175" t="s">
        <v>156</v>
      </c>
      <c r="AU458" s="175" t="s">
        <v>86</v>
      </c>
      <c r="AV458" s="175" t="s">
        <v>22</v>
      </c>
      <c r="AW458" s="175" t="s">
        <v>100</v>
      </c>
      <c r="AX458" s="175" t="s">
        <v>78</v>
      </c>
      <c r="AY458" s="175" t="s">
        <v>144</v>
      </c>
    </row>
    <row r="459" spans="2:51" s="6" customFormat="1" ht="15.75" customHeight="1">
      <c r="B459" s="160"/>
      <c r="C459" s="161"/>
      <c r="D459" s="162" t="s">
        <v>156</v>
      </c>
      <c r="E459" s="161"/>
      <c r="F459" s="163" t="s">
        <v>484</v>
      </c>
      <c r="G459" s="161"/>
      <c r="H459" s="164">
        <v>60.095</v>
      </c>
      <c r="J459" s="161"/>
      <c r="K459" s="161"/>
      <c r="L459" s="165"/>
      <c r="M459" s="166"/>
      <c r="N459" s="161"/>
      <c r="O459" s="161"/>
      <c r="P459" s="161"/>
      <c r="Q459" s="161"/>
      <c r="R459" s="161"/>
      <c r="S459" s="161"/>
      <c r="T459" s="167"/>
      <c r="AT459" s="168" t="s">
        <v>156</v>
      </c>
      <c r="AU459" s="168" t="s">
        <v>86</v>
      </c>
      <c r="AV459" s="168" t="s">
        <v>86</v>
      </c>
      <c r="AW459" s="168" t="s">
        <v>100</v>
      </c>
      <c r="AX459" s="168" t="s">
        <v>78</v>
      </c>
      <c r="AY459" s="168" t="s">
        <v>144</v>
      </c>
    </row>
    <row r="460" spans="2:51" s="6" customFormat="1" ht="15.75" customHeight="1">
      <c r="B460" s="169"/>
      <c r="C460" s="170"/>
      <c r="D460" s="162" t="s">
        <v>156</v>
      </c>
      <c r="E460" s="170"/>
      <c r="F460" s="171" t="s">
        <v>382</v>
      </c>
      <c r="G460" s="170"/>
      <c r="H460" s="170"/>
      <c r="J460" s="170"/>
      <c r="K460" s="170"/>
      <c r="L460" s="172"/>
      <c r="M460" s="173"/>
      <c r="N460" s="170"/>
      <c r="O460" s="170"/>
      <c r="P460" s="170"/>
      <c r="Q460" s="170"/>
      <c r="R460" s="170"/>
      <c r="S460" s="170"/>
      <c r="T460" s="174"/>
      <c r="AT460" s="175" t="s">
        <v>156</v>
      </c>
      <c r="AU460" s="175" t="s">
        <v>86</v>
      </c>
      <c r="AV460" s="175" t="s">
        <v>22</v>
      </c>
      <c r="AW460" s="175" t="s">
        <v>100</v>
      </c>
      <c r="AX460" s="175" t="s">
        <v>78</v>
      </c>
      <c r="AY460" s="175" t="s">
        <v>144</v>
      </c>
    </row>
    <row r="461" spans="2:51" s="6" customFormat="1" ht="15.75" customHeight="1">
      <c r="B461" s="160"/>
      <c r="C461" s="161"/>
      <c r="D461" s="162" t="s">
        <v>156</v>
      </c>
      <c r="E461" s="161"/>
      <c r="F461" s="163" t="s">
        <v>491</v>
      </c>
      <c r="G461" s="161"/>
      <c r="H461" s="164">
        <v>95.58</v>
      </c>
      <c r="J461" s="161"/>
      <c r="K461" s="161"/>
      <c r="L461" s="165"/>
      <c r="M461" s="166"/>
      <c r="N461" s="161"/>
      <c r="O461" s="161"/>
      <c r="P461" s="161"/>
      <c r="Q461" s="161"/>
      <c r="R461" s="161"/>
      <c r="S461" s="161"/>
      <c r="T461" s="167"/>
      <c r="AT461" s="168" t="s">
        <v>156</v>
      </c>
      <c r="AU461" s="168" t="s">
        <v>86</v>
      </c>
      <c r="AV461" s="168" t="s">
        <v>86</v>
      </c>
      <c r="AW461" s="168" t="s">
        <v>100</v>
      </c>
      <c r="AX461" s="168" t="s">
        <v>78</v>
      </c>
      <c r="AY461" s="168" t="s">
        <v>144</v>
      </c>
    </row>
    <row r="462" spans="2:51" s="6" customFormat="1" ht="15.75" customHeight="1">
      <c r="B462" s="169"/>
      <c r="C462" s="170"/>
      <c r="D462" s="162" t="s">
        <v>156</v>
      </c>
      <c r="E462" s="170"/>
      <c r="F462" s="171" t="s">
        <v>384</v>
      </c>
      <c r="G462" s="170"/>
      <c r="H462" s="170"/>
      <c r="J462" s="170"/>
      <c r="K462" s="170"/>
      <c r="L462" s="172"/>
      <c r="M462" s="173"/>
      <c r="N462" s="170"/>
      <c r="O462" s="170"/>
      <c r="P462" s="170"/>
      <c r="Q462" s="170"/>
      <c r="R462" s="170"/>
      <c r="S462" s="170"/>
      <c r="T462" s="174"/>
      <c r="AT462" s="175" t="s">
        <v>156</v>
      </c>
      <c r="AU462" s="175" t="s">
        <v>86</v>
      </c>
      <c r="AV462" s="175" t="s">
        <v>22</v>
      </c>
      <c r="AW462" s="175" t="s">
        <v>100</v>
      </c>
      <c r="AX462" s="175" t="s">
        <v>78</v>
      </c>
      <c r="AY462" s="175" t="s">
        <v>144</v>
      </c>
    </row>
    <row r="463" spans="2:51" s="6" customFormat="1" ht="15.75" customHeight="1">
      <c r="B463" s="160"/>
      <c r="C463" s="161"/>
      <c r="D463" s="162" t="s">
        <v>156</v>
      </c>
      <c r="E463" s="161"/>
      <c r="F463" s="163" t="s">
        <v>492</v>
      </c>
      <c r="G463" s="161"/>
      <c r="H463" s="164">
        <v>60.095</v>
      </c>
      <c r="J463" s="161"/>
      <c r="K463" s="161"/>
      <c r="L463" s="165"/>
      <c r="M463" s="166"/>
      <c r="N463" s="161"/>
      <c r="O463" s="161"/>
      <c r="P463" s="161"/>
      <c r="Q463" s="161"/>
      <c r="R463" s="161"/>
      <c r="S463" s="161"/>
      <c r="T463" s="167"/>
      <c r="AT463" s="168" t="s">
        <v>156</v>
      </c>
      <c r="AU463" s="168" t="s">
        <v>86</v>
      </c>
      <c r="AV463" s="168" t="s">
        <v>86</v>
      </c>
      <c r="AW463" s="168" t="s">
        <v>100</v>
      </c>
      <c r="AX463" s="168" t="s">
        <v>78</v>
      </c>
      <c r="AY463" s="168" t="s">
        <v>144</v>
      </c>
    </row>
    <row r="464" spans="2:51" s="6" customFormat="1" ht="15.75" customHeight="1">
      <c r="B464" s="169"/>
      <c r="C464" s="170"/>
      <c r="D464" s="162" t="s">
        <v>156</v>
      </c>
      <c r="E464" s="170"/>
      <c r="F464" s="171" t="s">
        <v>386</v>
      </c>
      <c r="G464" s="170"/>
      <c r="H464" s="170"/>
      <c r="J464" s="170"/>
      <c r="K464" s="170"/>
      <c r="L464" s="172"/>
      <c r="M464" s="173"/>
      <c r="N464" s="170"/>
      <c r="O464" s="170"/>
      <c r="P464" s="170"/>
      <c r="Q464" s="170"/>
      <c r="R464" s="170"/>
      <c r="S464" s="170"/>
      <c r="T464" s="174"/>
      <c r="AT464" s="175" t="s">
        <v>156</v>
      </c>
      <c r="AU464" s="175" t="s">
        <v>86</v>
      </c>
      <c r="AV464" s="175" t="s">
        <v>22</v>
      </c>
      <c r="AW464" s="175" t="s">
        <v>100</v>
      </c>
      <c r="AX464" s="175" t="s">
        <v>78</v>
      </c>
      <c r="AY464" s="175" t="s">
        <v>144</v>
      </c>
    </row>
    <row r="465" spans="2:51" s="6" customFormat="1" ht="15.75" customHeight="1">
      <c r="B465" s="160"/>
      <c r="C465" s="161"/>
      <c r="D465" s="162" t="s">
        <v>156</v>
      </c>
      <c r="E465" s="161"/>
      <c r="F465" s="163" t="s">
        <v>493</v>
      </c>
      <c r="G465" s="161"/>
      <c r="H465" s="164">
        <v>96.27</v>
      </c>
      <c r="J465" s="161"/>
      <c r="K465" s="161"/>
      <c r="L465" s="165"/>
      <c r="M465" s="166"/>
      <c r="N465" s="161"/>
      <c r="O465" s="161"/>
      <c r="P465" s="161"/>
      <c r="Q465" s="161"/>
      <c r="R465" s="161"/>
      <c r="S465" s="161"/>
      <c r="T465" s="167"/>
      <c r="AT465" s="168" t="s">
        <v>156</v>
      </c>
      <c r="AU465" s="168" t="s">
        <v>86</v>
      </c>
      <c r="AV465" s="168" t="s">
        <v>86</v>
      </c>
      <c r="AW465" s="168" t="s">
        <v>100</v>
      </c>
      <c r="AX465" s="168" t="s">
        <v>78</v>
      </c>
      <c r="AY465" s="168" t="s">
        <v>144</v>
      </c>
    </row>
    <row r="466" spans="2:51" s="6" customFormat="1" ht="15.75" customHeight="1">
      <c r="B466" s="169"/>
      <c r="C466" s="170"/>
      <c r="D466" s="162" t="s">
        <v>156</v>
      </c>
      <c r="E466" s="170"/>
      <c r="F466" s="171" t="s">
        <v>388</v>
      </c>
      <c r="G466" s="170"/>
      <c r="H466" s="170"/>
      <c r="J466" s="170"/>
      <c r="K466" s="170"/>
      <c r="L466" s="172"/>
      <c r="M466" s="173"/>
      <c r="N466" s="170"/>
      <c r="O466" s="170"/>
      <c r="P466" s="170"/>
      <c r="Q466" s="170"/>
      <c r="R466" s="170"/>
      <c r="S466" s="170"/>
      <c r="T466" s="174"/>
      <c r="AT466" s="175" t="s">
        <v>156</v>
      </c>
      <c r="AU466" s="175" t="s">
        <v>86</v>
      </c>
      <c r="AV466" s="175" t="s">
        <v>22</v>
      </c>
      <c r="AW466" s="175" t="s">
        <v>100</v>
      </c>
      <c r="AX466" s="175" t="s">
        <v>78</v>
      </c>
      <c r="AY466" s="175" t="s">
        <v>144</v>
      </c>
    </row>
    <row r="467" spans="2:51" s="6" customFormat="1" ht="15.75" customHeight="1">
      <c r="B467" s="160"/>
      <c r="C467" s="161"/>
      <c r="D467" s="162" t="s">
        <v>156</v>
      </c>
      <c r="E467" s="161"/>
      <c r="F467" s="163" t="s">
        <v>484</v>
      </c>
      <c r="G467" s="161"/>
      <c r="H467" s="164">
        <v>60.095</v>
      </c>
      <c r="J467" s="161"/>
      <c r="K467" s="161"/>
      <c r="L467" s="165"/>
      <c r="M467" s="166"/>
      <c r="N467" s="161"/>
      <c r="O467" s="161"/>
      <c r="P467" s="161"/>
      <c r="Q467" s="161"/>
      <c r="R467" s="161"/>
      <c r="S467" s="161"/>
      <c r="T467" s="167"/>
      <c r="AT467" s="168" t="s">
        <v>156</v>
      </c>
      <c r="AU467" s="168" t="s">
        <v>86</v>
      </c>
      <c r="AV467" s="168" t="s">
        <v>86</v>
      </c>
      <c r="AW467" s="168" t="s">
        <v>100</v>
      </c>
      <c r="AX467" s="168" t="s">
        <v>78</v>
      </c>
      <c r="AY467" s="168" t="s">
        <v>144</v>
      </c>
    </row>
    <row r="468" spans="2:51" s="6" customFormat="1" ht="15.75" customHeight="1">
      <c r="B468" s="169"/>
      <c r="C468" s="170"/>
      <c r="D468" s="162" t="s">
        <v>156</v>
      </c>
      <c r="E468" s="170"/>
      <c r="F468" s="171" t="s">
        <v>178</v>
      </c>
      <c r="G468" s="170"/>
      <c r="H468" s="170"/>
      <c r="J468" s="170"/>
      <c r="K468" s="170"/>
      <c r="L468" s="172"/>
      <c r="M468" s="173"/>
      <c r="N468" s="170"/>
      <c r="O468" s="170"/>
      <c r="P468" s="170"/>
      <c r="Q468" s="170"/>
      <c r="R468" s="170"/>
      <c r="S468" s="170"/>
      <c r="T468" s="174"/>
      <c r="AT468" s="175" t="s">
        <v>156</v>
      </c>
      <c r="AU468" s="175" t="s">
        <v>86</v>
      </c>
      <c r="AV468" s="175" t="s">
        <v>22</v>
      </c>
      <c r="AW468" s="175" t="s">
        <v>100</v>
      </c>
      <c r="AX468" s="175" t="s">
        <v>78</v>
      </c>
      <c r="AY468" s="175" t="s">
        <v>144</v>
      </c>
    </row>
    <row r="469" spans="2:51" s="6" customFormat="1" ht="15.75" customHeight="1">
      <c r="B469" s="160"/>
      <c r="C469" s="161"/>
      <c r="D469" s="162" t="s">
        <v>156</v>
      </c>
      <c r="E469" s="161"/>
      <c r="F469" s="163" t="s">
        <v>494</v>
      </c>
      <c r="G469" s="161"/>
      <c r="H469" s="164">
        <v>1263.002</v>
      </c>
      <c r="J469" s="161"/>
      <c r="K469" s="161"/>
      <c r="L469" s="165"/>
      <c r="M469" s="166"/>
      <c r="N469" s="161"/>
      <c r="O469" s="161"/>
      <c r="P469" s="161"/>
      <c r="Q469" s="161"/>
      <c r="R469" s="161"/>
      <c r="S469" s="161"/>
      <c r="T469" s="167"/>
      <c r="AT469" s="168" t="s">
        <v>156</v>
      </c>
      <c r="AU469" s="168" t="s">
        <v>86</v>
      </c>
      <c r="AV469" s="168" t="s">
        <v>86</v>
      </c>
      <c r="AW469" s="168" t="s">
        <v>100</v>
      </c>
      <c r="AX469" s="168" t="s">
        <v>78</v>
      </c>
      <c r="AY469" s="168" t="s">
        <v>144</v>
      </c>
    </row>
    <row r="470" spans="2:51" s="6" customFormat="1" ht="15.75" customHeight="1">
      <c r="B470" s="169"/>
      <c r="C470" s="170"/>
      <c r="D470" s="162" t="s">
        <v>156</v>
      </c>
      <c r="E470" s="170"/>
      <c r="F470" s="171" t="s">
        <v>495</v>
      </c>
      <c r="G470" s="170"/>
      <c r="H470" s="170"/>
      <c r="J470" s="170"/>
      <c r="K470" s="170"/>
      <c r="L470" s="172"/>
      <c r="M470" s="173"/>
      <c r="N470" s="170"/>
      <c r="O470" s="170"/>
      <c r="P470" s="170"/>
      <c r="Q470" s="170"/>
      <c r="R470" s="170"/>
      <c r="S470" s="170"/>
      <c r="T470" s="174"/>
      <c r="AT470" s="175" t="s">
        <v>156</v>
      </c>
      <c r="AU470" s="175" t="s">
        <v>86</v>
      </c>
      <c r="AV470" s="175" t="s">
        <v>22</v>
      </c>
      <c r="AW470" s="175" t="s">
        <v>100</v>
      </c>
      <c r="AX470" s="175" t="s">
        <v>78</v>
      </c>
      <c r="AY470" s="175" t="s">
        <v>144</v>
      </c>
    </row>
    <row r="471" spans="2:51" s="6" customFormat="1" ht="15.75" customHeight="1">
      <c r="B471" s="160"/>
      <c r="C471" s="161"/>
      <c r="D471" s="162" t="s">
        <v>156</v>
      </c>
      <c r="E471" s="161"/>
      <c r="F471" s="163" t="s">
        <v>496</v>
      </c>
      <c r="G471" s="161"/>
      <c r="H471" s="164">
        <v>-754.511</v>
      </c>
      <c r="J471" s="161"/>
      <c r="K471" s="161"/>
      <c r="L471" s="165"/>
      <c r="M471" s="166"/>
      <c r="N471" s="161"/>
      <c r="O471" s="161"/>
      <c r="P471" s="161"/>
      <c r="Q471" s="161"/>
      <c r="R471" s="161"/>
      <c r="S471" s="161"/>
      <c r="T471" s="167"/>
      <c r="AT471" s="168" t="s">
        <v>156</v>
      </c>
      <c r="AU471" s="168" t="s">
        <v>86</v>
      </c>
      <c r="AV471" s="168" t="s">
        <v>86</v>
      </c>
      <c r="AW471" s="168" t="s">
        <v>100</v>
      </c>
      <c r="AX471" s="168" t="s">
        <v>78</v>
      </c>
      <c r="AY471" s="168" t="s">
        <v>144</v>
      </c>
    </row>
    <row r="472" spans="2:65" s="6" customFormat="1" ht="15.75" customHeight="1">
      <c r="B472" s="24"/>
      <c r="C472" s="146" t="s">
        <v>497</v>
      </c>
      <c r="D472" s="146" t="s">
        <v>147</v>
      </c>
      <c r="E472" s="147" t="s">
        <v>498</v>
      </c>
      <c r="F472" s="148" t="s">
        <v>499</v>
      </c>
      <c r="G472" s="149" t="s">
        <v>185</v>
      </c>
      <c r="H472" s="150">
        <v>426.046</v>
      </c>
      <c r="I472" s="151"/>
      <c r="J472" s="152">
        <f>ROUND($I$472*$H$472,2)</f>
        <v>0</v>
      </c>
      <c r="K472" s="148" t="s">
        <v>151</v>
      </c>
      <c r="L472" s="44"/>
      <c r="M472" s="153"/>
      <c r="N472" s="154" t="s">
        <v>49</v>
      </c>
      <c r="O472" s="25"/>
      <c r="P472" s="155">
        <f>$O$472*$H$472</f>
        <v>0</v>
      </c>
      <c r="Q472" s="155">
        <v>0.00024</v>
      </c>
      <c r="R472" s="155">
        <f>$Q$472*$H$472</f>
        <v>0.10225104</v>
      </c>
      <c r="S472" s="155">
        <v>0</v>
      </c>
      <c r="T472" s="156">
        <f>$S$472*$H$472</f>
        <v>0</v>
      </c>
      <c r="AR472" s="90" t="s">
        <v>152</v>
      </c>
      <c r="AT472" s="90" t="s">
        <v>147</v>
      </c>
      <c r="AU472" s="90" t="s">
        <v>86</v>
      </c>
      <c r="AY472" s="6" t="s">
        <v>144</v>
      </c>
      <c r="BE472" s="157">
        <f>IF($N$472="základní",$J$472,0)</f>
        <v>0</v>
      </c>
      <c r="BF472" s="157">
        <f>IF($N$472="snížená",$J$472,0)</f>
        <v>0</v>
      </c>
      <c r="BG472" s="157">
        <f>IF($N$472="zákl. přenesená",$J$472,0)</f>
        <v>0</v>
      </c>
      <c r="BH472" s="157">
        <f>IF($N$472="sníž. přenesená",$J$472,0)</f>
        <v>0</v>
      </c>
      <c r="BI472" s="157">
        <f>IF($N$472="nulová",$J$472,0)</f>
        <v>0</v>
      </c>
      <c r="BJ472" s="90" t="s">
        <v>22</v>
      </c>
      <c r="BK472" s="157">
        <f>ROUND($I$472*$H$472,2)</f>
        <v>0</v>
      </c>
      <c r="BL472" s="90" t="s">
        <v>152</v>
      </c>
      <c r="BM472" s="90" t="s">
        <v>500</v>
      </c>
    </row>
    <row r="473" spans="2:47" s="6" customFormat="1" ht="16.5" customHeight="1">
      <c r="B473" s="24"/>
      <c r="C473" s="25"/>
      <c r="D473" s="158" t="s">
        <v>154</v>
      </c>
      <c r="E473" s="25"/>
      <c r="F473" s="159" t="s">
        <v>501</v>
      </c>
      <c r="G473" s="25"/>
      <c r="H473" s="25"/>
      <c r="J473" s="25"/>
      <c r="K473" s="25"/>
      <c r="L473" s="44"/>
      <c r="M473" s="57"/>
      <c r="N473" s="25"/>
      <c r="O473" s="25"/>
      <c r="P473" s="25"/>
      <c r="Q473" s="25"/>
      <c r="R473" s="25"/>
      <c r="S473" s="25"/>
      <c r="T473" s="58"/>
      <c r="AT473" s="6" t="s">
        <v>154</v>
      </c>
      <c r="AU473" s="6" t="s">
        <v>86</v>
      </c>
    </row>
    <row r="474" spans="2:51" s="6" customFormat="1" ht="15.75" customHeight="1">
      <c r="B474" s="169"/>
      <c r="C474" s="170"/>
      <c r="D474" s="162" t="s">
        <v>156</v>
      </c>
      <c r="E474" s="170"/>
      <c r="F474" s="171" t="s">
        <v>174</v>
      </c>
      <c r="G474" s="170"/>
      <c r="H474" s="170"/>
      <c r="J474" s="170"/>
      <c r="K474" s="170"/>
      <c r="L474" s="172"/>
      <c r="M474" s="173"/>
      <c r="N474" s="170"/>
      <c r="O474" s="170"/>
      <c r="P474" s="170"/>
      <c r="Q474" s="170"/>
      <c r="R474" s="170"/>
      <c r="S474" s="170"/>
      <c r="T474" s="174"/>
      <c r="AT474" s="175" t="s">
        <v>156</v>
      </c>
      <c r="AU474" s="175" t="s">
        <v>86</v>
      </c>
      <c r="AV474" s="175" t="s">
        <v>22</v>
      </c>
      <c r="AW474" s="175" t="s">
        <v>100</v>
      </c>
      <c r="AX474" s="175" t="s">
        <v>78</v>
      </c>
      <c r="AY474" s="175" t="s">
        <v>144</v>
      </c>
    </row>
    <row r="475" spans="2:51" s="6" customFormat="1" ht="15.75" customHeight="1">
      <c r="B475" s="160"/>
      <c r="C475" s="161"/>
      <c r="D475" s="162" t="s">
        <v>156</v>
      </c>
      <c r="E475" s="161"/>
      <c r="F475" s="163" t="s">
        <v>502</v>
      </c>
      <c r="G475" s="161"/>
      <c r="H475" s="164">
        <v>130.166</v>
      </c>
      <c r="J475" s="161"/>
      <c r="K475" s="161"/>
      <c r="L475" s="165"/>
      <c r="M475" s="166"/>
      <c r="N475" s="161"/>
      <c r="O475" s="161"/>
      <c r="P475" s="161"/>
      <c r="Q475" s="161"/>
      <c r="R475" s="161"/>
      <c r="S475" s="161"/>
      <c r="T475" s="167"/>
      <c r="AT475" s="168" t="s">
        <v>156</v>
      </c>
      <c r="AU475" s="168" t="s">
        <v>86</v>
      </c>
      <c r="AV475" s="168" t="s">
        <v>86</v>
      </c>
      <c r="AW475" s="168" t="s">
        <v>100</v>
      </c>
      <c r="AX475" s="168" t="s">
        <v>78</v>
      </c>
      <c r="AY475" s="168" t="s">
        <v>144</v>
      </c>
    </row>
    <row r="476" spans="2:51" s="6" customFormat="1" ht="15.75" customHeight="1">
      <c r="B476" s="169"/>
      <c r="C476" s="170"/>
      <c r="D476" s="162" t="s">
        <v>156</v>
      </c>
      <c r="E476" s="170"/>
      <c r="F476" s="171" t="s">
        <v>176</v>
      </c>
      <c r="G476" s="170"/>
      <c r="H476" s="170"/>
      <c r="J476" s="170"/>
      <c r="K476" s="170"/>
      <c r="L476" s="172"/>
      <c r="M476" s="173"/>
      <c r="N476" s="170"/>
      <c r="O476" s="170"/>
      <c r="P476" s="170"/>
      <c r="Q476" s="170"/>
      <c r="R476" s="170"/>
      <c r="S476" s="170"/>
      <c r="T476" s="174"/>
      <c r="AT476" s="175" t="s">
        <v>156</v>
      </c>
      <c r="AU476" s="175" t="s">
        <v>86</v>
      </c>
      <c r="AV476" s="175" t="s">
        <v>22</v>
      </c>
      <c r="AW476" s="175" t="s">
        <v>100</v>
      </c>
      <c r="AX476" s="175" t="s">
        <v>78</v>
      </c>
      <c r="AY476" s="175" t="s">
        <v>144</v>
      </c>
    </row>
    <row r="477" spans="2:51" s="6" customFormat="1" ht="15.75" customHeight="1">
      <c r="B477" s="160"/>
      <c r="C477" s="161"/>
      <c r="D477" s="162" t="s">
        <v>156</v>
      </c>
      <c r="E477" s="161"/>
      <c r="F477" s="163" t="s">
        <v>503</v>
      </c>
      <c r="G477" s="161"/>
      <c r="H477" s="164">
        <v>147.94</v>
      </c>
      <c r="J477" s="161"/>
      <c r="K477" s="161"/>
      <c r="L477" s="165"/>
      <c r="M477" s="166"/>
      <c r="N477" s="161"/>
      <c r="O477" s="161"/>
      <c r="P477" s="161"/>
      <c r="Q477" s="161"/>
      <c r="R477" s="161"/>
      <c r="S477" s="161"/>
      <c r="T477" s="167"/>
      <c r="AT477" s="168" t="s">
        <v>156</v>
      </c>
      <c r="AU477" s="168" t="s">
        <v>86</v>
      </c>
      <c r="AV477" s="168" t="s">
        <v>86</v>
      </c>
      <c r="AW477" s="168" t="s">
        <v>100</v>
      </c>
      <c r="AX477" s="168" t="s">
        <v>78</v>
      </c>
      <c r="AY477" s="168" t="s">
        <v>144</v>
      </c>
    </row>
    <row r="478" spans="2:51" s="6" customFormat="1" ht="15.75" customHeight="1">
      <c r="B478" s="169"/>
      <c r="C478" s="170"/>
      <c r="D478" s="162" t="s">
        <v>156</v>
      </c>
      <c r="E478" s="170"/>
      <c r="F478" s="171" t="s">
        <v>178</v>
      </c>
      <c r="G478" s="170"/>
      <c r="H478" s="170"/>
      <c r="J478" s="170"/>
      <c r="K478" s="170"/>
      <c r="L478" s="172"/>
      <c r="M478" s="173"/>
      <c r="N478" s="170"/>
      <c r="O478" s="170"/>
      <c r="P478" s="170"/>
      <c r="Q478" s="170"/>
      <c r="R478" s="170"/>
      <c r="S478" s="170"/>
      <c r="T478" s="174"/>
      <c r="AT478" s="175" t="s">
        <v>156</v>
      </c>
      <c r="AU478" s="175" t="s">
        <v>86</v>
      </c>
      <c r="AV478" s="175" t="s">
        <v>22</v>
      </c>
      <c r="AW478" s="175" t="s">
        <v>100</v>
      </c>
      <c r="AX478" s="175" t="s">
        <v>78</v>
      </c>
      <c r="AY478" s="175" t="s">
        <v>144</v>
      </c>
    </row>
    <row r="479" spans="2:51" s="6" customFormat="1" ht="15.75" customHeight="1">
      <c r="B479" s="160"/>
      <c r="C479" s="161"/>
      <c r="D479" s="162" t="s">
        <v>156</v>
      </c>
      <c r="E479" s="161"/>
      <c r="F479" s="163" t="s">
        <v>503</v>
      </c>
      <c r="G479" s="161"/>
      <c r="H479" s="164">
        <v>147.94</v>
      </c>
      <c r="J479" s="161"/>
      <c r="K479" s="161"/>
      <c r="L479" s="165"/>
      <c r="M479" s="166"/>
      <c r="N479" s="161"/>
      <c r="O479" s="161"/>
      <c r="P479" s="161"/>
      <c r="Q479" s="161"/>
      <c r="R479" s="161"/>
      <c r="S479" s="161"/>
      <c r="T479" s="167"/>
      <c r="AT479" s="168" t="s">
        <v>156</v>
      </c>
      <c r="AU479" s="168" t="s">
        <v>86</v>
      </c>
      <c r="AV479" s="168" t="s">
        <v>86</v>
      </c>
      <c r="AW479" s="168" t="s">
        <v>100</v>
      </c>
      <c r="AX479" s="168" t="s">
        <v>78</v>
      </c>
      <c r="AY479" s="168" t="s">
        <v>144</v>
      </c>
    </row>
    <row r="480" spans="2:63" s="133" customFormat="1" ht="30.75" customHeight="1">
      <c r="B480" s="134"/>
      <c r="C480" s="135"/>
      <c r="D480" s="135" t="s">
        <v>77</v>
      </c>
      <c r="E480" s="144" t="s">
        <v>504</v>
      </c>
      <c r="F480" s="144" t="s">
        <v>505</v>
      </c>
      <c r="G480" s="135"/>
      <c r="H480" s="135"/>
      <c r="J480" s="145">
        <f>$BK$480</f>
        <v>0</v>
      </c>
      <c r="K480" s="135"/>
      <c r="L480" s="138"/>
      <c r="M480" s="139"/>
      <c r="N480" s="135"/>
      <c r="O480" s="135"/>
      <c r="P480" s="140">
        <f>SUM($P$481:$P$512)</f>
        <v>0</v>
      </c>
      <c r="Q480" s="135"/>
      <c r="R480" s="140">
        <f>SUM($R$481:$R$512)</f>
        <v>37.51833058</v>
      </c>
      <c r="S480" s="135"/>
      <c r="T480" s="141">
        <f>SUM($T$481:$T$512)</f>
        <v>0</v>
      </c>
      <c r="AR480" s="142" t="s">
        <v>22</v>
      </c>
      <c r="AT480" s="142" t="s">
        <v>77</v>
      </c>
      <c r="AU480" s="142" t="s">
        <v>22</v>
      </c>
      <c r="AY480" s="142" t="s">
        <v>144</v>
      </c>
      <c r="BK480" s="143">
        <f>SUM($BK$481:$BK$512)</f>
        <v>0</v>
      </c>
    </row>
    <row r="481" spans="2:65" s="6" customFormat="1" ht="15.75" customHeight="1">
      <c r="B481" s="24"/>
      <c r="C481" s="146" t="s">
        <v>506</v>
      </c>
      <c r="D481" s="146" t="s">
        <v>147</v>
      </c>
      <c r="E481" s="147" t="s">
        <v>507</v>
      </c>
      <c r="F481" s="148" t="s">
        <v>508</v>
      </c>
      <c r="G481" s="149" t="s">
        <v>164</v>
      </c>
      <c r="H481" s="150">
        <v>16.354</v>
      </c>
      <c r="I481" s="151"/>
      <c r="J481" s="152">
        <f>ROUND($I$481*$H$481,2)</f>
        <v>0</v>
      </c>
      <c r="K481" s="148" t="s">
        <v>151</v>
      </c>
      <c r="L481" s="44"/>
      <c r="M481" s="153"/>
      <c r="N481" s="154" t="s">
        <v>49</v>
      </c>
      <c r="O481" s="25"/>
      <c r="P481" s="155">
        <f>$O$481*$H$481</f>
        <v>0</v>
      </c>
      <c r="Q481" s="155">
        <v>2.25634</v>
      </c>
      <c r="R481" s="155">
        <f>$Q$481*$H$481</f>
        <v>36.90018436</v>
      </c>
      <c r="S481" s="155">
        <v>0</v>
      </c>
      <c r="T481" s="156">
        <f>$S$481*$H$481</f>
        <v>0</v>
      </c>
      <c r="AR481" s="90" t="s">
        <v>152</v>
      </c>
      <c r="AT481" s="90" t="s">
        <v>147</v>
      </c>
      <c r="AU481" s="90" t="s">
        <v>86</v>
      </c>
      <c r="AY481" s="6" t="s">
        <v>144</v>
      </c>
      <c r="BE481" s="157">
        <f>IF($N$481="základní",$J$481,0)</f>
        <v>0</v>
      </c>
      <c r="BF481" s="157">
        <f>IF($N$481="snížená",$J$481,0)</f>
        <v>0</v>
      </c>
      <c r="BG481" s="157">
        <f>IF($N$481="zákl. přenesená",$J$481,0)</f>
        <v>0</v>
      </c>
      <c r="BH481" s="157">
        <f>IF($N$481="sníž. přenesená",$J$481,0)</f>
        <v>0</v>
      </c>
      <c r="BI481" s="157">
        <f>IF($N$481="nulová",$J$481,0)</f>
        <v>0</v>
      </c>
      <c r="BJ481" s="90" t="s">
        <v>22</v>
      </c>
      <c r="BK481" s="157">
        <f>ROUND($I$481*$H$481,2)</f>
        <v>0</v>
      </c>
      <c r="BL481" s="90" t="s">
        <v>152</v>
      </c>
      <c r="BM481" s="90" t="s">
        <v>509</v>
      </c>
    </row>
    <row r="482" spans="2:47" s="6" customFormat="1" ht="16.5" customHeight="1">
      <c r="B482" s="24"/>
      <c r="C482" s="25"/>
      <c r="D482" s="158" t="s">
        <v>154</v>
      </c>
      <c r="E482" s="25"/>
      <c r="F482" s="159" t="s">
        <v>510</v>
      </c>
      <c r="G482" s="25"/>
      <c r="H482" s="25"/>
      <c r="J482" s="25"/>
      <c r="K482" s="25"/>
      <c r="L482" s="44"/>
      <c r="M482" s="57"/>
      <c r="N482" s="25"/>
      <c r="O482" s="25"/>
      <c r="P482" s="25"/>
      <c r="Q482" s="25"/>
      <c r="R482" s="25"/>
      <c r="S482" s="25"/>
      <c r="T482" s="58"/>
      <c r="AT482" s="6" t="s">
        <v>154</v>
      </c>
      <c r="AU482" s="6" t="s">
        <v>86</v>
      </c>
    </row>
    <row r="483" spans="2:51" s="6" customFormat="1" ht="15.75" customHeight="1">
      <c r="B483" s="169"/>
      <c r="C483" s="170"/>
      <c r="D483" s="162" t="s">
        <v>156</v>
      </c>
      <c r="E483" s="170"/>
      <c r="F483" s="171" t="s">
        <v>511</v>
      </c>
      <c r="G483" s="170"/>
      <c r="H483" s="170"/>
      <c r="J483" s="170"/>
      <c r="K483" s="170"/>
      <c r="L483" s="172"/>
      <c r="M483" s="173"/>
      <c r="N483" s="170"/>
      <c r="O483" s="170"/>
      <c r="P483" s="170"/>
      <c r="Q483" s="170"/>
      <c r="R483" s="170"/>
      <c r="S483" s="170"/>
      <c r="T483" s="174"/>
      <c r="AT483" s="175" t="s">
        <v>156</v>
      </c>
      <c r="AU483" s="175" t="s">
        <v>86</v>
      </c>
      <c r="AV483" s="175" t="s">
        <v>22</v>
      </c>
      <c r="AW483" s="175" t="s">
        <v>100</v>
      </c>
      <c r="AX483" s="175" t="s">
        <v>78</v>
      </c>
      <c r="AY483" s="175" t="s">
        <v>144</v>
      </c>
    </row>
    <row r="484" spans="2:51" s="6" customFormat="1" ht="15.75" customHeight="1">
      <c r="B484" s="160"/>
      <c r="C484" s="161"/>
      <c r="D484" s="162" t="s">
        <v>156</v>
      </c>
      <c r="E484" s="161"/>
      <c r="F484" s="163" t="s">
        <v>512</v>
      </c>
      <c r="G484" s="161"/>
      <c r="H484" s="164">
        <v>0.179</v>
      </c>
      <c r="J484" s="161"/>
      <c r="K484" s="161"/>
      <c r="L484" s="165"/>
      <c r="M484" s="166"/>
      <c r="N484" s="161"/>
      <c r="O484" s="161"/>
      <c r="P484" s="161"/>
      <c r="Q484" s="161"/>
      <c r="R484" s="161"/>
      <c r="S484" s="161"/>
      <c r="T484" s="167"/>
      <c r="AT484" s="168" t="s">
        <v>156</v>
      </c>
      <c r="AU484" s="168" t="s">
        <v>86</v>
      </c>
      <c r="AV484" s="168" t="s">
        <v>86</v>
      </c>
      <c r="AW484" s="168" t="s">
        <v>100</v>
      </c>
      <c r="AX484" s="168" t="s">
        <v>78</v>
      </c>
      <c r="AY484" s="168" t="s">
        <v>144</v>
      </c>
    </row>
    <row r="485" spans="2:51" s="6" customFormat="1" ht="15.75" customHeight="1">
      <c r="B485" s="169"/>
      <c r="C485" s="170"/>
      <c r="D485" s="162" t="s">
        <v>156</v>
      </c>
      <c r="E485" s="170"/>
      <c r="F485" s="171" t="s">
        <v>513</v>
      </c>
      <c r="G485" s="170"/>
      <c r="H485" s="170"/>
      <c r="J485" s="170"/>
      <c r="K485" s="170"/>
      <c r="L485" s="172"/>
      <c r="M485" s="173"/>
      <c r="N485" s="170"/>
      <c r="O485" s="170"/>
      <c r="P485" s="170"/>
      <c r="Q485" s="170"/>
      <c r="R485" s="170"/>
      <c r="S485" s="170"/>
      <c r="T485" s="174"/>
      <c r="AT485" s="175" t="s">
        <v>156</v>
      </c>
      <c r="AU485" s="175" t="s">
        <v>86</v>
      </c>
      <c r="AV485" s="175" t="s">
        <v>22</v>
      </c>
      <c r="AW485" s="175" t="s">
        <v>100</v>
      </c>
      <c r="AX485" s="175" t="s">
        <v>78</v>
      </c>
      <c r="AY485" s="175" t="s">
        <v>144</v>
      </c>
    </row>
    <row r="486" spans="2:51" s="6" customFormat="1" ht="15.75" customHeight="1">
      <c r="B486" s="160"/>
      <c r="C486" s="161"/>
      <c r="D486" s="162" t="s">
        <v>156</v>
      </c>
      <c r="E486" s="161"/>
      <c r="F486" s="163" t="s">
        <v>514</v>
      </c>
      <c r="G486" s="161"/>
      <c r="H486" s="164">
        <v>0.282</v>
      </c>
      <c r="J486" s="161"/>
      <c r="K486" s="161"/>
      <c r="L486" s="165"/>
      <c r="M486" s="166"/>
      <c r="N486" s="161"/>
      <c r="O486" s="161"/>
      <c r="P486" s="161"/>
      <c r="Q486" s="161"/>
      <c r="R486" s="161"/>
      <c r="S486" s="161"/>
      <c r="T486" s="167"/>
      <c r="AT486" s="168" t="s">
        <v>156</v>
      </c>
      <c r="AU486" s="168" t="s">
        <v>86</v>
      </c>
      <c r="AV486" s="168" t="s">
        <v>86</v>
      </c>
      <c r="AW486" s="168" t="s">
        <v>100</v>
      </c>
      <c r="AX486" s="168" t="s">
        <v>78</v>
      </c>
      <c r="AY486" s="168" t="s">
        <v>144</v>
      </c>
    </row>
    <row r="487" spans="2:51" s="6" customFormat="1" ht="15.75" customHeight="1">
      <c r="B487" s="160"/>
      <c r="C487" s="161"/>
      <c r="D487" s="162" t="s">
        <v>156</v>
      </c>
      <c r="E487" s="161"/>
      <c r="F487" s="163" t="s">
        <v>515</v>
      </c>
      <c r="G487" s="161"/>
      <c r="H487" s="164">
        <v>0.023</v>
      </c>
      <c r="J487" s="161"/>
      <c r="K487" s="161"/>
      <c r="L487" s="165"/>
      <c r="M487" s="166"/>
      <c r="N487" s="161"/>
      <c r="O487" s="161"/>
      <c r="P487" s="161"/>
      <c r="Q487" s="161"/>
      <c r="R487" s="161"/>
      <c r="S487" s="161"/>
      <c r="T487" s="167"/>
      <c r="AT487" s="168" t="s">
        <v>156</v>
      </c>
      <c r="AU487" s="168" t="s">
        <v>86</v>
      </c>
      <c r="AV487" s="168" t="s">
        <v>86</v>
      </c>
      <c r="AW487" s="168" t="s">
        <v>100</v>
      </c>
      <c r="AX487" s="168" t="s">
        <v>78</v>
      </c>
      <c r="AY487" s="168" t="s">
        <v>144</v>
      </c>
    </row>
    <row r="488" spans="2:51" s="6" customFormat="1" ht="15.75" customHeight="1">
      <c r="B488" s="169"/>
      <c r="C488" s="170"/>
      <c r="D488" s="162" t="s">
        <v>156</v>
      </c>
      <c r="E488" s="170"/>
      <c r="F488" s="171" t="s">
        <v>516</v>
      </c>
      <c r="G488" s="170"/>
      <c r="H488" s="170"/>
      <c r="J488" s="170"/>
      <c r="K488" s="170"/>
      <c r="L488" s="172"/>
      <c r="M488" s="173"/>
      <c r="N488" s="170"/>
      <c r="O488" s="170"/>
      <c r="P488" s="170"/>
      <c r="Q488" s="170"/>
      <c r="R488" s="170"/>
      <c r="S488" s="170"/>
      <c r="T488" s="174"/>
      <c r="AT488" s="175" t="s">
        <v>156</v>
      </c>
      <c r="AU488" s="175" t="s">
        <v>86</v>
      </c>
      <c r="AV488" s="175" t="s">
        <v>22</v>
      </c>
      <c r="AW488" s="175" t="s">
        <v>100</v>
      </c>
      <c r="AX488" s="175" t="s">
        <v>78</v>
      </c>
      <c r="AY488" s="175" t="s">
        <v>144</v>
      </c>
    </row>
    <row r="489" spans="2:51" s="6" customFormat="1" ht="15.75" customHeight="1">
      <c r="B489" s="160"/>
      <c r="C489" s="161"/>
      <c r="D489" s="162" t="s">
        <v>156</v>
      </c>
      <c r="E489" s="161"/>
      <c r="F489" s="163" t="s">
        <v>514</v>
      </c>
      <c r="G489" s="161"/>
      <c r="H489" s="164">
        <v>0.282</v>
      </c>
      <c r="J489" s="161"/>
      <c r="K489" s="161"/>
      <c r="L489" s="165"/>
      <c r="M489" s="166"/>
      <c r="N489" s="161"/>
      <c r="O489" s="161"/>
      <c r="P489" s="161"/>
      <c r="Q489" s="161"/>
      <c r="R489" s="161"/>
      <c r="S489" s="161"/>
      <c r="T489" s="167"/>
      <c r="AT489" s="168" t="s">
        <v>156</v>
      </c>
      <c r="AU489" s="168" t="s">
        <v>86</v>
      </c>
      <c r="AV489" s="168" t="s">
        <v>86</v>
      </c>
      <c r="AW489" s="168" t="s">
        <v>100</v>
      </c>
      <c r="AX489" s="168" t="s">
        <v>78</v>
      </c>
      <c r="AY489" s="168" t="s">
        <v>144</v>
      </c>
    </row>
    <row r="490" spans="2:51" s="6" customFormat="1" ht="15.75" customHeight="1">
      <c r="B490" s="160"/>
      <c r="C490" s="161"/>
      <c r="D490" s="162" t="s">
        <v>156</v>
      </c>
      <c r="E490" s="161"/>
      <c r="F490" s="163" t="s">
        <v>515</v>
      </c>
      <c r="G490" s="161"/>
      <c r="H490" s="164">
        <v>0.023</v>
      </c>
      <c r="J490" s="161"/>
      <c r="K490" s="161"/>
      <c r="L490" s="165"/>
      <c r="M490" s="166"/>
      <c r="N490" s="161"/>
      <c r="O490" s="161"/>
      <c r="P490" s="161"/>
      <c r="Q490" s="161"/>
      <c r="R490" s="161"/>
      <c r="S490" s="161"/>
      <c r="T490" s="167"/>
      <c r="AT490" s="168" t="s">
        <v>156</v>
      </c>
      <c r="AU490" s="168" t="s">
        <v>86</v>
      </c>
      <c r="AV490" s="168" t="s">
        <v>86</v>
      </c>
      <c r="AW490" s="168" t="s">
        <v>100</v>
      </c>
      <c r="AX490" s="168" t="s">
        <v>78</v>
      </c>
      <c r="AY490" s="168" t="s">
        <v>144</v>
      </c>
    </row>
    <row r="491" spans="2:51" s="6" customFormat="1" ht="15.75" customHeight="1">
      <c r="B491" s="169"/>
      <c r="C491" s="170"/>
      <c r="D491" s="162" t="s">
        <v>156</v>
      </c>
      <c r="E491" s="170"/>
      <c r="F491" s="171" t="s">
        <v>174</v>
      </c>
      <c r="G491" s="170"/>
      <c r="H491" s="170"/>
      <c r="J491" s="170"/>
      <c r="K491" s="170"/>
      <c r="L491" s="172"/>
      <c r="M491" s="173"/>
      <c r="N491" s="170"/>
      <c r="O491" s="170"/>
      <c r="P491" s="170"/>
      <c r="Q491" s="170"/>
      <c r="R491" s="170"/>
      <c r="S491" s="170"/>
      <c r="T491" s="174"/>
      <c r="AT491" s="175" t="s">
        <v>156</v>
      </c>
      <c r="AU491" s="175" t="s">
        <v>86</v>
      </c>
      <c r="AV491" s="175" t="s">
        <v>22</v>
      </c>
      <c r="AW491" s="175" t="s">
        <v>100</v>
      </c>
      <c r="AX491" s="175" t="s">
        <v>78</v>
      </c>
      <c r="AY491" s="175" t="s">
        <v>144</v>
      </c>
    </row>
    <row r="492" spans="2:51" s="6" customFormat="1" ht="15.75" customHeight="1">
      <c r="B492" s="160"/>
      <c r="C492" s="161"/>
      <c r="D492" s="162" t="s">
        <v>156</v>
      </c>
      <c r="E492" s="161"/>
      <c r="F492" s="163" t="s">
        <v>517</v>
      </c>
      <c r="G492" s="161"/>
      <c r="H492" s="164">
        <v>4.057</v>
      </c>
      <c r="J492" s="161"/>
      <c r="K492" s="161"/>
      <c r="L492" s="165"/>
      <c r="M492" s="166"/>
      <c r="N492" s="161"/>
      <c r="O492" s="161"/>
      <c r="P492" s="161"/>
      <c r="Q492" s="161"/>
      <c r="R492" s="161"/>
      <c r="S492" s="161"/>
      <c r="T492" s="167"/>
      <c r="AT492" s="168" t="s">
        <v>156</v>
      </c>
      <c r="AU492" s="168" t="s">
        <v>86</v>
      </c>
      <c r="AV492" s="168" t="s">
        <v>86</v>
      </c>
      <c r="AW492" s="168" t="s">
        <v>100</v>
      </c>
      <c r="AX492" s="168" t="s">
        <v>78</v>
      </c>
      <c r="AY492" s="168" t="s">
        <v>144</v>
      </c>
    </row>
    <row r="493" spans="2:51" s="6" customFormat="1" ht="15.75" customHeight="1">
      <c r="B493" s="160"/>
      <c r="C493" s="161"/>
      <c r="D493" s="162" t="s">
        <v>156</v>
      </c>
      <c r="E493" s="161"/>
      <c r="F493" s="163" t="s">
        <v>518</v>
      </c>
      <c r="G493" s="161"/>
      <c r="H493" s="164">
        <v>2.16</v>
      </c>
      <c r="J493" s="161"/>
      <c r="K493" s="161"/>
      <c r="L493" s="165"/>
      <c r="M493" s="166"/>
      <c r="N493" s="161"/>
      <c r="O493" s="161"/>
      <c r="P493" s="161"/>
      <c r="Q493" s="161"/>
      <c r="R493" s="161"/>
      <c r="S493" s="161"/>
      <c r="T493" s="167"/>
      <c r="AT493" s="168" t="s">
        <v>156</v>
      </c>
      <c r="AU493" s="168" t="s">
        <v>86</v>
      </c>
      <c r="AV493" s="168" t="s">
        <v>86</v>
      </c>
      <c r="AW493" s="168" t="s">
        <v>100</v>
      </c>
      <c r="AX493" s="168" t="s">
        <v>78</v>
      </c>
      <c r="AY493" s="168" t="s">
        <v>144</v>
      </c>
    </row>
    <row r="494" spans="2:51" s="6" customFormat="1" ht="15.75" customHeight="1">
      <c r="B494" s="169"/>
      <c r="C494" s="170"/>
      <c r="D494" s="162" t="s">
        <v>156</v>
      </c>
      <c r="E494" s="170"/>
      <c r="F494" s="171" t="s">
        <v>176</v>
      </c>
      <c r="G494" s="170"/>
      <c r="H494" s="170"/>
      <c r="J494" s="170"/>
      <c r="K494" s="170"/>
      <c r="L494" s="172"/>
      <c r="M494" s="173"/>
      <c r="N494" s="170"/>
      <c r="O494" s="170"/>
      <c r="P494" s="170"/>
      <c r="Q494" s="170"/>
      <c r="R494" s="170"/>
      <c r="S494" s="170"/>
      <c r="T494" s="174"/>
      <c r="AT494" s="175" t="s">
        <v>156</v>
      </c>
      <c r="AU494" s="175" t="s">
        <v>86</v>
      </c>
      <c r="AV494" s="175" t="s">
        <v>22</v>
      </c>
      <c r="AW494" s="175" t="s">
        <v>100</v>
      </c>
      <c r="AX494" s="175" t="s">
        <v>78</v>
      </c>
      <c r="AY494" s="175" t="s">
        <v>144</v>
      </c>
    </row>
    <row r="495" spans="2:51" s="6" customFormat="1" ht="15.75" customHeight="1">
      <c r="B495" s="160"/>
      <c r="C495" s="161"/>
      <c r="D495" s="162" t="s">
        <v>156</v>
      </c>
      <c r="E495" s="161"/>
      <c r="F495" s="163" t="s">
        <v>519</v>
      </c>
      <c r="G495" s="161"/>
      <c r="H495" s="164">
        <v>4.674</v>
      </c>
      <c r="J495" s="161"/>
      <c r="K495" s="161"/>
      <c r="L495" s="165"/>
      <c r="M495" s="166"/>
      <c r="N495" s="161"/>
      <c r="O495" s="161"/>
      <c r="P495" s="161"/>
      <c r="Q495" s="161"/>
      <c r="R495" s="161"/>
      <c r="S495" s="161"/>
      <c r="T495" s="167"/>
      <c r="AT495" s="168" t="s">
        <v>156</v>
      </c>
      <c r="AU495" s="168" t="s">
        <v>86</v>
      </c>
      <c r="AV495" s="168" t="s">
        <v>86</v>
      </c>
      <c r="AW495" s="168" t="s">
        <v>100</v>
      </c>
      <c r="AX495" s="168" t="s">
        <v>78</v>
      </c>
      <c r="AY495" s="168" t="s">
        <v>144</v>
      </c>
    </row>
    <row r="496" spans="2:51" s="6" customFormat="1" ht="15.75" customHeight="1">
      <c r="B496" s="169"/>
      <c r="C496" s="170"/>
      <c r="D496" s="162" t="s">
        <v>156</v>
      </c>
      <c r="E496" s="170"/>
      <c r="F496" s="171" t="s">
        <v>178</v>
      </c>
      <c r="G496" s="170"/>
      <c r="H496" s="170"/>
      <c r="J496" s="170"/>
      <c r="K496" s="170"/>
      <c r="L496" s="172"/>
      <c r="M496" s="173"/>
      <c r="N496" s="170"/>
      <c r="O496" s="170"/>
      <c r="P496" s="170"/>
      <c r="Q496" s="170"/>
      <c r="R496" s="170"/>
      <c r="S496" s="170"/>
      <c r="T496" s="174"/>
      <c r="AT496" s="175" t="s">
        <v>156</v>
      </c>
      <c r="AU496" s="175" t="s">
        <v>86</v>
      </c>
      <c r="AV496" s="175" t="s">
        <v>22</v>
      </c>
      <c r="AW496" s="175" t="s">
        <v>100</v>
      </c>
      <c r="AX496" s="175" t="s">
        <v>78</v>
      </c>
      <c r="AY496" s="175" t="s">
        <v>144</v>
      </c>
    </row>
    <row r="497" spans="2:51" s="6" customFormat="1" ht="15.75" customHeight="1">
      <c r="B497" s="160"/>
      <c r="C497" s="161"/>
      <c r="D497" s="162" t="s">
        <v>156</v>
      </c>
      <c r="E497" s="161"/>
      <c r="F497" s="163" t="s">
        <v>520</v>
      </c>
      <c r="G497" s="161"/>
      <c r="H497" s="164">
        <v>4.674</v>
      </c>
      <c r="J497" s="161"/>
      <c r="K497" s="161"/>
      <c r="L497" s="165"/>
      <c r="M497" s="166"/>
      <c r="N497" s="161"/>
      <c r="O497" s="161"/>
      <c r="P497" s="161"/>
      <c r="Q497" s="161"/>
      <c r="R497" s="161"/>
      <c r="S497" s="161"/>
      <c r="T497" s="167"/>
      <c r="AT497" s="168" t="s">
        <v>156</v>
      </c>
      <c r="AU497" s="168" t="s">
        <v>86</v>
      </c>
      <c r="AV497" s="168" t="s">
        <v>86</v>
      </c>
      <c r="AW497" s="168" t="s">
        <v>100</v>
      </c>
      <c r="AX497" s="168" t="s">
        <v>78</v>
      </c>
      <c r="AY497" s="168" t="s">
        <v>144</v>
      </c>
    </row>
    <row r="498" spans="2:65" s="6" customFormat="1" ht="15.75" customHeight="1">
      <c r="B498" s="24"/>
      <c r="C498" s="146" t="s">
        <v>521</v>
      </c>
      <c r="D498" s="146" t="s">
        <v>147</v>
      </c>
      <c r="E498" s="147" t="s">
        <v>522</v>
      </c>
      <c r="F498" s="148" t="s">
        <v>523</v>
      </c>
      <c r="G498" s="149" t="s">
        <v>164</v>
      </c>
      <c r="H498" s="150">
        <v>16.354</v>
      </c>
      <c r="I498" s="151"/>
      <c r="J498" s="152">
        <f>ROUND($I$498*$H$498,2)</f>
        <v>0</v>
      </c>
      <c r="K498" s="148" t="s">
        <v>151</v>
      </c>
      <c r="L498" s="44"/>
      <c r="M498" s="153"/>
      <c r="N498" s="154" t="s">
        <v>49</v>
      </c>
      <c r="O498" s="25"/>
      <c r="P498" s="155">
        <f>$O$498*$H$498</f>
        <v>0</v>
      </c>
      <c r="Q498" s="155">
        <v>0</v>
      </c>
      <c r="R498" s="155">
        <f>$Q$498*$H$498</f>
        <v>0</v>
      </c>
      <c r="S498" s="155">
        <v>0</v>
      </c>
      <c r="T498" s="156">
        <f>$S$498*$H$498</f>
        <v>0</v>
      </c>
      <c r="AR498" s="90" t="s">
        <v>152</v>
      </c>
      <c r="AT498" s="90" t="s">
        <v>147</v>
      </c>
      <c r="AU498" s="90" t="s">
        <v>86</v>
      </c>
      <c r="AY498" s="6" t="s">
        <v>144</v>
      </c>
      <c r="BE498" s="157">
        <f>IF($N$498="základní",$J$498,0)</f>
        <v>0</v>
      </c>
      <c r="BF498" s="157">
        <f>IF($N$498="snížená",$J$498,0)</f>
        <v>0</v>
      </c>
      <c r="BG498" s="157">
        <f>IF($N$498="zákl. přenesená",$J$498,0)</f>
        <v>0</v>
      </c>
      <c r="BH498" s="157">
        <f>IF($N$498="sníž. přenesená",$J$498,0)</f>
        <v>0</v>
      </c>
      <c r="BI498" s="157">
        <f>IF($N$498="nulová",$J$498,0)</f>
        <v>0</v>
      </c>
      <c r="BJ498" s="90" t="s">
        <v>22</v>
      </c>
      <c r="BK498" s="157">
        <f>ROUND($I$498*$H$498,2)</f>
        <v>0</v>
      </c>
      <c r="BL498" s="90" t="s">
        <v>152</v>
      </c>
      <c r="BM498" s="90" t="s">
        <v>524</v>
      </c>
    </row>
    <row r="499" spans="2:47" s="6" customFormat="1" ht="27" customHeight="1">
      <c r="B499" s="24"/>
      <c r="C499" s="25"/>
      <c r="D499" s="158" t="s">
        <v>154</v>
      </c>
      <c r="E499" s="25"/>
      <c r="F499" s="159" t="s">
        <v>525</v>
      </c>
      <c r="G499" s="25"/>
      <c r="H499" s="25"/>
      <c r="J499" s="25"/>
      <c r="K499" s="25"/>
      <c r="L499" s="44"/>
      <c r="M499" s="57"/>
      <c r="N499" s="25"/>
      <c r="O499" s="25"/>
      <c r="P499" s="25"/>
      <c r="Q499" s="25"/>
      <c r="R499" s="25"/>
      <c r="S499" s="25"/>
      <c r="T499" s="58"/>
      <c r="AT499" s="6" t="s">
        <v>154</v>
      </c>
      <c r="AU499" s="6" t="s">
        <v>86</v>
      </c>
    </row>
    <row r="500" spans="2:65" s="6" customFormat="1" ht="15.75" customHeight="1">
      <c r="B500" s="24"/>
      <c r="C500" s="146" t="s">
        <v>526</v>
      </c>
      <c r="D500" s="146" t="s">
        <v>147</v>
      </c>
      <c r="E500" s="147" t="s">
        <v>527</v>
      </c>
      <c r="F500" s="148" t="s">
        <v>528</v>
      </c>
      <c r="G500" s="149" t="s">
        <v>164</v>
      </c>
      <c r="H500" s="150">
        <v>0.789</v>
      </c>
      <c r="I500" s="151"/>
      <c r="J500" s="152">
        <f>ROUND($I$500*$H$500,2)</f>
        <v>0</v>
      </c>
      <c r="K500" s="148" t="s">
        <v>151</v>
      </c>
      <c r="L500" s="44"/>
      <c r="M500" s="153"/>
      <c r="N500" s="154" t="s">
        <v>49</v>
      </c>
      <c r="O500" s="25"/>
      <c r="P500" s="155">
        <f>$O$500*$H$500</f>
        <v>0</v>
      </c>
      <c r="Q500" s="155">
        <v>0</v>
      </c>
      <c r="R500" s="155">
        <f>$Q$500*$H$500</f>
        <v>0</v>
      </c>
      <c r="S500" s="155">
        <v>0</v>
      </c>
      <c r="T500" s="156">
        <f>$S$500*$H$500</f>
        <v>0</v>
      </c>
      <c r="AR500" s="90" t="s">
        <v>152</v>
      </c>
      <c r="AT500" s="90" t="s">
        <v>147</v>
      </c>
      <c r="AU500" s="90" t="s">
        <v>86</v>
      </c>
      <c r="AY500" s="6" t="s">
        <v>144</v>
      </c>
      <c r="BE500" s="157">
        <f>IF($N$500="základní",$J$500,0)</f>
        <v>0</v>
      </c>
      <c r="BF500" s="157">
        <f>IF($N$500="snížená",$J$500,0)</f>
        <v>0</v>
      </c>
      <c r="BG500" s="157">
        <f>IF($N$500="zákl. přenesená",$J$500,0)</f>
        <v>0</v>
      </c>
      <c r="BH500" s="157">
        <f>IF($N$500="sníž. přenesená",$J$500,0)</f>
        <v>0</v>
      </c>
      <c r="BI500" s="157">
        <f>IF($N$500="nulová",$J$500,0)</f>
        <v>0</v>
      </c>
      <c r="BJ500" s="90" t="s">
        <v>22</v>
      </c>
      <c r="BK500" s="157">
        <f>ROUND($I$500*$H$500,2)</f>
        <v>0</v>
      </c>
      <c r="BL500" s="90" t="s">
        <v>152</v>
      </c>
      <c r="BM500" s="90" t="s">
        <v>529</v>
      </c>
    </row>
    <row r="501" spans="2:47" s="6" customFormat="1" ht="16.5" customHeight="1">
      <c r="B501" s="24"/>
      <c r="C501" s="25"/>
      <c r="D501" s="158" t="s">
        <v>154</v>
      </c>
      <c r="E501" s="25"/>
      <c r="F501" s="159" t="s">
        <v>530</v>
      </c>
      <c r="G501" s="25"/>
      <c r="H501" s="25"/>
      <c r="J501" s="25"/>
      <c r="K501" s="25"/>
      <c r="L501" s="44"/>
      <c r="M501" s="57"/>
      <c r="N501" s="25"/>
      <c r="O501" s="25"/>
      <c r="P501" s="25"/>
      <c r="Q501" s="25"/>
      <c r="R501" s="25"/>
      <c r="S501" s="25"/>
      <c r="T501" s="58"/>
      <c r="AT501" s="6" t="s">
        <v>154</v>
      </c>
      <c r="AU501" s="6" t="s">
        <v>86</v>
      </c>
    </row>
    <row r="502" spans="2:51" s="6" customFormat="1" ht="15.75" customHeight="1">
      <c r="B502" s="169"/>
      <c r="C502" s="170"/>
      <c r="D502" s="162" t="s">
        <v>156</v>
      </c>
      <c r="E502" s="170"/>
      <c r="F502" s="171" t="s">
        <v>511</v>
      </c>
      <c r="G502" s="170"/>
      <c r="H502" s="170"/>
      <c r="J502" s="170"/>
      <c r="K502" s="170"/>
      <c r="L502" s="172"/>
      <c r="M502" s="173"/>
      <c r="N502" s="170"/>
      <c r="O502" s="170"/>
      <c r="P502" s="170"/>
      <c r="Q502" s="170"/>
      <c r="R502" s="170"/>
      <c r="S502" s="170"/>
      <c r="T502" s="174"/>
      <c r="AT502" s="175" t="s">
        <v>156</v>
      </c>
      <c r="AU502" s="175" t="s">
        <v>86</v>
      </c>
      <c r="AV502" s="175" t="s">
        <v>22</v>
      </c>
      <c r="AW502" s="175" t="s">
        <v>100</v>
      </c>
      <c r="AX502" s="175" t="s">
        <v>78</v>
      </c>
      <c r="AY502" s="175" t="s">
        <v>144</v>
      </c>
    </row>
    <row r="503" spans="2:51" s="6" customFormat="1" ht="15.75" customHeight="1">
      <c r="B503" s="160"/>
      <c r="C503" s="161"/>
      <c r="D503" s="162" t="s">
        <v>156</v>
      </c>
      <c r="E503" s="161"/>
      <c r="F503" s="163" t="s">
        <v>512</v>
      </c>
      <c r="G503" s="161"/>
      <c r="H503" s="164">
        <v>0.179</v>
      </c>
      <c r="J503" s="161"/>
      <c r="K503" s="161"/>
      <c r="L503" s="165"/>
      <c r="M503" s="166"/>
      <c r="N503" s="161"/>
      <c r="O503" s="161"/>
      <c r="P503" s="161"/>
      <c r="Q503" s="161"/>
      <c r="R503" s="161"/>
      <c r="S503" s="161"/>
      <c r="T503" s="167"/>
      <c r="AT503" s="168" t="s">
        <v>156</v>
      </c>
      <c r="AU503" s="168" t="s">
        <v>86</v>
      </c>
      <c r="AV503" s="168" t="s">
        <v>86</v>
      </c>
      <c r="AW503" s="168" t="s">
        <v>100</v>
      </c>
      <c r="AX503" s="168" t="s">
        <v>78</v>
      </c>
      <c r="AY503" s="168" t="s">
        <v>144</v>
      </c>
    </row>
    <row r="504" spans="2:51" s="6" customFormat="1" ht="15.75" customHeight="1">
      <c r="B504" s="169"/>
      <c r="C504" s="170"/>
      <c r="D504" s="162" t="s">
        <v>156</v>
      </c>
      <c r="E504" s="170"/>
      <c r="F504" s="171" t="s">
        <v>513</v>
      </c>
      <c r="G504" s="170"/>
      <c r="H504" s="170"/>
      <c r="J504" s="170"/>
      <c r="K504" s="170"/>
      <c r="L504" s="172"/>
      <c r="M504" s="173"/>
      <c r="N504" s="170"/>
      <c r="O504" s="170"/>
      <c r="P504" s="170"/>
      <c r="Q504" s="170"/>
      <c r="R504" s="170"/>
      <c r="S504" s="170"/>
      <c r="T504" s="174"/>
      <c r="AT504" s="175" t="s">
        <v>156</v>
      </c>
      <c r="AU504" s="175" t="s">
        <v>86</v>
      </c>
      <c r="AV504" s="175" t="s">
        <v>22</v>
      </c>
      <c r="AW504" s="175" t="s">
        <v>100</v>
      </c>
      <c r="AX504" s="175" t="s">
        <v>78</v>
      </c>
      <c r="AY504" s="175" t="s">
        <v>144</v>
      </c>
    </row>
    <row r="505" spans="2:51" s="6" customFormat="1" ht="15.75" customHeight="1">
      <c r="B505" s="160"/>
      <c r="C505" s="161"/>
      <c r="D505" s="162" t="s">
        <v>156</v>
      </c>
      <c r="E505" s="161"/>
      <c r="F505" s="163" t="s">
        <v>514</v>
      </c>
      <c r="G505" s="161"/>
      <c r="H505" s="164">
        <v>0.282</v>
      </c>
      <c r="J505" s="161"/>
      <c r="K505" s="161"/>
      <c r="L505" s="165"/>
      <c r="M505" s="166"/>
      <c r="N505" s="161"/>
      <c r="O505" s="161"/>
      <c r="P505" s="161"/>
      <c r="Q505" s="161"/>
      <c r="R505" s="161"/>
      <c r="S505" s="161"/>
      <c r="T505" s="167"/>
      <c r="AT505" s="168" t="s">
        <v>156</v>
      </c>
      <c r="AU505" s="168" t="s">
        <v>86</v>
      </c>
      <c r="AV505" s="168" t="s">
        <v>86</v>
      </c>
      <c r="AW505" s="168" t="s">
        <v>100</v>
      </c>
      <c r="AX505" s="168" t="s">
        <v>78</v>
      </c>
      <c r="AY505" s="168" t="s">
        <v>144</v>
      </c>
    </row>
    <row r="506" spans="2:51" s="6" customFormat="1" ht="15.75" customHeight="1">
      <c r="B506" s="160"/>
      <c r="C506" s="161"/>
      <c r="D506" s="162" t="s">
        <v>156</v>
      </c>
      <c r="E506" s="161"/>
      <c r="F506" s="163" t="s">
        <v>515</v>
      </c>
      <c r="G506" s="161"/>
      <c r="H506" s="164">
        <v>0.023</v>
      </c>
      <c r="J506" s="161"/>
      <c r="K506" s="161"/>
      <c r="L506" s="165"/>
      <c r="M506" s="166"/>
      <c r="N506" s="161"/>
      <c r="O506" s="161"/>
      <c r="P506" s="161"/>
      <c r="Q506" s="161"/>
      <c r="R506" s="161"/>
      <c r="S506" s="161"/>
      <c r="T506" s="167"/>
      <c r="AT506" s="168" t="s">
        <v>156</v>
      </c>
      <c r="AU506" s="168" t="s">
        <v>86</v>
      </c>
      <c r="AV506" s="168" t="s">
        <v>86</v>
      </c>
      <c r="AW506" s="168" t="s">
        <v>100</v>
      </c>
      <c r="AX506" s="168" t="s">
        <v>78</v>
      </c>
      <c r="AY506" s="168" t="s">
        <v>144</v>
      </c>
    </row>
    <row r="507" spans="2:51" s="6" customFormat="1" ht="15.75" customHeight="1">
      <c r="B507" s="169"/>
      <c r="C507" s="170"/>
      <c r="D507" s="162" t="s">
        <v>156</v>
      </c>
      <c r="E507" s="170"/>
      <c r="F507" s="171" t="s">
        <v>516</v>
      </c>
      <c r="G507" s="170"/>
      <c r="H507" s="170"/>
      <c r="J507" s="170"/>
      <c r="K507" s="170"/>
      <c r="L507" s="172"/>
      <c r="M507" s="173"/>
      <c r="N507" s="170"/>
      <c r="O507" s="170"/>
      <c r="P507" s="170"/>
      <c r="Q507" s="170"/>
      <c r="R507" s="170"/>
      <c r="S507" s="170"/>
      <c r="T507" s="174"/>
      <c r="AT507" s="175" t="s">
        <v>156</v>
      </c>
      <c r="AU507" s="175" t="s">
        <v>86</v>
      </c>
      <c r="AV507" s="175" t="s">
        <v>22</v>
      </c>
      <c r="AW507" s="175" t="s">
        <v>100</v>
      </c>
      <c r="AX507" s="175" t="s">
        <v>78</v>
      </c>
      <c r="AY507" s="175" t="s">
        <v>144</v>
      </c>
    </row>
    <row r="508" spans="2:51" s="6" customFormat="1" ht="15.75" customHeight="1">
      <c r="B508" s="160"/>
      <c r="C508" s="161"/>
      <c r="D508" s="162" t="s">
        <v>156</v>
      </c>
      <c r="E508" s="161"/>
      <c r="F508" s="163" t="s">
        <v>514</v>
      </c>
      <c r="G508" s="161"/>
      <c r="H508" s="164">
        <v>0.282</v>
      </c>
      <c r="J508" s="161"/>
      <c r="K508" s="161"/>
      <c r="L508" s="165"/>
      <c r="M508" s="166"/>
      <c r="N508" s="161"/>
      <c r="O508" s="161"/>
      <c r="P508" s="161"/>
      <c r="Q508" s="161"/>
      <c r="R508" s="161"/>
      <c r="S508" s="161"/>
      <c r="T508" s="167"/>
      <c r="AT508" s="168" t="s">
        <v>156</v>
      </c>
      <c r="AU508" s="168" t="s">
        <v>86</v>
      </c>
      <c r="AV508" s="168" t="s">
        <v>86</v>
      </c>
      <c r="AW508" s="168" t="s">
        <v>100</v>
      </c>
      <c r="AX508" s="168" t="s">
        <v>78</v>
      </c>
      <c r="AY508" s="168" t="s">
        <v>144</v>
      </c>
    </row>
    <row r="509" spans="2:51" s="6" customFormat="1" ht="15.75" customHeight="1">
      <c r="B509" s="160"/>
      <c r="C509" s="161"/>
      <c r="D509" s="162" t="s">
        <v>156</v>
      </c>
      <c r="E509" s="161"/>
      <c r="F509" s="163" t="s">
        <v>515</v>
      </c>
      <c r="G509" s="161"/>
      <c r="H509" s="164">
        <v>0.023</v>
      </c>
      <c r="J509" s="161"/>
      <c r="K509" s="161"/>
      <c r="L509" s="165"/>
      <c r="M509" s="166"/>
      <c r="N509" s="161"/>
      <c r="O509" s="161"/>
      <c r="P509" s="161"/>
      <c r="Q509" s="161"/>
      <c r="R509" s="161"/>
      <c r="S509" s="161"/>
      <c r="T509" s="167"/>
      <c r="AT509" s="168" t="s">
        <v>156</v>
      </c>
      <c r="AU509" s="168" t="s">
        <v>86</v>
      </c>
      <c r="AV509" s="168" t="s">
        <v>86</v>
      </c>
      <c r="AW509" s="168" t="s">
        <v>100</v>
      </c>
      <c r="AX509" s="168" t="s">
        <v>78</v>
      </c>
      <c r="AY509" s="168" t="s">
        <v>144</v>
      </c>
    </row>
    <row r="510" spans="2:65" s="6" customFormat="1" ht="15.75" customHeight="1">
      <c r="B510" s="24"/>
      <c r="C510" s="146" t="s">
        <v>531</v>
      </c>
      <c r="D510" s="146" t="s">
        <v>147</v>
      </c>
      <c r="E510" s="147" t="s">
        <v>532</v>
      </c>
      <c r="F510" s="148" t="s">
        <v>533</v>
      </c>
      <c r="G510" s="149" t="s">
        <v>170</v>
      </c>
      <c r="H510" s="150">
        <v>0.587</v>
      </c>
      <c r="I510" s="151"/>
      <c r="J510" s="152">
        <f>ROUND($I$510*$H$510,2)</f>
        <v>0</v>
      </c>
      <c r="K510" s="148" t="s">
        <v>151</v>
      </c>
      <c r="L510" s="44"/>
      <c r="M510" s="153"/>
      <c r="N510" s="154" t="s">
        <v>49</v>
      </c>
      <c r="O510" s="25"/>
      <c r="P510" s="155">
        <f>$O$510*$H$510</f>
        <v>0</v>
      </c>
      <c r="Q510" s="155">
        <v>1.05306</v>
      </c>
      <c r="R510" s="155">
        <f>$Q$510*$H$510</f>
        <v>0.6181462200000001</v>
      </c>
      <c r="S510" s="155">
        <v>0</v>
      </c>
      <c r="T510" s="156">
        <f>$S$510*$H$510</f>
        <v>0</v>
      </c>
      <c r="AR510" s="90" t="s">
        <v>152</v>
      </c>
      <c r="AT510" s="90" t="s">
        <v>147</v>
      </c>
      <c r="AU510" s="90" t="s">
        <v>86</v>
      </c>
      <c r="AY510" s="6" t="s">
        <v>144</v>
      </c>
      <c r="BE510" s="157">
        <f>IF($N$510="základní",$J$510,0)</f>
        <v>0</v>
      </c>
      <c r="BF510" s="157">
        <f>IF($N$510="snížená",$J$510,0)</f>
        <v>0</v>
      </c>
      <c r="BG510" s="157">
        <f>IF($N$510="zákl. přenesená",$J$510,0)</f>
        <v>0</v>
      </c>
      <c r="BH510" s="157">
        <f>IF($N$510="sníž. přenesená",$J$510,0)</f>
        <v>0</v>
      </c>
      <c r="BI510" s="157">
        <f>IF($N$510="nulová",$J$510,0)</f>
        <v>0</v>
      </c>
      <c r="BJ510" s="90" t="s">
        <v>22</v>
      </c>
      <c r="BK510" s="157">
        <f>ROUND($I$510*$H$510,2)</f>
        <v>0</v>
      </c>
      <c r="BL510" s="90" t="s">
        <v>152</v>
      </c>
      <c r="BM510" s="90" t="s">
        <v>534</v>
      </c>
    </row>
    <row r="511" spans="2:47" s="6" customFormat="1" ht="16.5" customHeight="1">
      <c r="B511" s="24"/>
      <c r="C511" s="25"/>
      <c r="D511" s="158" t="s">
        <v>154</v>
      </c>
      <c r="E511" s="25"/>
      <c r="F511" s="159" t="s">
        <v>535</v>
      </c>
      <c r="G511" s="25"/>
      <c r="H511" s="25"/>
      <c r="J511" s="25"/>
      <c r="K511" s="25"/>
      <c r="L511" s="44"/>
      <c r="M511" s="57"/>
      <c r="N511" s="25"/>
      <c r="O511" s="25"/>
      <c r="P511" s="25"/>
      <c r="Q511" s="25"/>
      <c r="R511" s="25"/>
      <c r="S511" s="25"/>
      <c r="T511" s="58"/>
      <c r="AT511" s="6" t="s">
        <v>154</v>
      </c>
      <c r="AU511" s="6" t="s">
        <v>86</v>
      </c>
    </row>
    <row r="512" spans="2:51" s="6" customFormat="1" ht="15.75" customHeight="1">
      <c r="B512" s="160"/>
      <c r="C512" s="161"/>
      <c r="D512" s="162" t="s">
        <v>156</v>
      </c>
      <c r="E512" s="161"/>
      <c r="F512" s="163" t="s">
        <v>536</v>
      </c>
      <c r="G512" s="161"/>
      <c r="H512" s="164">
        <v>0.587</v>
      </c>
      <c r="J512" s="161"/>
      <c r="K512" s="161"/>
      <c r="L512" s="165"/>
      <c r="M512" s="166"/>
      <c r="N512" s="161"/>
      <c r="O512" s="161"/>
      <c r="P512" s="161"/>
      <c r="Q512" s="161"/>
      <c r="R512" s="161"/>
      <c r="S512" s="161"/>
      <c r="T512" s="167"/>
      <c r="AT512" s="168" t="s">
        <v>156</v>
      </c>
      <c r="AU512" s="168" t="s">
        <v>86</v>
      </c>
      <c r="AV512" s="168" t="s">
        <v>86</v>
      </c>
      <c r="AW512" s="168" t="s">
        <v>100</v>
      </c>
      <c r="AX512" s="168" t="s">
        <v>78</v>
      </c>
      <c r="AY512" s="168" t="s">
        <v>144</v>
      </c>
    </row>
    <row r="513" spans="2:63" s="133" customFormat="1" ht="30.75" customHeight="1">
      <c r="B513" s="134"/>
      <c r="C513" s="135"/>
      <c r="D513" s="135" t="s">
        <v>77</v>
      </c>
      <c r="E513" s="144" t="s">
        <v>537</v>
      </c>
      <c r="F513" s="144" t="s">
        <v>538</v>
      </c>
      <c r="G513" s="135"/>
      <c r="H513" s="135"/>
      <c r="J513" s="145">
        <f>$BK$513</f>
        <v>0</v>
      </c>
      <c r="K513" s="135"/>
      <c r="L513" s="138"/>
      <c r="M513" s="139"/>
      <c r="N513" s="135"/>
      <c r="O513" s="135"/>
      <c r="P513" s="140">
        <f>SUM($P$514:$P$517)</f>
        <v>0</v>
      </c>
      <c r="Q513" s="135"/>
      <c r="R513" s="140">
        <f>SUM($R$514:$R$517)</f>
        <v>0.06712549999999999</v>
      </c>
      <c r="S513" s="135"/>
      <c r="T513" s="141">
        <f>SUM($T$514:$T$517)</f>
        <v>0</v>
      </c>
      <c r="AR513" s="142" t="s">
        <v>22</v>
      </c>
      <c r="AT513" s="142" t="s">
        <v>77</v>
      </c>
      <c r="AU513" s="142" t="s">
        <v>22</v>
      </c>
      <c r="AY513" s="142" t="s">
        <v>144</v>
      </c>
      <c r="BK513" s="143">
        <f>SUM($BK$514:$BK$517)</f>
        <v>0</v>
      </c>
    </row>
    <row r="514" spans="2:65" s="6" customFormat="1" ht="15.75" customHeight="1">
      <c r="B514" s="24"/>
      <c r="C514" s="146" t="s">
        <v>539</v>
      </c>
      <c r="D514" s="146" t="s">
        <v>147</v>
      </c>
      <c r="E514" s="147" t="s">
        <v>540</v>
      </c>
      <c r="F514" s="148" t="s">
        <v>541</v>
      </c>
      <c r="G514" s="149" t="s">
        <v>185</v>
      </c>
      <c r="H514" s="150">
        <v>516.35</v>
      </c>
      <c r="I514" s="151"/>
      <c r="J514" s="152">
        <f>ROUND($I$514*$H$514,2)</f>
        <v>0</v>
      </c>
      <c r="K514" s="148" t="s">
        <v>151</v>
      </c>
      <c r="L514" s="44"/>
      <c r="M514" s="153"/>
      <c r="N514" s="154" t="s">
        <v>49</v>
      </c>
      <c r="O514" s="25"/>
      <c r="P514" s="155">
        <f>$O$514*$H$514</f>
        <v>0</v>
      </c>
      <c r="Q514" s="155">
        <v>0.00013</v>
      </c>
      <c r="R514" s="155">
        <f>$Q$514*$H$514</f>
        <v>0.06712549999999999</v>
      </c>
      <c r="S514" s="155">
        <v>0</v>
      </c>
      <c r="T514" s="156">
        <f>$S$514*$H$514</f>
        <v>0</v>
      </c>
      <c r="AR514" s="90" t="s">
        <v>152</v>
      </c>
      <c r="AT514" s="90" t="s">
        <v>147</v>
      </c>
      <c r="AU514" s="90" t="s">
        <v>86</v>
      </c>
      <c r="AY514" s="6" t="s">
        <v>144</v>
      </c>
      <c r="BE514" s="157">
        <f>IF($N$514="základní",$J$514,0)</f>
        <v>0</v>
      </c>
      <c r="BF514" s="157">
        <f>IF($N$514="snížená",$J$514,0)</f>
        <v>0</v>
      </c>
      <c r="BG514" s="157">
        <f>IF($N$514="zákl. přenesená",$J$514,0)</f>
        <v>0</v>
      </c>
      <c r="BH514" s="157">
        <f>IF($N$514="sníž. přenesená",$J$514,0)</f>
        <v>0</v>
      </c>
      <c r="BI514" s="157">
        <f>IF($N$514="nulová",$J$514,0)</f>
        <v>0</v>
      </c>
      <c r="BJ514" s="90" t="s">
        <v>22</v>
      </c>
      <c r="BK514" s="157">
        <f>ROUND($I$514*$H$514,2)</f>
        <v>0</v>
      </c>
      <c r="BL514" s="90" t="s">
        <v>152</v>
      </c>
      <c r="BM514" s="90" t="s">
        <v>542</v>
      </c>
    </row>
    <row r="515" spans="2:47" s="6" customFormat="1" ht="16.5" customHeight="1">
      <c r="B515" s="24"/>
      <c r="C515" s="25"/>
      <c r="D515" s="158" t="s">
        <v>154</v>
      </c>
      <c r="E515" s="25"/>
      <c r="F515" s="159" t="s">
        <v>543</v>
      </c>
      <c r="G515" s="25"/>
      <c r="H515" s="25"/>
      <c r="J515" s="25"/>
      <c r="K515" s="25"/>
      <c r="L515" s="44"/>
      <c r="M515" s="57"/>
      <c r="N515" s="25"/>
      <c r="O515" s="25"/>
      <c r="P515" s="25"/>
      <c r="Q515" s="25"/>
      <c r="R515" s="25"/>
      <c r="S515" s="25"/>
      <c r="T515" s="58"/>
      <c r="AT515" s="6" t="s">
        <v>154</v>
      </c>
      <c r="AU515" s="6" t="s">
        <v>86</v>
      </c>
    </row>
    <row r="516" spans="2:51" s="6" customFormat="1" ht="15.75" customHeight="1">
      <c r="B516" s="169"/>
      <c r="C516" s="170"/>
      <c r="D516" s="162" t="s">
        <v>156</v>
      </c>
      <c r="E516" s="170"/>
      <c r="F516" s="171" t="s">
        <v>544</v>
      </c>
      <c r="G516" s="170"/>
      <c r="H516" s="170"/>
      <c r="J516" s="170"/>
      <c r="K516" s="170"/>
      <c r="L516" s="172"/>
      <c r="M516" s="173"/>
      <c r="N516" s="170"/>
      <c r="O516" s="170"/>
      <c r="P516" s="170"/>
      <c r="Q516" s="170"/>
      <c r="R516" s="170"/>
      <c r="S516" s="170"/>
      <c r="T516" s="174"/>
      <c r="AT516" s="175" t="s">
        <v>156</v>
      </c>
      <c r="AU516" s="175" t="s">
        <v>86</v>
      </c>
      <c r="AV516" s="175" t="s">
        <v>22</v>
      </c>
      <c r="AW516" s="175" t="s">
        <v>100</v>
      </c>
      <c r="AX516" s="175" t="s">
        <v>78</v>
      </c>
      <c r="AY516" s="175" t="s">
        <v>144</v>
      </c>
    </row>
    <row r="517" spans="2:51" s="6" customFormat="1" ht="15.75" customHeight="1">
      <c r="B517" s="160"/>
      <c r="C517" s="161"/>
      <c r="D517" s="162" t="s">
        <v>156</v>
      </c>
      <c r="E517" s="161"/>
      <c r="F517" s="163" t="s">
        <v>545</v>
      </c>
      <c r="G517" s="161"/>
      <c r="H517" s="164">
        <v>516.35</v>
      </c>
      <c r="J517" s="161"/>
      <c r="K517" s="161"/>
      <c r="L517" s="165"/>
      <c r="M517" s="166"/>
      <c r="N517" s="161"/>
      <c r="O517" s="161"/>
      <c r="P517" s="161"/>
      <c r="Q517" s="161"/>
      <c r="R517" s="161"/>
      <c r="S517" s="161"/>
      <c r="T517" s="167"/>
      <c r="AT517" s="168" t="s">
        <v>156</v>
      </c>
      <c r="AU517" s="168" t="s">
        <v>86</v>
      </c>
      <c r="AV517" s="168" t="s">
        <v>86</v>
      </c>
      <c r="AW517" s="168" t="s">
        <v>100</v>
      </c>
      <c r="AX517" s="168" t="s">
        <v>78</v>
      </c>
      <c r="AY517" s="168" t="s">
        <v>144</v>
      </c>
    </row>
    <row r="518" spans="2:63" s="133" customFormat="1" ht="30.75" customHeight="1">
      <c r="B518" s="134"/>
      <c r="C518" s="135"/>
      <c r="D518" s="135" t="s">
        <v>77</v>
      </c>
      <c r="E518" s="144" t="s">
        <v>546</v>
      </c>
      <c r="F518" s="144" t="s">
        <v>547</v>
      </c>
      <c r="G518" s="135"/>
      <c r="H518" s="135"/>
      <c r="J518" s="145">
        <f>$BK$518</f>
        <v>0</v>
      </c>
      <c r="K518" s="135"/>
      <c r="L518" s="138"/>
      <c r="M518" s="139"/>
      <c r="N518" s="135"/>
      <c r="O518" s="135"/>
      <c r="P518" s="140">
        <f>SUM($P$519:$P$533)</f>
        <v>0</v>
      </c>
      <c r="Q518" s="135"/>
      <c r="R518" s="140">
        <f>SUM($R$519:$R$533)</f>
        <v>0.09155056000000002</v>
      </c>
      <c r="S518" s="135"/>
      <c r="T518" s="141">
        <f>SUM($T$519:$T$533)</f>
        <v>0</v>
      </c>
      <c r="AR518" s="142" t="s">
        <v>22</v>
      </c>
      <c r="AT518" s="142" t="s">
        <v>77</v>
      </c>
      <c r="AU518" s="142" t="s">
        <v>22</v>
      </c>
      <c r="AY518" s="142" t="s">
        <v>144</v>
      </c>
      <c r="BK518" s="143">
        <f>SUM($BK$519:$BK$533)</f>
        <v>0</v>
      </c>
    </row>
    <row r="519" spans="2:65" s="6" customFormat="1" ht="15.75" customHeight="1">
      <c r="B519" s="24"/>
      <c r="C519" s="146" t="s">
        <v>548</v>
      </c>
      <c r="D519" s="146" t="s">
        <v>147</v>
      </c>
      <c r="E519" s="147" t="s">
        <v>549</v>
      </c>
      <c r="F519" s="148" t="s">
        <v>550</v>
      </c>
      <c r="G519" s="149" t="s">
        <v>551</v>
      </c>
      <c r="H519" s="150">
        <v>4</v>
      </c>
      <c r="I519" s="151"/>
      <c r="J519" s="152">
        <f>ROUND($I$519*$H$519,2)</f>
        <v>0</v>
      </c>
      <c r="K519" s="148"/>
      <c r="L519" s="44"/>
      <c r="M519" s="153"/>
      <c r="N519" s="154" t="s">
        <v>49</v>
      </c>
      <c r="O519" s="25"/>
      <c r="P519" s="155">
        <f>$O$519*$H$519</f>
        <v>0</v>
      </c>
      <c r="Q519" s="155">
        <v>0</v>
      </c>
      <c r="R519" s="155">
        <f>$Q$519*$H$519</f>
        <v>0</v>
      </c>
      <c r="S519" s="155">
        <v>0</v>
      </c>
      <c r="T519" s="156">
        <f>$S$519*$H$519</f>
        <v>0</v>
      </c>
      <c r="AR519" s="90" t="s">
        <v>152</v>
      </c>
      <c r="AT519" s="90" t="s">
        <v>147</v>
      </c>
      <c r="AU519" s="90" t="s">
        <v>86</v>
      </c>
      <c r="AY519" s="6" t="s">
        <v>144</v>
      </c>
      <c r="BE519" s="157">
        <f>IF($N$519="základní",$J$519,0)</f>
        <v>0</v>
      </c>
      <c r="BF519" s="157">
        <f>IF($N$519="snížená",$J$519,0)</f>
        <v>0</v>
      </c>
      <c r="BG519" s="157">
        <f>IF($N$519="zákl. přenesená",$J$519,0)</f>
        <v>0</v>
      </c>
      <c r="BH519" s="157">
        <f>IF($N$519="sníž. přenesená",$J$519,0)</f>
        <v>0</v>
      </c>
      <c r="BI519" s="157">
        <f>IF($N$519="nulová",$J$519,0)</f>
        <v>0</v>
      </c>
      <c r="BJ519" s="90" t="s">
        <v>22</v>
      </c>
      <c r="BK519" s="157">
        <f>ROUND($I$519*$H$519,2)</f>
        <v>0</v>
      </c>
      <c r="BL519" s="90" t="s">
        <v>152</v>
      </c>
      <c r="BM519" s="90" t="s">
        <v>552</v>
      </c>
    </row>
    <row r="520" spans="2:47" s="6" customFormat="1" ht="16.5" customHeight="1">
      <c r="B520" s="24"/>
      <c r="C520" s="25"/>
      <c r="D520" s="158" t="s">
        <v>154</v>
      </c>
      <c r="E520" s="25"/>
      <c r="F520" s="159" t="s">
        <v>553</v>
      </c>
      <c r="G520" s="25"/>
      <c r="H520" s="25"/>
      <c r="J520" s="25"/>
      <c r="K520" s="25"/>
      <c r="L520" s="44"/>
      <c r="M520" s="57"/>
      <c r="N520" s="25"/>
      <c r="O520" s="25"/>
      <c r="P520" s="25"/>
      <c r="Q520" s="25"/>
      <c r="R520" s="25"/>
      <c r="S520" s="25"/>
      <c r="T520" s="58"/>
      <c r="AT520" s="6" t="s">
        <v>154</v>
      </c>
      <c r="AU520" s="6" t="s">
        <v>86</v>
      </c>
    </row>
    <row r="521" spans="2:65" s="6" customFormat="1" ht="15.75" customHeight="1">
      <c r="B521" s="24"/>
      <c r="C521" s="146" t="s">
        <v>554</v>
      </c>
      <c r="D521" s="146" t="s">
        <v>147</v>
      </c>
      <c r="E521" s="147" t="s">
        <v>555</v>
      </c>
      <c r="F521" s="148" t="s">
        <v>556</v>
      </c>
      <c r="G521" s="149" t="s">
        <v>551</v>
      </c>
      <c r="H521" s="150">
        <v>1</v>
      </c>
      <c r="I521" s="151"/>
      <c r="J521" s="152">
        <f>ROUND($I$521*$H$521,2)</f>
        <v>0</v>
      </c>
      <c r="K521" s="148"/>
      <c r="L521" s="44"/>
      <c r="M521" s="153"/>
      <c r="N521" s="154" t="s">
        <v>49</v>
      </c>
      <c r="O521" s="25"/>
      <c r="P521" s="155">
        <f>$O$521*$H$521</f>
        <v>0</v>
      </c>
      <c r="Q521" s="155">
        <v>0</v>
      </c>
      <c r="R521" s="155">
        <f>$Q$521*$H$521</f>
        <v>0</v>
      </c>
      <c r="S521" s="155">
        <v>0</v>
      </c>
      <c r="T521" s="156">
        <f>$S$521*$H$521</f>
        <v>0</v>
      </c>
      <c r="AR521" s="90" t="s">
        <v>152</v>
      </c>
      <c r="AT521" s="90" t="s">
        <v>147</v>
      </c>
      <c r="AU521" s="90" t="s">
        <v>86</v>
      </c>
      <c r="AY521" s="6" t="s">
        <v>144</v>
      </c>
      <c r="BE521" s="157">
        <f>IF($N$521="základní",$J$521,0)</f>
        <v>0</v>
      </c>
      <c r="BF521" s="157">
        <f>IF($N$521="snížená",$J$521,0)</f>
        <v>0</v>
      </c>
      <c r="BG521" s="157">
        <f>IF($N$521="zákl. přenesená",$J$521,0)</f>
        <v>0</v>
      </c>
      <c r="BH521" s="157">
        <f>IF($N$521="sníž. přenesená",$J$521,0)</f>
        <v>0</v>
      </c>
      <c r="BI521" s="157">
        <f>IF($N$521="nulová",$J$521,0)</f>
        <v>0</v>
      </c>
      <c r="BJ521" s="90" t="s">
        <v>22</v>
      </c>
      <c r="BK521" s="157">
        <f>ROUND($I$521*$H$521,2)</f>
        <v>0</v>
      </c>
      <c r="BL521" s="90" t="s">
        <v>152</v>
      </c>
      <c r="BM521" s="90" t="s">
        <v>557</v>
      </c>
    </row>
    <row r="522" spans="2:47" s="6" customFormat="1" ht="16.5" customHeight="1">
      <c r="B522" s="24"/>
      <c r="C522" s="25"/>
      <c r="D522" s="158" t="s">
        <v>154</v>
      </c>
      <c r="E522" s="25"/>
      <c r="F522" s="159" t="s">
        <v>558</v>
      </c>
      <c r="G522" s="25"/>
      <c r="H522" s="25"/>
      <c r="J522" s="25"/>
      <c r="K522" s="25"/>
      <c r="L522" s="44"/>
      <c r="M522" s="57"/>
      <c r="N522" s="25"/>
      <c r="O522" s="25"/>
      <c r="P522" s="25"/>
      <c r="Q522" s="25"/>
      <c r="R522" s="25"/>
      <c r="S522" s="25"/>
      <c r="T522" s="58"/>
      <c r="AT522" s="6" t="s">
        <v>154</v>
      </c>
      <c r="AU522" s="6" t="s">
        <v>86</v>
      </c>
    </row>
    <row r="523" spans="2:65" s="6" customFormat="1" ht="15.75" customHeight="1">
      <c r="B523" s="24"/>
      <c r="C523" s="146" t="s">
        <v>559</v>
      </c>
      <c r="D523" s="146" t="s">
        <v>147</v>
      </c>
      <c r="E523" s="147" t="s">
        <v>560</v>
      </c>
      <c r="F523" s="148" t="s">
        <v>561</v>
      </c>
      <c r="G523" s="149" t="s">
        <v>150</v>
      </c>
      <c r="H523" s="150">
        <v>12</v>
      </c>
      <c r="I523" s="151"/>
      <c r="J523" s="152">
        <f>ROUND($I$523*$H$523,2)</f>
        <v>0</v>
      </c>
      <c r="K523" s="148"/>
      <c r="L523" s="44"/>
      <c r="M523" s="153"/>
      <c r="N523" s="154" t="s">
        <v>49</v>
      </c>
      <c r="O523" s="25"/>
      <c r="P523" s="155">
        <f>$O$523*$H$523</f>
        <v>0</v>
      </c>
      <c r="Q523" s="155">
        <v>0</v>
      </c>
      <c r="R523" s="155">
        <f>$Q$523*$H$523</f>
        <v>0</v>
      </c>
      <c r="S523" s="155">
        <v>0</v>
      </c>
      <c r="T523" s="156">
        <f>$S$523*$H$523</f>
        <v>0</v>
      </c>
      <c r="AR523" s="90" t="s">
        <v>152</v>
      </c>
      <c r="AT523" s="90" t="s">
        <v>147</v>
      </c>
      <c r="AU523" s="90" t="s">
        <v>86</v>
      </c>
      <c r="AY523" s="6" t="s">
        <v>144</v>
      </c>
      <c r="BE523" s="157">
        <f>IF($N$523="základní",$J$523,0)</f>
        <v>0</v>
      </c>
      <c r="BF523" s="157">
        <f>IF($N$523="snížená",$J$523,0)</f>
        <v>0</v>
      </c>
      <c r="BG523" s="157">
        <f>IF($N$523="zákl. přenesená",$J$523,0)</f>
        <v>0</v>
      </c>
      <c r="BH523" s="157">
        <f>IF($N$523="sníž. přenesená",$J$523,0)</f>
        <v>0</v>
      </c>
      <c r="BI523" s="157">
        <f>IF($N$523="nulová",$J$523,0)</f>
        <v>0</v>
      </c>
      <c r="BJ523" s="90" t="s">
        <v>22</v>
      </c>
      <c r="BK523" s="157">
        <f>ROUND($I$523*$H$523,2)</f>
        <v>0</v>
      </c>
      <c r="BL523" s="90" t="s">
        <v>152</v>
      </c>
      <c r="BM523" s="90" t="s">
        <v>562</v>
      </c>
    </row>
    <row r="524" spans="2:47" s="6" customFormat="1" ht="16.5" customHeight="1">
      <c r="B524" s="24"/>
      <c r="C524" s="25"/>
      <c r="D524" s="158" t="s">
        <v>154</v>
      </c>
      <c r="E524" s="25"/>
      <c r="F524" s="159" t="s">
        <v>561</v>
      </c>
      <c r="G524" s="25"/>
      <c r="H524" s="25"/>
      <c r="J524" s="25"/>
      <c r="K524" s="25"/>
      <c r="L524" s="44"/>
      <c r="M524" s="57"/>
      <c r="N524" s="25"/>
      <c r="O524" s="25"/>
      <c r="P524" s="25"/>
      <c r="Q524" s="25"/>
      <c r="R524" s="25"/>
      <c r="S524" s="25"/>
      <c r="T524" s="58"/>
      <c r="AT524" s="6" t="s">
        <v>154</v>
      </c>
      <c r="AU524" s="6" t="s">
        <v>86</v>
      </c>
    </row>
    <row r="525" spans="2:65" s="6" customFormat="1" ht="15.75" customHeight="1">
      <c r="B525" s="24"/>
      <c r="C525" s="146" t="s">
        <v>563</v>
      </c>
      <c r="D525" s="146" t="s">
        <v>147</v>
      </c>
      <c r="E525" s="147" t="s">
        <v>564</v>
      </c>
      <c r="F525" s="148" t="s">
        <v>565</v>
      </c>
      <c r="G525" s="149" t="s">
        <v>551</v>
      </c>
      <c r="H525" s="150">
        <v>3</v>
      </c>
      <c r="I525" s="151"/>
      <c r="J525" s="152">
        <f>ROUND($I$525*$H$525,2)</f>
        <v>0</v>
      </c>
      <c r="K525" s="148"/>
      <c r="L525" s="44"/>
      <c r="M525" s="153"/>
      <c r="N525" s="154" t="s">
        <v>49</v>
      </c>
      <c r="O525" s="25"/>
      <c r="P525" s="155">
        <f>$O$525*$H$525</f>
        <v>0</v>
      </c>
      <c r="Q525" s="155">
        <v>0</v>
      </c>
      <c r="R525" s="155">
        <f>$Q$525*$H$525</f>
        <v>0</v>
      </c>
      <c r="S525" s="155">
        <v>0</v>
      </c>
      <c r="T525" s="156">
        <f>$S$525*$H$525</f>
        <v>0</v>
      </c>
      <c r="AR525" s="90" t="s">
        <v>152</v>
      </c>
      <c r="AT525" s="90" t="s">
        <v>147</v>
      </c>
      <c r="AU525" s="90" t="s">
        <v>86</v>
      </c>
      <c r="AY525" s="6" t="s">
        <v>144</v>
      </c>
      <c r="BE525" s="157">
        <f>IF($N$525="základní",$J$525,0)</f>
        <v>0</v>
      </c>
      <c r="BF525" s="157">
        <f>IF($N$525="snížená",$J$525,0)</f>
        <v>0</v>
      </c>
      <c r="BG525" s="157">
        <f>IF($N$525="zákl. přenesená",$J$525,0)</f>
        <v>0</v>
      </c>
      <c r="BH525" s="157">
        <f>IF($N$525="sníž. přenesená",$J$525,0)</f>
        <v>0</v>
      </c>
      <c r="BI525" s="157">
        <f>IF($N$525="nulová",$J$525,0)</f>
        <v>0</v>
      </c>
      <c r="BJ525" s="90" t="s">
        <v>22</v>
      </c>
      <c r="BK525" s="157">
        <f>ROUND($I$525*$H$525,2)</f>
        <v>0</v>
      </c>
      <c r="BL525" s="90" t="s">
        <v>152</v>
      </c>
      <c r="BM525" s="90" t="s">
        <v>566</v>
      </c>
    </row>
    <row r="526" spans="2:65" s="6" customFormat="1" ht="15.75" customHeight="1">
      <c r="B526" s="24"/>
      <c r="C526" s="149" t="s">
        <v>567</v>
      </c>
      <c r="D526" s="149" t="s">
        <v>147</v>
      </c>
      <c r="E526" s="147" t="s">
        <v>568</v>
      </c>
      <c r="F526" s="148" t="s">
        <v>569</v>
      </c>
      <c r="G526" s="149" t="s">
        <v>150</v>
      </c>
      <c r="H526" s="150">
        <v>3</v>
      </c>
      <c r="I526" s="151"/>
      <c r="J526" s="152">
        <f>ROUND($I$526*$H$526,2)</f>
        <v>0</v>
      </c>
      <c r="K526" s="148"/>
      <c r="L526" s="44"/>
      <c r="M526" s="153"/>
      <c r="N526" s="154" t="s">
        <v>49</v>
      </c>
      <c r="O526" s="25"/>
      <c r="P526" s="155">
        <f>$O$526*$H$526</f>
        <v>0</v>
      </c>
      <c r="Q526" s="155">
        <v>0</v>
      </c>
      <c r="R526" s="155">
        <f>$Q$526*$H$526</f>
        <v>0</v>
      </c>
      <c r="S526" s="155">
        <v>0</v>
      </c>
      <c r="T526" s="156">
        <f>$S$526*$H$526</f>
        <v>0</v>
      </c>
      <c r="AR526" s="90" t="s">
        <v>152</v>
      </c>
      <c r="AT526" s="90" t="s">
        <v>147</v>
      </c>
      <c r="AU526" s="90" t="s">
        <v>86</v>
      </c>
      <c r="AY526" s="90" t="s">
        <v>144</v>
      </c>
      <c r="BE526" s="157">
        <f>IF($N$526="základní",$J$526,0)</f>
        <v>0</v>
      </c>
      <c r="BF526" s="157">
        <f>IF($N$526="snížená",$J$526,0)</f>
        <v>0</v>
      </c>
      <c r="BG526" s="157">
        <f>IF($N$526="zákl. přenesená",$J$526,0)</f>
        <v>0</v>
      </c>
      <c r="BH526" s="157">
        <f>IF($N$526="sníž. přenesená",$J$526,0)</f>
        <v>0</v>
      </c>
      <c r="BI526" s="157">
        <f>IF($N$526="nulová",$J$526,0)</f>
        <v>0</v>
      </c>
      <c r="BJ526" s="90" t="s">
        <v>22</v>
      </c>
      <c r="BK526" s="157">
        <f>ROUND($I$526*$H$526,2)</f>
        <v>0</v>
      </c>
      <c r="BL526" s="90" t="s">
        <v>152</v>
      </c>
      <c r="BM526" s="90" t="s">
        <v>570</v>
      </c>
    </row>
    <row r="527" spans="2:47" s="6" customFormat="1" ht="16.5" customHeight="1">
      <c r="B527" s="24"/>
      <c r="C527" s="25"/>
      <c r="D527" s="158" t="s">
        <v>154</v>
      </c>
      <c r="E527" s="25"/>
      <c r="F527" s="159" t="s">
        <v>571</v>
      </c>
      <c r="G527" s="25"/>
      <c r="H527" s="25"/>
      <c r="J527" s="25"/>
      <c r="K527" s="25"/>
      <c r="L527" s="44"/>
      <c r="M527" s="57"/>
      <c r="N527" s="25"/>
      <c r="O527" s="25"/>
      <c r="P527" s="25"/>
      <c r="Q527" s="25"/>
      <c r="R527" s="25"/>
      <c r="S527" s="25"/>
      <c r="T527" s="58"/>
      <c r="AT527" s="6" t="s">
        <v>154</v>
      </c>
      <c r="AU527" s="6" t="s">
        <v>86</v>
      </c>
    </row>
    <row r="528" spans="2:65" s="6" customFormat="1" ht="15.75" customHeight="1">
      <c r="B528" s="24"/>
      <c r="C528" s="146" t="s">
        <v>572</v>
      </c>
      <c r="D528" s="146" t="s">
        <v>147</v>
      </c>
      <c r="E528" s="147" t="s">
        <v>573</v>
      </c>
      <c r="F528" s="148" t="s">
        <v>574</v>
      </c>
      <c r="G528" s="149" t="s">
        <v>575</v>
      </c>
      <c r="H528" s="150">
        <v>10</v>
      </c>
      <c r="I528" s="151"/>
      <c r="J528" s="152">
        <f>ROUND($I$528*$H$528,2)</f>
        <v>0</v>
      </c>
      <c r="K528" s="148"/>
      <c r="L528" s="44"/>
      <c r="M528" s="153"/>
      <c r="N528" s="154" t="s">
        <v>49</v>
      </c>
      <c r="O528" s="25"/>
      <c r="P528" s="155">
        <f>$O$528*$H$528</f>
        <v>0</v>
      </c>
      <c r="Q528" s="155">
        <v>0</v>
      </c>
      <c r="R528" s="155">
        <f>$Q$528*$H$528</f>
        <v>0</v>
      </c>
      <c r="S528" s="155">
        <v>0</v>
      </c>
      <c r="T528" s="156">
        <f>$S$528*$H$528</f>
        <v>0</v>
      </c>
      <c r="AR528" s="90" t="s">
        <v>152</v>
      </c>
      <c r="AT528" s="90" t="s">
        <v>147</v>
      </c>
      <c r="AU528" s="90" t="s">
        <v>86</v>
      </c>
      <c r="AY528" s="6" t="s">
        <v>144</v>
      </c>
      <c r="BE528" s="157">
        <f>IF($N$528="základní",$J$528,0)</f>
        <v>0</v>
      </c>
      <c r="BF528" s="157">
        <f>IF($N$528="snížená",$J$528,0)</f>
        <v>0</v>
      </c>
      <c r="BG528" s="157">
        <f>IF($N$528="zákl. přenesená",$J$528,0)</f>
        <v>0</v>
      </c>
      <c r="BH528" s="157">
        <f>IF($N$528="sníž. přenesená",$J$528,0)</f>
        <v>0</v>
      </c>
      <c r="BI528" s="157">
        <f>IF($N$528="nulová",$J$528,0)</f>
        <v>0</v>
      </c>
      <c r="BJ528" s="90" t="s">
        <v>22</v>
      </c>
      <c r="BK528" s="157">
        <f>ROUND($I$528*$H$528,2)</f>
        <v>0</v>
      </c>
      <c r="BL528" s="90" t="s">
        <v>152</v>
      </c>
      <c r="BM528" s="90" t="s">
        <v>576</v>
      </c>
    </row>
    <row r="529" spans="2:65" s="6" customFormat="1" ht="15.75" customHeight="1">
      <c r="B529" s="24"/>
      <c r="C529" s="149" t="s">
        <v>577</v>
      </c>
      <c r="D529" s="149" t="s">
        <v>147</v>
      </c>
      <c r="E529" s="147" t="s">
        <v>578</v>
      </c>
      <c r="F529" s="148" t="s">
        <v>579</v>
      </c>
      <c r="G529" s="149" t="s">
        <v>551</v>
      </c>
      <c r="H529" s="150">
        <v>1</v>
      </c>
      <c r="I529" s="151"/>
      <c r="J529" s="152">
        <f>ROUND($I$529*$H$529,2)</f>
        <v>0</v>
      </c>
      <c r="K529" s="148"/>
      <c r="L529" s="44"/>
      <c r="M529" s="153"/>
      <c r="N529" s="154" t="s">
        <v>49</v>
      </c>
      <c r="O529" s="25"/>
      <c r="P529" s="155">
        <f>$O$529*$H$529</f>
        <v>0</v>
      </c>
      <c r="Q529" s="155">
        <v>0</v>
      </c>
      <c r="R529" s="155">
        <f>$Q$529*$H$529</f>
        <v>0</v>
      </c>
      <c r="S529" s="155">
        <v>0</v>
      </c>
      <c r="T529" s="156">
        <f>$S$529*$H$529</f>
        <v>0</v>
      </c>
      <c r="AR529" s="90" t="s">
        <v>152</v>
      </c>
      <c r="AT529" s="90" t="s">
        <v>147</v>
      </c>
      <c r="AU529" s="90" t="s">
        <v>86</v>
      </c>
      <c r="AY529" s="90" t="s">
        <v>144</v>
      </c>
      <c r="BE529" s="157">
        <f>IF($N$529="základní",$J$529,0)</f>
        <v>0</v>
      </c>
      <c r="BF529" s="157">
        <f>IF($N$529="snížená",$J$529,0)</f>
        <v>0</v>
      </c>
      <c r="BG529" s="157">
        <f>IF($N$529="zákl. přenesená",$J$529,0)</f>
        <v>0</v>
      </c>
      <c r="BH529" s="157">
        <f>IF($N$529="sníž. přenesená",$J$529,0)</f>
        <v>0</v>
      </c>
      <c r="BI529" s="157">
        <f>IF($N$529="nulová",$J$529,0)</f>
        <v>0</v>
      </c>
      <c r="BJ529" s="90" t="s">
        <v>22</v>
      </c>
      <c r="BK529" s="157">
        <f>ROUND($I$529*$H$529,2)</f>
        <v>0</v>
      </c>
      <c r="BL529" s="90" t="s">
        <v>152</v>
      </c>
      <c r="BM529" s="90" t="s">
        <v>580</v>
      </c>
    </row>
    <row r="530" spans="2:65" s="6" customFormat="1" ht="15.75" customHeight="1">
      <c r="B530" s="24"/>
      <c r="C530" s="149" t="s">
        <v>581</v>
      </c>
      <c r="D530" s="149" t="s">
        <v>147</v>
      </c>
      <c r="E530" s="147" t="s">
        <v>582</v>
      </c>
      <c r="F530" s="148" t="s">
        <v>583</v>
      </c>
      <c r="G530" s="149" t="s">
        <v>551</v>
      </c>
      <c r="H530" s="150">
        <v>1</v>
      </c>
      <c r="I530" s="151"/>
      <c r="J530" s="152">
        <f>ROUND($I$530*$H$530,2)</f>
        <v>0</v>
      </c>
      <c r="K530" s="148"/>
      <c r="L530" s="44"/>
      <c r="M530" s="153"/>
      <c r="N530" s="154" t="s">
        <v>49</v>
      </c>
      <c r="O530" s="25"/>
      <c r="P530" s="155">
        <f>$O$530*$H$530</f>
        <v>0</v>
      </c>
      <c r="Q530" s="155">
        <v>0</v>
      </c>
      <c r="R530" s="155">
        <f>$Q$530*$H$530</f>
        <v>0</v>
      </c>
      <c r="S530" s="155">
        <v>0</v>
      </c>
      <c r="T530" s="156">
        <f>$S$530*$H$530</f>
        <v>0</v>
      </c>
      <c r="AR530" s="90" t="s">
        <v>152</v>
      </c>
      <c r="AT530" s="90" t="s">
        <v>147</v>
      </c>
      <c r="AU530" s="90" t="s">
        <v>86</v>
      </c>
      <c r="AY530" s="90" t="s">
        <v>144</v>
      </c>
      <c r="BE530" s="157">
        <f>IF($N$530="základní",$J$530,0)</f>
        <v>0</v>
      </c>
      <c r="BF530" s="157">
        <f>IF($N$530="snížená",$J$530,0)</f>
        <v>0</v>
      </c>
      <c r="BG530" s="157">
        <f>IF($N$530="zákl. přenesená",$J$530,0)</f>
        <v>0</v>
      </c>
      <c r="BH530" s="157">
        <f>IF($N$530="sníž. přenesená",$J$530,0)</f>
        <v>0</v>
      </c>
      <c r="BI530" s="157">
        <f>IF($N$530="nulová",$J$530,0)</f>
        <v>0</v>
      </c>
      <c r="BJ530" s="90" t="s">
        <v>22</v>
      </c>
      <c r="BK530" s="157">
        <f>ROUND($I$530*$H$530,2)</f>
        <v>0</v>
      </c>
      <c r="BL530" s="90" t="s">
        <v>152</v>
      </c>
      <c r="BM530" s="90" t="s">
        <v>584</v>
      </c>
    </row>
    <row r="531" spans="2:65" s="6" customFormat="1" ht="15.75" customHeight="1">
      <c r="B531" s="24"/>
      <c r="C531" s="149" t="s">
        <v>585</v>
      </c>
      <c r="D531" s="149" t="s">
        <v>147</v>
      </c>
      <c r="E531" s="147" t="s">
        <v>586</v>
      </c>
      <c r="F531" s="148" t="s">
        <v>587</v>
      </c>
      <c r="G531" s="149" t="s">
        <v>185</v>
      </c>
      <c r="H531" s="150">
        <v>2288.764</v>
      </c>
      <c r="I531" s="151"/>
      <c r="J531" s="152">
        <f>ROUND($I$531*$H$531,2)</f>
        <v>0</v>
      </c>
      <c r="K531" s="148" t="s">
        <v>329</v>
      </c>
      <c r="L531" s="44"/>
      <c r="M531" s="153"/>
      <c r="N531" s="154" t="s">
        <v>49</v>
      </c>
      <c r="O531" s="25"/>
      <c r="P531" s="155">
        <f>$O$531*$H$531</f>
        <v>0</v>
      </c>
      <c r="Q531" s="155">
        <v>4E-05</v>
      </c>
      <c r="R531" s="155">
        <f>$Q$531*$H$531</f>
        <v>0.09155056000000002</v>
      </c>
      <c r="S531" s="155">
        <v>0</v>
      </c>
      <c r="T531" s="156">
        <f>$S$531*$H$531</f>
        <v>0</v>
      </c>
      <c r="AR531" s="90" t="s">
        <v>152</v>
      </c>
      <c r="AT531" s="90" t="s">
        <v>147</v>
      </c>
      <c r="AU531" s="90" t="s">
        <v>86</v>
      </c>
      <c r="AY531" s="90" t="s">
        <v>144</v>
      </c>
      <c r="BE531" s="157">
        <f>IF($N$531="základní",$J$531,0)</f>
        <v>0</v>
      </c>
      <c r="BF531" s="157">
        <f>IF($N$531="snížená",$J$531,0)</f>
        <v>0</v>
      </c>
      <c r="BG531" s="157">
        <f>IF($N$531="zákl. přenesená",$J$531,0)</f>
        <v>0</v>
      </c>
      <c r="BH531" s="157">
        <f>IF($N$531="sníž. přenesená",$J$531,0)</f>
        <v>0</v>
      </c>
      <c r="BI531" s="157">
        <f>IF($N$531="nulová",$J$531,0)</f>
        <v>0</v>
      </c>
      <c r="BJ531" s="90" t="s">
        <v>22</v>
      </c>
      <c r="BK531" s="157">
        <f>ROUND($I$531*$H$531,2)</f>
        <v>0</v>
      </c>
      <c r="BL531" s="90" t="s">
        <v>152</v>
      </c>
      <c r="BM531" s="90" t="s">
        <v>588</v>
      </c>
    </row>
    <row r="532" spans="2:47" s="6" customFormat="1" ht="16.5" customHeight="1">
      <c r="B532" s="24"/>
      <c r="C532" s="25"/>
      <c r="D532" s="158" t="s">
        <v>154</v>
      </c>
      <c r="E532" s="25"/>
      <c r="F532" s="159" t="s">
        <v>587</v>
      </c>
      <c r="G532" s="25"/>
      <c r="H532" s="25"/>
      <c r="J532" s="25"/>
      <c r="K532" s="25"/>
      <c r="L532" s="44"/>
      <c r="M532" s="57"/>
      <c r="N532" s="25"/>
      <c r="O532" s="25"/>
      <c r="P532" s="25"/>
      <c r="Q532" s="25"/>
      <c r="R532" s="25"/>
      <c r="S532" s="25"/>
      <c r="T532" s="58"/>
      <c r="AT532" s="6" t="s">
        <v>154</v>
      </c>
      <c r="AU532" s="6" t="s">
        <v>86</v>
      </c>
    </row>
    <row r="533" spans="2:51" s="6" customFormat="1" ht="15.75" customHeight="1">
      <c r="B533" s="160"/>
      <c r="C533" s="161"/>
      <c r="D533" s="162" t="s">
        <v>156</v>
      </c>
      <c r="E533" s="161"/>
      <c r="F533" s="163" t="s">
        <v>589</v>
      </c>
      <c r="G533" s="161"/>
      <c r="H533" s="164">
        <v>2288.764</v>
      </c>
      <c r="J533" s="161"/>
      <c r="K533" s="161"/>
      <c r="L533" s="165"/>
      <c r="M533" s="166"/>
      <c r="N533" s="161"/>
      <c r="O533" s="161"/>
      <c r="P533" s="161"/>
      <c r="Q533" s="161"/>
      <c r="R533" s="161"/>
      <c r="S533" s="161"/>
      <c r="T533" s="167"/>
      <c r="AT533" s="168" t="s">
        <v>156</v>
      </c>
      <c r="AU533" s="168" t="s">
        <v>86</v>
      </c>
      <c r="AV533" s="168" t="s">
        <v>86</v>
      </c>
      <c r="AW533" s="168" t="s">
        <v>100</v>
      </c>
      <c r="AX533" s="168" t="s">
        <v>78</v>
      </c>
      <c r="AY533" s="168" t="s">
        <v>144</v>
      </c>
    </row>
    <row r="534" spans="2:63" s="133" customFormat="1" ht="30.75" customHeight="1">
      <c r="B534" s="134"/>
      <c r="C534" s="135"/>
      <c r="D534" s="135" t="s">
        <v>77</v>
      </c>
      <c r="E534" s="144" t="s">
        <v>590</v>
      </c>
      <c r="F534" s="144" t="s">
        <v>591</v>
      </c>
      <c r="G534" s="135"/>
      <c r="H534" s="135"/>
      <c r="J534" s="145">
        <f>$BK$534</f>
        <v>0</v>
      </c>
      <c r="K534" s="135"/>
      <c r="L534" s="138"/>
      <c r="M534" s="139"/>
      <c r="N534" s="135"/>
      <c r="O534" s="135"/>
      <c r="P534" s="140">
        <f>SUM($P$535:$P$758)</f>
        <v>0</v>
      </c>
      <c r="Q534" s="135"/>
      <c r="R534" s="140">
        <f>SUM($R$535:$R$758)</f>
        <v>0.007224</v>
      </c>
      <c r="S534" s="135"/>
      <c r="T534" s="141">
        <f>SUM($T$535:$T$758)</f>
        <v>226.33823965000002</v>
      </c>
      <c r="AR534" s="142" t="s">
        <v>22</v>
      </c>
      <c r="AT534" s="142" t="s">
        <v>77</v>
      </c>
      <c r="AU534" s="142" t="s">
        <v>22</v>
      </c>
      <c r="AY534" s="142" t="s">
        <v>144</v>
      </c>
      <c r="BK534" s="143">
        <f>SUM($BK$535:$BK$758)</f>
        <v>0</v>
      </c>
    </row>
    <row r="535" spans="2:65" s="6" customFormat="1" ht="15.75" customHeight="1">
      <c r="B535" s="24"/>
      <c r="C535" s="146" t="s">
        <v>592</v>
      </c>
      <c r="D535" s="146" t="s">
        <v>147</v>
      </c>
      <c r="E535" s="147" t="s">
        <v>593</v>
      </c>
      <c r="F535" s="148" t="s">
        <v>594</v>
      </c>
      <c r="G535" s="149" t="s">
        <v>150</v>
      </c>
      <c r="H535" s="150">
        <v>1</v>
      </c>
      <c r="I535" s="151"/>
      <c r="J535" s="152">
        <f>ROUND($I$535*$H$535,2)</f>
        <v>0</v>
      </c>
      <c r="K535" s="148" t="s">
        <v>151</v>
      </c>
      <c r="L535" s="44"/>
      <c r="M535" s="153"/>
      <c r="N535" s="154" t="s">
        <v>49</v>
      </c>
      <c r="O535" s="25"/>
      <c r="P535" s="155">
        <f>$O$535*$H$535</f>
        <v>0</v>
      </c>
      <c r="Q535" s="155">
        <v>0</v>
      </c>
      <c r="R535" s="155">
        <f>$Q$535*$H$535</f>
        <v>0</v>
      </c>
      <c r="S535" s="155">
        <v>0.00906</v>
      </c>
      <c r="T535" s="156">
        <f>$S$535*$H$535</f>
        <v>0.00906</v>
      </c>
      <c r="AR535" s="90" t="s">
        <v>152</v>
      </c>
      <c r="AT535" s="90" t="s">
        <v>147</v>
      </c>
      <c r="AU535" s="90" t="s">
        <v>86</v>
      </c>
      <c r="AY535" s="6" t="s">
        <v>144</v>
      </c>
      <c r="BE535" s="157">
        <f>IF($N$535="základní",$J$535,0)</f>
        <v>0</v>
      </c>
      <c r="BF535" s="157">
        <f>IF($N$535="snížená",$J$535,0)</f>
        <v>0</v>
      </c>
      <c r="BG535" s="157">
        <f>IF($N$535="zákl. přenesená",$J$535,0)</f>
        <v>0</v>
      </c>
      <c r="BH535" s="157">
        <f>IF($N$535="sníž. přenesená",$J$535,0)</f>
        <v>0</v>
      </c>
      <c r="BI535" s="157">
        <f>IF($N$535="nulová",$J$535,0)</f>
        <v>0</v>
      </c>
      <c r="BJ535" s="90" t="s">
        <v>22</v>
      </c>
      <c r="BK535" s="157">
        <f>ROUND($I$535*$H$535,2)</f>
        <v>0</v>
      </c>
      <c r="BL535" s="90" t="s">
        <v>152</v>
      </c>
      <c r="BM535" s="90" t="s">
        <v>595</v>
      </c>
    </row>
    <row r="536" spans="2:47" s="6" customFormat="1" ht="16.5" customHeight="1">
      <c r="B536" s="24"/>
      <c r="C536" s="25"/>
      <c r="D536" s="158" t="s">
        <v>154</v>
      </c>
      <c r="E536" s="25"/>
      <c r="F536" s="159" t="s">
        <v>596</v>
      </c>
      <c r="G536" s="25"/>
      <c r="H536" s="25"/>
      <c r="J536" s="25"/>
      <c r="K536" s="25"/>
      <c r="L536" s="44"/>
      <c r="M536" s="57"/>
      <c r="N536" s="25"/>
      <c r="O536" s="25"/>
      <c r="P536" s="25"/>
      <c r="Q536" s="25"/>
      <c r="R536" s="25"/>
      <c r="S536" s="25"/>
      <c r="T536" s="58"/>
      <c r="AT536" s="6" t="s">
        <v>154</v>
      </c>
      <c r="AU536" s="6" t="s">
        <v>86</v>
      </c>
    </row>
    <row r="537" spans="2:65" s="6" customFormat="1" ht="15.75" customHeight="1">
      <c r="B537" s="24"/>
      <c r="C537" s="146" t="s">
        <v>597</v>
      </c>
      <c r="D537" s="146" t="s">
        <v>147</v>
      </c>
      <c r="E537" s="147" t="s">
        <v>598</v>
      </c>
      <c r="F537" s="148" t="s">
        <v>599</v>
      </c>
      <c r="G537" s="149" t="s">
        <v>185</v>
      </c>
      <c r="H537" s="150">
        <v>10</v>
      </c>
      <c r="I537" s="151"/>
      <c r="J537" s="152">
        <f>ROUND($I$537*$H$537,2)</f>
        <v>0</v>
      </c>
      <c r="K537" s="148" t="s">
        <v>329</v>
      </c>
      <c r="L537" s="44"/>
      <c r="M537" s="153"/>
      <c r="N537" s="154" t="s">
        <v>49</v>
      </c>
      <c r="O537" s="25"/>
      <c r="P537" s="155">
        <f>$O$537*$H$537</f>
        <v>0</v>
      </c>
      <c r="Q537" s="155">
        <v>0</v>
      </c>
      <c r="R537" s="155">
        <f>$Q$537*$H$537</f>
        <v>0</v>
      </c>
      <c r="S537" s="155">
        <v>0.001</v>
      </c>
      <c r="T537" s="156">
        <f>$S$537*$H$537</f>
        <v>0.01</v>
      </c>
      <c r="AR537" s="90" t="s">
        <v>152</v>
      </c>
      <c r="AT537" s="90" t="s">
        <v>147</v>
      </c>
      <c r="AU537" s="90" t="s">
        <v>86</v>
      </c>
      <c r="AY537" s="6" t="s">
        <v>144</v>
      </c>
      <c r="BE537" s="157">
        <f>IF($N$537="základní",$J$537,0)</f>
        <v>0</v>
      </c>
      <c r="BF537" s="157">
        <f>IF($N$537="snížená",$J$537,0)</f>
        <v>0</v>
      </c>
      <c r="BG537" s="157">
        <f>IF($N$537="zákl. přenesená",$J$537,0)</f>
        <v>0</v>
      </c>
      <c r="BH537" s="157">
        <f>IF($N$537="sníž. přenesená",$J$537,0)</f>
        <v>0</v>
      </c>
      <c r="BI537" s="157">
        <f>IF($N$537="nulová",$J$537,0)</f>
        <v>0</v>
      </c>
      <c r="BJ537" s="90" t="s">
        <v>22</v>
      </c>
      <c r="BK537" s="157">
        <f>ROUND($I$537*$H$537,2)</f>
        <v>0</v>
      </c>
      <c r="BL537" s="90" t="s">
        <v>152</v>
      </c>
      <c r="BM537" s="90" t="s">
        <v>600</v>
      </c>
    </row>
    <row r="538" spans="2:47" s="6" customFormat="1" ht="16.5" customHeight="1">
      <c r="B538" s="24"/>
      <c r="C538" s="25"/>
      <c r="D538" s="158" t="s">
        <v>154</v>
      </c>
      <c r="E538" s="25"/>
      <c r="F538" s="159" t="s">
        <v>599</v>
      </c>
      <c r="G538" s="25"/>
      <c r="H538" s="25"/>
      <c r="J538" s="25"/>
      <c r="K538" s="25"/>
      <c r="L538" s="44"/>
      <c r="M538" s="57"/>
      <c r="N538" s="25"/>
      <c r="O538" s="25"/>
      <c r="P538" s="25"/>
      <c r="Q538" s="25"/>
      <c r="R538" s="25"/>
      <c r="S538" s="25"/>
      <c r="T538" s="58"/>
      <c r="AT538" s="6" t="s">
        <v>154</v>
      </c>
      <c r="AU538" s="6" t="s">
        <v>86</v>
      </c>
    </row>
    <row r="539" spans="2:51" s="6" customFormat="1" ht="15.75" customHeight="1">
      <c r="B539" s="169"/>
      <c r="C539" s="170"/>
      <c r="D539" s="162" t="s">
        <v>156</v>
      </c>
      <c r="E539" s="170"/>
      <c r="F539" s="171" t="s">
        <v>601</v>
      </c>
      <c r="G539" s="170"/>
      <c r="H539" s="170"/>
      <c r="J539" s="170"/>
      <c r="K539" s="170"/>
      <c r="L539" s="172"/>
      <c r="M539" s="173"/>
      <c r="N539" s="170"/>
      <c r="O539" s="170"/>
      <c r="P539" s="170"/>
      <c r="Q539" s="170"/>
      <c r="R539" s="170"/>
      <c r="S539" s="170"/>
      <c r="T539" s="174"/>
      <c r="AT539" s="175" t="s">
        <v>156</v>
      </c>
      <c r="AU539" s="175" t="s">
        <v>86</v>
      </c>
      <c r="AV539" s="175" t="s">
        <v>22</v>
      </c>
      <c r="AW539" s="175" t="s">
        <v>100</v>
      </c>
      <c r="AX539" s="175" t="s">
        <v>78</v>
      </c>
      <c r="AY539" s="175" t="s">
        <v>144</v>
      </c>
    </row>
    <row r="540" spans="2:51" s="6" customFormat="1" ht="15.75" customHeight="1">
      <c r="B540" s="160"/>
      <c r="C540" s="161"/>
      <c r="D540" s="162" t="s">
        <v>156</v>
      </c>
      <c r="E540" s="161"/>
      <c r="F540" s="163" t="s">
        <v>27</v>
      </c>
      <c r="G540" s="161"/>
      <c r="H540" s="164">
        <v>10</v>
      </c>
      <c r="J540" s="161"/>
      <c r="K540" s="161"/>
      <c r="L540" s="165"/>
      <c r="M540" s="166"/>
      <c r="N540" s="161"/>
      <c r="O540" s="161"/>
      <c r="P540" s="161"/>
      <c r="Q540" s="161"/>
      <c r="R540" s="161"/>
      <c r="S540" s="161"/>
      <c r="T540" s="167"/>
      <c r="AT540" s="168" t="s">
        <v>156</v>
      </c>
      <c r="AU540" s="168" t="s">
        <v>86</v>
      </c>
      <c r="AV540" s="168" t="s">
        <v>86</v>
      </c>
      <c r="AW540" s="168" t="s">
        <v>100</v>
      </c>
      <c r="AX540" s="168" t="s">
        <v>78</v>
      </c>
      <c r="AY540" s="168" t="s">
        <v>144</v>
      </c>
    </row>
    <row r="541" spans="2:65" s="6" customFormat="1" ht="15.75" customHeight="1">
      <c r="B541" s="24"/>
      <c r="C541" s="146" t="s">
        <v>29</v>
      </c>
      <c r="D541" s="146" t="s">
        <v>147</v>
      </c>
      <c r="E541" s="147" t="s">
        <v>602</v>
      </c>
      <c r="F541" s="148" t="s">
        <v>603</v>
      </c>
      <c r="G541" s="149" t="s">
        <v>185</v>
      </c>
      <c r="H541" s="150">
        <v>310.033</v>
      </c>
      <c r="I541" s="151"/>
      <c r="J541" s="152">
        <f>ROUND($I$541*$H$541,2)</f>
        <v>0</v>
      </c>
      <c r="K541" s="148" t="s">
        <v>151</v>
      </c>
      <c r="L541" s="44"/>
      <c r="M541" s="153"/>
      <c r="N541" s="154" t="s">
        <v>49</v>
      </c>
      <c r="O541" s="25"/>
      <c r="P541" s="155">
        <f>$O$541*$H$541</f>
        <v>0</v>
      </c>
      <c r="Q541" s="155">
        <v>0</v>
      </c>
      <c r="R541" s="155">
        <f>$Q$541*$H$541</f>
        <v>0</v>
      </c>
      <c r="S541" s="155">
        <v>0.131</v>
      </c>
      <c r="T541" s="156">
        <f>$S$541*$H$541</f>
        <v>40.614323000000006</v>
      </c>
      <c r="AR541" s="90" t="s">
        <v>152</v>
      </c>
      <c r="AT541" s="90" t="s">
        <v>147</v>
      </c>
      <c r="AU541" s="90" t="s">
        <v>86</v>
      </c>
      <c r="AY541" s="6" t="s">
        <v>144</v>
      </c>
      <c r="BE541" s="157">
        <f>IF($N$541="základní",$J$541,0)</f>
        <v>0</v>
      </c>
      <c r="BF541" s="157">
        <f>IF($N$541="snížená",$J$541,0)</f>
        <v>0</v>
      </c>
      <c r="BG541" s="157">
        <f>IF($N$541="zákl. přenesená",$J$541,0)</f>
        <v>0</v>
      </c>
      <c r="BH541" s="157">
        <f>IF($N$541="sníž. přenesená",$J$541,0)</f>
        <v>0</v>
      </c>
      <c r="BI541" s="157">
        <f>IF($N$541="nulová",$J$541,0)</f>
        <v>0</v>
      </c>
      <c r="BJ541" s="90" t="s">
        <v>22</v>
      </c>
      <c r="BK541" s="157">
        <f>ROUND($I$541*$H$541,2)</f>
        <v>0</v>
      </c>
      <c r="BL541" s="90" t="s">
        <v>152</v>
      </c>
      <c r="BM541" s="90" t="s">
        <v>604</v>
      </c>
    </row>
    <row r="542" spans="2:47" s="6" customFormat="1" ht="16.5" customHeight="1">
      <c r="B542" s="24"/>
      <c r="C542" s="25"/>
      <c r="D542" s="158" t="s">
        <v>154</v>
      </c>
      <c r="E542" s="25"/>
      <c r="F542" s="159" t="s">
        <v>603</v>
      </c>
      <c r="G542" s="25"/>
      <c r="H542" s="25"/>
      <c r="J542" s="25"/>
      <c r="K542" s="25"/>
      <c r="L542" s="44"/>
      <c r="M542" s="57"/>
      <c r="N542" s="25"/>
      <c r="O542" s="25"/>
      <c r="P542" s="25"/>
      <c r="Q542" s="25"/>
      <c r="R542" s="25"/>
      <c r="S542" s="25"/>
      <c r="T542" s="58"/>
      <c r="AT542" s="6" t="s">
        <v>154</v>
      </c>
      <c r="AU542" s="6" t="s">
        <v>86</v>
      </c>
    </row>
    <row r="543" spans="2:51" s="6" customFormat="1" ht="15.75" customHeight="1">
      <c r="B543" s="169"/>
      <c r="C543" s="170"/>
      <c r="D543" s="162" t="s">
        <v>156</v>
      </c>
      <c r="E543" s="170"/>
      <c r="F543" s="171" t="s">
        <v>174</v>
      </c>
      <c r="G543" s="170"/>
      <c r="H543" s="170"/>
      <c r="J543" s="170"/>
      <c r="K543" s="170"/>
      <c r="L543" s="172"/>
      <c r="M543" s="173"/>
      <c r="N543" s="170"/>
      <c r="O543" s="170"/>
      <c r="P543" s="170"/>
      <c r="Q543" s="170"/>
      <c r="R543" s="170"/>
      <c r="S543" s="170"/>
      <c r="T543" s="174"/>
      <c r="AT543" s="175" t="s">
        <v>156</v>
      </c>
      <c r="AU543" s="175" t="s">
        <v>86</v>
      </c>
      <c r="AV543" s="175" t="s">
        <v>22</v>
      </c>
      <c r="AW543" s="175" t="s">
        <v>100</v>
      </c>
      <c r="AX543" s="175" t="s">
        <v>78</v>
      </c>
      <c r="AY543" s="175" t="s">
        <v>144</v>
      </c>
    </row>
    <row r="544" spans="2:51" s="6" customFormat="1" ht="15.75" customHeight="1">
      <c r="B544" s="160"/>
      <c r="C544" s="161"/>
      <c r="D544" s="162" t="s">
        <v>156</v>
      </c>
      <c r="E544" s="161"/>
      <c r="F544" s="163" t="s">
        <v>605</v>
      </c>
      <c r="G544" s="161"/>
      <c r="H544" s="164">
        <v>75.986</v>
      </c>
      <c r="J544" s="161"/>
      <c r="K544" s="161"/>
      <c r="L544" s="165"/>
      <c r="M544" s="166"/>
      <c r="N544" s="161"/>
      <c r="O544" s="161"/>
      <c r="P544" s="161"/>
      <c r="Q544" s="161"/>
      <c r="R544" s="161"/>
      <c r="S544" s="161"/>
      <c r="T544" s="167"/>
      <c r="AT544" s="168" t="s">
        <v>156</v>
      </c>
      <c r="AU544" s="168" t="s">
        <v>86</v>
      </c>
      <c r="AV544" s="168" t="s">
        <v>86</v>
      </c>
      <c r="AW544" s="168" t="s">
        <v>100</v>
      </c>
      <c r="AX544" s="168" t="s">
        <v>78</v>
      </c>
      <c r="AY544" s="168" t="s">
        <v>144</v>
      </c>
    </row>
    <row r="545" spans="2:51" s="6" customFormat="1" ht="15.75" customHeight="1">
      <c r="B545" s="160"/>
      <c r="C545" s="161"/>
      <c r="D545" s="162" t="s">
        <v>156</v>
      </c>
      <c r="E545" s="161"/>
      <c r="F545" s="163" t="s">
        <v>606</v>
      </c>
      <c r="G545" s="161"/>
      <c r="H545" s="164">
        <v>-5.67</v>
      </c>
      <c r="J545" s="161"/>
      <c r="K545" s="161"/>
      <c r="L545" s="165"/>
      <c r="M545" s="166"/>
      <c r="N545" s="161"/>
      <c r="O545" s="161"/>
      <c r="P545" s="161"/>
      <c r="Q545" s="161"/>
      <c r="R545" s="161"/>
      <c r="S545" s="161"/>
      <c r="T545" s="167"/>
      <c r="AT545" s="168" t="s">
        <v>156</v>
      </c>
      <c r="AU545" s="168" t="s">
        <v>86</v>
      </c>
      <c r="AV545" s="168" t="s">
        <v>86</v>
      </c>
      <c r="AW545" s="168" t="s">
        <v>100</v>
      </c>
      <c r="AX545" s="168" t="s">
        <v>78</v>
      </c>
      <c r="AY545" s="168" t="s">
        <v>144</v>
      </c>
    </row>
    <row r="546" spans="2:51" s="6" customFormat="1" ht="15.75" customHeight="1">
      <c r="B546" s="160"/>
      <c r="C546" s="161"/>
      <c r="D546" s="162" t="s">
        <v>156</v>
      </c>
      <c r="E546" s="161"/>
      <c r="F546" s="163" t="s">
        <v>607</v>
      </c>
      <c r="G546" s="161"/>
      <c r="H546" s="164">
        <v>34.523</v>
      </c>
      <c r="J546" s="161"/>
      <c r="K546" s="161"/>
      <c r="L546" s="165"/>
      <c r="M546" s="166"/>
      <c r="N546" s="161"/>
      <c r="O546" s="161"/>
      <c r="P546" s="161"/>
      <c r="Q546" s="161"/>
      <c r="R546" s="161"/>
      <c r="S546" s="161"/>
      <c r="T546" s="167"/>
      <c r="AT546" s="168" t="s">
        <v>156</v>
      </c>
      <c r="AU546" s="168" t="s">
        <v>86</v>
      </c>
      <c r="AV546" s="168" t="s">
        <v>86</v>
      </c>
      <c r="AW546" s="168" t="s">
        <v>100</v>
      </c>
      <c r="AX546" s="168" t="s">
        <v>78</v>
      </c>
      <c r="AY546" s="168" t="s">
        <v>144</v>
      </c>
    </row>
    <row r="547" spans="2:51" s="6" customFormat="1" ht="15.75" customHeight="1">
      <c r="B547" s="160"/>
      <c r="C547" s="161"/>
      <c r="D547" s="162" t="s">
        <v>156</v>
      </c>
      <c r="E547" s="161"/>
      <c r="F547" s="163" t="s">
        <v>608</v>
      </c>
      <c r="G547" s="161"/>
      <c r="H547" s="164">
        <v>10.64</v>
      </c>
      <c r="J547" s="161"/>
      <c r="K547" s="161"/>
      <c r="L547" s="165"/>
      <c r="M547" s="166"/>
      <c r="N547" s="161"/>
      <c r="O547" s="161"/>
      <c r="P547" s="161"/>
      <c r="Q547" s="161"/>
      <c r="R547" s="161"/>
      <c r="S547" s="161"/>
      <c r="T547" s="167"/>
      <c r="AT547" s="168" t="s">
        <v>156</v>
      </c>
      <c r="AU547" s="168" t="s">
        <v>86</v>
      </c>
      <c r="AV547" s="168" t="s">
        <v>86</v>
      </c>
      <c r="AW547" s="168" t="s">
        <v>100</v>
      </c>
      <c r="AX547" s="168" t="s">
        <v>78</v>
      </c>
      <c r="AY547" s="168" t="s">
        <v>144</v>
      </c>
    </row>
    <row r="548" spans="2:51" s="6" customFormat="1" ht="15.75" customHeight="1">
      <c r="B548" s="160"/>
      <c r="C548" s="161"/>
      <c r="D548" s="162" t="s">
        <v>156</v>
      </c>
      <c r="E548" s="161"/>
      <c r="F548" s="163" t="s">
        <v>609</v>
      </c>
      <c r="G548" s="161"/>
      <c r="H548" s="164">
        <v>19.963</v>
      </c>
      <c r="J548" s="161"/>
      <c r="K548" s="161"/>
      <c r="L548" s="165"/>
      <c r="M548" s="166"/>
      <c r="N548" s="161"/>
      <c r="O548" s="161"/>
      <c r="P548" s="161"/>
      <c r="Q548" s="161"/>
      <c r="R548" s="161"/>
      <c r="S548" s="161"/>
      <c r="T548" s="167"/>
      <c r="AT548" s="168" t="s">
        <v>156</v>
      </c>
      <c r="AU548" s="168" t="s">
        <v>86</v>
      </c>
      <c r="AV548" s="168" t="s">
        <v>86</v>
      </c>
      <c r="AW548" s="168" t="s">
        <v>100</v>
      </c>
      <c r="AX548" s="168" t="s">
        <v>78</v>
      </c>
      <c r="AY548" s="168" t="s">
        <v>144</v>
      </c>
    </row>
    <row r="549" spans="2:51" s="6" customFormat="1" ht="15.75" customHeight="1">
      <c r="B549" s="160"/>
      <c r="C549" s="161"/>
      <c r="D549" s="162" t="s">
        <v>156</v>
      </c>
      <c r="E549" s="161"/>
      <c r="F549" s="163" t="s">
        <v>610</v>
      </c>
      <c r="G549" s="161"/>
      <c r="H549" s="164">
        <v>48.904</v>
      </c>
      <c r="J549" s="161"/>
      <c r="K549" s="161"/>
      <c r="L549" s="165"/>
      <c r="M549" s="166"/>
      <c r="N549" s="161"/>
      <c r="O549" s="161"/>
      <c r="P549" s="161"/>
      <c r="Q549" s="161"/>
      <c r="R549" s="161"/>
      <c r="S549" s="161"/>
      <c r="T549" s="167"/>
      <c r="AT549" s="168" t="s">
        <v>156</v>
      </c>
      <c r="AU549" s="168" t="s">
        <v>86</v>
      </c>
      <c r="AV549" s="168" t="s">
        <v>86</v>
      </c>
      <c r="AW549" s="168" t="s">
        <v>100</v>
      </c>
      <c r="AX549" s="168" t="s">
        <v>78</v>
      </c>
      <c r="AY549" s="168" t="s">
        <v>144</v>
      </c>
    </row>
    <row r="550" spans="2:51" s="6" customFormat="1" ht="15.75" customHeight="1">
      <c r="B550" s="160"/>
      <c r="C550" s="161"/>
      <c r="D550" s="162" t="s">
        <v>156</v>
      </c>
      <c r="E550" s="161"/>
      <c r="F550" s="163" t="s">
        <v>611</v>
      </c>
      <c r="G550" s="161"/>
      <c r="H550" s="164">
        <v>-4.4</v>
      </c>
      <c r="J550" s="161"/>
      <c r="K550" s="161"/>
      <c r="L550" s="165"/>
      <c r="M550" s="166"/>
      <c r="N550" s="161"/>
      <c r="O550" s="161"/>
      <c r="P550" s="161"/>
      <c r="Q550" s="161"/>
      <c r="R550" s="161"/>
      <c r="S550" s="161"/>
      <c r="T550" s="167"/>
      <c r="AT550" s="168" t="s">
        <v>156</v>
      </c>
      <c r="AU550" s="168" t="s">
        <v>86</v>
      </c>
      <c r="AV550" s="168" t="s">
        <v>86</v>
      </c>
      <c r="AW550" s="168" t="s">
        <v>100</v>
      </c>
      <c r="AX550" s="168" t="s">
        <v>78</v>
      </c>
      <c r="AY550" s="168" t="s">
        <v>144</v>
      </c>
    </row>
    <row r="551" spans="2:51" s="6" customFormat="1" ht="15.75" customHeight="1">
      <c r="B551" s="160"/>
      <c r="C551" s="161"/>
      <c r="D551" s="162" t="s">
        <v>156</v>
      </c>
      <c r="E551" s="161"/>
      <c r="F551" s="163" t="s">
        <v>612</v>
      </c>
      <c r="G551" s="161"/>
      <c r="H551" s="164">
        <v>28.738</v>
      </c>
      <c r="J551" s="161"/>
      <c r="K551" s="161"/>
      <c r="L551" s="165"/>
      <c r="M551" s="166"/>
      <c r="N551" s="161"/>
      <c r="O551" s="161"/>
      <c r="P551" s="161"/>
      <c r="Q551" s="161"/>
      <c r="R551" s="161"/>
      <c r="S551" s="161"/>
      <c r="T551" s="167"/>
      <c r="AT551" s="168" t="s">
        <v>156</v>
      </c>
      <c r="AU551" s="168" t="s">
        <v>86</v>
      </c>
      <c r="AV551" s="168" t="s">
        <v>86</v>
      </c>
      <c r="AW551" s="168" t="s">
        <v>100</v>
      </c>
      <c r="AX551" s="168" t="s">
        <v>78</v>
      </c>
      <c r="AY551" s="168" t="s">
        <v>144</v>
      </c>
    </row>
    <row r="552" spans="2:51" s="6" customFormat="1" ht="15.75" customHeight="1">
      <c r="B552" s="160"/>
      <c r="C552" s="161"/>
      <c r="D552" s="162" t="s">
        <v>156</v>
      </c>
      <c r="E552" s="161"/>
      <c r="F552" s="163" t="s">
        <v>613</v>
      </c>
      <c r="G552" s="161"/>
      <c r="H552" s="164">
        <v>13.58</v>
      </c>
      <c r="J552" s="161"/>
      <c r="K552" s="161"/>
      <c r="L552" s="165"/>
      <c r="M552" s="166"/>
      <c r="N552" s="161"/>
      <c r="O552" s="161"/>
      <c r="P552" s="161"/>
      <c r="Q552" s="161"/>
      <c r="R552" s="161"/>
      <c r="S552" s="161"/>
      <c r="T552" s="167"/>
      <c r="AT552" s="168" t="s">
        <v>156</v>
      </c>
      <c r="AU552" s="168" t="s">
        <v>86</v>
      </c>
      <c r="AV552" s="168" t="s">
        <v>86</v>
      </c>
      <c r="AW552" s="168" t="s">
        <v>100</v>
      </c>
      <c r="AX552" s="168" t="s">
        <v>78</v>
      </c>
      <c r="AY552" s="168" t="s">
        <v>144</v>
      </c>
    </row>
    <row r="553" spans="2:51" s="6" customFormat="1" ht="15.75" customHeight="1">
      <c r="B553" s="169"/>
      <c r="C553" s="170"/>
      <c r="D553" s="162" t="s">
        <v>156</v>
      </c>
      <c r="E553" s="170"/>
      <c r="F553" s="171" t="s">
        <v>178</v>
      </c>
      <c r="G553" s="170"/>
      <c r="H553" s="170"/>
      <c r="J553" s="170"/>
      <c r="K553" s="170"/>
      <c r="L553" s="172"/>
      <c r="M553" s="173"/>
      <c r="N553" s="170"/>
      <c r="O553" s="170"/>
      <c r="P553" s="170"/>
      <c r="Q553" s="170"/>
      <c r="R553" s="170"/>
      <c r="S553" s="170"/>
      <c r="T553" s="174"/>
      <c r="AT553" s="175" t="s">
        <v>156</v>
      </c>
      <c r="AU553" s="175" t="s">
        <v>86</v>
      </c>
      <c r="AV553" s="175" t="s">
        <v>22</v>
      </c>
      <c r="AW553" s="175" t="s">
        <v>100</v>
      </c>
      <c r="AX553" s="175" t="s">
        <v>78</v>
      </c>
      <c r="AY553" s="175" t="s">
        <v>144</v>
      </c>
    </row>
    <row r="554" spans="2:51" s="6" customFormat="1" ht="15.75" customHeight="1">
      <c r="B554" s="160"/>
      <c r="C554" s="161"/>
      <c r="D554" s="162" t="s">
        <v>156</v>
      </c>
      <c r="E554" s="161"/>
      <c r="F554" s="163" t="s">
        <v>614</v>
      </c>
      <c r="G554" s="161"/>
      <c r="H554" s="164">
        <v>41.591</v>
      </c>
      <c r="J554" s="161"/>
      <c r="K554" s="161"/>
      <c r="L554" s="165"/>
      <c r="M554" s="166"/>
      <c r="N554" s="161"/>
      <c r="O554" s="161"/>
      <c r="P554" s="161"/>
      <c r="Q554" s="161"/>
      <c r="R554" s="161"/>
      <c r="S554" s="161"/>
      <c r="T554" s="167"/>
      <c r="AT554" s="168" t="s">
        <v>156</v>
      </c>
      <c r="AU554" s="168" t="s">
        <v>86</v>
      </c>
      <c r="AV554" s="168" t="s">
        <v>86</v>
      </c>
      <c r="AW554" s="168" t="s">
        <v>100</v>
      </c>
      <c r="AX554" s="168" t="s">
        <v>78</v>
      </c>
      <c r="AY554" s="168" t="s">
        <v>144</v>
      </c>
    </row>
    <row r="555" spans="2:51" s="6" customFormat="1" ht="15.75" customHeight="1">
      <c r="B555" s="160"/>
      <c r="C555" s="161"/>
      <c r="D555" s="162" t="s">
        <v>156</v>
      </c>
      <c r="E555" s="161"/>
      <c r="F555" s="163" t="s">
        <v>615</v>
      </c>
      <c r="G555" s="161"/>
      <c r="H555" s="164">
        <v>29.545</v>
      </c>
      <c r="J555" s="161"/>
      <c r="K555" s="161"/>
      <c r="L555" s="165"/>
      <c r="M555" s="166"/>
      <c r="N555" s="161"/>
      <c r="O555" s="161"/>
      <c r="P555" s="161"/>
      <c r="Q555" s="161"/>
      <c r="R555" s="161"/>
      <c r="S555" s="161"/>
      <c r="T555" s="167"/>
      <c r="AT555" s="168" t="s">
        <v>156</v>
      </c>
      <c r="AU555" s="168" t="s">
        <v>86</v>
      </c>
      <c r="AV555" s="168" t="s">
        <v>86</v>
      </c>
      <c r="AW555" s="168" t="s">
        <v>100</v>
      </c>
      <c r="AX555" s="168" t="s">
        <v>78</v>
      </c>
      <c r="AY555" s="168" t="s">
        <v>144</v>
      </c>
    </row>
    <row r="556" spans="2:51" s="6" customFormat="1" ht="15.75" customHeight="1">
      <c r="B556" s="160"/>
      <c r="C556" s="161"/>
      <c r="D556" s="162" t="s">
        <v>156</v>
      </c>
      <c r="E556" s="161"/>
      <c r="F556" s="163" t="s">
        <v>616</v>
      </c>
      <c r="G556" s="161"/>
      <c r="H556" s="164">
        <v>16.633</v>
      </c>
      <c r="J556" s="161"/>
      <c r="K556" s="161"/>
      <c r="L556" s="165"/>
      <c r="M556" s="166"/>
      <c r="N556" s="161"/>
      <c r="O556" s="161"/>
      <c r="P556" s="161"/>
      <c r="Q556" s="161"/>
      <c r="R556" s="161"/>
      <c r="S556" s="161"/>
      <c r="T556" s="167"/>
      <c r="AT556" s="168" t="s">
        <v>156</v>
      </c>
      <c r="AU556" s="168" t="s">
        <v>86</v>
      </c>
      <c r="AV556" s="168" t="s">
        <v>86</v>
      </c>
      <c r="AW556" s="168" t="s">
        <v>100</v>
      </c>
      <c r="AX556" s="168" t="s">
        <v>78</v>
      </c>
      <c r="AY556" s="168" t="s">
        <v>144</v>
      </c>
    </row>
    <row r="557" spans="2:65" s="6" customFormat="1" ht="15.75" customHeight="1">
      <c r="B557" s="24"/>
      <c r="C557" s="146" t="s">
        <v>617</v>
      </c>
      <c r="D557" s="146" t="s">
        <v>147</v>
      </c>
      <c r="E557" s="147" t="s">
        <v>618</v>
      </c>
      <c r="F557" s="148" t="s">
        <v>619</v>
      </c>
      <c r="G557" s="149" t="s">
        <v>185</v>
      </c>
      <c r="H557" s="150">
        <v>346.798</v>
      </c>
      <c r="I557" s="151"/>
      <c r="J557" s="152">
        <f>ROUND($I$557*$H$557,2)</f>
        <v>0</v>
      </c>
      <c r="K557" s="148" t="s">
        <v>151</v>
      </c>
      <c r="L557" s="44"/>
      <c r="M557" s="153"/>
      <c r="N557" s="154" t="s">
        <v>49</v>
      </c>
      <c r="O557" s="25"/>
      <c r="P557" s="155">
        <f>$O$557*$H$557</f>
        <v>0</v>
      </c>
      <c r="Q557" s="155">
        <v>0</v>
      </c>
      <c r="R557" s="155">
        <f>$Q$557*$H$557</f>
        <v>0</v>
      </c>
      <c r="S557" s="155">
        <v>0.015</v>
      </c>
      <c r="T557" s="156">
        <f>$S$557*$H$557</f>
        <v>5.20197</v>
      </c>
      <c r="AR557" s="90" t="s">
        <v>152</v>
      </c>
      <c r="AT557" s="90" t="s">
        <v>147</v>
      </c>
      <c r="AU557" s="90" t="s">
        <v>86</v>
      </c>
      <c r="AY557" s="6" t="s">
        <v>144</v>
      </c>
      <c r="BE557" s="157">
        <f>IF($N$557="základní",$J$557,0)</f>
        <v>0</v>
      </c>
      <c r="BF557" s="157">
        <f>IF($N$557="snížená",$J$557,0)</f>
        <v>0</v>
      </c>
      <c r="BG557" s="157">
        <f>IF($N$557="zákl. přenesená",$J$557,0)</f>
        <v>0</v>
      </c>
      <c r="BH557" s="157">
        <f>IF($N$557="sníž. přenesená",$J$557,0)</f>
        <v>0</v>
      </c>
      <c r="BI557" s="157">
        <f>IF($N$557="nulová",$J$557,0)</f>
        <v>0</v>
      </c>
      <c r="BJ557" s="90" t="s">
        <v>22</v>
      </c>
      <c r="BK557" s="157">
        <f>ROUND($I$557*$H$557,2)</f>
        <v>0</v>
      </c>
      <c r="BL557" s="90" t="s">
        <v>152</v>
      </c>
      <c r="BM557" s="90" t="s">
        <v>620</v>
      </c>
    </row>
    <row r="558" spans="2:51" s="6" customFormat="1" ht="15.75" customHeight="1">
      <c r="B558" s="169"/>
      <c r="C558" s="170"/>
      <c r="D558" s="158" t="s">
        <v>156</v>
      </c>
      <c r="E558" s="171"/>
      <c r="F558" s="171" t="s">
        <v>174</v>
      </c>
      <c r="G558" s="170"/>
      <c r="H558" s="170"/>
      <c r="J558" s="170"/>
      <c r="K558" s="170"/>
      <c r="L558" s="172"/>
      <c r="M558" s="173"/>
      <c r="N558" s="170"/>
      <c r="O558" s="170"/>
      <c r="P558" s="170"/>
      <c r="Q558" s="170"/>
      <c r="R558" s="170"/>
      <c r="S558" s="170"/>
      <c r="T558" s="174"/>
      <c r="AT558" s="175" t="s">
        <v>156</v>
      </c>
      <c r="AU558" s="175" t="s">
        <v>86</v>
      </c>
      <c r="AV558" s="175" t="s">
        <v>22</v>
      </c>
      <c r="AW558" s="175" t="s">
        <v>100</v>
      </c>
      <c r="AX558" s="175" t="s">
        <v>78</v>
      </c>
      <c r="AY558" s="175" t="s">
        <v>144</v>
      </c>
    </row>
    <row r="559" spans="2:51" s="6" customFormat="1" ht="15.75" customHeight="1">
      <c r="B559" s="160"/>
      <c r="C559" s="161"/>
      <c r="D559" s="162" t="s">
        <v>156</v>
      </c>
      <c r="E559" s="161"/>
      <c r="F559" s="163" t="s">
        <v>621</v>
      </c>
      <c r="G559" s="161"/>
      <c r="H559" s="164">
        <v>236.64</v>
      </c>
      <c r="J559" s="161"/>
      <c r="K559" s="161"/>
      <c r="L559" s="165"/>
      <c r="M559" s="166"/>
      <c r="N559" s="161"/>
      <c r="O559" s="161"/>
      <c r="P559" s="161"/>
      <c r="Q559" s="161"/>
      <c r="R559" s="161"/>
      <c r="S559" s="161"/>
      <c r="T559" s="167"/>
      <c r="AT559" s="168" t="s">
        <v>156</v>
      </c>
      <c r="AU559" s="168" t="s">
        <v>86</v>
      </c>
      <c r="AV559" s="168" t="s">
        <v>86</v>
      </c>
      <c r="AW559" s="168" t="s">
        <v>100</v>
      </c>
      <c r="AX559" s="168" t="s">
        <v>78</v>
      </c>
      <c r="AY559" s="168" t="s">
        <v>144</v>
      </c>
    </row>
    <row r="560" spans="2:51" s="6" customFormat="1" ht="15.75" customHeight="1">
      <c r="B560" s="160"/>
      <c r="C560" s="161"/>
      <c r="D560" s="162" t="s">
        <v>156</v>
      </c>
      <c r="E560" s="161"/>
      <c r="F560" s="163" t="s">
        <v>622</v>
      </c>
      <c r="G560" s="161"/>
      <c r="H560" s="164">
        <v>15.008</v>
      </c>
      <c r="J560" s="161"/>
      <c r="K560" s="161"/>
      <c r="L560" s="165"/>
      <c r="M560" s="166"/>
      <c r="N560" s="161"/>
      <c r="O560" s="161"/>
      <c r="P560" s="161"/>
      <c r="Q560" s="161"/>
      <c r="R560" s="161"/>
      <c r="S560" s="161"/>
      <c r="T560" s="167"/>
      <c r="AT560" s="168" t="s">
        <v>156</v>
      </c>
      <c r="AU560" s="168" t="s">
        <v>86</v>
      </c>
      <c r="AV560" s="168" t="s">
        <v>86</v>
      </c>
      <c r="AW560" s="168" t="s">
        <v>100</v>
      </c>
      <c r="AX560" s="168" t="s">
        <v>78</v>
      </c>
      <c r="AY560" s="168" t="s">
        <v>144</v>
      </c>
    </row>
    <row r="561" spans="2:51" s="6" customFormat="1" ht="15.75" customHeight="1">
      <c r="B561" s="160"/>
      <c r="C561" s="161"/>
      <c r="D561" s="162" t="s">
        <v>156</v>
      </c>
      <c r="E561" s="161"/>
      <c r="F561" s="163" t="s">
        <v>623</v>
      </c>
      <c r="G561" s="161"/>
      <c r="H561" s="164">
        <v>21.968</v>
      </c>
      <c r="J561" s="161"/>
      <c r="K561" s="161"/>
      <c r="L561" s="165"/>
      <c r="M561" s="166"/>
      <c r="N561" s="161"/>
      <c r="O561" s="161"/>
      <c r="P561" s="161"/>
      <c r="Q561" s="161"/>
      <c r="R561" s="161"/>
      <c r="S561" s="161"/>
      <c r="T561" s="167"/>
      <c r="AT561" s="168" t="s">
        <v>156</v>
      </c>
      <c r="AU561" s="168" t="s">
        <v>86</v>
      </c>
      <c r="AV561" s="168" t="s">
        <v>86</v>
      </c>
      <c r="AW561" s="168" t="s">
        <v>100</v>
      </c>
      <c r="AX561" s="168" t="s">
        <v>78</v>
      </c>
      <c r="AY561" s="168" t="s">
        <v>144</v>
      </c>
    </row>
    <row r="562" spans="2:51" s="6" customFormat="1" ht="15.75" customHeight="1">
      <c r="B562" s="169"/>
      <c r="C562" s="170"/>
      <c r="D562" s="162" t="s">
        <v>156</v>
      </c>
      <c r="E562" s="170"/>
      <c r="F562" s="171" t="s">
        <v>176</v>
      </c>
      <c r="G562" s="170"/>
      <c r="H562" s="170"/>
      <c r="J562" s="170"/>
      <c r="K562" s="170"/>
      <c r="L562" s="172"/>
      <c r="M562" s="173"/>
      <c r="N562" s="170"/>
      <c r="O562" s="170"/>
      <c r="P562" s="170"/>
      <c r="Q562" s="170"/>
      <c r="R562" s="170"/>
      <c r="S562" s="170"/>
      <c r="T562" s="174"/>
      <c r="AT562" s="175" t="s">
        <v>156</v>
      </c>
      <c r="AU562" s="175" t="s">
        <v>86</v>
      </c>
      <c r="AV562" s="175" t="s">
        <v>22</v>
      </c>
      <c r="AW562" s="175" t="s">
        <v>100</v>
      </c>
      <c r="AX562" s="175" t="s">
        <v>78</v>
      </c>
      <c r="AY562" s="175" t="s">
        <v>144</v>
      </c>
    </row>
    <row r="563" spans="2:51" s="6" customFormat="1" ht="15.75" customHeight="1">
      <c r="B563" s="160"/>
      <c r="C563" s="161"/>
      <c r="D563" s="162" t="s">
        <v>156</v>
      </c>
      <c r="E563" s="161"/>
      <c r="F563" s="163" t="s">
        <v>624</v>
      </c>
      <c r="G563" s="161"/>
      <c r="H563" s="164">
        <v>8.845</v>
      </c>
      <c r="J563" s="161"/>
      <c r="K563" s="161"/>
      <c r="L563" s="165"/>
      <c r="M563" s="166"/>
      <c r="N563" s="161"/>
      <c r="O563" s="161"/>
      <c r="P563" s="161"/>
      <c r="Q563" s="161"/>
      <c r="R563" s="161"/>
      <c r="S563" s="161"/>
      <c r="T563" s="167"/>
      <c r="AT563" s="168" t="s">
        <v>156</v>
      </c>
      <c r="AU563" s="168" t="s">
        <v>86</v>
      </c>
      <c r="AV563" s="168" t="s">
        <v>86</v>
      </c>
      <c r="AW563" s="168" t="s">
        <v>100</v>
      </c>
      <c r="AX563" s="168" t="s">
        <v>78</v>
      </c>
      <c r="AY563" s="168" t="s">
        <v>144</v>
      </c>
    </row>
    <row r="564" spans="2:51" s="6" customFormat="1" ht="15.75" customHeight="1">
      <c r="B564" s="160"/>
      <c r="C564" s="161"/>
      <c r="D564" s="162" t="s">
        <v>156</v>
      </c>
      <c r="E564" s="161"/>
      <c r="F564" s="163" t="s">
        <v>625</v>
      </c>
      <c r="G564" s="161"/>
      <c r="H564" s="164">
        <v>15.37</v>
      </c>
      <c r="J564" s="161"/>
      <c r="K564" s="161"/>
      <c r="L564" s="165"/>
      <c r="M564" s="166"/>
      <c r="N564" s="161"/>
      <c r="O564" s="161"/>
      <c r="P564" s="161"/>
      <c r="Q564" s="161"/>
      <c r="R564" s="161"/>
      <c r="S564" s="161"/>
      <c r="T564" s="167"/>
      <c r="AT564" s="168" t="s">
        <v>156</v>
      </c>
      <c r="AU564" s="168" t="s">
        <v>86</v>
      </c>
      <c r="AV564" s="168" t="s">
        <v>86</v>
      </c>
      <c r="AW564" s="168" t="s">
        <v>100</v>
      </c>
      <c r="AX564" s="168" t="s">
        <v>78</v>
      </c>
      <c r="AY564" s="168" t="s">
        <v>144</v>
      </c>
    </row>
    <row r="565" spans="2:51" s="6" customFormat="1" ht="15.75" customHeight="1">
      <c r="B565" s="169"/>
      <c r="C565" s="170"/>
      <c r="D565" s="162" t="s">
        <v>156</v>
      </c>
      <c r="E565" s="170"/>
      <c r="F565" s="171" t="s">
        <v>178</v>
      </c>
      <c r="G565" s="170"/>
      <c r="H565" s="170"/>
      <c r="J565" s="170"/>
      <c r="K565" s="170"/>
      <c r="L565" s="172"/>
      <c r="M565" s="173"/>
      <c r="N565" s="170"/>
      <c r="O565" s="170"/>
      <c r="P565" s="170"/>
      <c r="Q565" s="170"/>
      <c r="R565" s="170"/>
      <c r="S565" s="170"/>
      <c r="T565" s="174"/>
      <c r="AT565" s="175" t="s">
        <v>156</v>
      </c>
      <c r="AU565" s="175" t="s">
        <v>86</v>
      </c>
      <c r="AV565" s="175" t="s">
        <v>22</v>
      </c>
      <c r="AW565" s="175" t="s">
        <v>100</v>
      </c>
      <c r="AX565" s="175" t="s">
        <v>78</v>
      </c>
      <c r="AY565" s="175" t="s">
        <v>144</v>
      </c>
    </row>
    <row r="566" spans="2:51" s="6" customFormat="1" ht="15.75" customHeight="1">
      <c r="B566" s="160"/>
      <c r="C566" s="161"/>
      <c r="D566" s="162" t="s">
        <v>156</v>
      </c>
      <c r="E566" s="161"/>
      <c r="F566" s="163" t="s">
        <v>626</v>
      </c>
      <c r="G566" s="161"/>
      <c r="H566" s="164">
        <v>14.935</v>
      </c>
      <c r="J566" s="161"/>
      <c r="K566" s="161"/>
      <c r="L566" s="165"/>
      <c r="M566" s="166"/>
      <c r="N566" s="161"/>
      <c r="O566" s="161"/>
      <c r="P566" s="161"/>
      <c r="Q566" s="161"/>
      <c r="R566" s="161"/>
      <c r="S566" s="161"/>
      <c r="T566" s="167"/>
      <c r="AT566" s="168" t="s">
        <v>156</v>
      </c>
      <c r="AU566" s="168" t="s">
        <v>86</v>
      </c>
      <c r="AV566" s="168" t="s">
        <v>86</v>
      </c>
      <c r="AW566" s="168" t="s">
        <v>100</v>
      </c>
      <c r="AX566" s="168" t="s">
        <v>78</v>
      </c>
      <c r="AY566" s="168" t="s">
        <v>144</v>
      </c>
    </row>
    <row r="567" spans="2:51" s="6" customFormat="1" ht="15.75" customHeight="1">
      <c r="B567" s="160"/>
      <c r="C567" s="161"/>
      <c r="D567" s="162" t="s">
        <v>156</v>
      </c>
      <c r="E567" s="161"/>
      <c r="F567" s="163" t="s">
        <v>625</v>
      </c>
      <c r="G567" s="161"/>
      <c r="H567" s="164">
        <v>15.37</v>
      </c>
      <c r="J567" s="161"/>
      <c r="K567" s="161"/>
      <c r="L567" s="165"/>
      <c r="M567" s="166"/>
      <c r="N567" s="161"/>
      <c r="O567" s="161"/>
      <c r="P567" s="161"/>
      <c r="Q567" s="161"/>
      <c r="R567" s="161"/>
      <c r="S567" s="161"/>
      <c r="T567" s="167"/>
      <c r="AT567" s="168" t="s">
        <v>156</v>
      </c>
      <c r="AU567" s="168" t="s">
        <v>86</v>
      </c>
      <c r="AV567" s="168" t="s">
        <v>86</v>
      </c>
      <c r="AW567" s="168" t="s">
        <v>100</v>
      </c>
      <c r="AX567" s="168" t="s">
        <v>78</v>
      </c>
      <c r="AY567" s="168" t="s">
        <v>144</v>
      </c>
    </row>
    <row r="568" spans="2:51" s="6" customFormat="1" ht="15.75" customHeight="1">
      <c r="B568" s="169"/>
      <c r="C568" s="170"/>
      <c r="D568" s="162" t="s">
        <v>156</v>
      </c>
      <c r="E568" s="170"/>
      <c r="F568" s="171" t="s">
        <v>627</v>
      </c>
      <c r="G568" s="170"/>
      <c r="H568" s="170"/>
      <c r="J568" s="170"/>
      <c r="K568" s="170"/>
      <c r="L568" s="172"/>
      <c r="M568" s="173"/>
      <c r="N568" s="170"/>
      <c r="O568" s="170"/>
      <c r="P568" s="170"/>
      <c r="Q568" s="170"/>
      <c r="R568" s="170"/>
      <c r="S568" s="170"/>
      <c r="T568" s="174"/>
      <c r="AT568" s="175" t="s">
        <v>156</v>
      </c>
      <c r="AU568" s="175" t="s">
        <v>86</v>
      </c>
      <c r="AV568" s="175" t="s">
        <v>22</v>
      </c>
      <c r="AW568" s="175" t="s">
        <v>100</v>
      </c>
      <c r="AX568" s="175" t="s">
        <v>78</v>
      </c>
      <c r="AY568" s="175" t="s">
        <v>144</v>
      </c>
    </row>
    <row r="569" spans="2:51" s="6" customFormat="1" ht="15.75" customHeight="1">
      <c r="B569" s="160"/>
      <c r="C569" s="161"/>
      <c r="D569" s="162" t="s">
        <v>156</v>
      </c>
      <c r="E569" s="161"/>
      <c r="F569" s="163" t="s">
        <v>628</v>
      </c>
      <c r="G569" s="161"/>
      <c r="H569" s="164">
        <v>18.662</v>
      </c>
      <c r="J569" s="161"/>
      <c r="K569" s="161"/>
      <c r="L569" s="165"/>
      <c r="M569" s="166"/>
      <c r="N569" s="161"/>
      <c r="O569" s="161"/>
      <c r="P569" s="161"/>
      <c r="Q569" s="161"/>
      <c r="R569" s="161"/>
      <c r="S569" s="161"/>
      <c r="T569" s="167"/>
      <c r="AT569" s="168" t="s">
        <v>156</v>
      </c>
      <c r="AU569" s="168" t="s">
        <v>86</v>
      </c>
      <c r="AV569" s="168" t="s">
        <v>86</v>
      </c>
      <c r="AW569" s="168" t="s">
        <v>100</v>
      </c>
      <c r="AX569" s="168" t="s">
        <v>78</v>
      </c>
      <c r="AY569" s="168" t="s">
        <v>144</v>
      </c>
    </row>
    <row r="570" spans="2:65" s="6" customFormat="1" ht="15.75" customHeight="1">
      <c r="B570" s="24"/>
      <c r="C570" s="146" t="s">
        <v>282</v>
      </c>
      <c r="D570" s="146" t="s">
        <v>147</v>
      </c>
      <c r="E570" s="147" t="s">
        <v>629</v>
      </c>
      <c r="F570" s="148" t="s">
        <v>630</v>
      </c>
      <c r="G570" s="149" t="s">
        <v>185</v>
      </c>
      <c r="H570" s="150">
        <v>71.727</v>
      </c>
      <c r="I570" s="151"/>
      <c r="J570" s="152">
        <f>ROUND($I$570*$H$570,2)</f>
        <v>0</v>
      </c>
      <c r="K570" s="148" t="s">
        <v>151</v>
      </c>
      <c r="L570" s="44"/>
      <c r="M570" s="153"/>
      <c r="N570" s="154" t="s">
        <v>49</v>
      </c>
      <c r="O570" s="25"/>
      <c r="P570" s="155">
        <f>$O$570*$H$570</f>
        <v>0</v>
      </c>
      <c r="Q570" s="155">
        <v>0</v>
      </c>
      <c r="R570" s="155">
        <f>$Q$570*$H$570</f>
        <v>0</v>
      </c>
      <c r="S570" s="155">
        <v>0.03175</v>
      </c>
      <c r="T570" s="156">
        <f>$S$570*$H$570</f>
        <v>2.27733225</v>
      </c>
      <c r="AR570" s="90" t="s">
        <v>152</v>
      </c>
      <c r="AT570" s="90" t="s">
        <v>147</v>
      </c>
      <c r="AU570" s="90" t="s">
        <v>86</v>
      </c>
      <c r="AY570" s="6" t="s">
        <v>144</v>
      </c>
      <c r="BE570" s="157">
        <f>IF($N$570="základní",$J$570,0)</f>
        <v>0</v>
      </c>
      <c r="BF570" s="157">
        <f>IF($N$570="snížená",$J$570,0)</f>
        <v>0</v>
      </c>
      <c r="BG570" s="157">
        <f>IF($N$570="zákl. přenesená",$J$570,0)</f>
        <v>0</v>
      </c>
      <c r="BH570" s="157">
        <f>IF($N$570="sníž. přenesená",$J$570,0)</f>
        <v>0</v>
      </c>
      <c r="BI570" s="157">
        <f>IF($N$570="nulová",$J$570,0)</f>
        <v>0</v>
      </c>
      <c r="BJ570" s="90" t="s">
        <v>22</v>
      </c>
      <c r="BK570" s="157">
        <f>ROUND($I$570*$H$570,2)</f>
        <v>0</v>
      </c>
      <c r="BL570" s="90" t="s">
        <v>152</v>
      </c>
      <c r="BM570" s="90" t="s">
        <v>631</v>
      </c>
    </row>
    <row r="571" spans="2:51" s="6" customFormat="1" ht="15.75" customHeight="1">
      <c r="B571" s="169"/>
      <c r="C571" s="170"/>
      <c r="D571" s="158" t="s">
        <v>156</v>
      </c>
      <c r="E571" s="171"/>
      <c r="F571" s="171" t="s">
        <v>174</v>
      </c>
      <c r="G571" s="170"/>
      <c r="H571" s="170"/>
      <c r="J571" s="170"/>
      <c r="K571" s="170"/>
      <c r="L571" s="172"/>
      <c r="M571" s="173"/>
      <c r="N571" s="170"/>
      <c r="O571" s="170"/>
      <c r="P571" s="170"/>
      <c r="Q571" s="170"/>
      <c r="R571" s="170"/>
      <c r="S571" s="170"/>
      <c r="T571" s="174"/>
      <c r="AT571" s="175" t="s">
        <v>156</v>
      </c>
      <c r="AU571" s="175" t="s">
        <v>86</v>
      </c>
      <c r="AV571" s="175" t="s">
        <v>22</v>
      </c>
      <c r="AW571" s="175" t="s">
        <v>100</v>
      </c>
      <c r="AX571" s="175" t="s">
        <v>78</v>
      </c>
      <c r="AY571" s="175" t="s">
        <v>144</v>
      </c>
    </row>
    <row r="572" spans="2:51" s="6" customFormat="1" ht="15.75" customHeight="1">
      <c r="B572" s="160"/>
      <c r="C572" s="161"/>
      <c r="D572" s="162" t="s">
        <v>156</v>
      </c>
      <c r="E572" s="161"/>
      <c r="F572" s="163" t="s">
        <v>632</v>
      </c>
      <c r="G572" s="161"/>
      <c r="H572" s="164">
        <v>19.02</v>
      </c>
      <c r="J572" s="161"/>
      <c r="K572" s="161"/>
      <c r="L572" s="165"/>
      <c r="M572" s="166"/>
      <c r="N572" s="161"/>
      <c r="O572" s="161"/>
      <c r="P572" s="161"/>
      <c r="Q572" s="161"/>
      <c r="R572" s="161"/>
      <c r="S572" s="161"/>
      <c r="T572" s="167"/>
      <c r="AT572" s="168" t="s">
        <v>156</v>
      </c>
      <c r="AU572" s="168" t="s">
        <v>86</v>
      </c>
      <c r="AV572" s="168" t="s">
        <v>86</v>
      </c>
      <c r="AW572" s="168" t="s">
        <v>100</v>
      </c>
      <c r="AX572" s="168" t="s">
        <v>78</v>
      </c>
      <c r="AY572" s="168" t="s">
        <v>144</v>
      </c>
    </row>
    <row r="573" spans="2:51" s="6" customFormat="1" ht="15.75" customHeight="1">
      <c r="B573" s="160"/>
      <c r="C573" s="161"/>
      <c r="D573" s="162" t="s">
        <v>156</v>
      </c>
      <c r="E573" s="161"/>
      <c r="F573" s="163" t="s">
        <v>633</v>
      </c>
      <c r="G573" s="161"/>
      <c r="H573" s="164">
        <v>3.45</v>
      </c>
      <c r="J573" s="161"/>
      <c r="K573" s="161"/>
      <c r="L573" s="165"/>
      <c r="M573" s="166"/>
      <c r="N573" s="161"/>
      <c r="O573" s="161"/>
      <c r="P573" s="161"/>
      <c r="Q573" s="161"/>
      <c r="R573" s="161"/>
      <c r="S573" s="161"/>
      <c r="T573" s="167"/>
      <c r="AT573" s="168" t="s">
        <v>156</v>
      </c>
      <c r="AU573" s="168" t="s">
        <v>86</v>
      </c>
      <c r="AV573" s="168" t="s">
        <v>86</v>
      </c>
      <c r="AW573" s="168" t="s">
        <v>100</v>
      </c>
      <c r="AX573" s="168" t="s">
        <v>78</v>
      </c>
      <c r="AY573" s="168" t="s">
        <v>144</v>
      </c>
    </row>
    <row r="574" spans="2:51" s="6" customFormat="1" ht="15.75" customHeight="1">
      <c r="B574" s="169"/>
      <c r="C574" s="170"/>
      <c r="D574" s="162" t="s">
        <v>156</v>
      </c>
      <c r="E574" s="170"/>
      <c r="F574" s="171" t="s">
        <v>176</v>
      </c>
      <c r="G574" s="170"/>
      <c r="H574" s="170"/>
      <c r="J574" s="170"/>
      <c r="K574" s="170"/>
      <c r="L574" s="172"/>
      <c r="M574" s="173"/>
      <c r="N574" s="170"/>
      <c r="O574" s="170"/>
      <c r="P574" s="170"/>
      <c r="Q574" s="170"/>
      <c r="R574" s="170"/>
      <c r="S574" s="170"/>
      <c r="T574" s="174"/>
      <c r="AT574" s="175" t="s">
        <v>156</v>
      </c>
      <c r="AU574" s="175" t="s">
        <v>86</v>
      </c>
      <c r="AV574" s="175" t="s">
        <v>22</v>
      </c>
      <c r="AW574" s="175" t="s">
        <v>100</v>
      </c>
      <c r="AX574" s="175" t="s">
        <v>78</v>
      </c>
      <c r="AY574" s="175" t="s">
        <v>144</v>
      </c>
    </row>
    <row r="575" spans="2:51" s="6" customFormat="1" ht="15.75" customHeight="1">
      <c r="B575" s="160"/>
      <c r="C575" s="161"/>
      <c r="D575" s="162" t="s">
        <v>156</v>
      </c>
      <c r="E575" s="161"/>
      <c r="F575" s="163" t="s">
        <v>632</v>
      </c>
      <c r="G575" s="161"/>
      <c r="H575" s="164">
        <v>19.02</v>
      </c>
      <c r="J575" s="161"/>
      <c r="K575" s="161"/>
      <c r="L575" s="165"/>
      <c r="M575" s="166"/>
      <c r="N575" s="161"/>
      <c r="O575" s="161"/>
      <c r="P575" s="161"/>
      <c r="Q575" s="161"/>
      <c r="R575" s="161"/>
      <c r="S575" s="161"/>
      <c r="T575" s="167"/>
      <c r="AT575" s="168" t="s">
        <v>156</v>
      </c>
      <c r="AU575" s="168" t="s">
        <v>86</v>
      </c>
      <c r="AV575" s="168" t="s">
        <v>86</v>
      </c>
      <c r="AW575" s="168" t="s">
        <v>100</v>
      </c>
      <c r="AX575" s="168" t="s">
        <v>78</v>
      </c>
      <c r="AY575" s="168" t="s">
        <v>144</v>
      </c>
    </row>
    <row r="576" spans="2:51" s="6" customFormat="1" ht="15.75" customHeight="1">
      <c r="B576" s="160"/>
      <c r="C576" s="161"/>
      <c r="D576" s="162" t="s">
        <v>156</v>
      </c>
      <c r="E576" s="161"/>
      <c r="F576" s="163" t="s">
        <v>633</v>
      </c>
      <c r="G576" s="161"/>
      <c r="H576" s="164">
        <v>3.45</v>
      </c>
      <c r="J576" s="161"/>
      <c r="K576" s="161"/>
      <c r="L576" s="165"/>
      <c r="M576" s="166"/>
      <c r="N576" s="161"/>
      <c r="O576" s="161"/>
      <c r="P576" s="161"/>
      <c r="Q576" s="161"/>
      <c r="R576" s="161"/>
      <c r="S576" s="161"/>
      <c r="T576" s="167"/>
      <c r="AT576" s="168" t="s">
        <v>156</v>
      </c>
      <c r="AU576" s="168" t="s">
        <v>86</v>
      </c>
      <c r="AV576" s="168" t="s">
        <v>86</v>
      </c>
      <c r="AW576" s="168" t="s">
        <v>100</v>
      </c>
      <c r="AX576" s="168" t="s">
        <v>78</v>
      </c>
      <c r="AY576" s="168" t="s">
        <v>144</v>
      </c>
    </row>
    <row r="577" spans="2:51" s="6" customFormat="1" ht="15.75" customHeight="1">
      <c r="B577" s="169"/>
      <c r="C577" s="170"/>
      <c r="D577" s="162" t="s">
        <v>156</v>
      </c>
      <c r="E577" s="170"/>
      <c r="F577" s="171" t="s">
        <v>178</v>
      </c>
      <c r="G577" s="170"/>
      <c r="H577" s="170"/>
      <c r="J577" s="170"/>
      <c r="K577" s="170"/>
      <c r="L577" s="172"/>
      <c r="M577" s="173"/>
      <c r="N577" s="170"/>
      <c r="O577" s="170"/>
      <c r="P577" s="170"/>
      <c r="Q577" s="170"/>
      <c r="R577" s="170"/>
      <c r="S577" s="170"/>
      <c r="T577" s="174"/>
      <c r="AT577" s="175" t="s">
        <v>156</v>
      </c>
      <c r="AU577" s="175" t="s">
        <v>86</v>
      </c>
      <c r="AV577" s="175" t="s">
        <v>22</v>
      </c>
      <c r="AW577" s="175" t="s">
        <v>100</v>
      </c>
      <c r="AX577" s="175" t="s">
        <v>78</v>
      </c>
      <c r="AY577" s="175" t="s">
        <v>144</v>
      </c>
    </row>
    <row r="578" spans="2:51" s="6" customFormat="1" ht="15.75" customHeight="1">
      <c r="B578" s="160"/>
      <c r="C578" s="161"/>
      <c r="D578" s="162" t="s">
        <v>156</v>
      </c>
      <c r="E578" s="161"/>
      <c r="F578" s="163" t="s">
        <v>634</v>
      </c>
      <c r="G578" s="161"/>
      <c r="H578" s="164">
        <v>20.922</v>
      </c>
      <c r="J578" s="161"/>
      <c r="K578" s="161"/>
      <c r="L578" s="165"/>
      <c r="M578" s="166"/>
      <c r="N578" s="161"/>
      <c r="O578" s="161"/>
      <c r="P578" s="161"/>
      <c r="Q578" s="161"/>
      <c r="R578" s="161"/>
      <c r="S578" s="161"/>
      <c r="T578" s="167"/>
      <c r="AT578" s="168" t="s">
        <v>156</v>
      </c>
      <c r="AU578" s="168" t="s">
        <v>86</v>
      </c>
      <c r="AV578" s="168" t="s">
        <v>86</v>
      </c>
      <c r="AW578" s="168" t="s">
        <v>100</v>
      </c>
      <c r="AX578" s="168" t="s">
        <v>78</v>
      </c>
      <c r="AY578" s="168" t="s">
        <v>144</v>
      </c>
    </row>
    <row r="579" spans="2:51" s="6" customFormat="1" ht="15.75" customHeight="1">
      <c r="B579" s="160"/>
      <c r="C579" s="161"/>
      <c r="D579" s="162" t="s">
        <v>156</v>
      </c>
      <c r="E579" s="161"/>
      <c r="F579" s="163" t="s">
        <v>635</v>
      </c>
      <c r="G579" s="161"/>
      <c r="H579" s="164">
        <v>3.45</v>
      </c>
      <c r="J579" s="161"/>
      <c r="K579" s="161"/>
      <c r="L579" s="165"/>
      <c r="M579" s="166"/>
      <c r="N579" s="161"/>
      <c r="O579" s="161"/>
      <c r="P579" s="161"/>
      <c r="Q579" s="161"/>
      <c r="R579" s="161"/>
      <c r="S579" s="161"/>
      <c r="T579" s="167"/>
      <c r="AT579" s="168" t="s">
        <v>156</v>
      </c>
      <c r="AU579" s="168" t="s">
        <v>86</v>
      </c>
      <c r="AV579" s="168" t="s">
        <v>86</v>
      </c>
      <c r="AW579" s="168" t="s">
        <v>100</v>
      </c>
      <c r="AX579" s="168" t="s">
        <v>78</v>
      </c>
      <c r="AY579" s="168" t="s">
        <v>144</v>
      </c>
    </row>
    <row r="580" spans="2:51" s="6" customFormat="1" ht="15.75" customHeight="1">
      <c r="B580" s="160"/>
      <c r="C580" s="161"/>
      <c r="D580" s="162" t="s">
        <v>156</v>
      </c>
      <c r="E580" s="161"/>
      <c r="F580" s="163" t="s">
        <v>636</v>
      </c>
      <c r="G580" s="161"/>
      <c r="H580" s="164">
        <v>2.415</v>
      </c>
      <c r="J580" s="161"/>
      <c r="K580" s="161"/>
      <c r="L580" s="165"/>
      <c r="M580" s="166"/>
      <c r="N580" s="161"/>
      <c r="O580" s="161"/>
      <c r="P580" s="161"/>
      <c r="Q580" s="161"/>
      <c r="R580" s="161"/>
      <c r="S580" s="161"/>
      <c r="T580" s="167"/>
      <c r="AT580" s="168" t="s">
        <v>156</v>
      </c>
      <c r="AU580" s="168" t="s">
        <v>86</v>
      </c>
      <c r="AV580" s="168" t="s">
        <v>86</v>
      </c>
      <c r="AW580" s="168" t="s">
        <v>100</v>
      </c>
      <c r="AX580" s="168" t="s">
        <v>78</v>
      </c>
      <c r="AY580" s="168" t="s">
        <v>144</v>
      </c>
    </row>
    <row r="581" spans="2:65" s="6" customFormat="1" ht="15.75" customHeight="1">
      <c r="B581" s="24"/>
      <c r="C581" s="146" t="s">
        <v>637</v>
      </c>
      <c r="D581" s="146" t="s">
        <v>147</v>
      </c>
      <c r="E581" s="147" t="s">
        <v>638</v>
      </c>
      <c r="F581" s="148" t="s">
        <v>639</v>
      </c>
      <c r="G581" s="149" t="s">
        <v>185</v>
      </c>
      <c r="H581" s="150">
        <v>675.756</v>
      </c>
      <c r="I581" s="151"/>
      <c r="J581" s="152">
        <f>ROUND($I$581*$H$581,2)</f>
        <v>0</v>
      </c>
      <c r="K581" s="148" t="s">
        <v>329</v>
      </c>
      <c r="L581" s="44"/>
      <c r="M581" s="153"/>
      <c r="N581" s="154" t="s">
        <v>49</v>
      </c>
      <c r="O581" s="25"/>
      <c r="P581" s="155">
        <f>$O$581*$H$581</f>
        <v>0</v>
      </c>
      <c r="Q581" s="155">
        <v>0</v>
      </c>
      <c r="R581" s="155">
        <f>$Q$581*$H$581</f>
        <v>0</v>
      </c>
      <c r="S581" s="155">
        <v>0.035</v>
      </c>
      <c r="T581" s="156">
        <f>$S$581*$H$581</f>
        <v>23.65146</v>
      </c>
      <c r="AR581" s="90" t="s">
        <v>152</v>
      </c>
      <c r="AT581" s="90" t="s">
        <v>147</v>
      </c>
      <c r="AU581" s="90" t="s">
        <v>86</v>
      </c>
      <c r="AY581" s="6" t="s">
        <v>144</v>
      </c>
      <c r="BE581" s="157">
        <f>IF($N$581="základní",$J$581,0)</f>
        <v>0</v>
      </c>
      <c r="BF581" s="157">
        <f>IF($N$581="snížená",$J$581,0)</f>
        <v>0</v>
      </c>
      <c r="BG581" s="157">
        <f>IF($N$581="zákl. přenesená",$J$581,0)</f>
        <v>0</v>
      </c>
      <c r="BH581" s="157">
        <f>IF($N$581="sníž. přenesená",$J$581,0)</f>
        <v>0</v>
      </c>
      <c r="BI581" s="157">
        <f>IF($N$581="nulová",$J$581,0)</f>
        <v>0</v>
      </c>
      <c r="BJ581" s="90" t="s">
        <v>22</v>
      </c>
      <c r="BK581" s="157">
        <f>ROUND($I$581*$H$581,2)</f>
        <v>0</v>
      </c>
      <c r="BL581" s="90" t="s">
        <v>152</v>
      </c>
      <c r="BM581" s="90" t="s">
        <v>640</v>
      </c>
    </row>
    <row r="582" spans="2:47" s="6" customFormat="1" ht="16.5" customHeight="1">
      <c r="B582" s="24"/>
      <c r="C582" s="25"/>
      <c r="D582" s="158" t="s">
        <v>154</v>
      </c>
      <c r="E582" s="25"/>
      <c r="F582" s="159" t="s">
        <v>641</v>
      </c>
      <c r="G582" s="25"/>
      <c r="H582" s="25"/>
      <c r="J582" s="25"/>
      <c r="K582" s="25"/>
      <c r="L582" s="44"/>
      <c r="M582" s="57"/>
      <c r="N582" s="25"/>
      <c r="O582" s="25"/>
      <c r="P582" s="25"/>
      <c r="Q582" s="25"/>
      <c r="R582" s="25"/>
      <c r="S582" s="25"/>
      <c r="T582" s="58"/>
      <c r="AT582" s="6" t="s">
        <v>154</v>
      </c>
      <c r="AU582" s="6" t="s">
        <v>86</v>
      </c>
    </row>
    <row r="583" spans="2:51" s="6" customFormat="1" ht="15.75" customHeight="1">
      <c r="B583" s="169"/>
      <c r="C583" s="170"/>
      <c r="D583" s="162" t="s">
        <v>156</v>
      </c>
      <c r="E583" s="170"/>
      <c r="F583" s="171" t="s">
        <v>174</v>
      </c>
      <c r="G583" s="170"/>
      <c r="H583" s="170"/>
      <c r="J583" s="170"/>
      <c r="K583" s="170"/>
      <c r="L583" s="172"/>
      <c r="M583" s="173"/>
      <c r="N583" s="170"/>
      <c r="O583" s="170"/>
      <c r="P583" s="170"/>
      <c r="Q583" s="170"/>
      <c r="R583" s="170"/>
      <c r="S583" s="170"/>
      <c r="T583" s="174"/>
      <c r="AT583" s="175" t="s">
        <v>156</v>
      </c>
      <c r="AU583" s="175" t="s">
        <v>86</v>
      </c>
      <c r="AV583" s="175" t="s">
        <v>22</v>
      </c>
      <c r="AW583" s="175" t="s">
        <v>100</v>
      </c>
      <c r="AX583" s="175" t="s">
        <v>78</v>
      </c>
      <c r="AY583" s="175" t="s">
        <v>144</v>
      </c>
    </row>
    <row r="584" spans="2:51" s="6" customFormat="1" ht="15.75" customHeight="1">
      <c r="B584" s="160"/>
      <c r="C584" s="161"/>
      <c r="D584" s="162" t="s">
        <v>156</v>
      </c>
      <c r="E584" s="161"/>
      <c r="F584" s="163" t="s">
        <v>642</v>
      </c>
      <c r="G584" s="161"/>
      <c r="H584" s="164">
        <v>112.82</v>
      </c>
      <c r="J584" s="161"/>
      <c r="K584" s="161"/>
      <c r="L584" s="165"/>
      <c r="M584" s="166"/>
      <c r="N584" s="161"/>
      <c r="O584" s="161"/>
      <c r="P584" s="161"/>
      <c r="Q584" s="161"/>
      <c r="R584" s="161"/>
      <c r="S584" s="161"/>
      <c r="T584" s="167"/>
      <c r="AT584" s="168" t="s">
        <v>156</v>
      </c>
      <c r="AU584" s="168" t="s">
        <v>86</v>
      </c>
      <c r="AV584" s="168" t="s">
        <v>86</v>
      </c>
      <c r="AW584" s="168" t="s">
        <v>100</v>
      </c>
      <c r="AX584" s="168" t="s">
        <v>78</v>
      </c>
      <c r="AY584" s="168" t="s">
        <v>144</v>
      </c>
    </row>
    <row r="585" spans="2:51" s="6" customFormat="1" ht="15.75" customHeight="1">
      <c r="B585" s="160"/>
      <c r="C585" s="161"/>
      <c r="D585" s="162" t="s">
        <v>156</v>
      </c>
      <c r="E585" s="161"/>
      <c r="F585" s="163" t="s">
        <v>643</v>
      </c>
      <c r="G585" s="161"/>
      <c r="H585" s="164">
        <v>145.8</v>
      </c>
      <c r="J585" s="161"/>
      <c r="K585" s="161"/>
      <c r="L585" s="165"/>
      <c r="M585" s="166"/>
      <c r="N585" s="161"/>
      <c r="O585" s="161"/>
      <c r="P585" s="161"/>
      <c r="Q585" s="161"/>
      <c r="R585" s="161"/>
      <c r="S585" s="161"/>
      <c r="T585" s="167"/>
      <c r="AT585" s="168" t="s">
        <v>156</v>
      </c>
      <c r="AU585" s="168" t="s">
        <v>86</v>
      </c>
      <c r="AV585" s="168" t="s">
        <v>86</v>
      </c>
      <c r="AW585" s="168" t="s">
        <v>100</v>
      </c>
      <c r="AX585" s="168" t="s">
        <v>78</v>
      </c>
      <c r="AY585" s="168" t="s">
        <v>144</v>
      </c>
    </row>
    <row r="586" spans="2:51" s="6" customFormat="1" ht="15.75" customHeight="1">
      <c r="B586" s="169"/>
      <c r="C586" s="170"/>
      <c r="D586" s="162" t="s">
        <v>156</v>
      </c>
      <c r="E586" s="170"/>
      <c r="F586" s="171" t="s">
        <v>176</v>
      </c>
      <c r="G586" s="170"/>
      <c r="H586" s="170"/>
      <c r="J586" s="170"/>
      <c r="K586" s="170"/>
      <c r="L586" s="172"/>
      <c r="M586" s="173"/>
      <c r="N586" s="170"/>
      <c r="O586" s="170"/>
      <c r="P586" s="170"/>
      <c r="Q586" s="170"/>
      <c r="R586" s="170"/>
      <c r="S586" s="170"/>
      <c r="T586" s="174"/>
      <c r="AT586" s="175" t="s">
        <v>156</v>
      </c>
      <c r="AU586" s="175" t="s">
        <v>86</v>
      </c>
      <c r="AV586" s="175" t="s">
        <v>22</v>
      </c>
      <c r="AW586" s="175" t="s">
        <v>100</v>
      </c>
      <c r="AX586" s="175" t="s">
        <v>78</v>
      </c>
      <c r="AY586" s="175" t="s">
        <v>144</v>
      </c>
    </row>
    <row r="587" spans="2:51" s="6" customFormat="1" ht="15.75" customHeight="1">
      <c r="B587" s="160"/>
      <c r="C587" s="161"/>
      <c r="D587" s="162" t="s">
        <v>156</v>
      </c>
      <c r="E587" s="161"/>
      <c r="F587" s="163" t="s">
        <v>644</v>
      </c>
      <c r="G587" s="161"/>
      <c r="H587" s="164">
        <v>114.88</v>
      </c>
      <c r="J587" s="161"/>
      <c r="K587" s="161"/>
      <c r="L587" s="165"/>
      <c r="M587" s="166"/>
      <c r="N587" s="161"/>
      <c r="O587" s="161"/>
      <c r="P587" s="161"/>
      <c r="Q587" s="161"/>
      <c r="R587" s="161"/>
      <c r="S587" s="161"/>
      <c r="T587" s="167"/>
      <c r="AT587" s="168" t="s">
        <v>156</v>
      </c>
      <c r="AU587" s="168" t="s">
        <v>86</v>
      </c>
      <c r="AV587" s="168" t="s">
        <v>86</v>
      </c>
      <c r="AW587" s="168" t="s">
        <v>100</v>
      </c>
      <c r="AX587" s="168" t="s">
        <v>78</v>
      </c>
      <c r="AY587" s="168" t="s">
        <v>144</v>
      </c>
    </row>
    <row r="588" spans="2:51" s="6" customFormat="1" ht="15.75" customHeight="1">
      <c r="B588" s="160"/>
      <c r="C588" s="161"/>
      <c r="D588" s="162" t="s">
        <v>156</v>
      </c>
      <c r="E588" s="161"/>
      <c r="F588" s="163" t="s">
        <v>645</v>
      </c>
      <c r="G588" s="161"/>
      <c r="H588" s="164">
        <v>93.488</v>
      </c>
      <c r="J588" s="161"/>
      <c r="K588" s="161"/>
      <c r="L588" s="165"/>
      <c r="M588" s="166"/>
      <c r="N588" s="161"/>
      <c r="O588" s="161"/>
      <c r="P588" s="161"/>
      <c r="Q588" s="161"/>
      <c r="R588" s="161"/>
      <c r="S588" s="161"/>
      <c r="T588" s="167"/>
      <c r="AT588" s="168" t="s">
        <v>156</v>
      </c>
      <c r="AU588" s="168" t="s">
        <v>86</v>
      </c>
      <c r="AV588" s="168" t="s">
        <v>86</v>
      </c>
      <c r="AW588" s="168" t="s">
        <v>100</v>
      </c>
      <c r="AX588" s="168" t="s">
        <v>78</v>
      </c>
      <c r="AY588" s="168" t="s">
        <v>144</v>
      </c>
    </row>
    <row r="589" spans="2:51" s="6" customFormat="1" ht="15.75" customHeight="1">
      <c r="B589" s="169"/>
      <c r="C589" s="170"/>
      <c r="D589" s="162" t="s">
        <v>156</v>
      </c>
      <c r="E589" s="170"/>
      <c r="F589" s="171" t="s">
        <v>178</v>
      </c>
      <c r="G589" s="170"/>
      <c r="H589" s="170"/>
      <c r="J589" s="170"/>
      <c r="K589" s="170"/>
      <c r="L589" s="172"/>
      <c r="M589" s="173"/>
      <c r="N589" s="170"/>
      <c r="O589" s="170"/>
      <c r="P589" s="170"/>
      <c r="Q589" s="170"/>
      <c r="R589" s="170"/>
      <c r="S589" s="170"/>
      <c r="T589" s="174"/>
      <c r="AT589" s="175" t="s">
        <v>156</v>
      </c>
      <c r="AU589" s="175" t="s">
        <v>86</v>
      </c>
      <c r="AV589" s="175" t="s">
        <v>22</v>
      </c>
      <c r="AW589" s="175" t="s">
        <v>100</v>
      </c>
      <c r="AX589" s="175" t="s">
        <v>78</v>
      </c>
      <c r="AY589" s="175" t="s">
        <v>144</v>
      </c>
    </row>
    <row r="590" spans="2:51" s="6" customFormat="1" ht="15.75" customHeight="1">
      <c r="B590" s="160"/>
      <c r="C590" s="161"/>
      <c r="D590" s="162" t="s">
        <v>156</v>
      </c>
      <c r="E590" s="161"/>
      <c r="F590" s="163" t="s">
        <v>646</v>
      </c>
      <c r="G590" s="161"/>
      <c r="H590" s="164">
        <v>115.28</v>
      </c>
      <c r="J590" s="161"/>
      <c r="K590" s="161"/>
      <c r="L590" s="165"/>
      <c r="M590" s="166"/>
      <c r="N590" s="161"/>
      <c r="O590" s="161"/>
      <c r="P590" s="161"/>
      <c r="Q590" s="161"/>
      <c r="R590" s="161"/>
      <c r="S590" s="161"/>
      <c r="T590" s="167"/>
      <c r="AT590" s="168" t="s">
        <v>156</v>
      </c>
      <c r="AU590" s="168" t="s">
        <v>86</v>
      </c>
      <c r="AV590" s="168" t="s">
        <v>86</v>
      </c>
      <c r="AW590" s="168" t="s">
        <v>100</v>
      </c>
      <c r="AX590" s="168" t="s">
        <v>78</v>
      </c>
      <c r="AY590" s="168" t="s">
        <v>144</v>
      </c>
    </row>
    <row r="591" spans="2:51" s="6" customFormat="1" ht="15.75" customHeight="1">
      <c r="B591" s="160"/>
      <c r="C591" s="161"/>
      <c r="D591" s="162" t="s">
        <v>156</v>
      </c>
      <c r="E591" s="161"/>
      <c r="F591" s="163" t="s">
        <v>645</v>
      </c>
      <c r="G591" s="161"/>
      <c r="H591" s="164">
        <v>93.488</v>
      </c>
      <c r="J591" s="161"/>
      <c r="K591" s="161"/>
      <c r="L591" s="165"/>
      <c r="M591" s="166"/>
      <c r="N591" s="161"/>
      <c r="O591" s="161"/>
      <c r="P591" s="161"/>
      <c r="Q591" s="161"/>
      <c r="R591" s="161"/>
      <c r="S591" s="161"/>
      <c r="T591" s="167"/>
      <c r="AT591" s="168" t="s">
        <v>156</v>
      </c>
      <c r="AU591" s="168" t="s">
        <v>86</v>
      </c>
      <c r="AV591" s="168" t="s">
        <v>86</v>
      </c>
      <c r="AW591" s="168" t="s">
        <v>100</v>
      </c>
      <c r="AX591" s="168" t="s">
        <v>78</v>
      </c>
      <c r="AY591" s="168" t="s">
        <v>144</v>
      </c>
    </row>
    <row r="592" spans="2:65" s="6" customFormat="1" ht="15.75" customHeight="1">
      <c r="B592" s="24"/>
      <c r="C592" s="146" t="s">
        <v>647</v>
      </c>
      <c r="D592" s="146" t="s">
        <v>147</v>
      </c>
      <c r="E592" s="147" t="s">
        <v>648</v>
      </c>
      <c r="F592" s="148" t="s">
        <v>649</v>
      </c>
      <c r="G592" s="149" t="s">
        <v>164</v>
      </c>
      <c r="H592" s="150">
        <v>0.789</v>
      </c>
      <c r="I592" s="151"/>
      <c r="J592" s="152">
        <f>ROUND($I$592*$H$592,2)</f>
        <v>0</v>
      </c>
      <c r="K592" s="148" t="s">
        <v>151</v>
      </c>
      <c r="L592" s="44"/>
      <c r="M592" s="153"/>
      <c r="N592" s="154" t="s">
        <v>49</v>
      </c>
      <c r="O592" s="25"/>
      <c r="P592" s="155">
        <f>$O$592*$H$592</f>
        <v>0</v>
      </c>
      <c r="Q592" s="155">
        <v>0</v>
      </c>
      <c r="R592" s="155">
        <f>$Q$592*$H$592</f>
        <v>0</v>
      </c>
      <c r="S592" s="155">
        <v>2.2</v>
      </c>
      <c r="T592" s="156">
        <f>$S$592*$H$592</f>
        <v>1.7358000000000002</v>
      </c>
      <c r="AR592" s="90" t="s">
        <v>152</v>
      </c>
      <c r="AT592" s="90" t="s">
        <v>147</v>
      </c>
      <c r="AU592" s="90" t="s">
        <v>86</v>
      </c>
      <c r="AY592" s="6" t="s">
        <v>144</v>
      </c>
      <c r="BE592" s="157">
        <f>IF($N$592="základní",$J$592,0)</f>
        <v>0</v>
      </c>
      <c r="BF592" s="157">
        <f>IF($N$592="snížená",$J$592,0)</f>
        <v>0</v>
      </c>
      <c r="BG592" s="157">
        <f>IF($N$592="zákl. přenesená",$J$592,0)</f>
        <v>0</v>
      </c>
      <c r="BH592" s="157">
        <f>IF($N$592="sníž. přenesená",$J$592,0)</f>
        <v>0</v>
      </c>
      <c r="BI592" s="157">
        <f>IF($N$592="nulová",$J$592,0)</f>
        <v>0</v>
      </c>
      <c r="BJ592" s="90" t="s">
        <v>22</v>
      </c>
      <c r="BK592" s="157">
        <f>ROUND($I$592*$H$592,2)</f>
        <v>0</v>
      </c>
      <c r="BL592" s="90" t="s">
        <v>152</v>
      </c>
      <c r="BM592" s="90" t="s">
        <v>650</v>
      </c>
    </row>
    <row r="593" spans="2:47" s="6" customFormat="1" ht="27" customHeight="1">
      <c r="B593" s="24"/>
      <c r="C593" s="25"/>
      <c r="D593" s="158" t="s">
        <v>154</v>
      </c>
      <c r="E593" s="25"/>
      <c r="F593" s="159" t="s">
        <v>651</v>
      </c>
      <c r="G593" s="25"/>
      <c r="H593" s="25"/>
      <c r="J593" s="25"/>
      <c r="K593" s="25"/>
      <c r="L593" s="44"/>
      <c r="M593" s="57"/>
      <c r="N593" s="25"/>
      <c r="O593" s="25"/>
      <c r="P593" s="25"/>
      <c r="Q593" s="25"/>
      <c r="R593" s="25"/>
      <c r="S593" s="25"/>
      <c r="T593" s="58"/>
      <c r="AT593" s="6" t="s">
        <v>154</v>
      </c>
      <c r="AU593" s="6" t="s">
        <v>86</v>
      </c>
    </row>
    <row r="594" spans="2:51" s="6" customFormat="1" ht="15.75" customHeight="1">
      <c r="B594" s="169"/>
      <c r="C594" s="170"/>
      <c r="D594" s="162" t="s">
        <v>156</v>
      </c>
      <c r="E594" s="170"/>
      <c r="F594" s="171" t="s">
        <v>511</v>
      </c>
      <c r="G594" s="170"/>
      <c r="H594" s="170"/>
      <c r="J594" s="170"/>
      <c r="K594" s="170"/>
      <c r="L594" s="172"/>
      <c r="M594" s="173"/>
      <c r="N594" s="170"/>
      <c r="O594" s="170"/>
      <c r="P594" s="170"/>
      <c r="Q594" s="170"/>
      <c r="R594" s="170"/>
      <c r="S594" s="170"/>
      <c r="T594" s="174"/>
      <c r="AT594" s="175" t="s">
        <v>156</v>
      </c>
      <c r="AU594" s="175" t="s">
        <v>86</v>
      </c>
      <c r="AV594" s="175" t="s">
        <v>22</v>
      </c>
      <c r="AW594" s="175" t="s">
        <v>100</v>
      </c>
      <c r="AX594" s="175" t="s">
        <v>78</v>
      </c>
      <c r="AY594" s="175" t="s">
        <v>144</v>
      </c>
    </row>
    <row r="595" spans="2:51" s="6" customFormat="1" ht="15.75" customHeight="1">
      <c r="B595" s="160"/>
      <c r="C595" s="161"/>
      <c r="D595" s="162" t="s">
        <v>156</v>
      </c>
      <c r="E595" s="161"/>
      <c r="F595" s="163" t="s">
        <v>512</v>
      </c>
      <c r="G595" s="161"/>
      <c r="H595" s="164">
        <v>0.179</v>
      </c>
      <c r="J595" s="161"/>
      <c r="K595" s="161"/>
      <c r="L595" s="165"/>
      <c r="M595" s="166"/>
      <c r="N595" s="161"/>
      <c r="O595" s="161"/>
      <c r="P595" s="161"/>
      <c r="Q595" s="161"/>
      <c r="R595" s="161"/>
      <c r="S595" s="161"/>
      <c r="T595" s="167"/>
      <c r="AT595" s="168" t="s">
        <v>156</v>
      </c>
      <c r="AU595" s="168" t="s">
        <v>86</v>
      </c>
      <c r="AV595" s="168" t="s">
        <v>86</v>
      </c>
      <c r="AW595" s="168" t="s">
        <v>100</v>
      </c>
      <c r="AX595" s="168" t="s">
        <v>78</v>
      </c>
      <c r="AY595" s="168" t="s">
        <v>144</v>
      </c>
    </row>
    <row r="596" spans="2:51" s="6" customFormat="1" ht="15.75" customHeight="1">
      <c r="B596" s="169"/>
      <c r="C596" s="170"/>
      <c r="D596" s="162" t="s">
        <v>156</v>
      </c>
      <c r="E596" s="170"/>
      <c r="F596" s="171" t="s">
        <v>513</v>
      </c>
      <c r="G596" s="170"/>
      <c r="H596" s="170"/>
      <c r="J596" s="170"/>
      <c r="K596" s="170"/>
      <c r="L596" s="172"/>
      <c r="M596" s="173"/>
      <c r="N596" s="170"/>
      <c r="O596" s="170"/>
      <c r="P596" s="170"/>
      <c r="Q596" s="170"/>
      <c r="R596" s="170"/>
      <c r="S596" s="170"/>
      <c r="T596" s="174"/>
      <c r="AT596" s="175" t="s">
        <v>156</v>
      </c>
      <c r="AU596" s="175" t="s">
        <v>86</v>
      </c>
      <c r="AV596" s="175" t="s">
        <v>22</v>
      </c>
      <c r="AW596" s="175" t="s">
        <v>100</v>
      </c>
      <c r="AX596" s="175" t="s">
        <v>78</v>
      </c>
      <c r="AY596" s="175" t="s">
        <v>144</v>
      </c>
    </row>
    <row r="597" spans="2:51" s="6" customFormat="1" ht="15.75" customHeight="1">
      <c r="B597" s="160"/>
      <c r="C597" s="161"/>
      <c r="D597" s="162" t="s">
        <v>156</v>
      </c>
      <c r="E597" s="161"/>
      <c r="F597" s="163" t="s">
        <v>514</v>
      </c>
      <c r="G597" s="161"/>
      <c r="H597" s="164">
        <v>0.282</v>
      </c>
      <c r="J597" s="161"/>
      <c r="K597" s="161"/>
      <c r="L597" s="165"/>
      <c r="M597" s="166"/>
      <c r="N597" s="161"/>
      <c r="O597" s="161"/>
      <c r="P597" s="161"/>
      <c r="Q597" s="161"/>
      <c r="R597" s="161"/>
      <c r="S597" s="161"/>
      <c r="T597" s="167"/>
      <c r="AT597" s="168" t="s">
        <v>156</v>
      </c>
      <c r="AU597" s="168" t="s">
        <v>86</v>
      </c>
      <c r="AV597" s="168" t="s">
        <v>86</v>
      </c>
      <c r="AW597" s="168" t="s">
        <v>100</v>
      </c>
      <c r="AX597" s="168" t="s">
        <v>78</v>
      </c>
      <c r="AY597" s="168" t="s">
        <v>144</v>
      </c>
    </row>
    <row r="598" spans="2:51" s="6" customFormat="1" ht="15.75" customHeight="1">
      <c r="B598" s="160"/>
      <c r="C598" s="161"/>
      <c r="D598" s="162" t="s">
        <v>156</v>
      </c>
      <c r="E598" s="161"/>
      <c r="F598" s="163" t="s">
        <v>515</v>
      </c>
      <c r="G598" s="161"/>
      <c r="H598" s="164">
        <v>0.023</v>
      </c>
      <c r="J598" s="161"/>
      <c r="K598" s="161"/>
      <c r="L598" s="165"/>
      <c r="M598" s="166"/>
      <c r="N598" s="161"/>
      <c r="O598" s="161"/>
      <c r="P598" s="161"/>
      <c r="Q598" s="161"/>
      <c r="R598" s="161"/>
      <c r="S598" s="161"/>
      <c r="T598" s="167"/>
      <c r="AT598" s="168" t="s">
        <v>156</v>
      </c>
      <c r="AU598" s="168" t="s">
        <v>86</v>
      </c>
      <c r="AV598" s="168" t="s">
        <v>86</v>
      </c>
      <c r="AW598" s="168" t="s">
        <v>100</v>
      </c>
      <c r="AX598" s="168" t="s">
        <v>78</v>
      </c>
      <c r="AY598" s="168" t="s">
        <v>144</v>
      </c>
    </row>
    <row r="599" spans="2:51" s="6" customFormat="1" ht="15.75" customHeight="1">
      <c r="B599" s="169"/>
      <c r="C599" s="170"/>
      <c r="D599" s="162" t="s">
        <v>156</v>
      </c>
      <c r="E599" s="170"/>
      <c r="F599" s="171" t="s">
        <v>516</v>
      </c>
      <c r="G599" s="170"/>
      <c r="H599" s="170"/>
      <c r="J599" s="170"/>
      <c r="K599" s="170"/>
      <c r="L599" s="172"/>
      <c r="M599" s="173"/>
      <c r="N599" s="170"/>
      <c r="O599" s="170"/>
      <c r="P599" s="170"/>
      <c r="Q599" s="170"/>
      <c r="R599" s="170"/>
      <c r="S599" s="170"/>
      <c r="T599" s="174"/>
      <c r="AT599" s="175" t="s">
        <v>156</v>
      </c>
      <c r="AU599" s="175" t="s">
        <v>86</v>
      </c>
      <c r="AV599" s="175" t="s">
        <v>22</v>
      </c>
      <c r="AW599" s="175" t="s">
        <v>100</v>
      </c>
      <c r="AX599" s="175" t="s">
        <v>78</v>
      </c>
      <c r="AY599" s="175" t="s">
        <v>144</v>
      </c>
    </row>
    <row r="600" spans="2:51" s="6" customFormat="1" ht="15.75" customHeight="1">
      <c r="B600" s="160"/>
      <c r="C600" s="161"/>
      <c r="D600" s="162" t="s">
        <v>156</v>
      </c>
      <c r="E600" s="161"/>
      <c r="F600" s="163" t="s">
        <v>514</v>
      </c>
      <c r="G600" s="161"/>
      <c r="H600" s="164">
        <v>0.282</v>
      </c>
      <c r="J600" s="161"/>
      <c r="K600" s="161"/>
      <c r="L600" s="165"/>
      <c r="M600" s="166"/>
      <c r="N600" s="161"/>
      <c r="O600" s="161"/>
      <c r="P600" s="161"/>
      <c r="Q600" s="161"/>
      <c r="R600" s="161"/>
      <c r="S600" s="161"/>
      <c r="T600" s="167"/>
      <c r="AT600" s="168" t="s">
        <v>156</v>
      </c>
      <c r="AU600" s="168" t="s">
        <v>86</v>
      </c>
      <c r="AV600" s="168" t="s">
        <v>86</v>
      </c>
      <c r="AW600" s="168" t="s">
        <v>100</v>
      </c>
      <c r="AX600" s="168" t="s">
        <v>78</v>
      </c>
      <c r="AY600" s="168" t="s">
        <v>144</v>
      </c>
    </row>
    <row r="601" spans="2:51" s="6" customFormat="1" ht="15.75" customHeight="1">
      <c r="B601" s="160"/>
      <c r="C601" s="161"/>
      <c r="D601" s="162" t="s">
        <v>156</v>
      </c>
      <c r="E601" s="161"/>
      <c r="F601" s="163" t="s">
        <v>515</v>
      </c>
      <c r="G601" s="161"/>
      <c r="H601" s="164">
        <v>0.023</v>
      </c>
      <c r="J601" s="161"/>
      <c r="K601" s="161"/>
      <c r="L601" s="165"/>
      <c r="M601" s="166"/>
      <c r="N601" s="161"/>
      <c r="O601" s="161"/>
      <c r="P601" s="161"/>
      <c r="Q601" s="161"/>
      <c r="R601" s="161"/>
      <c r="S601" s="161"/>
      <c r="T601" s="167"/>
      <c r="AT601" s="168" t="s">
        <v>156</v>
      </c>
      <c r="AU601" s="168" t="s">
        <v>86</v>
      </c>
      <c r="AV601" s="168" t="s">
        <v>86</v>
      </c>
      <c r="AW601" s="168" t="s">
        <v>100</v>
      </c>
      <c r="AX601" s="168" t="s">
        <v>78</v>
      </c>
      <c r="AY601" s="168" t="s">
        <v>144</v>
      </c>
    </row>
    <row r="602" spans="2:65" s="6" customFormat="1" ht="15.75" customHeight="1">
      <c r="B602" s="24"/>
      <c r="C602" s="146" t="s">
        <v>652</v>
      </c>
      <c r="D602" s="146" t="s">
        <v>147</v>
      </c>
      <c r="E602" s="147" t="s">
        <v>653</v>
      </c>
      <c r="F602" s="148" t="s">
        <v>654</v>
      </c>
      <c r="G602" s="149" t="s">
        <v>164</v>
      </c>
      <c r="H602" s="150">
        <v>15.565</v>
      </c>
      <c r="I602" s="151"/>
      <c r="J602" s="152">
        <f>ROUND($I$602*$H$602,2)</f>
        <v>0</v>
      </c>
      <c r="K602" s="148" t="s">
        <v>151</v>
      </c>
      <c r="L602" s="44"/>
      <c r="M602" s="153"/>
      <c r="N602" s="154" t="s">
        <v>49</v>
      </c>
      <c r="O602" s="25"/>
      <c r="P602" s="155">
        <f>$O$602*$H$602</f>
        <v>0</v>
      </c>
      <c r="Q602" s="155">
        <v>0</v>
      </c>
      <c r="R602" s="155">
        <f>$Q$602*$H$602</f>
        <v>0</v>
      </c>
      <c r="S602" s="155">
        <v>2.2</v>
      </c>
      <c r="T602" s="156">
        <f>$S$602*$H$602</f>
        <v>34.243</v>
      </c>
      <c r="AR602" s="90" t="s">
        <v>152</v>
      </c>
      <c r="AT602" s="90" t="s">
        <v>147</v>
      </c>
      <c r="AU602" s="90" t="s">
        <v>86</v>
      </c>
      <c r="AY602" s="6" t="s">
        <v>144</v>
      </c>
      <c r="BE602" s="157">
        <f>IF($N$602="základní",$J$602,0)</f>
        <v>0</v>
      </c>
      <c r="BF602" s="157">
        <f>IF($N$602="snížená",$J$602,0)</f>
        <v>0</v>
      </c>
      <c r="BG602" s="157">
        <f>IF($N$602="zákl. přenesená",$J$602,0)</f>
        <v>0</v>
      </c>
      <c r="BH602" s="157">
        <f>IF($N$602="sníž. přenesená",$J$602,0)</f>
        <v>0</v>
      </c>
      <c r="BI602" s="157">
        <f>IF($N$602="nulová",$J$602,0)</f>
        <v>0</v>
      </c>
      <c r="BJ602" s="90" t="s">
        <v>22</v>
      </c>
      <c r="BK602" s="157">
        <f>ROUND($I$602*$H$602,2)</f>
        <v>0</v>
      </c>
      <c r="BL602" s="90" t="s">
        <v>152</v>
      </c>
      <c r="BM602" s="90" t="s">
        <v>655</v>
      </c>
    </row>
    <row r="603" spans="2:47" s="6" customFormat="1" ht="27" customHeight="1">
      <c r="B603" s="24"/>
      <c r="C603" s="25"/>
      <c r="D603" s="158" t="s">
        <v>154</v>
      </c>
      <c r="E603" s="25"/>
      <c r="F603" s="159" t="s">
        <v>656</v>
      </c>
      <c r="G603" s="25"/>
      <c r="H603" s="25"/>
      <c r="J603" s="25"/>
      <c r="K603" s="25"/>
      <c r="L603" s="44"/>
      <c r="M603" s="57"/>
      <c r="N603" s="25"/>
      <c r="O603" s="25"/>
      <c r="P603" s="25"/>
      <c r="Q603" s="25"/>
      <c r="R603" s="25"/>
      <c r="S603" s="25"/>
      <c r="T603" s="58"/>
      <c r="AT603" s="6" t="s">
        <v>154</v>
      </c>
      <c r="AU603" s="6" t="s">
        <v>86</v>
      </c>
    </row>
    <row r="604" spans="2:51" s="6" customFormat="1" ht="15.75" customHeight="1">
      <c r="B604" s="169"/>
      <c r="C604" s="170"/>
      <c r="D604" s="162" t="s">
        <v>156</v>
      </c>
      <c r="E604" s="170"/>
      <c r="F604" s="171" t="s">
        <v>174</v>
      </c>
      <c r="G604" s="170"/>
      <c r="H604" s="170"/>
      <c r="J604" s="170"/>
      <c r="K604" s="170"/>
      <c r="L604" s="172"/>
      <c r="M604" s="173"/>
      <c r="N604" s="170"/>
      <c r="O604" s="170"/>
      <c r="P604" s="170"/>
      <c r="Q604" s="170"/>
      <c r="R604" s="170"/>
      <c r="S604" s="170"/>
      <c r="T604" s="174"/>
      <c r="AT604" s="175" t="s">
        <v>156</v>
      </c>
      <c r="AU604" s="175" t="s">
        <v>86</v>
      </c>
      <c r="AV604" s="175" t="s">
        <v>22</v>
      </c>
      <c r="AW604" s="175" t="s">
        <v>100</v>
      </c>
      <c r="AX604" s="175" t="s">
        <v>78</v>
      </c>
      <c r="AY604" s="175" t="s">
        <v>144</v>
      </c>
    </row>
    <row r="605" spans="2:51" s="6" customFormat="1" ht="15.75" customHeight="1">
      <c r="B605" s="160"/>
      <c r="C605" s="161"/>
      <c r="D605" s="162" t="s">
        <v>156</v>
      </c>
      <c r="E605" s="161"/>
      <c r="F605" s="163" t="s">
        <v>517</v>
      </c>
      <c r="G605" s="161"/>
      <c r="H605" s="164">
        <v>4.057</v>
      </c>
      <c r="J605" s="161"/>
      <c r="K605" s="161"/>
      <c r="L605" s="165"/>
      <c r="M605" s="166"/>
      <c r="N605" s="161"/>
      <c r="O605" s="161"/>
      <c r="P605" s="161"/>
      <c r="Q605" s="161"/>
      <c r="R605" s="161"/>
      <c r="S605" s="161"/>
      <c r="T605" s="167"/>
      <c r="AT605" s="168" t="s">
        <v>156</v>
      </c>
      <c r="AU605" s="168" t="s">
        <v>86</v>
      </c>
      <c r="AV605" s="168" t="s">
        <v>86</v>
      </c>
      <c r="AW605" s="168" t="s">
        <v>100</v>
      </c>
      <c r="AX605" s="168" t="s">
        <v>78</v>
      </c>
      <c r="AY605" s="168" t="s">
        <v>144</v>
      </c>
    </row>
    <row r="606" spans="2:51" s="6" customFormat="1" ht="15.75" customHeight="1">
      <c r="B606" s="160"/>
      <c r="C606" s="161"/>
      <c r="D606" s="162" t="s">
        <v>156</v>
      </c>
      <c r="E606" s="161"/>
      <c r="F606" s="163" t="s">
        <v>518</v>
      </c>
      <c r="G606" s="161"/>
      <c r="H606" s="164">
        <v>2.16</v>
      </c>
      <c r="J606" s="161"/>
      <c r="K606" s="161"/>
      <c r="L606" s="165"/>
      <c r="M606" s="166"/>
      <c r="N606" s="161"/>
      <c r="O606" s="161"/>
      <c r="P606" s="161"/>
      <c r="Q606" s="161"/>
      <c r="R606" s="161"/>
      <c r="S606" s="161"/>
      <c r="T606" s="167"/>
      <c r="AT606" s="168" t="s">
        <v>156</v>
      </c>
      <c r="AU606" s="168" t="s">
        <v>86</v>
      </c>
      <c r="AV606" s="168" t="s">
        <v>86</v>
      </c>
      <c r="AW606" s="168" t="s">
        <v>100</v>
      </c>
      <c r="AX606" s="168" t="s">
        <v>78</v>
      </c>
      <c r="AY606" s="168" t="s">
        <v>144</v>
      </c>
    </row>
    <row r="607" spans="2:51" s="6" customFormat="1" ht="15.75" customHeight="1">
      <c r="B607" s="169"/>
      <c r="C607" s="170"/>
      <c r="D607" s="162" t="s">
        <v>156</v>
      </c>
      <c r="E607" s="170"/>
      <c r="F607" s="171" t="s">
        <v>176</v>
      </c>
      <c r="G607" s="170"/>
      <c r="H607" s="170"/>
      <c r="J607" s="170"/>
      <c r="K607" s="170"/>
      <c r="L607" s="172"/>
      <c r="M607" s="173"/>
      <c r="N607" s="170"/>
      <c r="O607" s="170"/>
      <c r="P607" s="170"/>
      <c r="Q607" s="170"/>
      <c r="R607" s="170"/>
      <c r="S607" s="170"/>
      <c r="T607" s="174"/>
      <c r="AT607" s="175" t="s">
        <v>156</v>
      </c>
      <c r="AU607" s="175" t="s">
        <v>86</v>
      </c>
      <c r="AV607" s="175" t="s">
        <v>22</v>
      </c>
      <c r="AW607" s="175" t="s">
        <v>100</v>
      </c>
      <c r="AX607" s="175" t="s">
        <v>78</v>
      </c>
      <c r="AY607" s="175" t="s">
        <v>144</v>
      </c>
    </row>
    <row r="608" spans="2:51" s="6" customFormat="1" ht="15.75" customHeight="1">
      <c r="B608" s="160"/>
      <c r="C608" s="161"/>
      <c r="D608" s="162" t="s">
        <v>156</v>
      </c>
      <c r="E608" s="161"/>
      <c r="F608" s="163" t="s">
        <v>519</v>
      </c>
      <c r="G608" s="161"/>
      <c r="H608" s="164">
        <v>4.674</v>
      </c>
      <c r="J608" s="161"/>
      <c r="K608" s="161"/>
      <c r="L608" s="165"/>
      <c r="M608" s="166"/>
      <c r="N608" s="161"/>
      <c r="O608" s="161"/>
      <c r="P608" s="161"/>
      <c r="Q608" s="161"/>
      <c r="R608" s="161"/>
      <c r="S608" s="161"/>
      <c r="T608" s="167"/>
      <c r="AT608" s="168" t="s">
        <v>156</v>
      </c>
      <c r="AU608" s="168" t="s">
        <v>86</v>
      </c>
      <c r="AV608" s="168" t="s">
        <v>86</v>
      </c>
      <c r="AW608" s="168" t="s">
        <v>100</v>
      </c>
      <c r="AX608" s="168" t="s">
        <v>78</v>
      </c>
      <c r="AY608" s="168" t="s">
        <v>144</v>
      </c>
    </row>
    <row r="609" spans="2:51" s="6" customFormat="1" ht="15.75" customHeight="1">
      <c r="B609" s="169"/>
      <c r="C609" s="170"/>
      <c r="D609" s="162" t="s">
        <v>156</v>
      </c>
      <c r="E609" s="170"/>
      <c r="F609" s="171" t="s">
        <v>178</v>
      </c>
      <c r="G609" s="170"/>
      <c r="H609" s="170"/>
      <c r="J609" s="170"/>
      <c r="K609" s="170"/>
      <c r="L609" s="172"/>
      <c r="M609" s="173"/>
      <c r="N609" s="170"/>
      <c r="O609" s="170"/>
      <c r="P609" s="170"/>
      <c r="Q609" s="170"/>
      <c r="R609" s="170"/>
      <c r="S609" s="170"/>
      <c r="T609" s="174"/>
      <c r="AT609" s="175" t="s">
        <v>156</v>
      </c>
      <c r="AU609" s="175" t="s">
        <v>86</v>
      </c>
      <c r="AV609" s="175" t="s">
        <v>22</v>
      </c>
      <c r="AW609" s="175" t="s">
        <v>100</v>
      </c>
      <c r="AX609" s="175" t="s">
        <v>78</v>
      </c>
      <c r="AY609" s="175" t="s">
        <v>144</v>
      </c>
    </row>
    <row r="610" spans="2:51" s="6" customFormat="1" ht="15.75" customHeight="1">
      <c r="B610" s="160"/>
      <c r="C610" s="161"/>
      <c r="D610" s="162" t="s">
        <v>156</v>
      </c>
      <c r="E610" s="161"/>
      <c r="F610" s="163" t="s">
        <v>520</v>
      </c>
      <c r="G610" s="161"/>
      <c r="H610" s="164">
        <v>4.674</v>
      </c>
      <c r="J610" s="161"/>
      <c r="K610" s="161"/>
      <c r="L610" s="165"/>
      <c r="M610" s="166"/>
      <c r="N610" s="161"/>
      <c r="O610" s="161"/>
      <c r="P610" s="161"/>
      <c r="Q610" s="161"/>
      <c r="R610" s="161"/>
      <c r="S610" s="161"/>
      <c r="T610" s="167"/>
      <c r="AT610" s="168" t="s">
        <v>156</v>
      </c>
      <c r="AU610" s="168" t="s">
        <v>86</v>
      </c>
      <c r="AV610" s="168" t="s">
        <v>86</v>
      </c>
      <c r="AW610" s="168" t="s">
        <v>100</v>
      </c>
      <c r="AX610" s="168" t="s">
        <v>78</v>
      </c>
      <c r="AY610" s="168" t="s">
        <v>144</v>
      </c>
    </row>
    <row r="611" spans="2:65" s="6" customFormat="1" ht="15.75" customHeight="1">
      <c r="B611" s="24"/>
      <c r="C611" s="146" t="s">
        <v>657</v>
      </c>
      <c r="D611" s="146" t="s">
        <v>147</v>
      </c>
      <c r="E611" s="147" t="s">
        <v>658</v>
      </c>
      <c r="F611" s="148" t="s">
        <v>659</v>
      </c>
      <c r="G611" s="149" t="s">
        <v>164</v>
      </c>
      <c r="H611" s="150">
        <v>0.789</v>
      </c>
      <c r="I611" s="151"/>
      <c r="J611" s="152">
        <f>ROUND($I$611*$H$611,2)</f>
        <v>0</v>
      </c>
      <c r="K611" s="148" t="s">
        <v>151</v>
      </c>
      <c r="L611" s="44"/>
      <c r="M611" s="153"/>
      <c r="N611" s="154" t="s">
        <v>49</v>
      </c>
      <c r="O611" s="25"/>
      <c r="P611" s="155">
        <f>$O$611*$H$611</f>
        <v>0</v>
      </c>
      <c r="Q611" s="155">
        <v>0</v>
      </c>
      <c r="R611" s="155">
        <f>$Q$611*$H$611</f>
        <v>0</v>
      </c>
      <c r="S611" s="155">
        <v>1.4</v>
      </c>
      <c r="T611" s="156">
        <f>$S$611*$H$611</f>
        <v>1.1046</v>
      </c>
      <c r="AR611" s="90" t="s">
        <v>152</v>
      </c>
      <c r="AT611" s="90" t="s">
        <v>147</v>
      </c>
      <c r="AU611" s="90" t="s">
        <v>86</v>
      </c>
      <c r="AY611" s="6" t="s">
        <v>144</v>
      </c>
      <c r="BE611" s="157">
        <f>IF($N$611="základní",$J$611,0)</f>
        <v>0</v>
      </c>
      <c r="BF611" s="157">
        <f>IF($N$611="snížená",$J$611,0)</f>
        <v>0</v>
      </c>
      <c r="BG611" s="157">
        <f>IF($N$611="zákl. přenesená",$J$611,0)</f>
        <v>0</v>
      </c>
      <c r="BH611" s="157">
        <f>IF($N$611="sníž. přenesená",$J$611,0)</f>
        <v>0</v>
      </c>
      <c r="BI611" s="157">
        <f>IF($N$611="nulová",$J$611,0)</f>
        <v>0</v>
      </c>
      <c r="BJ611" s="90" t="s">
        <v>22</v>
      </c>
      <c r="BK611" s="157">
        <f>ROUND($I$611*$H$611,2)</f>
        <v>0</v>
      </c>
      <c r="BL611" s="90" t="s">
        <v>152</v>
      </c>
      <c r="BM611" s="90" t="s">
        <v>660</v>
      </c>
    </row>
    <row r="612" spans="2:47" s="6" customFormat="1" ht="16.5" customHeight="1">
      <c r="B612" s="24"/>
      <c r="C612" s="25"/>
      <c r="D612" s="158" t="s">
        <v>154</v>
      </c>
      <c r="E612" s="25"/>
      <c r="F612" s="159" t="s">
        <v>661</v>
      </c>
      <c r="G612" s="25"/>
      <c r="H612" s="25"/>
      <c r="J612" s="25"/>
      <c r="K612" s="25"/>
      <c r="L612" s="44"/>
      <c r="M612" s="57"/>
      <c r="N612" s="25"/>
      <c r="O612" s="25"/>
      <c r="P612" s="25"/>
      <c r="Q612" s="25"/>
      <c r="R612" s="25"/>
      <c r="S612" s="25"/>
      <c r="T612" s="58"/>
      <c r="AT612" s="6" t="s">
        <v>154</v>
      </c>
      <c r="AU612" s="6" t="s">
        <v>86</v>
      </c>
    </row>
    <row r="613" spans="2:51" s="6" customFormat="1" ht="15.75" customHeight="1">
      <c r="B613" s="169"/>
      <c r="C613" s="170"/>
      <c r="D613" s="162" t="s">
        <v>156</v>
      </c>
      <c r="E613" s="170"/>
      <c r="F613" s="171" t="s">
        <v>511</v>
      </c>
      <c r="G613" s="170"/>
      <c r="H613" s="170"/>
      <c r="J613" s="170"/>
      <c r="K613" s="170"/>
      <c r="L613" s="172"/>
      <c r="M613" s="173"/>
      <c r="N613" s="170"/>
      <c r="O613" s="170"/>
      <c r="P613" s="170"/>
      <c r="Q613" s="170"/>
      <c r="R613" s="170"/>
      <c r="S613" s="170"/>
      <c r="T613" s="174"/>
      <c r="AT613" s="175" t="s">
        <v>156</v>
      </c>
      <c r="AU613" s="175" t="s">
        <v>86</v>
      </c>
      <c r="AV613" s="175" t="s">
        <v>22</v>
      </c>
      <c r="AW613" s="175" t="s">
        <v>100</v>
      </c>
      <c r="AX613" s="175" t="s">
        <v>78</v>
      </c>
      <c r="AY613" s="175" t="s">
        <v>144</v>
      </c>
    </row>
    <row r="614" spans="2:51" s="6" customFormat="1" ht="15.75" customHeight="1">
      <c r="B614" s="160"/>
      <c r="C614" s="161"/>
      <c r="D614" s="162" t="s">
        <v>156</v>
      </c>
      <c r="E614" s="161"/>
      <c r="F614" s="163" t="s">
        <v>512</v>
      </c>
      <c r="G614" s="161"/>
      <c r="H614" s="164">
        <v>0.179</v>
      </c>
      <c r="J614" s="161"/>
      <c r="K614" s="161"/>
      <c r="L614" s="165"/>
      <c r="M614" s="166"/>
      <c r="N614" s="161"/>
      <c r="O614" s="161"/>
      <c r="P614" s="161"/>
      <c r="Q614" s="161"/>
      <c r="R614" s="161"/>
      <c r="S614" s="161"/>
      <c r="T614" s="167"/>
      <c r="AT614" s="168" t="s">
        <v>156</v>
      </c>
      <c r="AU614" s="168" t="s">
        <v>86</v>
      </c>
      <c r="AV614" s="168" t="s">
        <v>86</v>
      </c>
      <c r="AW614" s="168" t="s">
        <v>100</v>
      </c>
      <c r="AX614" s="168" t="s">
        <v>78</v>
      </c>
      <c r="AY614" s="168" t="s">
        <v>144</v>
      </c>
    </row>
    <row r="615" spans="2:51" s="6" customFormat="1" ht="15.75" customHeight="1">
      <c r="B615" s="169"/>
      <c r="C615" s="170"/>
      <c r="D615" s="162" t="s">
        <v>156</v>
      </c>
      <c r="E615" s="170"/>
      <c r="F615" s="171" t="s">
        <v>513</v>
      </c>
      <c r="G615" s="170"/>
      <c r="H615" s="170"/>
      <c r="J615" s="170"/>
      <c r="K615" s="170"/>
      <c r="L615" s="172"/>
      <c r="M615" s="173"/>
      <c r="N615" s="170"/>
      <c r="O615" s="170"/>
      <c r="P615" s="170"/>
      <c r="Q615" s="170"/>
      <c r="R615" s="170"/>
      <c r="S615" s="170"/>
      <c r="T615" s="174"/>
      <c r="AT615" s="175" t="s">
        <v>156</v>
      </c>
      <c r="AU615" s="175" t="s">
        <v>86</v>
      </c>
      <c r="AV615" s="175" t="s">
        <v>22</v>
      </c>
      <c r="AW615" s="175" t="s">
        <v>100</v>
      </c>
      <c r="AX615" s="175" t="s">
        <v>78</v>
      </c>
      <c r="AY615" s="175" t="s">
        <v>144</v>
      </c>
    </row>
    <row r="616" spans="2:51" s="6" customFormat="1" ht="15.75" customHeight="1">
      <c r="B616" s="160"/>
      <c r="C616" s="161"/>
      <c r="D616" s="162" t="s">
        <v>156</v>
      </c>
      <c r="E616" s="161"/>
      <c r="F616" s="163" t="s">
        <v>514</v>
      </c>
      <c r="G616" s="161"/>
      <c r="H616" s="164">
        <v>0.282</v>
      </c>
      <c r="J616" s="161"/>
      <c r="K616" s="161"/>
      <c r="L616" s="165"/>
      <c r="M616" s="166"/>
      <c r="N616" s="161"/>
      <c r="O616" s="161"/>
      <c r="P616" s="161"/>
      <c r="Q616" s="161"/>
      <c r="R616" s="161"/>
      <c r="S616" s="161"/>
      <c r="T616" s="167"/>
      <c r="AT616" s="168" t="s">
        <v>156</v>
      </c>
      <c r="AU616" s="168" t="s">
        <v>86</v>
      </c>
      <c r="AV616" s="168" t="s">
        <v>86</v>
      </c>
      <c r="AW616" s="168" t="s">
        <v>100</v>
      </c>
      <c r="AX616" s="168" t="s">
        <v>78</v>
      </c>
      <c r="AY616" s="168" t="s">
        <v>144</v>
      </c>
    </row>
    <row r="617" spans="2:51" s="6" customFormat="1" ht="15.75" customHeight="1">
      <c r="B617" s="160"/>
      <c r="C617" s="161"/>
      <c r="D617" s="162" t="s">
        <v>156</v>
      </c>
      <c r="E617" s="161"/>
      <c r="F617" s="163" t="s">
        <v>515</v>
      </c>
      <c r="G617" s="161"/>
      <c r="H617" s="164">
        <v>0.023</v>
      </c>
      <c r="J617" s="161"/>
      <c r="K617" s="161"/>
      <c r="L617" s="165"/>
      <c r="M617" s="166"/>
      <c r="N617" s="161"/>
      <c r="O617" s="161"/>
      <c r="P617" s="161"/>
      <c r="Q617" s="161"/>
      <c r="R617" s="161"/>
      <c r="S617" s="161"/>
      <c r="T617" s="167"/>
      <c r="AT617" s="168" t="s">
        <v>156</v>
      </c>
      <c r="AU617" s="168" t="s">
        <v>86</v>
      </c>
      <c r="AV617" s="168" t="s">
        <v>86</v>
      </c>
      <c r="AW617" s="168" t="s">
        <v>100</v>
      </c>
      <c r="AX617" s="168" t="s">
        <v>78</v>
      </c>
      <c r="AY617" s="168" t="s">
        <v>144</v>
      </c>
    </row>
    <row r="618" spans="2:51" s="6" customFormat="1" ht="15.75" customHeight="1">
      <c r="B618" s="169"/>
      <c r="C618" s="170"/>
      <c r="D618" s="162" t="s">
        <v>156</v>
      </c>
      <c r="E618" s="170"/>
      <c r="F618" s="171" t="s">
        <v>516</v>
      </c>
      <c r="G618" s="170"/>
      <c r="H618" s="170"/>
      <c r="J618" s="170"/>
      <c r="K618" s="170"/>
      <c r="L618" s="172"/>
      <c r="M618" s="173"/>
      <c r="N618" s="170"/>
      <c r="O618" s="170"/>
      <c r="P618" s="170"/>
      <c r="Q618" s="170"/>
      <c r="R618" s="170"/>
      <c r="S618" s="170"/>
      <c r="T618" s="174"/>
      <c r="AT618" s="175" t="s">
        <v>156</v>
      </c>
      <c r="AU618" s="175" t="s">
        <v>86</v>
      </c>
      <c r="AV618" s="175" t="s">
        <v>22</v>
      </c>
      <c r="AW618" s="175" t="s">
        <v>100</v>
      </c>
      <c r="AX618" s="175" t="s">
        <v>78</v>
      </c>
      <c r="AY618" s="175" t="s">
        <v>144</v>
      </c>
    </row>
    <row r="619" spans="2:51" s="6" customFormat="1" ht="15.75" customHeight="1">
      <c r="B619" s="160"/>
      <c r="C619" s="161"/>
      <c r="D619" s="162" t="s">
        <v>156</v>
      </c>
      <c r="E619" s="161"/>
      <c r="F619" s="163" t="s">
        <v>514</v>
      </c>
      <c r="G619" s="161"/>
      <c r="H619" s="164">
        <v>0.282</v>
      </c>
      <c r="J619" s="161"/>
      <c r="K619" s="161"/>
      <c r="L619" s="165"/>
      <c r="M619" s="166"/>
      <c r="N619" s="161"/>
      <c r="O619" s="161"/>
      <c r="P619" s="161"/>
      <c r="Q619" s="161"/>
      <c r="R619" s="161"/>
      <c r="S619" s="161"/>
      <c r="T619" s="167"/>
      <c r="AT619" s="168" t="s">
        <v>156</v>
      </c>
      <c r="AU619" s="168" t="s">
        <v>86</v>
      </c>
      <c r="AV619" s="168" t="s">
        <v>86</v>
      </c>
      <c r="AW619" s="168" t="s">
        <v>100</v>
      </c>
      <c r="AX619" s="168" t="s">
        <v>78</v>
      </c>
      <c r="AY619" s="168" t="s">
        <v>144</v>
      </c>
    </row>
    <row r="620" spans="2:51" s="6" customFormat="1" ht="15.75" customHeight="1">
      <c r="B620" s="160"/>
      <c r="C620" s="161"/>
      <c r="D620" s="162" t="s">
        <v>156</v>
      </c>
      <c r="E620" s="161"/>
      <c r="F620" s="163" t="s">
        <v>515</v>
      </c>
      <c r="G620" s="161"/>
      <c r="H620" s="164">
        <v>0.023</v>
      </c>
      <c r="J620" s="161"/>
      <c r="K620" s="161"/>
      <c r="L620" s="165"/>
      <c r="M620" s="166"/>
      <c r="N620" s="161"/>
      <c r="O620" s="161"/>
      <c r="P620" s="161"/>
      <c r="Q620" s="161"/>
      <c r="R620" s="161"/>
      <c r="S620" s="161"/>
      <c r="T620" s="167"/>
      <c r="AT620" s="168" t="s">
        <v>156</v>
      </c>
      <c r="AU620" s="168" t="s">
        <v>86</v>
      </c>
      <c r="AV620" s="168" t="s">
        <v>86</v>
      </c>
      <c r="AW620" s="168" t="s">
        <v>100</v>
      </c>
      <c r="AX620" s="168" t="s">
        <v>78</v>
      </c>
      <c r="AY620" s="168" t="s">
        <v>144</v>
      </c>
    </row>
    <row r="621" spans="2:65" s="6" customFormat="1" ht="15.75" customHeight="1">
      <c r="B621" s="24"/>
      <c r="C621" s="146" t="s">
        <v>662</v>
      </c>
      <c r="D621" s="146" t="s">
        <v>147</v>
      </c>
      <c r="E621" s="147" t="s">
        <v>663</v>
      </c>
      <c r="F621" s="148" t="s">
        <v>664</v>
      </c>
      <c r="G621" s="149" t="s">
        <v>164</v>
      </c>
      <c r="H621" s="150">
        <v>15.565</v>
      </c>
      <c r="I621" s="151"/>
      <c r="J621" s="152">
        <f>ROUND($I$621*$H$621,2)</f>
        <v>0</v>
      </c>
      <c r="K621" s="148" t="s">
        <v>151</v>
      </c>
      <c r="L621" s="44"/>
      <c r="M621" s="153"/>
      <c r="N621" s="154" t="s">
        <v>49</v>
      </c>
      <c r="O621" s="25"/>
      <c r="P621" s="155">
        <f>$O$621*$H$621</f>
        <v>0</v>
      </c>
      <c r="Q621" s="155">
        <v>0</v>
      </c>
      <c r="R621" s="155">
        <f>$Q$621*$H$621</f>
        <v>0</v>
      </c>
      <c r="S621" s="155">
        <v>1.4</v>
      </c>
      <c r="T621" s="156">
        <f>$S$621*$H$621</f>
        <v>21.790999999999997</v>
      </c>
      <c r="AR621" s="90" t="s">
        <v>152</v>
      </c>
      <c r="AT621" s="90" t="s">
        <v>147</v>
      </c>
      <c r="AU621" s="90" t="s">
        <v>86</v>
      </c>
      <c r="AY621" s="6" t="s">
        <v>144</v>
      </c>
      <c r="BE621" s="157">
        <f>IF($N$621="základní",$J$621,0)</f>
        <v>0</v>
      </c>
      <c r="BF621" s="157">
        <f>IF($N$621="snížená",$J$621,0)</f>
        <v>0</v>
      </c>
      <c r="BG621" s="157">
        <f>IF($N$621="zákl. přenesená",$J$621,0)</f>
        <v>0</v>
      </c>
      <c r="BH621" s="157">
        <f>IF($N$621="sníž. přenesená",$J$621,0)</f>
        <v>0</v>
      </c>
      <c r="BI621" s="157">
        <f>IF($N$621="nulová",$J$621,0)</f>
        <v>0</v>
      </c>
      <c r="BJ621" s="90" t="s">
        <v>22</v>
      </c>
      <c r="BK621" s="157">
        <f>ROUND($I$621*$H$621,2)</f>
        <v>0</v>
      </c>
      <c r="BL621" s="90" t="s">
        <v>152</v>
      </c>
      <c r="BM621" s="90" t="s">
        <v>665</v>
      </c>
    </row>
    <row r="622" spans="2:47" s="6" customFormat="1" ht="16.5" customHeight="1">
      <c r="B622" s="24"/>
      <c r="C622" s="25"/>
      <c r="D622" s="158" t="s">
        <v>154</v>
      </c>
      <c r="E622" s="25"/>
      <c r="F622" s="159" t="s">
        <v>666</v>
      </c>
      <c r="G622" s="25"/>
      <c r="H622" s="25"/>
      <c r="J622" s="25"/>
      <c r="K622" s="25"/>
      <c r="L622" s="44"/>
      <c r="M622" s="57"/>
      <c r="N622" s="25"/>
      <c r="O622" s="25"/>
      <c r="P622" s="25"/>
      <c r="Q622" s="25"/>
      <c r="R622" s="25"/>
      <c r="S622" s="25"/>
      <c r="T622" s="58"/>
      <c r="AT622" s="6" t="s">
        <v>154</v>
      </c>
      <c r="AU622" s="6" t="s">
        <v>86</v>
      </c>
    </row>
    <row r="623" spans="2:51" s="6" customFormat="1" ht="15.75" customHeight="1">
      <c r="B623" s="169"/>
      <c r="C623" s="170"/>
      <c r="D623" s="162" t="s">
        <v>156</v>
      </c>
      <c r="E623" s="170"/>
      <c r="F623" s="171" t="s">
        <v>174</v>
      </c>
      <c r="G623" s="170"/>
      <c r="H623" s="170"/>
      <c r="J623" s="170"/>
      <c r="K623" s="170"/>
      <c r="L623" s="172"/>
      <c r="M623" s="173"/>
      <c r="N623" s="170"/>
      <c r="O623" s="170"/>
      <c r="P623" s="170"/>
      <c r="Q623" s="170"/>
      <c r="R623" s="170"/>
      <c r="S623" s="170"/>
      <c r="T623" s="174"/>
      <c r="AT623" s="175" t="s">
        <v>156</v>
      </c>
      <c r="AU623" s="175" t="s">
        <v>86</v>
      </c>
      <c r="AV623" s="175" t="s">
        <v>22</v>
      </c>
      <c r="AW623" s="175" t="s">
        <v>100</v>
      </c>
      <c r="AX623" s="175" t="s">
        <v>78</v>
      </c>
      <c r="AY623" s="175" t="s">
        <v>144</v>
      </c>
    </row>
    <row r="624" spans="2:51" s="6" customFormat="1" ht="15.75" customHeight="1">
      <c r="B624" s="160"/>
      <c r="C624" s="161"/>
      <c r="D624" s="162" t="s">
        <v>156</v>
      </c>
      <c r="E624" s="161"/>
      <c r="F624" s="163" t="s">
        <v>517</v>
      </c>
      <c r="G624" s="161"/>
      <c r="H624" s="164">
        <v>4.057</v>
      </c>
      <c r="J624" s="161"/>
      <c r="K624" s="161"/>
      <c r="L624" s="165"/>
      <c r="M624" s="166"/>
      <c r="N624" s="161"/>
      <c r="O624" s="161"/>
      <c r="P624" s="161"/>
      <c r="Q624" s="161"/>
      <c r="R624" s="161"/>
      <c r="S624" s="161"/>
      <c r="T624" s="167"/>
      <c r="AT624" s="168" t="s">
        <v>156</v>
      </c>
      <c r="AU624" s="168" t="s">
        <v>86</v>
      </c>
      <c r="AV624" s="168" t="s">
        <v>86</v>
      </c>
      <c r="AW624" s="168" t="s">
        <v>100</v>
      </c>
      <c r="AX624" s="168" t="s">
        <v>78</v>
      </c>
      <c r="AY624" s="168" t="s">
        <v>144</v>
      </c>
    </row>
    <row r="625" spans="2:51" s="6" customFormat="1" ht="15.75" customHeight="1">
      <c r="B625" s="160"/>
      <c r="C625" s="161"/>
      <c r="D625" s="162" t="s">
        <v>156</v>
      </c>
      <c r="E625" s="161"/>
      <c r="F625" s="163" t="s">
        <v>518</v>
      </c>
      <c r="G625" s="161"/>
      <c r="H625" s="164">
        <v>2.16</v>
      </c>
      <c r="J625" s="161"/>
      <c r="K625" s="161"/>
      <c r="L625" s="165"/>
      <c r="M625" s="166"/>
      <c r="N625" s="161"/>
      <c r="O625" s="161"/>
      <c r="P625" s="161"/>
      <c r="Q625" s="161"/>
      <c r="R625" s="161"/>
      <c r="S625" s="161"/>
      <c r="T625" s="167"/>
      <c r="AT625" s="168" t="s">
        <v>156</v>
      </c>
      <c r="AU625" s="168" t="s">
        <v>86</v>
      </c>
      <c r="AV625" s="168" t="s">
        <v>86</v>
      </c>
      <c r="AW625" s="168" t="s">
        <v>100</v>
      </c>
      <c r="AX625" s="168" t="s">
        <v>78</v>
      </c>
      <c r="AY625" s="168" t="s">
        <v>144</v>
      </c>
    </row>
    <row r="626" spans="2:51" s="6" customFormat="1" ht="15.75" customHeight="1">
      <c r="B626" s="169"/>
      <c r="C626" s="170"/>
      <c r="D626" s="162" t="s">
        <v>156</v>
      </c>
      <c r="E626" s="170"/>
      <c r="F626" s="171" t="s">
        <v>176</v>
      </c>
      <c r="G626" s="170"/>
      <c r="H626" s="170"/>
      <c r="J626" s="170"/>
      <c r="K626" s="170"/>
      <c r="L626" s="172"/>
      <c r="M626" s="173"/>
      <c r="N626" s="170"/>
      <c r="O626" s="170"/>
      <c r="P626" s="170"/>
      <c r="Q626" s="170"/>
      <c r="R626" s="170"/>
      <c r="S626" s="170"/>
      <c r="T626" s="174"/>
      <c r="AT626" s="175" t="s">
        <v>156</v>
      </c>
      <c r="AU626" s="175" t="s">
        <v>86</v>
      </c>
      <c r="AV626" s="175" t="s">
        <v>22</v>
      </c>
      <c r="AW626" s="175" t="s">
        <v>100</v>
      </c>
      <c r="AX626" s="175" t="s">
        <v>78</v>
      </c>
      <c r="AY626" s="175" t="s">
        <v>144</v>
      </c>
    </row>
    <row r="627" spans="2:51" s="6" customFormat="1" ht="15.75" customHeight="1">
      <c r="B627" s="160"/>
      <c r="C627" s="161"/>
      <c r="D627" s="162" t="s">
        <v>156</v>
      </c>
      <c r="E627" s="161"/>
      <c r="F627" s="163" t="s">
        <v>519</v>
      </c>
      <c r="G627" s="161"/>
      <c r="H627" s="164">
        <v>4.674</v>
      </c>
      <c r="J627" s="161"/>
      <c r="K627" s="161"/>
      <c r="L627" s="165"/>
      <c r="M627" s="166"/>
      <c r="N627" s="161"/>
      <c r="O627" s="161"/>
      <c r="P627" s="161"/>
      <c r="Q627" s="161"/>
      <c r="R627" s="161"/>
      <c r="S627" s="161"/>
      <c r="T627" s="167"/>
      <c r="AT627" s="168" t="s">
        <v>156</v>
      </c>
      <c r="AU627" s="168" t="s">
        <v>86</v>
      </c>
      <c r="AV627" s="168" t="s">
        <v>86</v>
      </c>
      <c r="AW627" s="168" t="s">
        <v>100</v>
      </c>
      <c r="AX627" s="168" t="s">
        <v>78</v>
      </c>
      <c r="AY627" s="168" t="s">
        <v>144</v>
      </c>
    </row>
    <row r="628" spans="2:51" s="6" customFormat="1" ht="15.75" customHeight="1">
      <c r="B628" s="169"/>
      <c r="C628" s="170"/>
      <c r="D628" s="162" t="s">
        <v>156</v>
      </c>
      <c r="E628" s="170"/>
      <c r="F628" s="171" t="s">
        <v>178</v>
      </c>
      <c r="G628" s="170"/>
      <c r="H628" s="170"/>
      <c r="J628" s="170"/>
      <c r="K628" s="170"/>
      <c r="L628" s="172"/>
      <c r="M628" s="173"/>
      <c r="N628" s="170"/>
      <c r="O628" s="170"/>
      <c r="P628" s="170"/>
      <c r="Q628" s="170"/>
      <c r="R628" s="170"/>
      <c r="S628" s="170"/>
      <c r="T628" s="174"/>
      <c r="AT628" s="175" t="s">
        <v>156</v>
      </c>
      <c r="AU628" s="175" t="s">
        <v>86</v>
      </c>
      <c r="AV628" s="175" t="s">
        <v>22</v>
      </c>
      <c r="AW628" s="175" t="s">
        <v>100</v>
      </c>
      <c r="AX628" s="175" t="s">
        <v>78</v>
      </c>
      <c r="AY628" s="175" t="s">
        <v>144</v>
      </c>
    </row>
    <row r="629" spans="2:51" s="6" customFormat="1" ht="15.75" customHeight="1">
      <c r="B629" s="160"/>
      <c r="C629" s="161"/>
      <c r="D629" s="162" t="s">
        <v>156</v>
      </c>
      <c r="E629" s="161"/>
      <c r="F629" s="163" t="s">
        <v>520</v>
      </c>
      <c r="G629" s="161"/>
      <c r="H629" s="164">
        <v>4.674</v>
      </c>
      <c r="J629" s="161"/>
      <c r="K629" s="161"/>
      <c r="L629" s="165"/>
      <c r="M629" s="166"/>
      <c r="N629" s="161"/>
      <c r="O629" s="161"/>
      <c r="P629" s="161"/>
      <c r="Q629" s="161"/>
      <c r="R629" s="161"/>
      <c r="S629" s="161"/>
      <c r="T629" s="167"/>
      <c r="AT629" s="168" t="s">
        <v>156</v>
      </c>
      <c r="AU629" s="168" t="s">
        <v>86</v>
      </c>
      <c r="AV629" s="168" t="s">
        <v>86</v>
      </c>
      <c r="AW629" s="168" t="s">
        <v>100</v>
      </c>
      <c r="AX629" s="168" t="s">
        <v>78</v>
      </c>
      <c r="AY629" s="168" t="s">
        <v>144</v>
      </c>
    </row>
    <row r="630" spans="2:65" s="6" customFormat="1" ht="15.75" customHeight="1">
      <c r="B630" s="24"/>
      <c r="C630" s="146" t="s">
        <v>667</v>
      </c>
      <c r="D630" s="146" t="s">
        <v>147</v>
      </c>
      <c r="E630" s="147" t="s">
        <v>668</v>
      </c>
      <c r="F630" s="148" t="s">
        <v>669</v>
      </c>
      <c r="G630" s="149" t="s">
        <v>185</v>
      </c>
      <c r="H630" s="150">
        <v>38.4</v>
      </c>
      <c r="I630" s="151"/>
      <c r="J630" s="152">
        <f>ROUND($I$630*$H$630,2)</f>
        <v>0</v>
      </c>
      <c r="K630" s="148" t="s">
        <v>151</v>
      </c>
      <c r="L630" s="44"/>
      <c r="M630" s="153"/>
      <c r="N630" s="154" t="s">
        <v>49</v>
      </c>
      <c r="O630" s="25"/>
      <c r="P630" s="155">
        <f>$O$630*$H$630</f>
        <v>0</v>
      </c>
      <c r="Q630" s="155">
        <v>0</v>
      </c>
      <c r="R630" s="155">
        <f>$Q$630*$H$630</f>
        <v>0</v>
      </c>
      <c r="S630" s="155">
        <v>0.041</v>
      </c>
      <c r="T630" s="156">
        <f>$S$630*$H$630</f>
        <v>1.5744</v>
      </c>
      <c r="AR630" s="90" t="s">
        <v>152</v>
      </c>
      <c r="AT630" s="90" t="s">
        <v>147</v>
      </c>
      <c r="AU630" s="90" t="s">
        <v>86</v>
      </c>
      <c r="AY630" s="6" t="s">
        <v>144</v>
      </c>
      <c r="BE630" s="157">
        <f>IF($N$630="základní",$J$630,0)</f>
        <v>0</v>
      </c>
      <c r="BF630" s="157">
        <f>IF($N$630="snížená",$J$630,0)</f>
        <v>0</v>
      </c>
      <c r="BG630" s="157">
        <f>IF($N$630="zákl. přenesená",$J$630,0)</f>
        <v>0</v>
      </c>
      <c r="BH630" s="157">
        <f>IF($N$630="sníž. přenesená",$J$630,0)</f>
        <v>0</v>
      </c>
      <c r="BI630" s="157">
        <f>IF($N$630="nulová",$J$630,0)</f>
        <v>0</v>
      </c>
      <c r="BJ630" s="90" t="s">
        <v>22</v>
      </c>
      <c r="BK630" s="157">
        <f>ROUND($I$630*$H$630,2)</f>
        <v>0</v>
      </c>
      <c r="BL630" s="90" t="s">
        <v>152</v>
      </c>
      <c r="BM630" s="90" t="s">
        <v>670</v>
      </c>
    </row>
    <row r="631" spans="2:47" s="6" customFormat="1" ht="27" customHeight="1">
      <c r="B631" s="24"/>
      <c r="C631" s="25"/>
      <c r="D631" s="158" t="s">
        <v>154</v>
      </c>
      <c r="E631" s="25"/>
      <c r="F631" s="159" t="s">
        <v>671</v>
      </c>
      <c r="G631" s="25"/>
      <c r="H631" s="25"/>
      <c r="J631" s="25"/>
      <c r="K631" s="25"/>
      <c r="L631" s="44"/>
      <c r="M631" s="57"/>
      <c r="N631" s="25"/>
      <c r="O631" s="25"/>
      <c r="P631" s="25"/>
      <c r="Q631" s="25"/>
      <c r="R631" s="25"/>
      <c r="S631" s="25"/>
      <c r="T631" s="58"/>
      <c r="AT631" s="6" t="s">
        <v>154</v>
      </c>
      <c r="AU631" s="6" t="s">
        <v>86</v>
      </c>
    </row>
    <row r="632" spans="2:51" s="6" customFormat="1" ht="15.75" customHeight="1">
      <c r="B632" s="169"/>
      <c r="C632" s="170"/>
      <c r="D632" s="162" t="s">
        <v>156</v>
      </c>
      <c r="E632" s="170"/>
      <c r="F632" s="171" t="s">
        <v>174</v>
      </c>
      <c r="G632" s="170"/>
      <c r="H632" s="170"/>
      <c r="J632" s="170"/>
      <c r="K632" s="170"/>
      <c r="L632" s="172"/>
      <c r="M632" s="173"/>
      <c r="N632" s="170"/>
      <c r="O632" s="170"/>
      <c r="P632" s="170"/>
      <c r="Q632" s="170"/>
      <c r="R632" s="170"/>
      <c r="S632" s="170"/>
      <c r="T632" s="174"/>
      <c r="AT632" s="175" t="s">
        <v>156</v>
      </c>
      <c r="AU632" s="175" t="s">
        <v>86</v>
      </c>
      <c r="AV632" s="175" t="s">
        <v>22</v>
      </c>
      <c r="AW632" s="175" t="s">
        <v>100</v>
      </c>
      <c r="AX632" s="175" t="s">
        <v>78</v>
      </c>
      <c r="AY632" s="175" t="s">
        <v>144</v>
      </c>
    </row>
    <row r="633" spans="2:51" s="6" customFormat="1" ht="15.75" customHeight="1">
      <c r="B633" s="160"/>
      <c r="C633" s="161"/>
      <c r="D633" s="162" t="s">
        <v>156</v>
      </c>
      <c r="E633" s="161"/>
      <c r="F633" s="163" t="s">
        <v>260</v>
      </c>
      <c r="G633" s="161"/>
      <c r="H633" s="164">
        <v>12</v>
      </c>
      <c r="J633" s="161"/>
      <c r="K633" s="161"/>
      <c r="L633" s="165"/>
      <c r="M633" s="166"/>
      <c r="N633" s="161"/>
      <c r="O633" s="161"/>
      <c r="P633" s="161"/>
      <c r="Q633" s="161"/>
      <c r="R633" s="161"/>
      <c r="S633" s="161"/>
      <c r="T633" s="167"/>
      <c r="AT633" s="168" t="s">
        <v>156</v>
      </c>
      <c r="AU633" s="168" t="s">
        <v>86</v>
      </c>
      <c r="AV633" s="168" t="s">
        <v>86</v>
      </c>
      <c r="AW633" s="168" t="s">
        <v>100</v>
      </c>
      <c r="AX633" s="168" t="s">
        <v>78</v>
      </c>
      <c r="AY633" s="168" t="s">
        <v>144</v>
      </c>
    </row>
    <row r="634" spans="2:51" s="6" customFormat="1" ht="15.75" customHeight="1">
      <c r="B634" s="169"/>
      <c r="C634" s="170"/>
      <c r="D634" s="162" t="s">
        <v>156</v>
      </c>
      <c r="E634" s="170"/>
      <c r="F634" s="171" t="s">
        <v>176</v>
      </c>
      <c r="G634" s="170"/>
      <c r="H634" s="170"/>
      <c r="J634" s="170"/>
      <c r="K634" s="170"/>
      <c r="L634" s="172"/>
      <c r="M634" s="173"/>
      <c r="N634" s="170"/>
      <c r="O634" s="170"/>
      <c r="P634" s="170"/>
      <c r="Q634" s="170"/>
      <c r="R634" s="170"/>
      <c r="S634" s="170"/>
      <c r="T634" s="174"/>
      <c r="AT634" s="175" t="s">
        <v>156</v>
      </c>
      <c r="AU634" s="175" t="s">
        <v>86</v>
      </c>
      <c r="AV634" s="175" t="s">
        <v>22</v>
      </c>
      <c r="AW634" s="175" t="s">
        <v>100</v>
      </c>
      <c r="AX634" s="175" t="s">
        <v>78</v>
      </c>
      <c r="AY634" s="175" t="s">
        <v>144</v>
      </c>
    </row>
    <row r="635" spans="2:51" s="6" customFormat="1" ht="15.75" customHeight="1">
      <c r="B635" s="160"/>
      <c r="C635" s="161"/>
      <c r="D635" s="162" t="s">
        <v>156</v>
      </c>
      <c r="E635" s="161"/>
      <c r="F635" s="163" t="s">
        <v>261</v>
      </c>
      <c r="G635" s="161"/>
      <c r="H635" s="164">
        <v>13.2</v>
      </c>
      <c r="J635" s="161"/>
      <c r="K635" s="161"/>
      <c r="L635" s="165"/>
      <c r="M635" s="166"/>
      <c r="N635" s="161"/>
      <c r="O635" s="161"/>
      <c r="P635" s="161"/>
      <c r="Q635" s="161"/>
      <c r="R635" s="161"/>
      <c r="S635" s="161"/>
      <c r="T635" s="167"/>
      <c r="AT635" s="168" t="s">
        <v>156</v>
      </c>
      <c r="AU635" s="168" t="s">
        <v>86</v>
      </c>
      <c r="AV635" s="168" t="s">
        <v>86</v>
      </c>
      <c r="AW635" s="168" t="s">
        <v>100</v>
      </c>
      <c r="AX635" s="168" t="s">
        <v>78</v>
      </c>
      <c r="AY635" s="168" t="s">
        <v>144</v>
      </c>
    </row>
    <row r="636" spans="2:51" s="6" customFormat="1" ht="15.75" customHeight="1">
      <c r="B636" s="169"/>
      <c r="C636" s="170"/>
      <c r="D636" s="162" t="s">
        <v>156</v>
      </c>
      <c r="E636" s="170"/>
      <c r="F636" s="171" t="s">
        <v>178</v>
      </c>
      <c r="G636" s="170"/>
      <c r="H636" s="170"/>
      <c r="J636" s="170"/>
      <c r="K636" s="170"/>
      <c r="L636" s="172"/>
      <c r="M636" s="173"/>
      <c r="N636" s="170"/>
      <c r="O636" s="170"/>
      <c r="P636" s="170"/>
      <c r="Q636" s="170"/>
      <c r="R636" s="170"/>
      <c r="S636" s="170"/>
      <c r="T636" s="174"/>
      <c r="AT636" s="175" t="s">
        <v>156</v>
      </c>
      <c r="AU636" s="175" t="s">
        <v>86</v>
      </c>
      <c r="AV636" s="175" t="s">
        <v>22</v>
      </c>
      <c r="AW636" s="175" t="s">
        <v>100</v>
      </c>
      <c r="AX636" s="175" t="s">
        <v>78</v>
      </c>
      <c r="AY636" s="175" t="s">
        <v>144</v>
      </c>
    </row>
    <row r="637" spans="2:51" s="6" customFormat="1" ht="15.75" customHeight="1">
      <c r="B637" s="160"/>
      <c r="C637" s="161"/>
      <c r="D637" s="162" t="s">
        <v>156</v>
      </c>
      <c r="E637" s="161"/>
      <c r="F637" s="163" t="s">
        <v>261</v>
      </c>
      <c r="G637" s="161"/>
      <c r="H637" s="164">
        <v>13.2</v>
      </c>
      <c r="J637" s="161"/>
      <c r="K637" s="161"/>
      <c r="L637" s="165"/>
      <c r="M637" s="166"/>
      <c r="N637" s="161"/>
      <c r="O637" s="161"/>
      <c r="P637" s="161"/>
      <c r="Q637" s="161"/>
      <c r="R637" s="161"/>
      <c r="S637" s="161"/>
      <c r="T637" s="167"/>
      <c r="AT637" s="168" t="s">
        <v>156</v>
      </c>
      <c r="AU637" s="168" t="s">
        <v>86</v>
      </c>
      <c r="AV637" s="168" t="s">
        <v>86</v>
      </c>
      <c r="AW637" s="168" t="s">
        <v>100</v>
      </c>
      <c r="AX637" s="168" t="s">
        <v>78</v>
      </c>
      <c r="AY637" s="168" t="s">
        <v>144</v>
      </c>
    </row>
    <row r="638" spans="2:65" s="6" customFormat="1" ht="15.75" customHeight="1">
      <c r="B638" s="24"/>
      <c r="C638" s="146" t="s">
        <v>301</v>
      </c>
      <c r="D638" s="146" t="s">
        <v>147</v>
      </c>
      <c r="E638" s="147" t="s">
        <v>672</v>
      </c>
      <c r="F638" s="148" t="s">
        <v>673</v>
      </c>
      <c r="G638" s="149" t="s">
        <v>150</v>
      </c>
      <c r="H638" s="150">
        <v>61</v>
      </c>
      <c r="I638" s="151"/>
      <c r="J638" s="152">
        <f>ROUND($I$638*$H$638,2)</f>
        <v>0</v>
      </c>
      <c r="K638" s="148" t="s">
        <v>151</v>
      </c>
      <c r="L638" s="44"/>
      <c r="M638" s="153"/>
      <c r="N638" s="154" t="s">
        <v>49</v>
      </c>
      <c r="O638" s="25"/>
      <c r="P638" s="155">
        <f>$O$638*$H$638</f>
        <v>0</v>
      </c>
      <c r="Q638" s="155">
        <v>0</v>
      </c>
      <c r="R638" s="155">
        <f>$Q$638*$H$638</f>
        <v>0</v>
      </c>
      <c r="S638" s="155">
        <v>0.024</v>
      </c>
      <c r="T638" s="156">
        <f>$S$638*$H$638</f>
        <v>1.464</v>
      </c>
      <c r="AR638" s="90" t="s">
        <v>152</v>
      </c>
      <c r="AT638" s="90" t="s">
        <v>147</v>
      </c>
      <c r="AU638" s="90" t="s">
        <v>86</v>
      </c>
      <c r="AY638" s="6" t="s">
        <v>144</v>
      </c>
      <c r="BE638" s="157">
        <f>IF($N$638="základní",$J$638,0)</f>
        <v>0</v>
      </c>
      <c r="BF638" s="157">
        <f>IF($N$638="snížená",$J$638,0)</f>
        <v>0</v>
      </c>
      <c r="BG638" s="157">
        <f>IF($N$638="zákl. přenesená",$J$638,0)</f>
        <v>0</v>
      </c>
      <c r="BH638" s="157">
        <f>IF($N$638="sníž. přenesená",$J$638,0)</f>
        <v>0</v>
      </c>
      <c r="BI638" s="157">
        <f>IF($N$638="nulová",$J$638,0)</f>
        <v>0</v>
      </c>
      <c r="BJ638" s="90" t="s">
        <v>22</v>
      </c>
      <c r="BK638" s="157">
        <f>ROUND($I$638*$H$638,2)</f>
        <v>0</v>
      </c>
      <c r="BL638" s="90" t="s">
        <v>152</v>
      </c>
      <c r="BM638" s="90" t="s">
        <v>674</v>
      </c>
    </row>
    <row r="639" spans="2:47" s="6" customFormat="1" ht="27" customHeight="1">
      <c r="B639" s="24"/>
      <c r="C639" s="25"/>
      <c r="D639" s="158" t="s">
        <v>154</v>
      </c>
      <c r="E639" s="25"/>
      <c r="F639" s="159" t="s">
        <v>675</v>
      </c>
      <c r="G639" s="25"/>
      <c r="H639" s="25"/>
      <c r="J639" s="25"/>
      <c r="K639" s="25"/>
      <c r="L639" s="44"/>
      <c r="M639" s="57"/>
      <c r="N639" s="25"/>
      <c r="O639" s="25"/>
      <c r="P639" s="25"/>
      <c r="Q639" s="25"/>
      <c r="R639" s="25"/>
      <c r="S639" s="25"/>
      <c r="T639" s="58"/>
      <c r="AT639" s="6" t="s">
        <v>154</v>
      </c>
      <c r="AU639" s="6" t="s">
        <v>86</v>
      </c>
    </row>
    <row r="640" spans="2:51" s="6" customFormat="1" ht="15.75" customHeight="1">
      <c r="B640" s="160"/>
      <c r="C640" s="161"/>
      <c r="D640" s="162" t="s">
        <v>156</v>
      </c>
      <c r="E640" s="161"/>
      <c r="F640" s="163" t="s">
        <v>676</v>
      </c>
      <c r="G640" s="161"/>
      <c r="H640" s="164">
        <v>25</v>
      </c>
      <c r="J640" s="161"/>
      <c r="K640" s="161"/>
      <c r="L640" s="165"/>
      <c r="M640" s="166"/>
      <c r="N640" s="161"/>
      <c r="O640" s="161"/>
      <c r="P640" s="161"/>
      <c r="Q640" s="161"/>
      <c r="R640" s="161"/>
      <c r="S640" s="161"/>
      <c r="T640" s="167"/>
      <c r="AT640" s="168" t="s">
        <v>156</v>
      </c>
      <c r="AU640" s="168" t="s">
        <v>86</v>
      </c>
      <c r="AV640" s="168" t="s">
        <v>86</v>
      </c>
      <c r="AW640" s="168" t="s">
        <v>100</v>
      </c>
      <c r="AX640" s="168" t="s">
        <v>78</v>
      </c>
      <c r="AY640" s="168" t="s">
        <v>144</v>
      </c>
    </row>
    <row r="641" spans="2:51" s="6" customFormat="1" ht="15.75" customHeight="1">
      <c r="B641" s="160"/>
      <c r="C641" s="161"/>
      <c r="D641" s="162" t="s">
        <v>156</v>
      </c>
      <c r="E641" s="161"/>
      <c r="F641" s="163" t="s">
        <v>677</v>
      </c>
      <c r="G641" s="161"/>
      <c r="H641" s="164">
        <v>18</v>
      </c>
      <c r="J641" s="161"/>
      <c r="K641" s="161"/>
      <c r="L641" s="165"/>
      <c r="M641" s="166"/>
      <c r="N641" s="161"/>
      <c r="O641" s="161"/>
      <c r="P641" s="161"/>
      <c r="Q641" s="161"/>
      <c r="R641" s="161"/>
      <c r="S641" s="161"/>
      <c r="T641" s="167"/>
      <c r="AT641" s="168" t="s">
        <v>156</v>
      </c>
      <c r="AU641" s="168" t="s">
        <v>86</v>
      </c>
      <c r="AV641" s="168" t="s">
        <v>86</v>
      </c>
      <c r="AW641" s="168" t="s">
        <v>100</v>
      </c>
      <c r="AX641" s="168" t="s">
        <v>78</v>
      </c>
      <c r="AY641" s="168" t="s">
        <v>144</v>
      </c>
    </row>
    <row r="642" spans="2:51" s="6" customFormat="1" ht="15.75" customHeight="1">
      <c r="B642" s="160"/>
      <c r="C642" s="161"/>
      <c r="D642" s="162" t="s">
        <v>156</v>
      </c>
      <c r="E642" s="161"/>
      <c r="F642" s="163" t="s">
        <v>678</v>
      </c>
      <c r="G642" s="161"/>
      <c r="H642" s="164">
        <v>18</v>
      </c>
      <c r="J642" s="161"/>
      <c r="K642" s="161"/>
      <c r="L642" s="165"/>
      <c r="M642" s="166"/>
      <c r="N642" s="161"/>
      <c r="O642" s="161"/>
      <c r="P642" s="161"/>
      <c r="Q642" s="161"/>
      <c r="R642" s="161"/>
      <c r="S642" s="161"/>
      <c r="T642" s="167"/>
      <c r="AT642" s="168" t="s">
        <v>156</v>
      </c>
      <c r="AU642" s="168" t="s">
        <v>86</v>
      </c>
      <c r="AV642" s="168" t="s">
        <v>86</v>
      </c>
      <c r="AW642" s="168" t="s">
        <v>100</v>
      </c>
      <c r="AX642" s="168" t="s">
        <v>78</v>
      </c>
      <c r="AY642" s="168" t="s">
        <v>144</v>
      </c>
    </row>
    <row r="643" spans="2:65" s="6" customFormat="1" ht="15.75" customHeight="1">
      <c r="B643" s="24"/>
      <c r="C643" s="146" t="s">
        <v>679</v>
      </c>
      <c r="D643" s="146" t="s">
        <v>147</v>
      </c>
      <c r="E643" s="147" t="s">
        <v>680</v>
      </c>
      <c r="F643" s="148" t="s">
        <v>681</v>
      </c>
      <c r="G643" s="149" t="s">
        <v>150</v>
      </c>
      <c r="H643" s="150">
        <v>4</v>
      </c>
      <c r="I643" s="151"/>
      <c r="J643" s="152">
        <f>ROUND($I$643*$H$643,2)</f>
        <v>0</v>
      </c>
      <c r="K643" s="148" t="s">
        <v>151</v>
      </c>
      <c r="L643" s="44"/>
      <c r="M643" s="153"/>
      <c r="N643" s="154" t="s">
        <v>49</v>
      </c>
      <c r="O643" s="25"/>
      <c r="P643" s="155">
        <f>$O$643*$H$643</f>
        <v>0</v>
      </c>
      <c r="Q643" s="155">
        <v>0</v>
      </c>
      <c r="R643" s="155">
        <f>$Q$643*$H$643</f>
        <v>0</v>
      </c>
      <c r="S643" s="155">
        <v>0.028</v>
      </c>
      <c r="T643" s="156">
        <f>$S$643*$H$643</f>
        <v>0.112</v>
      </c>
      <c r="AR643" s="90" t="s">
        <v>152</v>
      </c>
      <c r="AT643" s="90" t="s">
        <v>147</v>
      </c>
      <c r="AU643" s="90" t="s">
        <v>86</v>
      </c>
      <c r="AY643" s="6" t="s">
        <v>144</v>
      </c>
      <c r="BE643" s="157">
        <f>IF($N$643="základní",$J$643,0)</f>
        <v>0</v>
      </c>
      <c r="BF643" s="157">
        <f>IF($N$643="snížená",$J$643,0)</f>
        <v>0</v>
      </c>
      <c r="BG643" s="157">
        <f>IF($N$643="zákl. přenesená",$J$643,0)</f>
        <v>0</v>
      </c>
      <c r="BH643" s="157">
        <f>IF($N$643="sníž. přenesená",$J$643,0)</f>
        <v>0</v>
      </c>
      <c r="BI643" s="157">
        <f>IF($N$643="nulová",$J$643,0)</f>
        <v>0</v>
      </c>
      <c r="BJ643" s="90" t="s">
        <v>22</v>
      </c>
      <c r="BK643" s="157">
        <f>ROUND($I$643*$H$643,2)</f>
        <v>0</v>
      </c>
      <c r="BL643" s="90" t="s">
        <v>152</v>
      </c>
      <c r="BM643" s="90" t="s">
        <v>682</v>
      </c>
    </row>
    <row r="644" spans="2:47" s="6" customFormat="1" ht="27" customHeight="1">
      <c r="B644" s="24"/>
      <c r="C644" s="25"/>
      <c r="D644" s="158" t="s">
        <v>154</v>
      </c>
      <c r="E644" s="25"/>
      <c r="F644" s="159" t="s">
        <v>683</v>
      </c>
      <c r="G644" s="25"/>
      <c r="H644" s="25"/>
      <c r="J644" s="25"/>
      <c r="K644" s="25"/>
      <c r="L644" s="44"/>
      <c r="M644" s="57"/>
      <c r="N644" s="25"/>
      <c r="O644" s="25"/>
      <c r="P644" s="25"/>
      <c r="Q644" s="25"/>
      <c r="R644" s="25"/>
      <c r="S644" s="25"/>
      <c r="T644" s="58"/>
      <c r="AT644" s="6" t="s">
        <v>154</v>
      </c>
      <c r="AU644" s="6" t="s">
        <v>86</v>
      </c>
    </row>
    <row r="645" spans="2:65" s="6" customFormat="1" ht="15.75" customHeight="1">
      <c r="B645" s="24"/>
      <c r="C645" s="146" t="s">
        <v>684</v>
      </c>
      <c r="D645" s="146" t="s">
        <v>147</v>
      </c>
      <c r="E645" s="147" t="s">
        <v>685</v>
      </c>
      <c r="F645" s="148" t="s">
        <v>686</v>
      </c>
      <c r="G645" s="149" t="s">
        <v>185</v>
      </c>
      <c r="H645" s="150">
        <v>94.2</v>
      </c>
      <c r="I645" s="151"/>
      <c r="J645" s="152">
        <f>ROUND($I$645*$H$645,2)</f>
        <v>0</v>
      </c>
      <c r="K645" s="148" t="s">
        <v>151</v>
      </c>
      <c r="L645" s="44"/>
      <c r="M645" s="153"/>
      <c r="N645" s="154" t="s">
        <v>49</v>
      </c>
      <c r="O645" s="25"/>
      <c r="P645" s="155">
        <f>$O$645*$H$645</f>
        <v>0</v>
      </c>
      <c r="Q645" s="155">
        <v>0</v>
      </c>
      <c r="R645" s="155">
        <f>$Q$645*$H$645</f>
        <v>0</v>
      </c>
      <c r="S645" s="155">
        <v>0.088</v>
      </c>
      <c r="T645" s="156">
        <f>$S$645*$H$645</f>
        <v>8.2896</v>
      </c>
      <c r="AR645" s="90" t="s">
        <v>152</v>
      </c>
      <c r="AT645" s="90" t="s">
        <v>147</v>
      </c>
      <c r="AU645" s="90" t="s">
        <v>86</v>
      </c>
      <c r="AY645" s="6" t="s">
        <v>144</v>
      </c>
      <c r="BE645" s="157">
        <f>IF($N$645="základní",$J$645,0)</f>
        <v>0</v>
      </c>
      <c r="BF645" s="157">
        <f>IF($N$645="snížená",$J$645,0)</f>
        <v>0</v>
      </c>
      <c r="BG645" s="157">
        <f>IF($N$645="zákl. přenesená",$J$645,0)</f>
        <v>0</v>
      </c>
      <c r="BH645" s="157">
        <f>IF($N$645="sníž. přenesená",$J$645,0)</f>
        <v>0</v>
      </c>
      <c r="BI645" s="157">
        <f>IF($N$645="nulová",$J$645,0)</f>
        <v>0</v>
      </c>
      <c r="BJ645" s="90" t="s">
        <v>22</v>
      </c>
      <c r="BK645" s="157">
        <f>ROUND($I$645*$H$645,2)</f>
        <v>0</v>
      </c>
      <c r="BL645" s="90" t="s">
        <v>152</v>
      </c>
      <c r="BM645" s="90" t="s">
        <v>687</v>
      </c>
    </row>
    <row r="646" spans="2:47" s="6" customFormat="1" ht="16.5" customHeight="1">
      <c r="B646" s="24"/>
      <c r="C646" s="25"/>
      <c r="D646" s="158" t="s">
        <v>154</v>
      </c>
      <c r="E646" s="25"/>
      <c r="F646" s="159" t="s">
        <v>688</v>
      </c>
      <c r="G646" s="25"/>
      <c r="H646" s="25"/>
      <c r="J646" s="25"/>
      <c r="K646" s="25"/>
      <c r="L646" s="44"/>
      <c r="M646" s="57"/>
      <c r="N646" s="25"/>
      <c r="O646" s="25"/>
      <c r="P646" s="25"/>
      <c r="Q646" s="25"/>
      <c r="R646" s="25"/>
      <c r="S646" s="25"/>
      <c r="T646" s="58"/>
      <c r="AT646" s="6" t="s">
        <v>154</v>
      </c>
      <c r="AU646" s="6" t="s">
        <v>86</v>
      </c>
    </row>
    <row r="647" spans="2:51" s="6" customFormat="1" ht="15.75" customHeight="1">
      <c r="B647" s="169"/>
      <c r="C647" s="170"/>
      <c r="D647" s="162" t="s">
        <v>156</v>
      </c>
      <c r="E647" s="170"/>
      <c r="F647" s="171" t="s">
        <v>174</v>
      </c>
      <c r="G647" s="170"/>
      <c r="H647" s="170"/>
      <c r="J647" s="170"/>
      <c r="K647" s="170"/>
      <c r="L647" s="172"/>
      <c r="M647" s="173"/>
      <c r="N647" s="170"/>
      <c r="O647" s="170"/>
      <c r="P647" s="170"/>
      <c r="Q647" s="170"/>
      <c r="R647" s="170"/>
      <c r="S647" s="170"/>
      <c r="T647" s="174"/>
      <c r="AT647" s="175" t="s">
        <v>156</v>
      </c>
      <c r="AU647" s="175" t="s">
        <v>86</v>
      </c>
      <c r="AV647" s="175" t="s">
        <v>22</v>
      </c>
      <c r="AW647" s="175" t="s">
        <v>100</v>
      </c>
      <c r="AX647" s="175" t="s">
        <v>78</v>
      </c>
      <c r="AY647" s="175" t="s">
        <v>144</v>
      </c>
    </row>
    <row r="648" spans="2:51" s="6" customFormat="1" ht="15.75" customHeight="1">
      <c r="B648" s="160"/>
      <c r="C648" s="161"/>
      <c r="D648" s="162" t="s">
        <v>156</v>
      </c>
      <c r="E648" s="161"/>
      <c r="F648" s="163" t="s">
        <v>689</v>
      </c>
      <c r="G648" s="161"/>
      <c r="H648" s="164">
        <v>16.8</v>
      </c>
      <c r="J648" s="161"/>
      <c r="K648" s="161"/>
      <c r="L648" s="165"/>
      <c r="M648" s="166"/>
      <c r="N648" s="161"/>
      <c r="O648" s="161"/>
      <c r="P648" s="161"/>
      <c r="Q648" s="161"/>
      <c r="R648" s="161"/>
      <c r="S648" s="161"/>
      <c r="T648" s="167"/>
      <c r="AT648" s="168" t="s">
        <v>156</v>
      </c>
      <c r="AU648" s="168" t="s">
        <v>86</v>
      </c>
      <c r="AV648" s="168" t="s">
        <v>86</v>
      </c>
      <c r="AW648" s="168" t="s">
        <v>100</v>
      </c>
      <c r="AX648" s="168" t="s">
        <v>78</v>
      </c>
      <c r="AY648" s="168" t="s">
        <v>144</v>
      </c>
    </row>
    <row r="649" spans="2:51" s="6" customFormat="1" ht="15.75" customHeight="1">
      <c r="B649" s="160"/>
      <c r="C649" s="161"/>
      <c r="D649" s="162" t="s">
        <v>156</v>
      </c>
      <c r="E649" s="161"/>
      <c r="F649" s="163" t="s">
        <v>690</v>
      </c>
      <c r="G649" s="161"/>
      <c r="H649" s="164">
        <v>20.8</v>
      </c>
      <c r="J649" s="161"/>
      <c r="K649" s="161"/>
      <c r="L649" s="165"/>
      <c r="M649" s="166"/>
      <c r="N649" s="161"/>
      <c r="O649" s="161"/>
      <c r="P649" s="161"/>
      <c r="Q649" s="161"/>
      <c r="R649" s="161"/>
      <c r="S649" s="161"/>
      <c r="T649" s="167"/>
      <c r="AT649" s="168" t="s">
        <v>156</v>
      </c>
      <c r="AU649" s="168" t="s">
        <v>86</v>
      </c>
      <c r="AV649" s="168" t="s">
        <v>86</v>
      </c>
      <c r="AW649" s="168" t="s">
        <v>100</v>
      </c>
      <c r="AX649" s="168" t="s">
        <v>78</v>
      </c>
      <c r="AY649" s="168" t="s">
        <v>144</v>
      </c>
    </row>
    <row r="650" spans="2:51" s="6" customFormat="1" ht="15.75" customHeight="1">
      <c r="B650" s="169"/>
      <c r="C650" s="170"/>
      <c r="D650" s="162" t="s">
        <v>156</v>
      </c>
      <c r="E650" s="170"/>
      <c r="F650" s="171" t="s">
        <v>176</v>
      </c>
      <c r="G650" s="170"/>
      <c r="H650" s="170"/>
      <c r="J650" s="170"/>
      <c r="K650" s="170"/>
      <c r="L650" s="172"/>
      <c r="M650" s="173"/>
      <c r="N650" s="170"/>
      <c r="O650" s="170"/>
      <c r="P650" s="170"/>
      <c r="Q650" s="170"/>
      <c r="R650" s="170"/>
      <c r="S650" s="170"/>
      <c r="T650" s="174"/>
      <c r="AT650" s="175" t="s">
        <v>156</v>
      </c>
      <c r="AU650" s="175" t="s">
        <v>86</v>
      </c>
      <c r="AV650" s="175" t="s">
        <v>22</v>
      </c>
      <c r="AW650" s="175" t="s">
        <v>100</v>
      </c>
      <c r="AX650" s="175" t="s">
        <v>78</v>
      </c>
      <c r="AY650" s="175" t="s">
        <v>144</v>
      </c>
    </row>
    <row r="651" spans="2:51" s="6" customFormat="1" ht="15.75" customHeight="1">
      <c r="B651" s="160"/>
      <c r="C651" s="161"/>
      <c r="D651" s="162" t="s">
        <v>156</v>
      </c>
      <c r="E651" s="161"/>
      <c r="F651" s="163" t="s">
        <v>691</v>
      </c>
      <c r="G651" s="161"/>
      <c r="H651" s="164">
        <v>4.2</v>
      </c>
      <c r="J651" s="161"/>
      <c r="K651" s="161"/>
      <c r="L651" s="165"/>
      <c r="M651" s="166"/>
      <c r="N651" s="161"/>
      <c r="O651" s="161"/>
      <c r="P651" s="161"/>
      <c r="Q651" s="161"/>
      <c r="R651" s="161"/>
      <c r="S651" s="161"/>
      <c r="T651" s="167"/>
      <c r="AT651" s="168" t="s">
        <v>156</v>
      </c>
      <c r="AU651" s="168" t="s">
        <v>86</v>
      </c>
      <c r="AV651" s="168" t="s">
        <v>86</v>
      </c>
      <c r="AW651" s="168" t="s">
        <v>100</v>
      </c>
      <c r="AX651" s="168" t="s">
        <v>78</v>
      </c>
      <c r="AY651" s="168" t="s">
        <v>144</v>
      </c>
    </row>
    <row r="652" spans="2:51" s="6" customFormat="1" ht="15.75" customHeight="1">
      <c r="B652" s="160"/>
      <c r="C652" s="161"/>
      <c r="D652" s="162" t="s">
        <v>156</v>
      </c>
      <c r="E652" s="161"/>
      <c r="F652" s="163" t="s">
        <v>692</v>
      </c>
      <c r="G652" s="161"/>
      <c r="H652" s="164">
        <v>24</v>
      </c>
      <c r="J652" s="161"/>
      <c r="K652" s="161"/>
      <c r="L652" s="165"/>
      <c r="M652" s="166"/>
      <c r="N652" s="161"/>
      <c r="O652" s="161"/>
      <c r="P652" s="161"/>
      <c r="Q652" s="161"/>
      <c r="R652" s="161"/>
      <c r="S652" s="161"/>
      <c r="T652" s="167"/>
      <c r="AT652" s="168" t="s">
        <v>156</v>
      </c>
      <c r="AU652" s="168" t="s">
        <v>86</v>
      </c>
      <c r="AV652" s="168" t="s">
        <v>86</v>
      </c>
      <c r="AW652" s="168" t="s">
        <v>100</v>
      </c>
      <c r="AX652" s="168" t="s">
        <v>78</v>
      </c>
      <c r="AY652" s="168" t="s">
        <v>144</v>
      </c>
    </row>
    <row r="653" spans="2:51" s="6" customFormat="1" ht="15.75" customHeight="1">
      <c r="B653" s="169"/>
      <c r="C653" s="170"/>
      <c r="D653" s="162" t="s">
        <v>156</v>
      </c>
      <c r="E653" s="170"/>
      <c r="F653" s="171" t="s">
        <v>178</v>
      </c>
      <c r="G653" s="170"/>
      <c r="H653" s="170"/>
      <c r="J653" s="170"/>
      <c r="K653" s="170"/>
      <c r="L653" s="172"/>
      <c r="M653" s="173"/>
      <c r="N653" s="170"/>
      <c r="O653" s="170"/>
      <c r="P653" s="170"/>
      <c r="Q653" s="170"/>
      <c r="R653" s="170"/>
      <c r="S653" s="170"/>
      <c r="T653" s="174"/>
      <c r="AT653" s="175" t="s">
        <v>156</v>
      </c>
      <c r="AU653" s="175" t="s">
        <v>86</v>
      </c>
      <c r="AV653" s="175" t="s">
        <v>22</v>
      </c>
      <c r="AW653" s="175" t="s">
        <v>100</v>
      </c>
      <c r="AX653" s="175" t="s">
        <v>78</v>
      </c>
      <c r="AY653" s="175" t="s">
        <v>144</v>
      </c>
    </row>
    <row r="654" spans="2:51" s="6" customFormat="1" ht="15.75" customHeight="1">
      <c r="B654" s="160"/>
      <c r="C654" s="161"/>
      <c r="D654" s="162" t="s">
        <v>156</v>
      </c>
      <c r="E654" s="161"/>
      <c r="F654" s="163" t="s">
        <v>693</v>
      </c>
      <c r="G654" s="161"/>
      <c r="H654" s="164">
        <v>2.8</v>
      </c>
      <c r="J654" s="161"/>
      <c r="K654" s="161"/>
      <c r="L654" s="165"/>
      <c r="M654" s="166"/>
      <c r="N654" s="161"/>
      <c r="O654" s="161"/>
      <c r="P654" s="161"/>
      <c r="Q654" s="161"/>
      <c r="R654" s="161"/>
      <c r="S654" s="161"/>
      <c r="T654" s="167"/>
      <c r="AT654" s="168" t="s">
        <v>156</v>
      </c>
      <c r="AU654" s="168" t="s">
        <v>86</v>
      </c>
      <c r="AV654" s="168" t="s">
        <v>86</v>
      </c>
      <c r="AW654" s="168" t="s">
        <v>100</v>
      </c>
      <c r="AX654" s="168" t="s">
        <v>78</v>
      </c>
      <c r="AY654" s="168" t="s">
        <v>144</v>
      </c>
    </row>
    <row r="655" spans="2:51" s="6" customFormat="1" ht="15.75" customHeight="1">
      <c r="B655" s="160"/>
      <c r="C655" s="161"/>
      <c r="D655" s="162" t="s">
        <v>156</v>
      </c>
      <c r="E655" s="161"/>
      <c r="F655" s="163" t="s">
        <v>694</v>
      </c>
      <c r="G655" s="161"/>
      <c r="H655" s="164">
        <v>25.6</v>
      </c>
      <c r="J655" s="161"/>
      <c r="K655" s="161"/>
      <c r="L655" s="165"/>
      <c r="M655" s="166"/>
      <c r="N655" s="161"/>
      <c r="O655" s="161"/>
      <c r="P655" s="161"/>
      <c r="Q655" s="161"/>
      <c r="R655" s="161"/>
      <c r="S655" s="161"/>
      <c r="T655" s="167"/>
      <c r="AT655" s="168" t="s">
        <v>156</v>
      </c>
      <c r="AU655" s="168" t="s">
        <v>86</v>
      </c>
      <c r="AV655" s="168" t="s">
        <v>86</v>
      </c>
      <c r="AW655" s="168" t="s">
        <v>100</v>
      </c>
      <c r="AX655" s="168" t="s">
        <v>78</v>
      </c>
      <c r="AY655" s="168" t="s">
        <v>144</v>
      </c>
    </row>
    <row r="656" spans="2:65" s="6" customFormat="1" ht="15.75" customHeight="1">
      <c r="B656" s="24"/>
      <c r="C656" s="146" t="s">
        <v>695</v>
      </c>
      <c r="D656" s="146" t="s">
        <v>147</v>
      </c>
      <c r="E656" s="147" t="s">
        <v>696</v>
      </c>
      <c r="F656" s="148" t="s">
        <v>697</v>
      </c>
      <c r="G656" s="149" t="s">
        <v>185</v>
      </c>
      <c r="H656" s="150">
        <v>8.063</v>
      </c>
      <c r="I656" s="151"/>
      <c r="J656" s="152">
        <f>ROUND($I$656*$H$656,2)</f>
        <v>0</v>
      </c>
      <c r="K656" s="148" t="s">
        <v>151</v>
      </c>
      <c r="L656" s="44"/>
      <c r="M656" s="153"/>
      <c r="N656" s="154" t="s">
        <v>49</v>
      </c>
      <c r="O656" s="25"/>
      <c r="P656" s="155">
        <f>$O$656*$H$656</f>
        <v>0</v>
      </c>
      <c r="Q656" s="155">
        <v>0</v>
      </c>
      <c r="R656" s="155">
        <f>$Q$656*$H$656</f>
        <v>0</v>
      </c>
      <c r="S656" s="155">
        <v>0.063</v>
      </c>
      <c r="T656" s="156">
        <f>$S$656*$H$656</f>
        <v>0.507969</v>
      </c>
      <c r="AR656" s="90" t="s">
        <v>152</v>
      </c>
      <c r="AT656" s="90" t="s">
        <v>147</v>
      </c>
      <c r="AU656" s="90" t="s">
        <v>86</v>
      </c>
      <c r="AY656" s="6" t="s">
        <v>144</v>
      </c>
      <c r="BE656" s="157">
        <f>IF($N$656="základní",$J$656,0)</f>
        <v>0</v>
      </c>
      <c r="BF656" s="157">
        <f>IF($N$656="snížená",$J$656,0)</f>
        <v>0</v>
      </c>
      <c r="BG656" s="157">
        <f>IF($N$656="zákl. přenesená",$J$656,0)</f>
        <v>0</v>
      </c>
      <c r="BH656" s="157">
        <f>IF($N$656="sníž. přenesená",$J$656,0)</f>
        <v>0</v>
      </c>
      <c r="BI656" s="157">
        <f>IF($N$656="nulová",$J$656,0)</f>
        <v>0</v>
      </c>
      <c r="BJ656" s="90" t="s">
        <v>22</v>
      </c>
      <c r="BK656" s="157">
        <f>ROUND($I$656*$H$656,2)</f>
        <v>0</v>
      </c>
      <c r="BL656" s="90" t="s">
        <v>152</v>
      </c>
      <c r="BM656" s="90" t="s">
        <v>698</v>
      </c>
    </row>
    <row r="657" spans="2:47" s="6" customFormat="1" ht="27" customHeight="1">
      <c r="B657" s="24"/>
      <c r="C657" s="25"/>
      <c r="D657" s="158" t="s">
        <v>154</v>
      </c>
      <c r="E657" s="25"/>
      <c r="F657" s="159" t="s">
        <v>699</v>
      </c>
      <c r="G657" s="25"/>
      <c r="H657" s="25"/>
      <c r="J657" s="25"/>
      <c r="K657" s="25"/>
      <c r="L657" s="44"/>
      <c r="M657" s="57"/>
      <c r="N657" s="25"/>
      <c r="O657" s="25"/>
      <c r="P657" s="25"/>
      <c r="Q657" s="25"/>
      <c r="R657" s="25"/>
      <c r="S657" s="25"/>
      <c r="T657" s="58"/>
      <c r="AT657" s="6" t="s">
        <v>154</v>
      </c>
      <c r="AU657" s="6" t="s">
        <v>86</v>
      </c>
    </row>
    <row r="658" spans="2:51" s="6" customFormat="1" ht="15.75" customHeight="1">
      <c r="B658" s="160"/>
      <c r="C658" s="161"/>
      <c r="D658" s="162" t="s">
        <v>156</v>
      </c>
      <c r="E658" s="161"/>
      <c r="F658" s="163" t="s">
        <v>700</v>
      </c>
      <c r="G658" s="161"/>
      <c r="H658" s="164">
        <v>4.838</v>
      </c>
      <c r="J658" s="161"/>
      <c r="K658" s="161"/>
      <c r="L658" s="165"/>
      <c r="M658" s="166"/>
      <c r="N658" s="161"/>
      <c r="O658" s="161"/>
      <c r="P658" s="161"/>
      <c r="Q658" s="161"/>
      <c r="R658" s="161"/>
      <c r="S658" s="161"/>
      <c r="T658" s="167"/>
      <c r="AT658" s="168" t="s">
        <v>156</v>
      </c>
      <c r="AU658" s="168" t="s">
        <v>86</v>
      </c>
      <c r="AV658" s="168" t="s">
        <v>86</v>
      </c>
      <c r="AW658" s="168" t="s">
        <v>100</v>
      </c>
      <c r="AX658" s="168" t="s">
        <v>78</v>
      </c>
      <c r="AY658" s="168" t="s">
        <v>144</v>
      </c>
    </row>
    <row r="659" spans="2:51" s="6" customFormat="1" ht="15.75" customHeight="1">
      <c r="B659" s="160"/>
      <c r="C659" s="161"/>
      <c r="D659" s="162" t="s">
        <v>156</v>
      </c>
      <c r="E659" s="161"/>
      <c r="F659" s="163" t="s">
        <v>701</v>
      </c>
      <c r="G659" s="161"/>
      <c r="H659" s="164">
        <v>3.225</v>
      </c>
      <c r="J659" s="161"/>
      <c r="K659" s="161"/>
      <c r="L659" s="165"/>
      <c r="M659" s="166"/>
      <c r="N659" s="161"/>
      <c r="O659" s="161"/>
      <c r="P659" s="161"/>
      <c r="Q659" s="161"/>
      <c r="R659" s="161"/>
      <c r="S659" s="161"/>
      <c r="T659" s="167"/>
      <c r="AT659" s="168" t="s">
        <v>156</v>
      </c>
      <c r="AU659" s="168" t="s">
        <v>86</v>
      </c>
      <c r="AV659" s="168" t="s">
        <v>86</v>
      </c>
      <c r="AW659" s="168" t="s">
        <v>100</v>
      </c>
      <c r="AX659" s="168" t="s">
        <v>78</v>
      </c>
      <c r="AY659" s="168" t="s">
        <v>144</v>
      </c>
    </row>
    <row r="660" spans="2:65" s="6" customFormat="1" ht="15.75" customHeight="1">
      <c r="B660" s="24"/>
      <c r="C660" s="146" t="s">
        <v>702</v>
      </c>
      <c r="D660" s="146" t="s">
        <v>147</v>
      </c>
      <c r="E660" s="147" t="s">
        <v>703</v>
      </c>
      <c r="F660" s="148" t="s">
        <v>704</v>
      </c>
      <c r="G660" s="149" t="s">
        <v>185</v>
      </c>
      <c r="H660" s="150">
        <v>16.205</v>
      </c>
      <c r="I660" s="151"/>
      <c r="J660" s="152">
        <f>ROUND($I$660*$H$660,2)</f>
        <v>0</v>
      </c>
      <c r="K660" s="148" t="s">
        <v>151</v>
      </c>
      <c r="L660" s="44"/>
      <c r="M660" s="153"/>
      <c r="N660" s="154" t="s">
        <v>49</v>
      </c>
      <c r="O660" s="25"/>
      <c r="P660" s="155">
        <f>$O$660*$H$660</f>
        <v>0</v>
      </c>
      <c r="Q660" s="155">
        <v>0</v>
      </c>
      <c r="R660" s="155">
        <f>$Q$660*$H$660</f>
        <v>0</v>
      </c>
      <c r="S660" s="155">
        <v>0.187</v>
      </c>
      <c r="T660" s="156">
        <f>$S$660*$H$660</f>
        <v>3.0303349999999996</v>
      </c>
      <c r="AR660" s="90" t="s">
        <v>152</v>
      </c>
      <c r="AT660" s="90" t="s">
        <v>147</v>
      </c>
      <c r="AU660" s="90" t="s">
        <v>86</v>
      </c>
      <c r="AY660" s="6" t="s">
        <v>144</v>
      </c>
      <c r="BE660" s="157">
        <f>IF($N$660="základní",$J$660,0)</f>
        <v>0</v>
      </c>
      <c r="BF660" s="157">
        <f>IF($N$660="snížená",$J$660,0)</f>
        <v>0</v>
      </c>
      <c r="BG660" s="157">
        <f>IF($N$660="zákl. přenesená",$J$660,0)</f>
        <v>0</v>
      </c>
      <c r="BH660" s="157">
        <f>IF($N$660="sníž. přenesená",$J$660,0)</f>
        <v>0</v>
      </c>
      <c r="BI660" s="157">
        <f>IF($N$660="nulová",$J$660,0)</f>
        <v>0</v>
      </c>
      <c r="BJ660" s="90" t="s">
        <v>22</v>
      </c>
      <c r="BK660" s="157">
        <f>ROUND($I$660*$H$660,2)</f>
        <v>0</v>
      </c>
      <c r="BL660" s="90" t="s">
        <v>152</v>
      </c>
      <c r="BM660" s="90" t="s">
        <v>705</v>
      </c>
    </row>
    <row r="661" spans="2:47" s="6" customFormat="1" ht="27" customHeight="1">
      <c r="B661" s="24"/>
      <c r="C661" s="25"/>
      <c r="D661" s="158" t="s">
        <v>154</v>
      </c>
      <c r="E661" s="25"/>
      <c r="F661" s="159" t="s">
        <v>706</v>
      </c>
      <c r="G661" s="25"/>
      <c r="H661" s="25"/>
      <c r="J661" s="25"/>
      <c r="K661" s="25"/>
      <c r="L661" s="44"/>
      <c r="M661" s="57"/>
      <c r="N661" s="25"/>
      <c r="O661" s="25"/>
      <c r="P661" s="25"/>
      <c r="Q661" s="25"/>
      <c r="R661" s="25"/>
      <c r="S661" s="25"/>
      <c r="T661" s="58"/>
      <c r="AT661" s="6" t="s">
        <v>154</v>
      </c>
      <c r="AU661" s="6" t="s">
        <v>86</v>
      </c>
    </row>
    <row r="662" spans="2:51" s="6" customFormat="1" ht="15.75" customHeight="1">
      <c r="B662" s="169"/>
      <c r="C662" s="170"/>
      <c r="D662" s="162" t="s">
        <v>156</v>
      </c>
      <c r="E662" s="170"/>
      <c r="F662" s="171" t="s">
        <v>174</v>
      </c>
      <c r="G662" s="170"/>
      <c r="H662" s="170"/>
      <c r="J662" s="170"/>
      <c r="K662" s="170"/>
      <c r="L662" s="172"/>
      <c r="M662" s="173"/>
      <c r="N662" s="170"/>
      <c r="O662" s="170"/>
      <c r="P662" s="170"/>
      <c r="Q662" s="170"/>
      <c r="R662" s="170"/>
      <c r="S662" s="170"/>
      <c r="T662" s="174"/>
      <c r="AT662" s="175" t="s">
        <v>156</v>
      </c>
      <c r="AU662" s="175" t="s">
        <v>86</v>
      </c>
      <c r="AV662" s="175" t="s">
        <v>22</v>
      </c>
      <c r="AW662" s="175" t="s">
        <v>100</v>
      </c>
      <c r="AX662" s="175" t="s">
        <v>78</v>
      </c>
      <c r="AY662" s="175" t="s">
        <v>144</v>
      </c>
    </row>
    <row r="663" spans="2:51" s="6" customFormat="1" ht="15.75" customHeight="1">
      <c r="B663" s="160"/>
      <c r="C663" s="161"/>
      <c r="D663" s="162" t="s">
        <v>156</v>
      </c>
      <c r="E663" s="161"/>
      <c r="F663" s="163" t="s">
        <v>707</v>
      </c>
      <c r="G663" s="161"/>
      <c r="H663" s="164">
        <v>0.805</v>
      </c>
      <c r="J663" s="161"/>
      <c r="K663" s="161"/>
      <c r="L663" s="165"/>
      <c r="M663" s="166"/>
      <c r="N663" s="161"/>
      <c r="O663" s="161"/>
      <c r="P663" s="161"/>
      <c r="Q663" s="161"/>
      <c r="R663" s="161"/>
      <c r="S663" s="161"/>
      <c r="T663" s="167"/>
      <c r="AT663" s="168" t="s">
        <v>156</v>
      </c>
      <c r="AU663" s="168" t="s">
        <v>86</v>
      </c>
      <c r="AV663" s="168" t="s">
        <v>86</v>
      </c>
      <c r="AW663" s="168" t="s">
        <v>100</v>
      </c>
      <c r="AX663" s="168" t="s">
        <v>78</v>
      </c>
      <c r="AY663" s="168" t="s">
        <v>144</v>
      </c>
    </row>
    <row r="664" spans="2:51" s="6" customFormat="1" ht="15.75" customHeight="1">
      <c r="B664" s="169"/>
      <c r="C664" s="170"/>
      <c r="D664" s="162" t="s">
        <v>156</v>
      </c>
      <c r="E664" s="170"/>
      <c r="F664" s="171" t="s">
        <v>176</v>
      </c>
      <c r="G664" s="170"/>
      <c r="H664" s="170"/>
      <c r="J664" s="170"/>
      <c r="K664" s="170"/>
      <c r="L664" s="172"/>
      <c r="M664" s="173"/>
      <c r="N664" s="170"/>
      <c r="O664" s="170"/>
      <c r="P664" s="170"/>
      <c r="Q664" s="170"/>
      <c r="R664" s="170"/>
      <c r="S664" s="170"/>
      <c r="T664" s="174"/>
      <c r="AT664" s="175" t="s">
        <v>156</v>
      </c>
      <c r="AU664" s="175" t="s">
        <v>86</v>
      </c>
      <c r="AV664" s="175" t="s">
        <v>22</v>
      </c>
      <c r="AW664" s="175" t="s">
        <v>100</v>
      </c>
      <c r="AX664" s="175" t="s">
        <v>78</v>
      </c>
      <c r="AY664" s="175" t="s">
        <v>144</v>
      </c>
    </row>
    <row r="665" spans="2:51" s="6" customFormat="1" ht="15.75" customHeight="1">
      <c r="B665" s="160"/>
      <c r="C665" s="161"/>
      <c r="D665" s="162" t="s">
        <v>156</v>
      </c>
      <c r="E665" s="161"/>
      <c r="F665" s="163" t="s">
        <v>708</v>
      </c>
      <c r="G665" s="161"/>
      <c r="H665" s="164">
        <v>7.7</v>
      </c>
      <c r="J665" s="161"/>
      <c r="K665" s="161"/>
      <c r="L665" s="165"/>
      <c r="M665" s="166"/>
      <c r="N665" s="161"/>
      <c r="O665" s="161"/>
      <c r="P665" s="161"/>
      <c r="Q665" s="161"/>
      <c r="R665" s="161"/>
      <c r="S665" s="161"/>
      <c r="T665" s="167"/>
      <c r="AT665" s="168" t="s">
        <v>156</v>
      </c>
      <c r="AU665" s="168" t="s">
        <v>86</v>
      </c>
      <c r="AV665" s="168" t="s">
        <v>86</v>
      </c>
      <c r="AW665" s="168" t="s">
        <v>100</v>
      </c>
      <c r="AX665" s="168" t="s">
        <v>78</v>
      </c>
      <c r="AY665" s="168" t="s">
        <v>144</v>
      </c>
    </row>
    <row r="666" spans="2:51" s="6" customFormat="1" ht="15.75" customHeight="1">
      <c r="B666" s="169"/>
      <c r="C666" s="170"/>
      <c r="D666" s="162" t="s">
        <v>156</v>
      </c>
      <c r="E666" s="170"/>
      <c r="F666" s="171" t="s">
        <v>178</v>
      </c>
      <c r="G666" s="170"/>
      <c r="H666" s="170"/>
      <c r="J666" s="170"/>
      <c r="K666" s="170"/>
      <c r="L666" s="172"/>
      <c r="M666" s="173"/>
      <c r="N666" s="170"/>
      <c r="O666" s="170"/>
      <c r="P666" s="170"/>
      <c r="Q666" s="170"/>
      <c r="R666" s="170"/>
      <c r="S666" s="170"/>
      <c r="T666" s="174"/>
      <c r="AT666" s="175" t="s">
        <v>156</v>
      </c>
      <c r="AU666" s="175" t="s">
        <v>86</v>
      </c>
      <c r="AV666" s="175" t="s">
        <v>22</v>
      </c>
      <c r="AW666" s="175" t="s">
        <v>100</v>
      </c>
      <c r="AX666" s="175" t="s">
        <v>78</v>
      </c>
      <c r="AY666" s="175" t="s">
        <v>144</v>
      </c>
    </row>
    <row r="667" spans="2:51" s="6" customFormat="1" ht="15.75" customHeight="1">
      <c r="B667" s="160"/>
      <c r="C667" s="161"/>
      <c r="D667" s="162" t="s">
        <v>156</v>
      </c>
      <c r="E667" s="161"/>
      <c r="F667" s="163" t="s">
        <v>708</v>
      </c>
      <c r="G667" s="161"/>
      <c r="H667" s="164">
        <v>7.7</v>
      </c>
      <c r="J667" s="161"/>
      <c r="K667" s="161"/>
      <c r="L667" s="165"/>
      <c r="M667" s="166"/>
      <c r="N667" s="161"/>
      <c r="O667" s="161"/>
      <c r="P667" s="161"/>
      <c r="Q667" s="161"/>
      <c r="R667" s="161"/>
      <c r="S667" s="161"/>
      <c r="T667" s="167"/>
      <c r="AT667" s="168" t="s">
        <v>156</v>
      </c>
      <c r="AU667" s="168" t="s">
        <v>86</v>
      </c>
      <c r="AV667" s="168" t="s">
        <v>86</v>
      </c>
      <c r="AW667" s="168" t="s">
        <v>100</v>
      </c>
      <c r="AX667" s="168" t="s">
        <v>78</v>
      </c>
      <c r="AY667" s="168" t="s">
        <v>144</v>
      </c>
    </row>
    <row r="668" spans="2:65" s="6" customFormat="1" ht="15.75" customHeight="1">
      <c r="B668" s="24"/>
      <c r="C668" s="146" t="s">
        <v>709</v>
      </c>
      <c r="D668" s="146" t="s">
        <v>147</v>
      </c>
      <c r="E668" s="147" t="s">
        <v>710</v>
      </c>
      <c r="F668" s="148" t="s">
        <v>711</v>
      </c>
      <c r="G668" s="149" t="s">
        <v>185</v>
      </c>
      <c r="H668" s="150">
        <v>12.51</v>
      </c>
      <c r="I668" s="151"/>
      <c r="J668" s="152">
        <f>ROUND($I$668*$H$668,2)</f>
        <v>0</v>
      </c>
      <c r="K668" s="148" t="s">
        <v>151</v>
      </c>
      <c r="L668" s="44"/>
      <c r="M668" s="153"/>
      <c r="N668" s="154" t="s">
        <v>49</v>
      </c>
      <c r="O668" s="25"/>
      <c r="P668" s="155">
        <f>$O$668*$H$668</f>
        <v>0</v>
      </c>
      <c r="Q668" s="155">
        <v>0</v>
      </c>
      <c r="R668" s="155">
        <f>$Q$668*$H$668</f>
        <v>0</v>
      </c>
      <c r="S668" s="155">
        <v>0.18</v>
      </c>
      <c r="T668" s="156">
        <f>$S$668*$H$668</f>
        <v>2.2518</v>
      </c>
      <c r="AR668" s="90" t="s">
        <v>152</v>
      </c>
      <c r="AT668" s="90" t="s">
        <v>147</v>
      </c>
      <c r="AU668" s="90" t="s">
        <v>86</v>
      </c>
      <c r="AY668" s="6" t="s">
        <v>144</v>
      </c>
      <c r="BE668" s="157">
        <f>IF($N$668="základní",$J$668,0)</f>
        <v>0</v>
      </c>
      <c r="BF668" s="157">
        <f>IF($N$668="snížená",$J$668,0)</f>
        <v>0</v>
      </c>
      <c r="BG668" s="157">
        <f>IF($N$668="zákl. přenesená",$J$668,0)</f>
        <v>0</v>
      </c>
      <c r="BH668" s="157">
        <f>IF($N$668="sníž. přenesená",$J$668,0)</f>
        <v>0</v>
      </c>
      <c r="BI668" s="157">
        <f>IF($N$668="nulová",$J$668,0)</f>
        <v>0</v>
      </c>
      <c r="BJ668" s="90" t="s">
        <v>22</v>
      </c>
      <c r="BK668" s="157">
        <f>ROUND($I$668*$H$668,2)</f>
        <v>0</v>
      </c>
      <c r="BL668" s="90" t="s">
        <v>152</v>
      </c>
      <c r="BM668" s="90" t="s">
        <v>712</v>
      </c>
    </row>
    <row r="669" spans="2:47" s="6" customFormat="1" ht="27" customHeight="1">
      <c r="B669" s="24"/>
      <c r="C669" s="25"/>
      <c r="D669" s="158" t="s">
        <v>154</v>
      </c>
      <c r="E669" s="25"/>
      <c r="F669" s="159" t="s">
        <v>713</v>
      </c>
      <c r="G669" s="25"/>
      <c r="H669" s="25"/>
      <c r="J669" s="25"/>
      <c r="K669" s="25"/>
      <c r="L669" s="44"/>
      <c r="M669" s="57"/>
      <c r="N669" s="25"/>
      <c r="O669" s="25"/>
      <c r="P669" s="25"/>
      <c r="Q669" s="25"/>
      <c r="R669" s="25"/>
      <c r="S669" s="25"/>
      <c r="T669" s="58"/>
      <c r="AT669" s="6" t="s">
        <v>154</v>
      </c>
      <c r="AU669" s="6" t="s">
        <v>86</v>
      </c>
    </row>
    <row r="670" spans="2:51" s="6" customFormat="1" ht="15.75" customHeight="1">
      <c r="B670" s="169"/>
      <c r="C670" s="170"/>
      <c r="D670" s="162" t="s">
        <v>156</v>
      </c>
      <c r="E670" s="170"/>
      <c r="F670" s="171" t="s">
        <v>174</v>
      </c>
      <c r="G670" s="170"/>
      <c r="H670" s="170"/>
      <c r="J670" s="170"/>
      <c r="K670" s="170"/>
      <c r="L670" s="172"/>
      <c r="M670" s="173"/>
      <c r="N670" s="170"/>
      <c r="O670" s="170"/>
      <c r="P670" s="170"/>
      <c r="Q670" s="170"/>
      <c r="R670" s="170"/>
      <c r="S670" s="170"/>
      <c r="T670" s="174"/>
      <c r="AT670" s="175" t="s">
        <v>156</v>
      </c>
      <c r="AU670" s="175" t="s">
        <v>86</v>
      </c>
      <c r="AV670" s="175" t="s">
        <v>22</v>
      </c>
      <c r="AW670" s="175" t="s">
        <v>100</v>
      </c>
      <c r="AX670" s="175" t="s">
        <v>78</v>
      </c>
      <c r="AY670" s="175" t="s">
        <v>144</v>
      </c>
    </row>
    <row r="671" spans="2:51" s="6" customFormat="1" ht="15.75" customHeight="1">
      <c r="B671" s="160"/>
      <c r="C671" s="161"/>
      <c r="D671" s="162" t="s">
        <v>156</v>
      </c>
      <c r="E671" s="161"/>
      <c r="F671" s="163" t="s">
        <v>714</v>
      </c>
      <c r="G671" s="161"/>
      <c r="H671" s="164">
        <v>4.41</v>
      </c>
      <c r="J671" s="161"/>
      <c r="K671" s="161"/>
      <c r="L671" s="165"/>
      <c r="M671" s="166"/>
      <c r="N671" s="161"/>
      <c r="O671" s="161"/>
      <c r="P671" s="161"/>
      <c r="Q671" s="161"/>
      <c r="R671" s="161"/>
      <c r="S671" s="161"/>
      <c r="T671" s="167"/>
      <c r="AT671" s="168" t="s">
        <v>156</v>
      </c>
      <c r="AU671" s="168" t="s">
        <v>86</v>
      </c>
      <c r="AV671" s="168" t="s">
        <v>86</v>
      </c>
      <c r="AW671" s="168" t="s">
        <v>100</v>
      </c>
      <c r="AX671" s="168" t="s">
        <v>78</v>
      </c>
      <c r="AY671" s="168" t="s">
        <v>144</v>
      </c>
    </row>
    <row r="672" spans="2:51" s="6" customFormat="1" ht="15.75" customHeight="1">
      <c r="B672" s="169"/>
      <c r="C672" s="170"/>
      <c r="D672" s="162" t="s">
        <v>156</v>
      </c>
      <c r="E672" s="170"/>
      <c r="F672" s="171" t="s">
        <v>176</v>
      </c>
      <c r="G672" s="170"/>
      <c r="H672" s="170"/>
      <c r="J672" s="170"/>
      <c r="K672" s="170"/>
      <c r="L672" s="172"/>
      <c r="M672" s="173"/>
      <c r="N672" s="170"/>
      <c r="O672" s="170"/>
      <c r="P672" s="170"/>
      <c r="Q672" s="170"/>
      <c r="R672" s="170"/>
      <c r="S672" s="170"/>
      <c r="T672" s="174"/>
      <c r="AT672" s="175" t="s">
        <v>156</v>
      </c>
      <c r="AU672" s="175" t="s">
        <v>86</v>
      </c>
      <c r="AV672" s="175" t="s">
        <v>22</v>
      </c>
      <c r="AW672" s="175" t="s">
        <v>100</v>
      </c>
      <c r="AX672" s="175" t="s">
        <v>78</v>
      </c>
      <c r="AY672" s="175" t="s">
        <v>144</v>
      </c>
    </row>
    <row r="673" spans="2:51" s="6" customFormat="1" ht="15.75" customHeight="1">
      <c r="B673" s="160"/>
      <c r="C673" s="161"/>
      <c r="D673" s="162" t="s">
        <v>156</v>
      </c>
      <c r="E673" s="161"/>
      <c r="F673" s="163" t="s">
        <v>715</v>
      </c>
      <c r="G673" s="161"/>
      <c r="H673" s="164">
        <v>5.4</v>
      </c>
      <c r="J673" s="161"/>
      <c r="K673" s="161"/>
      <c r="L673" s="165"/>
      <c r="M673" s="166"/>
      <c r="N673" s="161"/>
      <c r="O673" s="161"/>
      <c r="P673" s="161"/>
      <c r="Q673" s="161"/>
      <c r="R673" s="161"/>
      <c r="S673" s="161"/>
      <c r="T673" s="167"/>
      <c r="AT673" s="168" t="s">
        <v>156</v>
      </c>
      <c r="AU673" s="168" t="s">
        <v>86</v>
      </c>
      <c r="AV673" s="168" t="s">
        <v>86</v>
      </c>
      <c r="AW673" s="168" t="s">
        <v>100</v>
      </c>
      <c r="AX673" s="168" t="s">
        <v>78</v>
      </c>
      <c r="AY673" s="168" t="s">
        <v>144</v>
      </c>
    </row>
    <row r="674" spans="2:51" s="6" customFormat="1" ht="15.75" customHeight="1">
      <c r="B674" s="169"/>
      <c r="C674" s="170"/>
      <c r="D674" s="162" t="s">
        <v>156</v>
      </c>
      <c r="E674" s="170"/>
      <c r="F674" s="171" t="s">
        <v>178</v>
      </c>
      <c r="G674" s="170"/>
      <c r="H674" s="170"/>
      <c r="J674" s="170"/>
      <c r="K674" s="170"/>
      <c r="L674" s="172"/>
      <c r="M674" s="173"/>
      <c r="N674" s="170"/>
      <c r="O674" s="170"/>
      <c r="P674" s="170"/>
      <c r="Q674" s="170"/>
      <c r="R674" s="170"/>
      <c r="S674" s="170"/>
      <c r="T674" s="174"/>
      <c r="AT674" s="175" t="s">
        <v>156</v>
      </c>
      <c r="AU674" s="175" t="s">
        <v>86</v>
      </c>
      <c r="AV674" s="175" t="s">
        <v>22</v>
      </c>
      <c r="AW674" s="175" t="s">
        <v>100</v>
      </c>
      <c r="AX674" s="175" t="s">
        <v>78</v>
      </c>
      <c r="AY674" s="175" t="s">
        <v>144</v>
      </c>
    </row>
    <row r="675" spans="2:51" s="6" customFormat="1" ht="15.75" customHeight="1">
      <c r="B675" s="160"/>
      <c r="C675" s="161"/>
      <c r="D675" s="162" t="s">
        <v>156</v>
      </c>
      <c r="E675" s="161"/>
      <c r="F675" s="163" t="s">
        <v>716</v>
      </c>
      <c r="G675" s="161"/>
      <c r="H675" s="164">
        <v>2.7</v>
      </c>
      <c r="J675" s="161"/>
      <c r="K675" s="161"/>
      <c r="L675" s="165"/>
      <c r="M675" s="166"/>
      <c r="N675" s="161"/>
      <c r="O675" s="161"/>
      <c r="P675" s="161"/>
      <c r="Q675" s="161"/>
      <c r="R675" s="161"/>
      <c r="S675" s="161"/>
      <c r="T675" s="167"/>
      <c r="AT675" s="168" t="s">
        <v>156</v>
      </c>
      <c r="AU675" s="168" t="s">
        <v>86</v>
      </c>
      <c r="AV675" s="168" t="s">
        <v>86</v>
      </c>
      <c r="AW675" s="168" t="s">
        <v>100</v>
      </c>
      <c r="AX675" s="168" t="s">
        <v>78</v>
      </c>
      <c r="AY675" s="168" t="s">
        <v>144</v>
      </c>
    </row>
    <row r="676" spans="2:65" s="6" customFormat="1" ht="15.75" customHeight="1">
      <c r="B676" s="24"/>
      <c r="C676" s="146" t="s">
        <v>717</v>
      </c>
      <c r="D676" s="146" t="s">
        <v>147</v>
      </c>
      <c r="E676" s="147" t="s">
        <v>718</v>
      </c>
      <c r="F676" s="148" t="s">
        <v>719</v>
      </c>
      <c r="G676" s="149" t="s">
        <v>185</v>
      </c>
      <c r="H676" s="150">
        <v>1503.27</v>
      </c>
      <c r="I676" s="151"/>
      <c r="J676" s="152">
        <f>ROUND($I$676*$H$676,2)</f>
        <v>0</v>
      </c>
      <c r="K676" s="148" t="s">
        <v>151</v>
      </c>
      <c r="L676" s="44"/>
      <c r="M676" s="153"/>
      <c r="N676" s="154" t="s">
        <v>49</v>
      </c>
      <c r="O676" s="25"/>
      <c r="P676" s="155">
        <f>$O$676*$H$676</f>
        <v>0</v>
      </c>
      <c r="Q676" s="155">
        <v>0</v>
      </c>
      <c r="R676" s="155">
        <f>$Q$676*$H$676</f>
        <v>0</v>
      </c>
      <c r="S676" s="155">
        <v>0.004</v>
      </c>
      <c r="T676" s="156">
        <f>$S$676*$H$676</f>
        <v>6.01308</v>
      </c>
      <c r="AR676" s="90" t="s">
        <v>152</v>
      </c>
      <c r="AT676" s="90" t="s">
        <v>147</v>
      </c>
      <c r="AU676" s="90" t="s">
        <v>86</v>
      </c>
      <c r="AY676" s="6" t="s">
        <v>144</v>
      </c>
      <c r="BE676" s="157">
        <f>IF($N$676="základní",$J$676,0)</f>
        <v>0</v>
      </c>
      <c r="BF676" s="157">
        <f>IF($N$676="snížená",$J$676,0)</f>
        <v>0</v>
      </c>
      <c r="BG676" s="157">
        <f>IF($N$676="zákl. přenesená",$J$676,0)</f>
        <v>0</v>
      </c>
      <c r="BH676" s="157">
        <f>IF($N$676="sníž. přenesená",$J$676,0)</f>
        <v>0</v>
      </c>
      <c r="BI676" s="157">
        <f>IF($N$676="nulová",$J$676,0)</f>
        <v>0</v>
      </c>
      <c r="BJ676" s="90" t="s">
        <v>22</v>
      </c>
      <c r="BK676" s="157">
        <f>ROUND($I$676*$H$676,2)</f>
        <v>0</v>
      </c>
      <c r="BL676" s="90" t="s">
        <v>152</v>
      </c>
      <c r="BM676" s="90" t="s">
        <v>720</v>
      </c>
    </row>
    <row r="677" spans="2:47" s="6" customFormat="1" ht="16.5" customHeight="1">
      <c r="B677" s="24"/>
      <c r="C677" s="25"/>
      <c r="D677" s="158" t="s">
        <v>154</v>
      </c>
      <c r="E677" s="25"/>
      <c r="F677" s="159" t="s">
        <v>721</v>
      </c>
      <c r="G677" s="25"/>
      <c r="H677" s="25"/>
      <c r="J677" s="25"/>
      <c r="K677" s="25"/>
      <c r="L677" s="44"/>
      <c r="M677" s="57"/>
      <c r="N677" s="25"/>
      <c r="O677" s="25"/>
      <c r="P677" s="25"/>
      <c r="Q677" s="25"/>
      <c r="R677" s="25"/>
      <c r="S677" s="25"/>
      <c r="T677" s="58"/>
      <c r="AT677" s="6" t="s">
        <v>154</v>
      </c>
      <c r="AU677" s="6" t="s">
        <v>86</v>
      </c>
    </row>
    <row r="678" spans="2:65" s="6" customFormat="1" ht="15.75" customHeight="1">
      <c r="B678" s="24"/>
      <c r="C678" s="146" t="s">
        <v>722</v>
      </c>
      <c r="D678" s="146" t="s">
        <v>147</v>
      </c>
      <c r="E678" s="147" t="s">
        <v>723</v>
      </c>
      <c r="F678" s="148" t="s">
        <v>724</v>
      </c>
      <c r="G678" s="149" t="s">
        <v>185</v>
      </c>
      <c r="H678" s="150">
        <v>2766.034</v>
      </c>
      <c r="I678" s="151"/>
      <c r="J678" s="152">
        <f>ROUND($I$678*$H$678,2)</f>
        <v>0</v>
      </c>
      <c r="K678" s="148" t="s">
        <v>151</v>
      </c>
      <c r="L678" s="44"/>
      <c r="M678" s="153"/>
      <c r="N678" s="154" t="s">
        <v>49</v>
      </c>
      <c r="O678" s="25"/>
      <c r="P678" s="155">
        <f>$O$678*$H$678</f>
        <v>0</v>
      </c>
      <c r="Q678" s="155">
        <v>0</v>
      </c>
      <c r="R678" s="155">
        <f>$Q$678*$H$678</f>
        <v>0</v>
      </c>
      <c r="S678" s="155">
        <v>0.01</v>
      </c>
      <c r="T678" s="156">
        <f>$S$678*$H$678</f>
        <v>27.66034</v>
      </c>
      <c r="AR678" s="90" t="s">
        <v>152</v>
      </c>
      <c r="AT678" s="90" t="s">
        <v>147</v>
      </c>
      <c r="AU678" s="90" t="s">
        <v>86</v>
      </c>
      <c r="AY678" s="6" t="s">
        <v>144</v>
      </c>
      <c r="BE678" s="157">
        <f>IF($N$678="základní",$J$678,0)</f>
        <v>0</v>
      </c>
      <c r="BF678" s="157">
        <f>IF($N$678="snížená",$J$678,0)</f>
        <v>0</v>
      </c>
      <c r="BG678" s="157">
        <f>IF($N$678="zákl. přenesená",$J$678,0)</f>
        <v>0</v>
      </c>
      <c r="BH678" s="157">
        <f>IF($N$678="sníž. přenesená",$J$678,0)</f>
        <v>0</v>
      </c>
      <c r="BI678" s="157">
        <f>IF($N$678="nulová",$J$678,0)</f>
        <v>0</v>
      </c>
      <c r="BJ678" s="90" t="s">
        <v>22</v>
      </c>
      <c r="BK678" s="157">
        <f>ROUND($I$678*$H$678,2)</f>
        <v>0</v>
      </c>
      <c r="BL678" s="90" t="s">
        <v>152</v>
      </c>
      <c r="BM678" s="90" t="s">
        <v>725</v>
      </c>
    </row>
    <row r="679" spans="2:47" s="6" customFormat="1" ht="27" customHeight="1">
      <c r="B679" s="24"/>
      <c r="C679" s="25"/>
      <c r="D679" s="158" t="s">
        <v>154</v>
      </c>
      <c r="E679" s="25"/>
      <c r="F679" s="159" t="s">
        <v>726</v>
      </c>
      <c r="G679" s="25"/>
      <c r="H679" s="25"/>
      <c r="J679" s="25"/>
      <c r="K679" s="25"/>
      <c r="L679" s="44"/>
      <c r="M679" s="57"/>
      <c r="N679" s="25"/>
      <c r="O679" s="25"/>
      <c r="P679" s="25"/>
      <c r="Q679" s="25"/>
      <c r="R679" s="25"/>
      <c r="S679" s="25"/>
      <c r="T679" s="58"/>
      <c r="AT679" s="6" t="s">
        <v>154</v>
      </c>
      <c r="AU679" s="6" t="s">
        <v>86</v>
      </c>
    </row>
    <row r="680" spans="2:51" s="6" customFormat="1" ht="15.75" customHeight="1">
      <c r="B680" s="160"/>
      <c r="C680" s="161"/>
      <c r="D680" s="162" t="s">
        <v>156</v>
      </c>
      <c r="E680" s="161"/>
      <c r="F680" s="163" t="s">
        <v>727</v>
      </c>
      <c r="G680" s="161"/>
      <c r="H680" s="164">
        <v>2766.034</v>
      </c>
      <c r="J680" s="161"/>
      <c r="K680" s="161"/>
      <c r="L680" s="165"/>
      <c r="M680" s="166"/>
      <c r="N680" s="161"/>
      <c r="O680" s="161"/>
      <c r="P680" s="161"/>
      <c r="Q680" s="161"/>
      <c r="R680" s="161"/>
      <c r="S680" s="161"/>
      <c r="T680" s="167"/>
      <c r="AT680" s="168" t="s">
        <v>156</v>
      </c>
      <c r="AU680" s="168" t="s">
        <v>86</v>
      </c>
      <c r="AV680" s="168" t="s">
        <v>86</v>
      </c>
      <c r="AW680" s="168" t="s">
        <v>100</v>
      </c>
      <c r="AX680" s="168" t="s">
        <v>78</v>
      </c>
      <c r="AY680" s="168" t="s">
        <v>144</v>
      </c>
    </row>
    <row r="681" spans="2:65" s="6" customFormat="1" ht="15.75" customHeight="1">
      <c r="B681" s="24"/>
      <c r="C681" s="146" t="s">
        <v>728</v>
      </c>
      <c r="D681" s="146" t="s">
        <v>147</v>
      </c>
      <c r="E681" s="147" t="s">
        <v>729</v>
      </c>
      <c r="F681" s="148" t="s">
        <v>730</v>
      </c>
      <c r="G681" s="149" t="s">
        <v>185</v>
      </c>
      <c r="H681" s="150">
        <v>430.261</v>
      </c>
      <c r="I681" s="151"/>
      <c r="J681" s="152">
        <f>ROUND($I$681*$H$681,2)</f>
        <v>0</v>
      </c>
      <c r="K681" s="148" t="s">
        <v>329</v>
      </c>
      <c r="L681" s="44"/>
      <c r="M681" s="153"/>
      <c r="N681" s="154" t="s">
        <v>49</v>
      </c>
      <c r="O681" s="25"/>
      <c r="P681" s="155">
        <f>$O$681*$H$681</f>
        <v>0</v>
      </c>
      <c r="Q681" s="155">
        <v>0</v>
      </c>
      <c r="R681" s="155">
        <f>$Q$681*$H$681</f>
        <v>0</v>
      </c>
      <c r="S681" s="155">
        <v>0.046</v>
      </c>
      <c r="T681" s="156">
        <f>$S$681*$H$681</f>
        <v>19.792006</v>
      </c>
      <c r="AR681" s="90" t="s">
        <v>152</v>
      </c>
      <c r="AT681" s="90" t="s">
        <v>147</v>
      </c>
      <c r="AU681" s="90" t="s">
        <v>86</v>
      </c>
      <c r="AY681" s="6" t="s">
        <v>144</v>
      </c>
      <c r="BE681" s="157">
        <f>IF($N$681="základní",$J$681,0)</f>
        <v>0</v>
      </c>
      <c r="BF681" s="157">
        <f>IF($N$681="snížená",$J$681,0)</f>
        <v>0</v>
      </c>
      <c r="BG681" s="157">
        <f>IF($N$681="zákl. přenesená",$J$681,0)</f>
        <v>0</v>
      </c>
      <c r="BH681" s="157">
        <f>IF($N$681="sníž. přenesená",$J$681,0)</f>
        <v>0</v>
      </c>
      <c r="BI681" s="157">
        <f>IF($N$681="nulová",$J$681,0)</f>
        <v>0</v>
      </c>
      <c r="BJ681" s="90" t="s">
        <v>22</v>
      </c>
      <c r="BK681" s="157">
        <f>ROUND($I$681*$H$681,2)</f>
        <v>0</v>
      </c>
      <c r="BL681" s="90" t="s">
        <v>152</v>
      </c>
      <c r="BM681" s="90" t="s">
        <v>731</v>
      </c>
    </row>
    <row r="682" spans="2:47" s="6" customFormat="1" ht="16.5" customHeight="1">
      <c r="B682" s="24"/>
      <c r="C682" s="25"/>
      <c r="D682" s="158" t="s">
        <v>154</v>
      </c>
      <c r="E682" s="25"/>
      <c r="F682" s="159" t="s">
        <v>730</v>
      </c>
      <c r="G682" s="25"/>
      <c r="H682" s="25"/>
      <c r="J682" s="25"/>
      <c r="K682" s="25"/>
      <c r="L682" s="44"/>
      <c r="M682" s="57"/>
      <c r="N682" s="25"/>
      <c r="O682" s="25"/>
      <c r="P682" s="25"/>
      <c r="Q682" s="25"/>
      <c r="R682" s="25"/>
      <c r="S682" s="25"/>
      <c r="T682" s="58"/>
      <c r="AT682" s="6" t="s">
        <v>154</v>
      </c>
      <c r="AU682" s="6" t="s">
        <v>86</v>
      </c>
    </row>
    <row r="683" spans="2:51" s="6" customFormat="1" ht="15.75" customHeight="1">
      <c r="B683" s="169"/>
      <c r="C683" s="170"/>
      <c r="D683" s="162" t="s">
        <v>156</v>
      </c>
      <c r="E683" s="170"/>
      <c r="F683" s="171" t="s">
        <v>732</v>
      </c>
      <c r="G683" s="170"/>
      <c r="H683" s="170"/>
      <c r="J683" s="170"/>
      <c r="K683" s="170"/>
      <c r="L683" s="172"/>
      <c r="M683" s="173"/>
      <c r="N683" s="170"/>
      <c r="O683" s="170"/>
      <c r="P683" s="170"/>
      <c r="Q683" s="170"/>
      <c r="R683" s="170"/>
      <c r="S683" s="170"/>
      <c r="T683" s="174"/>
      <c r="AT683" s="175" t="s">
        <v>156</v>
      </c>
      <c r="AU683" s="175" t="s">
        <v>86</v>
      </c>
      <c r="AV683" s="175" t="s">
        <v>22</v>
      </c>
      <c r="AW683" s="175" t="s">
        <v>100</v>
      </c>
      <c r="AX683" s="175" t="s">
        <v>78</v>
      </c>
      <c r="AY683" s="175" t="s">
        <v>144</v>
      </c>
    </row>
    <row r="684" spans="2:51" s="6" customFormat="1" ht="15.75" customHeight="1">
      <c r="B684" s="169"/>
      <c r="C684" s="170"/>
      <c r="D684" s="162" t="s">
        <v>156</v>
      </c>
      <c r="E684" s="170"/>
      <c r="F684" s="171" t="s">
        <v>174</v>
      </c>
      <c r="G684" s="170"/>
      <c r="H684" s="170"/>
      <c r="J684" s="170"/>
      <c r="K684" s="170"/>
      <c r="L684" s="172"/>
      <c r="M684" s="173"/>
      <c r="N684" s="170"/>
      <c r="O684" s="170"/>
      <c r="P684" s="170"/>
      <c r="Q684" s="170"/>
      <c r="R684" s="170"/>
      <c r="S684" s="170"/>
      <c r="T684" s="174"/>
      <c r="AT684" s="175" t="s">
        <v>156</v>
      </c>
      <c r="AU684" s="175" t="s">
        <v>86</v>
      </c>
      <c r="AV684" s="175" t="s">
        <v>22</v>
      </c>
      <c r="AW684" s="175" t="s">
        <v>100</v>
      </c>
      <c r="AX684" s="175" t="s">
        <v>78</v>
      </c>
      <c r="AY684" s="175" t="s">
        <v>144</v>
      </c>
    </row>
    <row r="685" spans="2:51" s="6" customFormat="1" ht="15.75" customHeight="1">
      <c r="B685" s="160"/>
      <c r="C685" s="161"/>
      <c r="D685" s="162" t="s">
        <v>156</v>
      </c>
      <c r="E685" s="161"/>
      <c r="F685" s="163" t="s">
        <v>733</v>
      </c>
      <c r="G685" s="161"/>
      <c r="H685" s="164">
        <v>33.229</v>
      </c>
      <c r="J685" s="161"/>
      <c r="K685" s="161"/>
      <c r="L685" s="165"/>
      <c r="M685" s="166"/>
      <c r="N685" s="161"/>
      <c r="O685" s="161"/>
      <c r="P685" s="161"/>
      <c r="Q685" s="161"/>
      <c r="R685" s="161"/>
      <c r="S685" s="161"/>
      <c r="T685" s="167"/>
      <c r="AT685" s="168" t="s">
        <v>156</v>
      </c>
      <c r="AU685" s="168" t="s">
        <v>86</v>
      </c>
      <c r="AV685" s="168" t="s">
        <v>86</v>
      </c>
      <c r="AW685" s="168" t="s">
        <v>100</v>
      </c>
      <c r="AX685" s="168" t="s">
        <v>78</v>
      </c>
      <c r="AY685" s="168" t="s">
        <v>144</v>
      </c>
    </row>
    <row r="686" spans="2:51" s="6" customFormat="1" ht="15.75" customHeight="1">
      <c r="B686" s="160"/>
      <c r="C686" s="161"/>
      <c r="D686" s="162" t="s">
        <v>156</v>
      </c>
      <c r="E686" s="161"/>
      <c r="F686" s="163" t="s">
        <v>734</v>
      </c>
      <c r="G686" s="161"/>
      <c r="H686" s="164">
        <v>53.749</v>
      </c>
      <c r="J686" s="161"/>
      <c r="K686" s="161"/>
      <c r="L686" s="165"/>
      <c r="M686" s="166"/>
      <c r="N686" s="161"/>
      <c r="O686" s="161"/>
      <c r="P686" s="161"/>
      <c r="Q686" s="161"/>
      <c r="R686" s="161"/>
      <c r="S686" s="161"/>
      <c r="T686" s="167"/>
      <c r="AT686" s="168" t="s">
        <v>156</v>
      </c>
      <c r="AU686" s="168" t="s">
        <v>86</v>
      </c>
      <c r="AV686" s="168" t="s">
        <v>86</v>
      </c>
      <c r="AW686" s="168" t="s">
        <v>100</v>
      </c>
      <c r="AX686" s="168" t="s">
        <v>78</v>
      </c>
      <c r="AY686" s="168" t="s">
        <v>144</v>
      </c>
    </row>
    <row r="687" spans="2:51" s="6" customFormat="1" ht="15.75" customHeight="1">
      <c r="B687" s="160"/>
      <c r="C687" s="161"/>
      <c r="D687" s="162" t="s">
        <v>156</v>
      </c>
      <c r="E687" s="161"/>
      <c r="F687" s="163" t="s">
        <v>735</v>
      </c>
      <c r="G687" s="161"/>
      <c r="H687" s="164">
        <v>55.365</v>
      </c>
      <c r="J687" s="161"/>
      <c r="K687" s="161"/>
      <c r="L687" s="165"/>
      <c r="M687" s="166"/>
      <c r="N687" s="161"/>
      <c r="O687" s="161"/>
      <c r="P687" s="161"/>
      <c r="Q687" s="161"/>
      <c r="R687" s="161"/>
      <c r="S687" s="161"/>
      <c r="T687" s="167"/>
      <c r="AT687" s="168" t="s">
        <v>156</v>
      </c>
      <c r="AU687" s="168" t="s">
        <v>86</v>
      </c>
      <c r="AV687" s="168" t="s">
        <v>86</v>
      </c>
      <c r="AW687" s="168" t="s">
        <v>100</v>
      </c>
      <c r="AX687" s="168" t="s">
        <v>78</v>
      </c>
      <c r="AY687" s="168" t="s">
        <v>144</v>
      </c>
    </row>
    <row r="688" spans="2:51" s="6" customFormat="1" ht="15.75" customHeight="1">
      <c r="B688" s="169"/>
      <c r="C688" s="170"/>
      <c r="D688" s="162" t="s">
        <v>156</v>
      </c>
      <c r="E688" s="170"/>
      <c r="F688" s="171" t="s">
        <v>176</v>
      </c>
      <c r="G688" s="170"/>
      <c r="H688" s="170"/>
      <c r="J688" s="170"/>
      <c r="K688" s="170"/>
      <c r="L688" s="172"/>
      <c r="M688" s="173"/>
      <c r="N688" s="170"/>
      <c r="O688" s="170"/>
      <c r="P688" s="170"/>
      <c r="Q688" s="170"/>
      <c r="R688" s="170"/>
      <c r="S688" s="170"/>
      <c r="T688" s="174"/>
      <c r="AT688" s="175" t="s">
        <v>156</v>
      </c>
      <c r="AU688" s="175" t="s">
        <v>86</v>
      </c>
      <c r="AV688" s="175" t="s">
        <v>22</v>
      </c>
      <c r="AW688" s="175" t="s">
        <v>100</v>
      </c>
      <c r="AX688" s="175" t="s">
        <v>78</v>
      </c>
      <c r="AY688" s="175" t="s">
        <v>144</v>
      </c>
    </row>
    <row r="689" spans="2:51" s="6" customFormat="1" ht="15.75" customHeight="1">
      <c r="B689" s="160"/>
      <c r="C689" s="161"/>
      <c r="D689" s="162" t="s">
        <v>156</v>
      </c>
      <c r="E689" s="161"/>
      <c r="F689" s="163" t="s">
        <v>733</v>
      </c>
      <c r="G689" s="161"/>
      <c r="H689" s="164">
        <v>33.229</v>
      </c>
      <c r="J689" s="161"/>
      <c r="K689" s="161"/>
      <c r="L689" s="165"/>
      <c r="M689" s="166"/>
      <c r="N689" s="161"/>
      <c r="O689" s="161"/>
      <c r="P689" s="161"/>
      <c r="Q689" s="161"/>
      <c r="R689" s="161"/>
      <c r="S689" s="161"/>
      <c r="T689" s="167"/>
      <c r="AT689" s="168" t="s">
        <v>156</v>
      </c>
      <c r="AU689" s="168" t="s">
        <v>86</v>
      </c>
      <c r="AV689" s="168" t="s">
        <v>86</v>
      </c>
      <c r="AW689" s="168" t="s">
        <v>100</v>
      </c>
      <c r="AX689" s="168" t="s">
        <v>78</v>
      </c>
      <c r="AY689" s="168" t="s">
        <v>144</v>
      </c>
    </row>
    <row r="690" spans="2:51" s="6" customFormat="1" ht="15.75" customHeight="1">
      <c r="B690" s="160"/>
      <c r="C690" s="161"/>
      <c r="D690" s="162" t="s">
        <v>156</v>
      </c>
      <c r="E690" s="161"/>
      <c r="F690" s="163" t="s">
        <v>735</v>
      </c>
      <c r="G690" s="161"/>
      <c r="H690" s="164">
        <v>55.365</v>
      </c>
      <c r="J690" s="161"/>
      <c r="K690" s="161"/>
      <c r="L690" s="165"/>
      <c r="M690" s="166"/>
      <c r="N690" s="161"/>
      <c r="O690" s="161"/>
      <c r="P690" s="161"/>
      <c r="Q690" s="161"/>
      <c r="R690" s="161"/>
      <c r="S690" s="161"/>
      <c r="T690" s="167"/>
      <c r="AT690" s="168" t="s">
        <v>156</v>
      </c>
      <c r="AU690" s="168" t="s">
        <v>86</v>
      </c>
      <c r="AV690" s="168" t="s">
        <v>86</v>
      </c>
      <c r="AW690" s="168" t="s">
        <v>100</v>
      </c>
      <c r="AX690" s="168" t="s">
        <v>78</v>
      </c>
      <c r="AY690" s="168" t="s">
        <v>144</v>
      </c>
    </row>
    <row r="691" spans="2:51" s="6" customFormat="1" ht="15.75" customHeight="1">
      <c r="B691" s="160"/>
      <c r="C691" s="161"/>
      <c r="D691" s="162" t="s">
        <v>156</v>
      </c>
      <c r="E691" s="161"/>
      <c r="F691" s="163" t="s">
        <v>736</v>
      </c>
      <c r="G691" s="161"/>
      <c r="H691" s="164">
        <v>55.365</v>
      </c>
      <c r="J691" s="161"/>
      <c r="K691" s="161"/>
      <c r="L691" s="165"/>
      <c r="M691" s="166"/>
      <c r="N691" s="161"/>
      <c r="O691" s="161"/>
      <c r="P691" s="161"/>
      <c r="Q691" s="161"/>
      <c r="R691" s="161"/>
      <c r="S691" s="161"/>
      <c r="T691" s="167"/>
      <c r="AT691" s="168" t="s">
        <v>156</v>
      </c>
      <c r="AU691" s="168" t="s">
        <v>86</v>
      </c>
      <c r="AV691" s="168" t="s">
        <v>86</v>
      </c>
      <c r="AW691" s="168" t="s">
        <v>100</v>
      </c>
      <c r="AX691" s="168" t="s">
        <v>78</v>
      </c>
      <c r="AY691" s="168" t="s">
        <v>144</v>
      </c>
    </row>
    <row r="692" spans="2:51" s="6" customFormat="1" ht="15.75" customHeight="1">
      <c r="B692" s="169"/>
      <c r="C692" s="170"/>
      <c r="D692" s="162" t="s">
        <v>156</v>
      </c>
      <c r="E692" s="170"/>
      <c r="F692" s="171" t="s">
        <v>178</v>
      </c>
      <c r="G692" s="170"/>
      <c r="H692" s="170"/>
      <c r="J692" s="170"/>
      <c r="K692" s="170"/>
      <c r="L692" s="172"/>
      <c r="M692" s="173"/>
      <c r="N692" s="170"/>
      <c r="O692" s="170"/>
      <c r="P692" s="170"/>
      <c r="Q692" s="170"/>
      <c r="R692" s="170"/>
      <c r="S692" s="170"/>
      <c r="T692" s="174"/>
      <c r="AT692" s="175" t="s">
        <v>156</v>
      </c>
      <c r="AU692" s="175" t="s">
        <v>86</v>
      </c>
      <c r="AV692" s="175" t="s">
        <v>22</v>
      </c>
      <c r="AW692" s="175" t="s">
        <v>100</v>
      </c>
      <c r="AX692" s="175" t="s">
        <v>78</v>
      </c>
      <c r="AY692" s="175" t="s">
        <v>144</v>
      </c>
    </row>
    <row r="693" spans="2:51" s="6" customFormat="1" ht="15.75" customHeight="1">
      <c r="B693" s="160"/>
      <c r="C693" s="161"/>
      <c r="D693" s="162" t="s">
        <v>156</v>
      </c>
      <c r="E693" s="161"/>
      <c r="F693" s="163" t="s">
        <v>733</v>
      </c>
      <c r="G693" s="161"/>
      <c r="H693" s="164">
        <v>33.229</v>
      </c>
      <c r="J693" s="161"/>
      <c r="K693" s="161"/>
      <c r="L693" s="165"/>
      <c r="M693" s="166"/>
      <c r="N693" s="161"/>
      <c r="O693" s="161"/>
      <c r="P693" s="161"/>
      <c r="Q693" s="161"/>
      <c r="R693" s="161"/>
      <c r="S693" s="161"/>
      <c r="T693" s="167"/>
      <c r="AT693" s="168" t="s">
        <v>156</v>
      </c>
      <c r="AU693" s="168" t="s">
        <v>86</v>
      </c>
      <c r="AV693" s="168" t="s">
        <v>86</v>
      </c>
      <c r="AW693" s="168" t="s">
        <v>100</v>
      </c>
      <c r="AX693" s="168" t="s">
        <v>78</v>
      </c>
      <c r="AY693" s="168" t="s">
        <v>144</v>
      </c>
    </row>
    <row r="694" spans="2:51" s="6" customFormat="1" ht="15.75" customHeight="1">
      <c r="B694" s="160"/>
      <c r="C694" s="161"/>
      <c r="D694" s="162" t="s">
        <v>156</v>
      </c>
      <c r="E694" s="161"/>
      <c r="F694" s="163" t="s">
        <v>735</v>
      </c>
      <c r="G694" s="161"/>
      <c r="H694" s="164">
        <v>55.365</v>
      </c>
      <c r="J694" s="161"/>
      <c r="K694" s="161"/>
      <c r="L694" s="165"/>
      <c r="M694" s="166"/>
      <c r="N694" s="161"/>
      <c r="O694" s="161"/>
      <c r="P694" s="161"/>
      <c r="Q694" s="161"/>
      <c r="R694" s="161"/>
      <c r="S694" s="161"/>
      <c r="T694" s="167"/>
      <c r="AT694" s="168" t="s">
        <v>156</v>
      </c>
      <c r="AU694" s="168" t="s">
        <v>86</v>
      </c>
      <c r="AV694" s="168" t="s">
        <v>86</v>
      </c>
      <c r="AW694" s="168" t="s">
        <v>100</v>
      </c>
      <c r="AX694" s="168" t="s">
        <v>78</v>
      </c>
      <c r="AY694" s="168" t="s">
        <v>144</v>
      </c>
    </row>
    <row r="695" spans="2:51" s="6" customFormat="1" ht="15.75" customHeight="1">
      <c r="B695" s="160"/>
      <c r="C695" s="161"/>
      <c r="D695" s="162" t="s">
        <v>156</v>
      </c>
      <c r="E695" s="161"/>
      <c r="F695" s="163" t="s">
        <v>735</v>
      </c>
      <c r="G695" s="161"/>
      <c r="H695" s="164">
        <v>55.365</v>
      </c>
      <c r="J695" s="161"/>
      <c r="K695" s="161"/>
      <c r="L695" s="165"/>
      <c r="M695" s="166"/>
      <c r="N695" s="161"/>
      <c r="O695" s="161"/>
      <c r="P695" s="161"/>
      <c r="Q695" s="161"/>
      <c r="R695" s="161"/>
      <c r="S695" s="161"/>
      <c r="T695" s="167"/>
      <c r="AT695" s="168" t="s">
        <v>156</v>
      </c>
      <c r="AU695" s="168" t="s">
        <v>86</v>
      </c>
      <c r="AV695" s="168" t="s">
        <v>86</v>
      </c>
      <c r="AW695" s="168" t="s">
        <v>100</v>
      </c>
      <c r="AX695" s="168" t="s">
        <v>78</v>
      </c>
      <c r="AY695" s="168" t="s">
        <v>144</v>
      </c>
    </row>
    <row r="696" spans="2:65" s="6" customFormat="1" ht="15.75" customHeight="1">
      <c r="B696" s="24"/>
      <c r="C696" s="146" t="s">
        <v>737</v>
      </c>
      <c r="D696" s="146" t="s">
        <v>147</v>
      </c>
      <c r="E696" s="147" t="s">
        <v>738</v>
      </c>
      <c r="F696" s="148" t="s">
        <v>739</v>
      </c>
      <c r="G696" s="149" t="s">
        <v>185</v>
      </c>
      <c r="H696" s="150">
        <v>267.414</v>
      </c>
      <c r="I696" s="151"/>
      <c r="J696" s="152">
        <f>ROUND($I$696*$H$696,2)</f>
        <v>0</v>
      </c>
      <c r="K696" s="148" t="s">
        <v>329</v>
      </c>
      <c r="L696" s="44"/>
      <c r="M696" s="153"/>
      <c r="N696" s="154" t="s">
        <v>49</v>
      </c>
      <c r="O696" s="25"/>
      <c r="P696" s="155">
        <f>$O$696*$H$696</f>
        <v>0</v>
      </c>
      <c r="Q696" s="155">
        <v>0</v>
      </c>
      <c r="R696" s="155">
        <f>$Q$696*$H$696</f>
        <v>0</v>
      </c>
      <c r="S696" s="155">
        <v>0.068</v>
      </c>
      <c r="T696" s="156">
        <f>$S$696*$H$696</f>
        <v>18.184152</v>
      </c>
      <c r="AR696" s="90" t="s">
        <v>152</v>
      </c>
      <c r="AT696" s="90" t="s">
        <v>147</v>
      </c>
      <c r="AU696" s="90" t="s">
        <v>86</v>
      </c>
      <c r="AY696" s="6" t="s">
        <v>144</v>
      </c>
      <c r="BE696" s="157">
        <f>IF($N$696="základní",$J$696,0)</f>
        <v>0</v>
      </c>
      <c r="BF696" s="157">
        <f>IF($N$696="snížená",$J$696,0)</f>
        <v>0</v>
      </c>
      <c r="BG696" s="157">
        <f>IF($N$696="zákl. přenesená",$J$696,0)</f>
        <v>0</v>
      </c>
      <c r="BH696" s="157">
        <f>IF($N$696="sníž. přenesená",$J$696,0)</f>
        <v>0</v>
      </c>
      <c r="BI696" s="157">
        <f>IF($N$696="nulová",$J$696,0)</f>
        <v>0</v>
      </c>
      <c r="BJ696" s="90" t="s">
        <v>22</v>
      </c>
      <c r="BK696" s="157">
        <f>ROUND($I$696*$H$696,2)</f>
        <v>0</v>
      </c>
      <c r="BL696" s="90" t="s">
        <v>152</v>
      </c>
      <c r="BM696" s="90" t="s">
        <v>740</v>
      </c>
    </row>
    <row r="697" spans="2:47" s="6" customFormat="1" ht="16.5" customHeight="1">
      <c r="B697" s="24"/>
      <c r="C697" s="25"/>
      <c r="D697" s="158" t="s">
        <v>154</v>
      </c>
      <c r="E697" s="25"/>
      <c r="F697" s="159" t="s">
        <v>739</v>
      </c>
      <c r="G697" s="25"/>
      <c r="H697" s="25"/>
      <c r="J697" s="25"/>
      <c r="K697" s="25"/>
      <c r="L697" s="44"/>
      <c r="M697" s="57"/>
      <c r="N697" s="25"/>
      <c r="O697" s="25"/>
      <c r="P697" s="25"/>
      <c r="Q697" s="25"/>
      <c r="R697" s="25"/>
      <c r="S697" s="25"/>
      <c r="T697" s="58"/>
      <c r="AT697" s="6" t="s">
        <v>154</v>
      </c>
      <c r="AU697" s="6" t="s">
        <v>86</v>
      </c>
    </row>
    <row r="698" spans="2:51" s="6" customFormat="1" ht="15.75" customHeight="1">
      <c r="B698" s="169"/>
      <c r="C698" s="170"/>
      <c r="D698" s="162" t="s">
        <v>156</v>
      </c>
      <c r="E698" s="170"/>
      <c r="F698" s="171" t="s">
        <v>174</v>
      </c>
      <c r="G698" s="170"/>
      <c r="H698" s="170"/>
      <c r="J698" s="170"/>
      <c r="K698" s="170"/>
      <c r="L698" s="172"/>
      <c r="M698" s="173"/>
      <c r="N698" s="170"/>
      <c r="O698" s="170"/>
      <c r="P698" s="170"/>
      <c r="Q698" s="170"/>
      <c r="R698" s="170"/>
      <c r="S698" s="170"/>
      <c r="T698" s="174"/>
      <c r="AT698" s="175" t="s">
        <v>156</v>
      </c>
      <c r="AU698" s="175" t="s">
        <v>86</v>
      </c>
      <c r="AV698" s="175" t="s">
        <v>22</v>
      </c>
      <c r="AW698" s="175" t="s">
        <v>100</v>
      </c>
      <c r="AX698" s="175" t="s">
        <v>78</v>
      </c>
      <c r="AY698" s="175" t="s">
        <v>144</v>
      </c>
    </row>
    <row r="699" spans="2:51" s="6" customFormat="1" ht="15.75" customHeight="1">
      <c r="B699" s="160"/>
      <c r="C699" s="161"/>
      <c r="D699" s="162" t="s">
        <v>156</v>
      </c>
      <c r="E699" s="161"/>
      <c r="F699" s="163" t="s">
        <v>741</v>
      </c>
      <c r="G699" s="161"/>
      <c r="H699" s="164">
        <v>9.45</v>
      </c>
      <c r="J699" s="161"/>
      <c r="K699" s="161"/>
      <c r="L699" s="165"/>
      <c r="M699" s="166"/>
      <c r="N699" s="161"/>
      <c r="O699" s="161"/>
      <c r="P699" s="161"/>
      <c r="Q699" s="161"/>
      <c r="R699" s="161"/>
      <c r="S699" s="161"/>
      <c r="T699" s="167"/>
      <c r="AT699" s="168" t="s">
        <v>156</v>
      </c>
      <c r="AU699" s="168" t="s">
        <v>86</v>
      </c>
      <c r="AV699" s="168" t="s">
        <v>86</v>
      </c>
      <c r="AW699" s="168" t="s">
        <v>100</v>
      </c>
      <c r="AX699" s="168" t="s">
        <v>78</v>
      </c>
      <c r="AY699" s="168" t="s">
        <v>144</v>
      </c>
    </row>
    <row r="700" spans="2:51" s="6" customFormat="1" ht="15.75" customHeight="1">
      <c r="B700" s="160"/>
      <c r="C700" s="161"/>
      <c r="D700" s="162" t="s">
        <v>156</v>
      </c>
      <c r="E700" s="161"/>
      <c r="F700" s="163" t="s">
        <v>742</v>
      </c>
      <c r="G700" s="161"/>
      <c r="H700" s="164">
        <v>11.85</v>
      </c>
      <c r="J700" s="161"/>
      <c r="K700" s="161"/>
      <c r="L700" s="165"/>
      <c r="M700" s="166"/>
      <c r="N700" s="161"/>
      <c r="O700" s="161"/>
      <c r="P700" s="161"/>
      <c r="Q700" s="161"/>
      <c r="R700" s="161"/>
      <c r="S700" s="161"/>
      <c r="T700" s="167"/>
      <c r="AT700" s="168" t="s">
        <v>156</v>
      </c>
      <c r="AU700" s="168" t="s">
        <v>86</v>
      </c>
      <c r="AV700" s="168" t="s">
        <v>86</v>
      </c>
      <c r="AW700" s="168" t="s">
        <v>100</v>
      </c>
      <c r="AX700" s="168" t="s">
        <v>78</v>
      </c>
      <c r="AY700" s="168" t="s">
        <v>144</v>
      </c>
    </row>
    <row r="701" spans="2:51" s="6" customFormat="1" ht="15.75" customHeight="1">
      <c r="B701" s="160"/>
      <c r="C701" s="161"/>
      <c r="D701" s="162" t="s">
        <v>156</v>
      </c>
      <c r="E701" s="161"/>
      <c r="F701" s="163" t="s">
        <v>743</v>
      </c>
      <c r="G701" s="161"/>
      <c r="H701" s="164">
        <v>9.563</v>
      </c>
      <c r="J701" s="161"/>
      <c r="K701" s="161"/>
      <c r="L701" s="165"/>
      <c r="M701" s="166"/>
      <c r="N701" s="161"/>
      <c r="O701" s="161"/>
      <c r="P701" s="161"/>
      <c r="Q701" s="161"/>
      <c r="R701" s="161"/>
      <c r="S701" s="161"/>
      <c r="T701" s="167"/>
      <c r="AT701" s="168" t="s">
        <v>156</v>
      </c>
      <c r="AU701" s="168" t="s">
        <v>86</v>
      </c>
      <c r="AV701" s="168" t="s">
        <v>86</v>
      </c>
      <c r="AW701" s="168" t="s">
        <v>100</v>
      </c>
      <c r="AX701" s="168" t="s">
        <v>78</v>
      </c>
      <c r="AY701" s="168" t="s">
        <v>144</v>
      </c>
    </row>
    <row r="702" spans="2:51" s="6" customFormat="1" ht="15.75" customHeight="1">
      <c r="B702" s="160"/>
      <c r="C702" s="161"/>
      <c r="D702" s="162" t="s">
        <v>156</v>
      </c>
      <c r="E702" s="161"/>
      <c r="F702" s="163" t="s">
        <v>744</v>
      </c>
      <c r="G702" s="161"/>
      <c r="H702" s="164">
        <v>7.95</v>
      </c>
      <c r="J702" s="161"/>
      <c r="K702" s="161"/>
      <c r="L702" s="165"/>
      <c r="M702" s="166"/>
      <c r="N702" s="161"/>
      <c r="O702" s="161"/>
      <c r="P702" s="161"/>
      <c r="Q702" s="161"/>
      <c r="R702" s="161"/>
      <c r="S702" s="161"/>
      <c r="T702" s="167"/>
      <c r="AT702" s="168" t="s">
        <v>156</v>
      </c>
      <c r="AU702" s="168" t="s">
        <v>86</v>
      </c>
      <c r="AV702" s="168" t="s">
        <v>86</v>
      </c>
      <c r="AW702" s="168" t="s">
        <v>100</v>
      </c>
      <c r="AX702" s="168" t="s">
        <v>78</v>
      </c>
      <c r="AY702" s="168" t="s">
        <v>144</v>
      </c>
    </row>
    <row r="703" spans="2:51" s="6" customFormat="1" ht="15.75" customHeight="1">
      <c r="B703" s="160"/>
      <c r="C703" s="161"/>
      <c r="D703" s="162" t="s">
        <v>156</v>
      </c>
      <c r="E703" s="161"/>
      <c r="F703" s="163" t="s">
        <v>745</v>
      </c>
      <c r="G703" s="161"/>
      <c r="H703" s="164">
        <v>12.675</v>
      </c>
      <c r="J703" s="161"/>
      <c r="K703" s="161"/>
      <c r="L703" s="165"/>
      <c r="M703" s="166"/>
      <c r="N703" s="161"/>
      <c r="O703" s="161"/>
      <c r="P703" s="161"/>
      <c r="Q703" s="161"/>
      <c r="R703" s="161"/>
      <c r="S703" s="161"/>
      <c r="T703" s="167"/>
      <c r="AT703" s="168" t="s">
        <v>156</v>
      </c>
      <c r="AU703" s="168" t="s">
        <v>86</v>
      </c>
      <c r="AV703" s="168" t="s">
        <v>86</v>
      </c>
      <c r="AW703" s="168" t="s">
        <v>100</v>
      </c>
      <c r="AX703" s="168" t="s">
        <v>78</v>
      </c>
      <c r="AY703" s="168" t="s">
        <v>144</v>
      </c>
    </row>
    <row r="704" spans="2:51" s="6" customFormat="1" ht="15.75" customHeight="1">
      <c r="B704" s="160"/>
      <c r="C704" s="161"/>
      <c r="D704" s="162" t="s">
        <v>156</v>
      </c>
      <c r="E704" s="161"/>
      <c r="F704" s="163" t="s">
        <v>746</v>
      </c>
      <c r="G704" s="161"/>
      <c r="H704" s="164">
        <v>14.625</v>
      </c>
      <c r="J704" s="161"/>
      <c r="K704" s="161"/>
      <c r="L704" s="165"/>
      <c r="M704" s="166"/>
      <c r="N704" s="161"/>
      <c r="O704" s="161"/>
      <c r="P704" s="161"/>
      <c r="Q704" s="161"/>
      <c r="R704" s="161"/>
      <c r="S704" s="161"/>
      <c r="T704" s="167"/>
      <c r="AT704" s="168" t="s">
        <v>156</v>
      </c>
      <c r="AU704" s="168" t="s">
        <v>86</v>
      </c>
      <c r="AV704" s="168" t="s">
        <v>86</v>
      </c>
      <c r="AW704" s="168" t="s">
        <v>100</v>
      </c>
      <c r="AX704" s="168" t="s">
        <v>78</v>
      </c>
      <c r="AY704" s="168" t="s">
        <v>144</v>
      </c>
    </row>
    <row r="705" spans="2:51" s="6" customFormat="1" ht="15.75" customHeight="1">
      <c r="B705" s="160"/>
      <c r="C705" s="161"/>
      <c r="D705" s="162" t="s">
        <v>156</v>
      </c>
      <c r="E705" s="161"/>
      <c r="F705" s="163" t="s">
        <v>747</v>
      </c>
      <c r="G705" s="161"/>
      <c r="H705" s="164">
        <v>19.425</v>
      </c>
      <c r="J705" s="161"/>
      <c r="K705" s="161"/>
      <c r="L705" s="165"/>
      <c r="M705" s="166"/>
      <c r="N705" s="161"/>
      <c r="O705" s="161"/>
      <c r="P705" s="161"/>
      <c r="Q705" s="161"/>
      <c r="R705" s="161"/>
      <c r="S705" s="161"/>
      <c r="T705" s="167"/>
      <c r="AT705" s="168" t="s">
        <v>156</v>
      </c>
      <c r="AU705" s="168" t="s">
        <v>86</v>
      </c>
      <c r="AV705" s="168" t="s">
        <v>86</v>
      </c>
      <c r="AW705" s="168" t="s">
        <v>100</v>
      </c>
      <c r="AX705" s="168" t="s">
        <v>78</v>
      </c>
      <c r="AY705" s="168" t="s">
        <v>144</v>
      </c>
    </row>
    <row r="706" spans="2:51" s="6" customFormat="1" ht="15.75" customHeight="1">
      <c r="B706" s="169"/>
      <c r="C706" s="170"/>
      <c r="D706" s="162" t="s">
        <v>156</v>
      </c>
      <c r="E706" s="170"/>
      <c r="F706" s="171" t="s">
        <v>176</v>
      </c>
      <c r="G706" s="170"/>
      <c r="H706" s="170"/>
      <c r="J706" s="170"/>
      <c r="K706" s="170"/>
      <c r="L706" s="172"/>
      <c r="M706" s="173"/>
      <c r="N706" s="170"/>
      <c r="O706" s="170"/>
      <c r="P706" s="170"/>
      <c r="Q706" s="170"/>
      <c r="R706" s="170"/>
      <c r="S706" s="170"/>
      <c r="T706" s="174"/>
      <c r="AT706" s="175" t="s">
        <v>156</v>
      </c>
      <c r="AU706" s="175" t="s">
        <v>86</v>
      </c>
      <c r="AV706" s="175" t="s">
        <v>22</v>
      </c>
      <c r="AW706" s="175" t="s">
        <v>100</v>
      </c>
      <c r="AX706" s="175" t="s">
        <v>78</v>
      </c>
      <c r="AY706" s="175" t="s">
        <v>144</v>
      </c>
    </row>
    <row r="707" spans="2:51" s="6" customFormat="1" ht="15.75" customHeight="1">
      <c r="B707" s="160"/>
      <c r="C707" s="161"/>
      <c r="D707" s="162" t="s">
        <v>156</v>
      </c>
      <c r="E707" s="161"/>
      <c r="F707" s="163" t="s">
        <v>748</v>
      </c>
      <c r="G707" s="161"/>
      <c r="H707" s="164">
        <v>90.938</v>
      </c>
      <c r="J707" s="161"/>
      <c r="K707" s="161"/>
      <c r="L707" s="165"/>
      <c r="M707" s="166"/>
      <c r="N707" s="161"/>
      <c r="O707" s="161"/>
      <c r="P707" s="161"/>
      <c r="Q707" s="161"/>
      <c r="R707" s="161"/>
      <c r="S707" s="161"/>
      <c r="T707" s="167"/>
      <c r="AT707" s="168" t="s">
        <v>156</v>
      </c>
      <c r="AU707" s="168" t="s">
        <v>86</v>
      </c>
      <c r="AV707" s="168" t="s">
        <v>86</v>
      </c>
      <c r="AW707" s="168" t="s">
        <v>100</v>
      </c>
      <c r="AX707" s="168" t="s">
        <v>78</v>
      </c>
      <c r="AY707" s="168" t="s">
        <v>144</v>
      </c>
    </row>
    <row r="708" spans="2:51" s="6" customFormat="1" ht="15.75" customHeight="1">
      <c r="B708" s="169"/>
      <c r="C708" s="170"/>
      <c r="D708" s="162" t="s">
        <v>156</v>
      </c>
      <c r="E708" s="170"/>
      <c r="F708" s="171" t="s">
        <v>178</v>
      </c>
      <c r="G708" s="170"/>
      <c r="H708" s="170"/>
      <c r="J708" s="170"/>
      <c r="K708" s="170"/>
      <c r="L708" s="172"/>
      <c r="M708" s="173"/>
      <c r="N708" s="170"/>
      <c r="O708" s="170"/>
      <c r="P708" s="170"/>
      <c r="Q708" s="170"/>
      <c r="R708" s="170"/>
      <c r="S708" s="170"/>
      <c r="T708" s="174"/>
      <c r="AT708" s="175" t="s">
        <v>156</v>
      </c>
      <c r="AU708" s="175" t="s">
        <v>86</v>
      </c>
      <c r="AV708" s="175" t="s">
        <v>22</v>
      </c>
      <c r="AW708" s="175" t="s">
        <v>100</v>
      </c>
      <c r="AX708" s="175" t="s">
        <v>78</v>
      </c>
      <c r="AY708" s="175" t="s">
        <v>144</v>
      </c>
    </row>
    <row r="709" spans="2:51" s="6" customFormat="1" ht="15.75" customHeight="1">
      <c r="B709" s="160"/>
      <c r="C709" s="161"/>
      <c r="D709" s="162" t="s">
        <v>156</v>
      </c>
      <c r="E709" s="161"/>
      <c r="F709" s="163" t="s">
        <v>749</v>
      </c>
      <c r="G709" s="161"/>
      <c r="H709" s="164">
        <v>90.938</v>
      </c>
      <c r="J709" s="161"/>
      <c r="K709" s="161"/>
      <c r="L709" s="165"/>
      <c r="M709" s="166"/>
      <c r="N709" s="161"/>
      <c r="O709" s="161"/>
      <c r="P709" s="161"/>
      <c r="Q709" s="161"/>
      <c r="R709" s="161"/>
      <c r="S709" s="161"/>
      <c r="T709" s="167"/>
      <c r="AT709" s="168" t="s">
        <v>156</v>
      </c>
      <c r="AU709" s="168" t="s">
        <v>86</v>
      </c>
      <c r="AV709" s="168" t="s">
        <v>86</v>
      </c>
      <c r="AW709" s="168" t="s">
        <v>100</v>
      </c>
      <c r="AX709" s="168" t="s">
        <v>78</v>
      </c>
      <c r="AY709" s="168" t="s">
        <v>144</v>
      </c>
    </row>
    <row r="710" spans="2:65" s="6" customFormat="1" ht="15.75" customHeight="1">
      <c r="B710" s="24"/>
      <c r="C710" s="146" t="s">
        <v>750</v>
      </c>
      <c r="D710" s="146" t="s">
        <v>147</v>
      </c>
      <c r="E710" s="147" t="s">
        <v>751</v>
      </c>
      <c r="F710" s="148" t="s">
        <v>752</v>
      </c>
      <c r="G710" s="149" t="s">
        <v>753</v>
      </c>
      <c r="H710" s="150">
        <v>23</v>
      </c>
      <c r="I710" s="151"/>
      <c r="J710" s="152">
        <f>ROUND($I$710*$H$710,2)</f>
        <v>0</v>
      </c>
      <c r="K710" s="148" t="s">
        <v>329</v>
      </c>
      <c r="L710" s="44"/>
      <c r="M710" s="153"/>
      <c r="N710" s="154" t="s">
        <v>49</v>
      </c>
      <c r="O710" s="25"/>
      <c r="P710" s="155">
        <f>$O$710*$H$710</f>
        <v>0</v>
      </c>
      <c r="Q710" s="155">
        <v>0</v>
      </c>
      <c r="R710" s="155">
        <f>$Q$710*$H$710</f>
        <v>0</v>
      </c>
      <c r="S710" s="155">
        <v>0.01933</v>
      </c>
      <c r="T710" s="156">
        <f>$S$710*$H$710</f>
        <v>0.44459</v>
      </c>
      <c r="AR710" s="90" t="s">
        <v>152</v>
      </c>
      <c r="AT710" s="90" t="s">
        <v>147</v>
      </c>
      <c r="AU710" s="90" t="s">
        <v>86</v>
      </c>
      <c r="AY710" s="6" t="s">
        <v>144</v>
      </c>
      <c r="BE710" s="157">
        <f>IF($N$710="základní",$J$710,0)</f>
        <v>0</v>
      </c>
      <c r="BF710" s="157">
        <f>IF($N$710="snížená",$J$710,0)</f>
        <v>0</v>
      </c>
      <c r="BG710" s="157">
        <f>IF($N$710="zákl. přenesená",$J$710,0)</f>
        <v>0</v>
      </c>
      <c r="BH710" s="157">
        <f>IF($N$710="sníž. přenesená",$J$710,0)</f>
        <v>0</v>
      </c>
      <c r="BI710" s="157">
        <f>IF($N$710="nulová",$J$710,0)</f>
        <v>0</v>
      </c>
      <c r="BJ710" s="90" t="s">
        <v>22</v>
      </c>
      <c r="BK710" s="157">
        <f>ROUND($I$710*$H$710,2)</f>
        <v>0</v>
      </c>
      <c r="BL710" s="90" t="s">
        <v>152</v>
      </c>
      <c r="BM710" s="90" t="s">
        <v>754</v>
      </c>
    </row>
    <row r="711" spans="2:47" s="6" customFormat="1" ht="16.5" customHeight="1">
      <c r="B711" s="24"/>
      <c r="C711" s="25"/>
      <c r="D711" s="158" t="s">
        <v>154</v>
      </c>
      <c r="E711" s="25"/>
      <c r="F711" s="159" t="s">
        <v>752</v>
      </c>
      <c r="G711" s="25"/>
      <c r="H711" s="25"/>
      <c r="J711" s="25"/>
      <c r="K711" s="25"/>
      <c r="L711" s="44"/>
      <c r="M711" s="57"/>
      <c r="N711" s="25"/>
      <c r="O711" s="25"/>
      <c r="P711" s="25"/>
      <c r="Q711" s="25"/>
      <c r="R711" s="25"/>
      <c r="S711" s="25"/>
      <c r="T711" s="58"/>
      <c r="AT711" s="6" t="s">
        <v>154</v>
      </c>
      <c r="AU711" s="6" t="s">
        <v>86</v>
      </c>
    </row>
    <row r="712" spans="2:51" s="6" customFormat="1" ht="15.75" customHeight="1">
      <c r="B712" s="169"/>
      <c r="C712" s="170"/>
      <c r="D712" s="162" t="s">
        <v>156</v>
      </c>
      <c r="E712" s="170"/>
      <c r="F712" s="171" t="s">
        <v>174</v>
      </c>
      <c r="G712" s="170"/>
      <c r="H712" s="170"/>
      <c r="J712" s="170"/>
      <c r="K712" s="170"/>
      <c r="L712" s="172"/>
      <c r="M712" s="173"/>
      <c r="N712" s="170"/>
      <c r="O712" s="170"/>
      <c r="P712" s="170"/>
      <c r="Q712" s="170"/>
      <c r="R712" s="170"/>
      <c r="S712" s="170"/>
      <c r="T712" s="174"/>
      <c r="AT712" s="175" t="s">
        <v>156</v>
      </c>
      <c r="AU712" s="175" t="s">
        <v>86</v>
      </c>
      <c r="AV712" s="175" t="s">
        <v>22</v>
      </c>
      <c r="AW712" s="175" t="s">
        <v>100</v>
      </c>
      <c r="AX712" s="175" t="s">
        <v>78</v>
      </c>
      <c r="AY712" s="175" t="s">
        <v>144</v>
      </c>
    </row>
    <row r="713" spans="2:51" s="6" customFormat="1" ht="15.75" customHeight="1">
      <c r="B713" s="160"/>
      <c r="C713" s="161"/>
      <c r="D713" s="162" t="s">
        <v>156</v>
      </c>
      <c r="E713" s="161"/>
      <c r="F713" s="163" t="s">
        <v>225</v>
      </c>
      <c r="G713" s="161"/>
      <c r="H713" s="164">
        <v>8</v>
      </c>
      <c r="J713" s="161"/>
      <c r="K713" s="161"/>
      <c r="L713" s="165"/>
      <c r="M713" s="166"/>
      <c r="N713" s="161"/>
      <c r="O713" s="161"/>
      <c r="P713" s="161"/>
      <c r="Q713" s="161"/>
      <c r="R713" s="161"/>
      <c r="S713" s="161"/>
      <c r="T713" s="167"/>
      <c r="AT713" s="168" t="s">
        <v>156</v>
      </c>
      <c r="AU713" s="168" t="s">
        <v>86</v>
      </c>
      <c r="AV713" s="168" t="s">
        <v>86</v>
      </c>
      <c r="AW713" s="168" t="s">
        <v>100</v>
      </c>
      <c r="AX713" s="168" t="s">
        <v>78</v>
      </c>
      <c r="AY713" s="168" t="s">
        <v>144</v>
      </c>
    </row>
    <row r="714" spans="2:51" s="6" customFormat="1" ht="15.75" customHeight="1">
      <c r="B714" s="169"/>
      <c r="C714" s="170"/>
      <c r="D714" s="162" t="s">
        <v>156</v>
      </c>
      <c r="E714" s="170"/>
      <c r="F714" s="171" t="s">
        <v>176</v>
      </c>
      <c r="G714" s="170"/>
      <c r="H714" s="170"/>
      <c r="J714" s="170"/>
      <c r="K714" s="170"/>
      <c r="L714" s="172"/>
      <c r="M714" s="173"/>
      <c r="N714" s="170"/>
      <c r="O714" s="170"/>
      <c r="P714" s="170"/>
      <c r="Q714" s="170"/>
      <c r="R714" s="170"/>
      <c r="S714" s="170"/>
      <c r="T714" s="174"/>
      <c r="AT714" s="175" t="s">
        <v>156</v>
      </c>
      <c r="AU714" s="175" t="s">
        <v>86</v>
      </c>
      <c r="AV714" s="175" t="s">
        <v>22</v>
      </c>
      <c r="AW714" s="175" t="s">
        <v>100</v>
      </c>
      <c r="AX714" s="175" t="s">
        <v>78</v>
      </c>
      <c r="AY714" s="175" t="s">
        <v>144</v>
      </c>
    </row>
    <row r="715" spans="2:51" s="6" customFormat="1" ht="15.75" customHeight="1">
      <c r="B715" s="160"/>
      <c r="C715" s="161"/>
      <c r="D715" s="162" t="s">
        <v>156</v>
      </c>
      <c r="E715" s="161"/>
      <c r="F715" s="163" t="s">
        <v>225</v>
      </c>
      <c r="G715" s="161"/>
      <c r="H715" s="164">
        <v>8</v>
      </c>
      <c r="J715" s="161"/>
      <c r="K715" s="161"/>
      <c r="L715" s="165"/>
      <c r="M715" s="166"/>
      <c r="N715" s="161"/>
      <c r="O715" s="161"/>
      <c r="P715" s="161"/>
      <c r="Q715" s="161"/>
      <c r="R715" s="161"/>
      <c r="S715" s="161"/>
      <c r="T715" s="167"/>
      <c r="AT715" s="168" t="s">
        <v>156</v>
      </c>
      <c r="AU715" s="168" t="s">
        <v>86</v>
      </c>
      <c r="AV715" s="168" t="s">
        <v>86</v>
      </c>
      <c r="AW715" s="168" t="s">
        <v>100</v>
      </c>
      <c r="AX715" s="168" t="s">
        <v>78</v>
      </c>
      <c r="AY715" s="168" t="s">
        <v>144</v>
      </c>
    </row>
    <row r="716" spans="2:51" s="6" customFormat="1" ht="15.75" customHeight="1">
      <c r="B716" s="169"/>
      <c r="C716" s="170"/>
      <c r="D716" s="162" t="s">
        <v>156</v>
      </c>
      <c r="E716" s="170"/>
      <c r="F716" s="171" t="s">
        <v>178</v>
      </c>
      <c r="G716" s="170"/>
      <c r="H716" s="170"/>
      <c r="J716" s="170"/>
      <c r="K716" s="170"/>
      <c r="L716" s="172"/>
      <c r="M716" s="173"/>
      <c r="N716" s="170"/>
      <c r="O716" s="170"/>
      <c r="P716" s="170"/>
      <c r="Q716" s="170"/>
      <c r="R716" s="170"/>
      <c r="S716" s="170"/>
      <c r="T716" s="174"/>
      <c r="AT716" s="175" t="s">
        <v>156</v>
      </c>
      <c r="AU716" s="175" t="s">
        <v>86</v>
      </c>
      <c r="AV716" s="175" t="s">
        <v>22</v>
      </c>
      <c r="AW716" s="175" t="s">
        <v>100</v>
      </c>
      <c r="AX716" s="175" t="s">
        <v>78</v>
      </c>
      <c r="AY716" s="175" t="s">
        <v>144</v>
      </c>
    </row>
    <row r="717" spans="2:51" s="6" customFormat="1" ht="15.75" customHeight="1">
      <c r="B717" s="160"/>
      <c r="C717" s="161"/>
      <c r="D717" s="162" t="s">
        <v>156</v>
      </c>
      <c r="E717" s="161"/>
      <c r="F717" s="163" t="s">
        <v>216</v>
      </c>
      <c r="G717" s="161"/>
      <c r="H717" s="164">
        <v>7</v>
      </c>
      <c r="J717" s="161"/>
      <c r="K717" s="161"/>
      <c r="L717" s="165"/>
      <c r="M717" s="166"/>
      <c r="N717" s="161"/>
      <c r="O717" s="161"/>
      <c r="P717" s="161"/>
      <c r="Q717" s="161"/>
      <c r="R717" s="161"/>
      <c r="S717" s="161"/>
      <c r="T717" s="167"/>
      <c r="AT717" s="168" t="s">
        <v>156</v>
      </c>
      <c r="AU717" s="168" t="s">
        <v>86</v>
      </c>
      <c r="AV717" s="168" t="s">
        <v>86</v>
      </c>
      <c r="AW717" s="168" t="s">
        <v>100</v>
      </c>
      <c r="AX717" s="168" t="s">
        <v>78</v>
      </c>
      <c r="AY717" s="168" t="s">
        <v>144</v>
      </c>
    </row>
    <row r="718" spans="2:51" s="6" customFormat="1" ht="15.75" customHeight="1">
      <c r="B718" s="169"/>
      <c r="C718" s="170"/>
      <c r="D718" s="162" t="s">
        <v>156</v>
      </c>
      <c r="E718" s="170"/>
      <c r="F718" s="171" t="s">
        <v>324</v>
      </c>
      <c r="G718" s="170"/>
      <c r="H718" s="170"/>
      <c r="J718" s="170"/>
      <c r="K718" s="170"/>
      <c r="L718" s="172"/>
      <c r="M718" s="173"/>
      <c r="N718" s="170"/>
      <c r="O718" s="170"/>
      <c r="P718" s="170"/>
      <c r="Q718" s="170"/>
      <c r="R718" s="170"/>
      <c r="S718" s="170"/>
      <c r="T718" s="174"/>
      <c r="AT718" s="175" t="s">
        <v>156</v>
      </c>
      <c r="AU718" s="175" t="s">
        <v>86</v>
      </c>
      <c r="AV718" s="175" t="s">
        <v>22</v>
      </c>
      <c r="AW718" s="175" t="s">
        <v>100</v>
      </c>
      <c r="AX718" s="175" t="s">
        <v>78</v>
      </c>
      <c r="AY718" s="175" t="s">
        <v>144</v>
      </c>
    </row>
    <row r="719" spans="2:65" s="6" customFormat="1" ht="15.75" customHeight="1">
      <c r="B719" s="24"/>
      <c r="C719" s="146" t="s">
        <v>289</v>
      </c>
      <c r="D719" s="146" t="s">
        <v>147</v>
      </c>
      <c r="E719" s="147" t="s">
        <v>755</v>
      </c>
      <c r="F719" s="148" t="s">
        <v>756</v>
      </c>
      <c r="G719" s="149" t="s">
        <v>753</v>
      </c>
      <c r="H719" s="150">
        <v>12</v>
      </c>
      <c r="I719" s="151"/>
      <c r="J719" s="152">
        <f>ROUND($I$719*$H$719,2)</f>
        <v>0</v>
      </c>
      <c r="K719" s="148" t="s">
        <v>329</v>
      </c>
      <c r="L719" s="44"/>
      <c r="M719" s="153"/>
      <c r="N719" s="154" t="s">
        <v>49</v>
      </c>
      <c r="O719" s="25"/>
      <c r="P719" s="155">
        <f>$O$719*$H$719</f>
        <v>0</v>
      </c>
      <c r="Q719" s="155">
        <v>0</v>
      </c>
      <c r="R719" s="155">
        <f>$Q$719*$H$719</f>
        <v>0</v>
      </c>
      <c r="S719" s="155">
        <v>0.03968</v>
      </c>
      <c r="T719" s="156">
        <f>$S$719*$H$719</f>
        <v>0.47616</v>
      </c>
      <c r="AR719" s="90" t="s">
        <v>152</v>
      </c>
      <c r="AT719" s="90" t="s">
        <v>147</v>
      </c>
      <c r="AU719" s="90" t="s">
        <v>86</v>
      </c>
      <c r="AY719" s="6" t="s">
        <v>144</v>
      </c>
      <c r="BE719" s="157">
        <f>IF($N$719="základní",$J$719,0)</f>
        <v>0</v>
      </c>
      <c r="BF719" s="157">
        <f>IF($N$719="snížená",$J$719,0)</f>
        <v>0</v>
      </c>
      <c r="BG719" s="157">
        <f>IF($N$719="zákl. přenesená",$J$719,0)</f>
        <v>0</v>
      </c>
      <c r="BH719" s="157">
        <f>IF($N$719="sníž. přenesená",$J$719,0)</f>
        <v>0</v>
      </c>
      <c r="BI719" s="157">
        <f>IF($N$719="nulová",$J$719,0)</f>
        <v>0</v>
      </c>
      <c r="BJ719" s="90" t="s">
        <v>22</v>
      </c>
      <c r="BK719" s="157">
        <f>ROUND($I$719*$H$719,2)</f>
        <v>0</v>
      </c>
      <c r="BL719" s="90" t="s">
        <v>152</v>
      </c>
      <c r="BM719" s="90" t="s">
        <v>757</v>
      </c>
    </row>
    <row r="720" spans="2:47" s="6" customFormat="1" ht="16.5" customHeight="1">
      <c r="B720" s="24"/>
      <c r="C720" s="25"/>
      <c r="D720" s="158" t="s">
        <v>154</v>
      </c>
      <c r="E720" s="25"/>
      <c r="F720" s="159" t="s">
        <v>756</v>
      </c>
      <c r="G720" s="25"/>
      <c r="H720" s="25"/>
      <c r="J720" s="25"/>
      <c r="K720" s="25"/>
      <c r="L720" s="44"/>
      <c r="M720" s="57"/>
      <c r="N720" s="25"/>
      <c r="O720" s="25"/>
      <c r="P720" s="25"/>
      <c r="Q720" s="25"/>
      <c r="R720" s="25"/>
      <c r="S720" s="25"/>
      <c r="T720" s="58"/>
      <c r="AT720" s="6" t="s">
        <v>154</v>
      </c>
      <c r="AU720" s="6" t="s">
        <v>86</v>
      </c>
    </row>
    <row r="721" spans="2:51" s="6" customFormat="1" ht="15.75" customHeight="1">
      <c r="B721" s="169"/>
      <c r="C721" s="170"/>
      <c r="D721" s="162" t="s">
        <v>156</v>
      </c>
      <c r="E721" s="170"/>
      <c r="F721" s="171" t="s">
        <v>174</v>
      </c>
      <c r="G721" s="170"/>
      <c r="H721" s="170"/>
      <c r="J721" s="170"/>
      <c r="K721" s="170"/>
      <c r="L721" s="172"/>
      <c r="M721" s="173"/>
      <c r="N721" s="170"/>
      <c r="O721" s="170"/>
      <c r="P721" s="170"/>
      <c r="Q721" s="170"/>
      <c r="R721" s="170"/>
      <c r="S721" s="170"/>
      <c r="T721" s="174"/>
      <c r="AT721" s="175" t="s">
        <v>156</v>
      </c>
      <c r="AU721" s="175" t="s">
        <v>86</v>
      </c>
      <c r="AV721" s="175" t="s">
        <v>22</v>
      </c>
      <c r="AW721" s="175" t="s">
        <v>100</v>
      </c>
      <c r="AX721" s="175" t="s">
        <v>78</v>
      </c>
      <c r="AY721" s="175" t="s">
        <v>144</v>
      </c>
    </row>
    <row r="722" spans="2:51" s="6" customFormat="1" ht="15.75" customHeight="1">
      <c r="B722" s="160"/>
      <c r="C722" s="161"/>
      <c r="D722" s="162" t="s">
        <v>156</v>
      </c>
      <c r="E722" s="161"/>
      <c r="F722" s="163" t="s">
        <v>152</v>
      </c>
      <c r="G722" s="161"/>
      <c r="H722" s="164">
        <v>4</v>
      </c>
      <c r="J722" s="161"/>
      <c r="K722" s="161"/>
      <c r="L722" s="165"/>
      <c r="M722" s="166"/>
      <c r="N722" s="161"/>
      <c r="O722" s="161"/>
      <c r="P722" s="161"/>
      <c r="Q722" s="161"/>
      <c r="R722" s="161"/>
      <c r="S722" s="161"/>
      <c r="T722" s="167"/>
      <c r="AT722" s="168" t="s">
        <v>156</v>
      </c>
      <c r="AU722" s="168" t="s">
        <v>86</v>
      </c>
      <c r="AV722" s="168" t="s">
        <v>86</v>
      </c>
      <c r="AW722" s="168" t="s">
        <v>100</v>
      </c>
      <c r="AX722" s="168" t="s">
        <v>78</v>
      </c>
      <c r="AY722" s="168" t="s">
        <v>144</v>
      </c>
    </row>
    <row r="723" spans="2:51" s="6" customFormat="1" ht="15.75" customHeight="1">
      <c r="B723" s="169"/>
      <c r="C723" s="170"/>
      <c r="D723" s="162" t="s">
        <v>156</v>
      </c>
      <c r="E723" s="170"/>
      <c r="F723" s="171" t="s">
        <v>176</v>
      </c>
      <c r="G723" s="170"/>
      <c r="H723" s="170"/>
      <c r="J723" s="170"/>
      <c r="K723" s="170"/>
      <c r="L723" s="172"/>
      <c r="M723" s="173"/>
      <c r="N723" s="170"/>
      <c r="O723" s="170"/>
      <c r="P723" s="170"/>
      <c r="Q723" s="170"/>
      <c r="R723" s="170"/>
      <c r="S723" s="170"/>
      <c r="T723" s="174"/>
      <c r="AT723" s="175" t="s">
        <v>156</v>
      </c>
      <c r="AU723" s="175" t="s">
        <v>86</v>
      </c>
      <c r="AV723" s="175" t="s">
        <v>22</v>
      </c>
      <c r="AW723" s="175" t="s">
        <v>100</v>
      </c>
      <c r="AX723" s="175" t="s">
        <v>78</v>
      </c>
      <c r="AY723" s="175" t="s">
        <v>144</v>
      </c>
    </row>
    <row r="724" spans="2:51" s="6" customFormat="1" ht="15.75" customHeight="1">
      <c r="B724" s="160"/>
      <c r="C724" s="161"/>
      <c r="D724" s="162" t="s">
        <v>156</v>
      </c>
      <c r="E724" s="161"/>
      <c r="F724" s="163" t="s">
        <v>152</v>
      </c>
      <c r="G724" s="161"/>
      <c r="H724" s="164">
        <v>4</v>
      </c>
      <c r="J724" s="161"/>
      <c r="K724" s="161"/>
      <c r="L724" s="165"/>
      <c r="M724" s="166"/>
      <c r="N724" s="161"/>
      <c r="O724" s="161"/>
      <c r="P724" s="161"/>
      <c r="Q724" s="161"/>
      <c r="R724" s="161"/>
      <c r="S724" s="161"/>
      <c r="T724" s="167"/>
      <c r="AT724" s="168" t="s">
        <v>156</v>
      </c>
      <c r="AU724" s="168" t="s">
        <v>86</v>
      </c>
      <c r="AV724" s="168" t="s">
        <v>86</v>
      </c>
      <c r="AW724" s="168" t="s">
        <v>100</v>
      </c>
      <c r="AX724" s="168" t="s">
        <v>78</v>
      </c>
      <c r="AY724" s="168" t="s">
        <v>144</v>
      </c>
    </row>
    <row r="725" spans="2:51" s="6" customFormat="1" ht="15.75" customHeight="1">
      <c r="B725" s="169"/>
      <c r="C725" s="170"/>
      <c r="D725" s="162" t="s">
        <v>156</v>
      </c>
      <c r="E725" s="170"/>
      <c r="F725" s="171" t="s">
        <v>178</v>
      </c>
      <c r="G725" s="170"/>
      <c r="H725" s="170"/>
      <c r="J725" s="170"/>
      <c r="K725" s="170"/>
      <c r="L725" s="172"/>
      <c r="M725" s="173"/>
      <c r="N725" s="170"/>
      <c r="O725" s="170"/>
      <c r="P725" s="170"/>
      <c r="Q725" s="170"/>
      <c r="R725" s="170"/>
      <c r="S725" s="170"/>
      <c r="T725" s="174"/>
      <c r="AT725" s="175" t="s">
        <v>156</v>
      </c>
      <c r="AU725" s="175" t="s">
        <v>86</v>
      </c>
      <c r="AV725" s="175" t="s">
        <v>22</v>
      </c>
      <c r="AW725" s="175" t="s">
        <v>100</v>
      </c>
      <c r="AX725" s="175" t="s">
        <v>78</v>
      </c>
      <c r="AY725" s="175" t="s">
        <v>144</v>
      </c>
    </row>
    <row r="726" spans="2:51" s="6" customFormat="1" ht="15.75" customHeight="1">
      <c r="B726" s="160"/>
      <c r="C726" s="161"/>
      <c r="D726" s="162" t="s">
        <v>156</v>
      </c>
      <c r="E726" s="161"/>
      <c r="F726" s="163" t="s">
        <v>152</v>
      </c>
      <c r="G726" s="161"/>
      <c r="H726" s="164">
        <v>4</v>
      </c>
      <c r="J726" s="161"/>
      <c r="K726" s="161"/>
      <c r="L726" s="165"/>
      <c r="M726" s="166"/>
      <c r="N726" s="161"/>
      <c r="O726" s="161"/>
      <c r="P726" s="161"/>
      <c r="Q726" s="161"/>
      <c r="R726" s="161"/>
      <c r="S726" s="161"/>
      <c r="T726" s="167"/>
      <c r="AT726" s="168" t="s">
        <v>156</v>
      </c>
      <c r="AU726" s="168" t="s">
        <v>86</v>
      </c>
      <c r="AV726" s="168" t="s">
        <v>86</v>
      </c>
      <c r="AW726" s="168" t="s">
        <v>100</v>
      </c>
      <c r="AX726" s="168" t="s">
        <v>78</v>
      </c>
      <c r="AY726" s="168" t="s">
        <v>144</v>
      </c>
    </row>
    <row r="727" spans="2:65" s="6" customFormat="1" ht="15.75" customHeight="1">
      <c r="B727" s="24"/>
      <c r="C727" s="146" t="s">
        <v>758</v>
      </c>
      <c r="D727" s="146" t="s">
        <v>147</v>
      </c>
      <c r="E727" s="147" t="s">
        <v>759</v>
      </c>
      <c r="F727" s="148" t="s">
        <v>760</v>
      </c>
      <c r="G727" s="149" t="s">
        <v>753</v>
      </c>
      <c r="H727" s="150">
        <v>47</v>
      </c>
      <c r="I727" s="151"/>
      <c r="J727" s="152">
        <f>ROUND($I$727*$H$727,2)</f>
        <v>0</v>
      </c>
      <c r="K727" s="148" t="s">
        <v>329</v>
      </c>
      <c r="L727" s="44"/>
      <c r="M727" s="153"/>
      <c r="N727" s="154" t="s">
        <v>49</v>
      </c>
      <c r="O727" s="25"/>
      <c r="P727" s="155">
        <f>$O$727*$H$727</f>
        <v>0</v>
      </c>
      <c r="Q727" s="155">
        <v>0</v>
      </c>
      <c r="R727" s="155">
        <f>$Q$727*$H$727</f>
        <v>0</v>
      </c>
      <c r="S727" s="155">
        <v>0.01946</v>
      </c>
      <c r="T727" s="156">
        <f>$S$727*$H$727</f>
        <v>0.9146200000000001</v>
      </c>
      <c r="AR727" s="90" t="s">
        <v>152</v>
      </c>
      <c r="AT727" s="90" t="s">
        <v>147</v>
      </c>
      <c r="AU727" s="90" t="s">
        <v>86</v>
      </c>
      <c r="AY727" s="6" t="s">
        <v>144</v>
      </c>
      <c r="BE727" s="157">
        <f>IF($N$727="základní",$J$727,0)</f>
        <v>0</v>
      </c>
      <c r="BF727" s="157">
        <f>IF($N$727="snížená",$J$727,0)</f>
        <v>0</v>
      </c>
      <c r="BG727" s="157">
        <f>IF($N$727="zákl. přenesená",$J$727,0)</f>
        <v>0</v>
      </c>
      <c r="BH727" s="157">
        <f>IF($N$727="sníž. přenesená",$J$727,0)</f>
        <v>0</v>
      </c>
      <c r="BI727" s="157">
        <f>IF($N$727="nulová",$J$727,0)</f>
        <v>0</v>
      </c>
      <c r="BJ727" s="90" t="s">
        <v>22</v>
      </c>
      <c r="BK727" s="157">
        <f>ROUND($I$727*$H$727,2)</f>
        <v>0</v>
      </c>
      <c r="BL727" s="90" t="s">
        <v>152</v>
      </c>
      <c r="BM727" s="90" t="s">
        <v>761</v>
      </c>
    </row>
    <row r="728" spans="2:47" s="6" customFormat="1" ht="16.5" customHeight="1">
      <c r="B728" s="24"/>
      <c r="C728" s="25"/>
      <c r="D728" s="158" t="s">
        <v>154</v>
      </c>
      <c r="E728" s="25"/>
      <c r="F728" s="159" t="s">
        <v>762</v>
      </c>
      <c r="G728" s="25"/>
      <c r="H728" s="25"/>
      <c r="J728" s="25"/>
      <c r="K728" s="25"/>
      <c r="L728" s="44"/>
      <c r="M728" s="57"/>
      <c r="N728" s="25"/>
      <c r="O728" s="25"/>
      <c r="P728" s="25"/>
      <c r="Q728" s="25"/>
      <c r="R728" s="25"/>
      <c r="S728" s="25"/>
      <c r="T728" s="58"/>
      <c r="AT728" s="6" t="s">
        <v>154</v>
      </c>
      <c r="AU728" s="6" t="s">
        <v>86</v>
      </c>
    </row>
    <row r="729" spans="2:51" s="6" customFormat="1" ht="15.75" customHeight="1">
      <c r="B729" s="169"/>
      <c r="C729" s="170"/>
      <c r="D729" s="162" t="s">
        <v>156</v>
      </c>
      <c r="E729" s="170"/>
      <c r="F729" s="171" t="s">
        <v>174</v>
      </c>
      <c r="G729" s="170"/>
      <c r="H729" s="170"/>
      <c r="J729" s="170"/>
      <c r="K729" s="170"/>
      <c r="L729" s="172"/>
      <c r="M729" s="173"/>
      <c r="N729" s="170"/>
      <c r="O729" s="170"/>
      <c r="P729" s="170"/>
      <c r="Q729" s="170"/>
      <c r="R729" s="170"/>
      <c r="S729" s="170"/>
      <c r="T729" s="174"/>
      <c r="AT729" s="175" t="s">
        <v>156</v>
      </c>
      <c r="AU729" s="175" t="s">
        <v>86</v>
      </c>
      <c r="AV729" s="175" t="s">
        <v>22</v>
      </c>
      <c r="AW729" s="175" t="s">
        <v>100</v>
      </c>
      <c r="AX729" s="175" t="s">
        <v>78</v>
      </c>
      <c r="AY729" s="175" t="s">
        <v>144</v>
      </c>
    </row>
    <row r="730" spans="2:51" s="6" customFormat="1" ht="15.75" customHeight="1">
      <c r="B730" s="160"/>
      <c r="C730" s="161"/>
      <c r="D730" s="162" t="s">
        <v>156</v>
      </c>
      <c r="E730" s="161"/>
      <c r="F730" s="163" t="s">
        <v>284</v>
      </c>
      <c r="G730" s="161"/>
      <c r="H730" s="164">
        <v>14</v>
      </c>
      <c r="J730" s="161"/>
      <c r="K730" s="161"/>
      <c r="L730" s="165"/>
      <c r="M730" s="166"/>
      <c r="N730" s="161"/>
      <c r="O730" s="161"/>
      <c r="P730" s="161"/>
      <c r="Q730" s="161"/>
      <c r="R730" s="161"/>
      <c r="S730" s="161"/>
      <c r="T730" s="167"/>
      <c r="AT730" s="168" t="s">
        <v>156</v>
      </c>
      <c r="AU730" s="168" t="s">
        <v>86</v>
      </c>
      <c r="AV730" s="168" t="s">
        <v>86</v>
      </c>
      <c r="AW730" s="168" t="s">
        <v>100</v>
      </c>
      <c r="AX730" s="168" t="s">
        <v>78</v>
      </c>
      <c r="AY730" s="168" t="s">
        <v>144</v>
      </c>
    </row>
    <row r="731" spans="2:51" s="6" customFormat="1" ht="15.75" customHeight="1">
      <c r="B731" s="169"/>
      <c r="C731" s="170"/>
      <c r="D731" s="162" t="s">
        <v>156</v>
      </c>
      <c r="E731" s="170"/>
      <c r="F731" s="171" t="s">
        <v>176</v>
      </c>
      <c r="G731" s="170"/>
      <c r="H731" s="170"/>
      <c r="J731" s="170"/>
      <c r="K731" s="170"/>
      <c r="L731" s="172"/>
      <c r="M731" s="173"/>
      <c r="N731" s="170"/>
      <c r="O731" s="170"/>
      <c r="P731" s="170"/>
      <c r="Q731" s="170"/>
      <c r="R731" s="170"/>
      <c r="S731" s="170"/>
      <c r="T731" s="174"/>
      <c r="AT731" s="175" t="s">
        <v>156</v>
      </c>
      <c r="AU731" s="175" t="s">
        <v>86</v>
      </c>
      <c r="AV731" s="175" t="s">
        <v>22</v>
      </c>
      <c r="AW731" s="175" t="s">
        <v>100</v>
      </c>
      <c r="AX731" s="175" t="s">
        <v>78</v>
      </c>
      <c r="AY731" s="175" t="s">
        <v>144</v>
      </c>
    </row>
    <row r="732" spans="2:51" s="6" customFormat="1" ht="15.75" customHeight="1">
      <c r="B732" s="160"/>
      <c r="C732" s="161"/>
      <c r="D732" s="162" t="s">
        <v>156</v>
      </c>
      <c r="E732" s="161"/>
      <c r="F732" s="163" t="s">
        <v>302</v>
      </c>
      <c r="G732" s="161"/>
      <c r="H732" s="164">
        <v>17</v>
      </c>
      <c r="J732" s="161"/>
      <c r="K732" s="161"/>
      <c r="L732" s="165"/>
      <c r="M732" s="166"/>
      <c r="N732" s="161"/>
      <c r="O732" s="161"/>
      <c r="P732" s="161"/>
      <c r="Q732" s="161"/>
      <c r="R732" s="161"/>
      <c r="S732" s="161"/>
      <c r="T732" s="167"/>
      <c r="AT732" s="168" t="s">
        <v>156</v>
      </c>
      <c r="AU732" s="168" t="s">
        <v>86</v>
      </c>
      <c r="AV732" s="168" t="s">
        <v>86</v>
      </c>
      <c r="AW732" s="168" t="s">
        <v>100</v>
      </c>
      <c r="AX732" s="168" t="s">
        <v>78</v>
      </c>
      <c r="AY732" s="168" t="s">
        <v>144</v>
      </c>
    </row>
    <row r="733" spans="2:51" s="6" customFormat="1" ht="15.75" customHeight="1">
      <c r="B733" s="169"/>
      <c r="C733" s="170"/>
      <c r="D733" s="162" t="s">
        <v>156</v>
      </c>
      <c r="E733" s="170"/>
      <c r="F733" s="171" t="s">
        <v>178</v>
      </c>
      <c r="G733" s="170"/>
      <c r="H733" s="170"/>
      <c r="J733" s="170"/>
      <c r="K733" s="170"/>
      <c r="L733" s="172"/>
      <c r="M733" s="173"/>
      <c r="N733" s="170"/>
      <c r="O733" s="170"/>
      <c r="P733" s="170"/>
      <c r="Q733" s="170"/>
      <c r="R733" s="170"/>
      <c r="S733" s="170"/>
      <c r="T733" s="174"/>
      <c r="AT733" s="175" t="s">
        <v>156</v>
      </c>
      <c r="AU733" s="175" t="s">
        <v>86</v>
      </c>
      <c r="AV733" s="175" t="s">
        <v>22</v>
      </c>
      <c r="AW733" s="175" t="s">
        <v>100</v>
      </c>
      <c r="AX733" s="175" t="s">
        <v>78</v>
      </c>
      <c r="AY733" s="175" t="s">
        <v>144</v>
      </c>
    </row>
    <row r="734" spans="2:51" s="6" customFormat="1" ht="15.75" customHeight="1">
      <c r="B734" s="160"/>
      <c r="C734" s="161"/>
      <c r="D734" s="162" t="s">
        <v>156</v>
      </c>
      <c r="E734" s="161"/>
      <c r="F734" s="163" t="s">
        <v>295</v>
      </c>
      <c r="G734" s="161"/>
      <c r="H734" s="164">
        <v>16</v>
      </c>
      <c r="J734" s="161"/>
      <c r="K734" s="161"/>
      <c r="L734" s="165"/>
      <c r="M734" s="166"/>
      <c r="N734" s="161"/>
      <c r="O734" s="161"/>
      <c r="P734" s="161"/>
      <c r="Q734" s="161"/>
      <c r="R734" s="161"/>
      <c r="S734" s="161"/>
      <c r="T734" s="167"/>
      <c r="AT734" s="168" t="s">
        <v>156</v>
      </c>
      <c r="AU734" s="168" t="s">
        <v>86</v>
      </c>
      <c r="AV734" s="168" t="s">
        <v>86</v>
      </c>
      <c r="AW734" s="168" t="s">
        <v>100</v>
      </c>
      <c r="AX734" s="168" t="s">
        <v>78</v>
      </c>
      <c r="AY734" s="168" t="s">
        <v>144</v>
      </c>
    </row>
    <row r="735" spans="2:65" s="6" customFormat="1" ht="15.75" customHeight="1">
      <c r="B735" s="24"/>
      <c r="C735" s="146" t="s">
        <v>504</v>
      </c>
      <c r="D735" s="146" t="s">
        <v>147</v>
      </c>
      <c r="E735" s="147" t="s">
        <v>763</v>
      </c>
      <c r="F735" s="148" t="s">
        <v>764</v>
      </c>
      <c r="G735" s="149" t="s">
        <v>753</v>
      </c>
      <c r="H735" s="150">
        <v>3</v>
      </c>
      <c r="I735" s="151"/>
      <c r="J735" s="152">
        <f>ROUND($I$735*$H$735,2)</f>
        <v>0</v>
      </c>
      <c r="K735" s="148" t="s">
        <v>151</v>
      </c>
      <c r="L735" s="44"/>
      <c r="M735" s="153"/>
      <c r="N735" s="154" t="s">
        <v>49</v>
      </c>
      <c r="O735" s="25"/>
      <c r="P735" s="155">
        <f>$O$735*$H$735</f>
        <v>0</v>
      </c>
      <c r="Q735" s="155">
        <v>0</v>
      </c>
      <c r="R735" s="155">
        <f>$Q$735*$H$735</f>
        <v>0</v>
      </c>
      <c r="S735" s="155">
        <v>0.0347</v>
      </c>
      <c r="T735" s="156">
        <f>$S$735*$H$735</f>
        <v>0.1041</v>
      </c>
      <c r="AR735" s="90" t="s">
        <v>152</v>
      </c>
      <c r="AT735" s="90" t="s">
        <v>147</v>
      </c>
      <c r="AU735" s="90" t="s">
        <v>86</v>
      </c>
      <c r="AY735" s="6" t="s">
        <v>144</v>
      </c>
      <c r="BE735" s="157">
        <f>IF($N$735="základní",$J$735,0)</f>
        <v>0</v>
      </c>
      <c r="BF735" s="157">
        <f>IF($N$735="snížená",$J$735,0)</f>
        <v>0</v>
      </c>
      <c r="BG735" s="157">
        <f>IF($N$735="zákl. přenesená",$J$735,0)</f>
        <v>0</v>
      </c>
      <c r="BH735" s="157">
        <f>IF($N$735="sníž. přenesená",$J$735,0)</f>
        <v>0</v>
      </c>
      <c r="BI735" s="157">
        <f>IF($N$735="nulová",$J$735,0)</f>
        <v>0</v>
      </c>
      <c r="BJ735" s="90" t="s">
        <v>22</v>
      </c>
      <c r="BK735" s="157">
        <f>ROUND($I$735*$H$735,2)</f>
        <v>0</v>
      </c>
      <c r="BL735" s="90" t="s">
        <v>152</v>
      </c>
      <c r="BM735" s="90" t="s">
        <v>765</v>
      </c>
    </row>
    <row r="736" spans="2:47" s="6" customFormat="1" ht="16.5" customHeight="1">
      <c r="B736" s="24"/>
      <c r="C736" s="25"/>
      <c r="D736" s="158" t="s">
        <v>154</v>
      </c>
      <c r="E736" s="25"/>
      <c r="F736" s="159" t="s">
        <v>766</v>
      </c>
      <c r="G736" s="25"/>
      <c r="H736" s="25"/>
      <c r="J736" s="25"/>
      <c r="K736" s="25"/>
      <c r="L736" s="44"/>
      <c r="M736" s="57"/>
      <c r="N736" s="25"/>
      <c r="O736" s="25"/>
      <c r="P736" s="25"/>
      <c r="Q736" s="25"/>
      <c r="R736" s="25"/>
      <c r="S736" s="25"/>
      <c r="T736" s="58"/>
      <c r="AT736" s="6" t="s">
        <v>154</v>
      </c>
      <c r="AU736" s="6" t="s">
        <v>86</v>
      </c>
    </row>
    <row r="737" spans="2:65" s="6" customFormat="1" ht="15.75" customHeight="1">
      <c r="B737" s="24"/>
      <c r="C737" s="146" t="s">
        <v>767</v>
      </c>
      <c r="D737" s="146" t="s">
        <v>147</v>
      </c>
      <c r="E737" s="147" t="s">
        <v>768</v>
      </c>
      <c r="F737" s="148" t="s">
        <v>769</v>
      </c>
      <c r="G737" s="149" t="s">
        <v>150</v>
      </c>
      <c r="H737" s="150">
        <v>85</v>
      </c>
      <c r="I737" s="151"/>
      <c r="J737" s="152">
        <f>ROUND($I$737*$H$737,2)</f>
        <v>0</v>
      </c>
      <c r="K737" s="148" t="s">
        <v>329</v>
      </c>
      <c r="L737" s="44"/>
      <c r="M737" s="153"/>
      <c r="N737" s="154" t="s">
        <v>49</v>
      </c>
      <c r="O737" s="25"/>
      <c r="P737" s="155">
        <f>$O$737*$H$737</f>
        <v>0</v>
      </c>
      <c r="Q737" s="155">
        <v>0</v>
      </c>
      <c r="R737" s="155">
        <f>$Q$737*$H$737</f>
        <v>0</v>
      </c>
      <c r="S737" s="155">
        <v>0.00049</v>
      </c>
      <c r="T737" s="156">
        <f>$S$737*$H$737</f>
        <v>0.04165</v>
      </c>
      <c r="AR737" s="90" t="s">
        <v>152</v>
      </c>
      <c r="AT737" s="90" t="s">
        <v>147</v>
      </c>
      <c r="AU737" s="90" t="s">
        <v>86</v>
      </c>
      <c r="AY737" s="6" t="s">
        <v>144</v>
      </c>
      <c r="BE737" s="157">
        <f>IF($N$737="základní",$J$737,0)</f>
        <v>0</v>
      </c>
      <c r="BF737" s="157">
        <f>IF($N$737="snížená",$J$737,0)</f>
        <v>0</v>
      </c>
      <c r="BG737" s="157">
        <f>IF($N$737="zákl. přenesená",$J$737,0)</f>
        <v>0</v>
      </c>
      <c r="BH737" s="157">
        <f>IF($N$737="sníž. přenesená",$J$737,0)</f>
        <v>0</v>
      </c>
      <c r="BI737" s="157">
        <f>IF($N$737="nulová",$J$737,0)</f>
        <v>0</v>
      </c>
      <c r="BJ737" s="90" t="s">
        <v>22</v>
      </c>
      <c r="BK737" s="157">
        <f>ROUND($I$737*$H$737,2)</f>
        <v>0</v>
      </c>
      <c r="BL737" s="90" t="s">
        <v>152</v>
      </c>
      <c r="BM737" s="90" t="s">
        <v>770</v>
      </c>
    </row>
    <row r="738" spans="2:47" s="6" customFormat="1" ht="16.5" customHeight="1">
      <c r="B738" s="24"/>
      <c r="C738" s="25"/>
      <c r="D738" s="158" t="s">
        <v>154</v>
      </c>
      <c r="E738" s="25"/>
      <c r="F738" s="159" t="s">
        <v>769</v>
      </c>
      <c r="G738" s="25"/>
      <c r="H738" s="25"/>
      <c r="J738" s="25"/>
      <c r="K738" s="25"/>
      <c r="L738" s="44"/>
      <c r="M738" s="57"/>
      <c r="N738" s="25"/>
      <c r="O738" s="25"/>
      <c r="P738" s="25"/>
      <c r="Q738" s="25"/>
      <c r="R738" s="25"/>
      <c r="S738" s="25"/>
      <c r="T738" s="58"/>
      <c r="AT738" s="6" t="s">
        <v>154</v>
      </c>
      <c r="AU738" s="6" t="s">
        <v>86</v>
      </c>
    </row>
    <row r="739" spans="2:51" s="6" customFormat="1" ht="15.75" customHeight="1">
      <c r="B739" s="160"/>
      <c r="C739" s="161"/>
      <c r="D739" s="162" t="s">
        <v>156</v>
      </c>
      <c r="E739" s="161"/>
      <c r="F739" s="163" t="s">
        <v>771</v>
      </c>
      <c r="G739" s="161"/>
      <c r="H739" s="164">
        <v>85</v>
      </c>
      <c r="J739" s="161"/>
      <c r="K739" s="161"/>
      <c r="L739" s="165"/>
      <c r="M739" s="166"/>
      <c r="N739" s="161"/>
      <c r="O739" s="161"/>
      <c r="P739" s="161"/>
      <c r="Q739" s="161"/>
      <c r="R739" s="161"/>
      <c r="S739" s="161"/>
      <c r="T739" s="167"/>
      <c r="AT739" s="168" t="s">
        <v>156</v>
      </c>
      <c r="AU739" s="168" t="s">
        <v>86</v>
      </c>
      <c r="AV739" s="168" t="s">
        <v>86</v>
      </c>
      <c r="AW739" s="168" t="s">
        <v>100</v>
      </c>
      <c r="AX739" s="168" t="s">
        <v>78</v>
      </c>
      <c r="AY739" s="168" t="s">
        <v>144</v>
      </c>
    </row>
    <row r="740" spans="2:65" s="6" customFormat="1" ht="15.75" customHeight="1">
      <c r="B740" s="24"/>
      <c r="C740" s="146" t="s">
        <v>772</v>
      </c>
      <c r="D740" s="146" t="s">
        <v>147</v>
      </c>
      <c r="E740" s="147" t="s">
        <v>773</v>
      </c>
      <c r="F740" s="148" t="s">
        <v>774</v>
      </c>
      <c r="G740" s="149" t="s">
        <v>753</v>
      </c>
      <c r="H740" s="150">
        <v>50</v>
      </c>
      <c r="I740" s="151"/>
      <c r="J740" s="152">
        <f>ROUND($I$740*$H$740,2)</f>
        <v>0</v>
      </c>
      <c r="K740" s="148" t="s">
        <v>329</v>
      </c>
      <c r="L740" s="44"/>
      <c r="M740" s="153"/>
      <c r="N740" s="154" t="s">
        <v>49</v>
      </c>
      <c r="O740" s="25"/>
      <c r="P740" s="155">
        <f>$O$740*$H$740</f>
        <v>0</v>
      </c>
      <c r="Q740" s="155">
        <v>0</v>
      </c>
      <c r="R740" s="155">
        <f>$Q$740*$H$740</f>
        <v>0</v>
      </c>
      <c r="S740" s="155">
        <v>0.00156</v>
      </c>
      <c r="T740" s="156">
        <f>$S$740*$H$740</f>
        <v>0.078</v>
      </c>
      <c r="AR740" s="90" t="s">
        <v>152</v>
      </c>
      <c r="AT740" s="90" t="s">
        <v>147</v>
      </c>
      <c r="AU740" s="90" t="s">
        <v>86</v>
      </c>
      <c r="AY740" s="6" t="s">
        <v>144</v>
      </c>
      <c r="BE740" s="157">
        <f>IF($N$740="základní",$J$740,0)</f>
        <v>0</v>
      </c>
      <c r="BF740" s="157">
        <f>IF($N$740="snížená",$J$740,0)</f>
        <v>0</v>
      </c>
      <c r="BG740" s="157">
        <f>IF($N$740="zákl. přenesená",$J$740,0)</f>
        <v>0</v>
      </c>
      <c r="BH740" s="157">
        <f>IF($N$740="sníž. přenesená",$J$740,0)</f>
        <v>0</v>
      </c>
      <c r="BI740" s="157">
        <f>IF($N$740="nulová",$J$740,0)</f>
        <v>0</v>
      </c>
      <c r="BJ740" s="90" t="s">
        <v>22</v>
      </c>
      <c r="BK740" s="157">
        <f>ROUND($I$740*$H$740,2)</f>
        <v>0</v>
      </c>
      <c r="BL740" s="90" t="s">
        <v>152</v>
      </c>
      <c r="BM740" s="90" t="s">
        <v>775</v>
      </c>
    </row>
    <row r="741" spans="2:47" s="6" customFormat="1" ht="16.5" customHeight="1">
      <c r="B741" s="24"/>
      <c r="C741" s="25"/>
      <c r="D741" s="158" t="s">
        <v>154</v>
      </c>
      <c r="E741" s="25"/>
      <c r="F741" s="159" t="s">
        <v>774</v>
      </c>
      <c r="G741" s="25"/>
      <c r="H741" s="25"/>
      <c r="J741" s="25"/>
      <c r="K741" s="25"/>
      <c r="L741" s="44"/>
      <c r="M741" s="57"/>
      <c r="N741" s="25"/>
      <c r="O741" s="25"/>
      <c r="P741" s="25"/>
      <c r="Q741" s="25"/>
      <c r="R741" s="25"/>
      <c r="S741" s="25"/>
      <c r="T741" s="58"/>
      <c r="AT741" s="6" t="s">
        <v>154</v>
      </c>
      <c r="AU741" s="6" t="s">
        <v>86</v>
      </c>
    </row>
    <row r="742" spans="2:51" s="6" customFormat="1" ht="15.75" customHeight="1">
      <c r="B742" s="160"/>
      <c r="C742" s="161"/>
      <c r="D742" s="162" t="s">
        <v>156</v>
      </c>
      <c r="E742" s="161"/>
      <c r="F742" s="163" t="s">
        <v>776</v>
      </c>
      <c r="G742" s="161"/>
      <c r="H742" s="164">
        <v>50</v>
      </c>
      <c r="J742" s="161"/>
      <c r="K742" s="161"/>
      <c r="L742" s="165"/>
      <c r="M742" s="166"/>
      <c r="N742" s="161"/>
      <c r="O742" s="161"/>
      <c r="P742" s="161"/>
      <c r="Q742" s="161"/>
      <c r="R742" s="161"/>
      <c r="S742" s="161"/>
      <c r="T742" s="167"/>
      <c r="AT742" s="168" t="s">
        <v>156</v>
      </c>
      <c r="AU742" s="168" t="s">
        <v>86</v>
      </c>
      <c r="AV742" s="168" t="s">
        <v>86</v>
      </c>
      <c r="AW742" s="168" t="s">
        <v>100</v>
      </c>
      <c r="AX742" s="168" t="s">
        <v>78</v>
      </c>
      <c r="AY742" s="168" t="s">
        <v>144</v>
      </c>
    </row>
    <row r="743" spans="2:51" s="6" customFormat="1" ht="15.75" customHeight="1">
      <c r="B743" s="169"/>
      <c r="C743" s="170"/>
      <c r="D743" s="162" t="s">
        <v>156</v>
      </c>
      <c r="E743" s="170"/>
      <c r="F743" s="171" t="s">
        <v>324</v>
      </c>
      <c r="G743" s="170"/>
      <c r="H743" s="170"/>
      <c r="J743" s="170"/>
      <c r="K743" s="170"/>
      <c r="L743" s="172"/>
      <c r="M743" s="173"/>
      <c r="N743" s="170"/>
      <c r="O743" s="170"/>
      <c r="P743" s="170"/>
      <c r="Q743" s="170"/>
      <c r="R743" s="170"/>
      <c r="S743" s="170"/>
      <c r="T743" s="174"/>
      <c r="AT743" s="175" t="s">
        <v>156</v>
      </c>
      <c r="AU743" s="175" t="s">
        <v>86</v>
      </c>
      <c r="AV743" s="175" t="s">
        <v>22</v>
      </c>
      <c r="AW743" s="175" t="s">
        <v>100</v>
      </c>
      <c r="AX743" s="175" t="s">
        <v>78</v>
      </c>
      <c r="AY743" s="175" t="s">
        <v>144</v>
      </c>
    </row>
    <row r="744" spans="2:65" s="6" customFormat="1" ht="15.75" customHeight="1">
      <c r="B744" s="24"/>
      <c r="C744" s="146" t="s">
        <v>777</v>
      </c>
      <c r="D744" s="146" t="s">
        <v>147</v>
      </c>
      <c r="E744" s="147" t="s">
        <v>778</v>
      </c>
      <c r="F744" s="148" t="s">
        <v>779</v>
      </c>
      <c r="G744" s="149" t="s">
        <v>150</v>
      </c>
      <c r="H744" s="150">
        <v>50</v>
      </c>
      <c r="I744" s="151"/>
      <c r="J744" s="152">
        <f>ROUND($I$744*$H$744,2)</f>
        <v>0</v>
      </c>
      <c r="K744" s="148" t="s">
        <v>329</v>
      </c>
      <c r="L744" s="44"/>
      <c r="M744" s="153"/>
      <c r="N744" s="154" t="s">
        <v>49</v>
      </c>
      <c r="O744" s="25"/>
      <c r="P744" s="155">
        <f>$O$744*$H$744</f>
        <v>0</v>
      </c>
      <c r="Q744" s="155">
        <v>0</v>
      </c>
      <c r="R744" s="155">
        <f>$Q$744*$H$744</f>
        <v>0</v>
      </c>
      <c r="S744" s="155">
        <v>0.00085</v>
      </c>
      <c r="T744" s="156">
        <f>$S$744*$H$744</f>
        <v>0.042499999999999996</v>
      </c>
      <c r="AR744" s="90" t="s">
        <v>152</v>
      </c>
      <c r="AT744" s="90" t="s">
        <v>147</v>
      </c>
      <c r="AU744" s="90" t="s">
        <v>86</v>
      </c>
      <c r="AY744" s="6" t="s">
        <v>144</v>
      </c>
      <c r="BE744" s="157">
        <f>IF($N$744="základní",$J$744,0)</f>
        <v>0</v>
      </c>
      <c r="BF744" s="157">
        <f>IF($N$744="snížená",$J$744,0)</f>
        <v>0</v>
      </c>
      <c r="BG744" s="157">
        <f>IF($N$744="zákl. přenesená",$J$744,0)</f>
        <v>0</v>
      </c>
      <c r="BH744" s="157">
        <f>IF($N$744="sníž. přenesená",$J$744,0)</f>
        <v>0</v>
      </c>
      <c r="BI744" s="157">
        <f>IF($N$744="nulová",$J$744,0)</f>
        <v>0</v>
      </c>
      <c r="BJ744" s="90" t="s">
        <v>22</v>
      </c>
      <c r="BK744" s="157">
        <f>ROUND($I$744*$H$744,2)</f>
        <v>0</v>
      </c>
      <c r="BL744" s="90" t="s">
        <v>152</v>
      </c>
      <c r="BM744" s="90" t="s">
        <v>780</v>
      </c>
    </row>
    <row r="745" spans="2:47" s="6" customFormat="1" ht="16.5" customHeight="1">
      <c r="B745" s="24"/>
      <c r="C745" s="25"/>
      <c r="D745" s="158" t="s">
        <v>154</v>
      </c>
      <c r="E745" s="25"/>
      <c r="F745" s="159" t="s">
        <v>779</v>
      </c>
      <c r="G745" s="25"/>
      <c r="H745" s="25"/>
      <c r="J745" s="25"/>
      <c r="K745" s="25"/>
      <c r="L745" s="44"/>
      <c r="M745" s="57"/>
      <c r="N745" s="25"/>
      <c r="O745" s="25"/>
      <c r="P745" s="25"/>
      <c r="Q745" s="25"/>
      <c r="R745" s="25"/>
      <c r="S745" s="25"/>
      <c r="T745" s="58"/>
      <c r="AT745" s="6" t="s">
        <v>154</v>
      </c>
      <c r="AU745" s="6" t="s">
        <v>86</v>
      </c>
    </row>
    <row r="746" spans="2:51" s="6" customFormat="1" ht="15.75" customHeight="1">
      <c r="B746" s="160"/>
      <c r="C746" s="161"/>
      <c r="D746" s="162" t="s">
        <v>156</v>
      </c>
      <c r="E746" s="161"/>
      <c r="F746" s="163" t="s">
        <v>301</v>
      </c>
      <c r="G746" s="161"/>
      <c r="H746" s="164">
        <v>50</v>
      </c>
      <c r="J746" s="161"/>
      <c r="K746" s="161"/>
      <c r="L746" s="165"/>
      <c r="M746" s="166"/>
      <c r="N746" s="161"/>
      <c r="O746" s="161"/>
      <c r="P746" s="161"/>
      <c r="Q746" s="161"/>
      <c r="R746" s="161"/>
      <c r="S746" s="161"/>
      <c r="T746" s="167"/>
      <c r="AT746" s="168" t="s">
        <v>156</v>
      </c>
      <c r="AU746" s="168" t="s">
        <v>86</v>
      </c>
      <c r="AV746" s="168" t="s">
        <v>86</v>
      </c>
      <c r="AW746" s="168" t="s">
        <v>100</v>
      </c>
      <c r="AX746" s="168" t="s">
        <v>78</v>
      </c>
      <c r="AY746" s="168" t="s">
        <v>144</v>
      </c>
    </row>
    <row r="747" spans="2:65" s="6" customFormat="1" ht="15.75" customHeight="1">
      <c r="B747" s="24"/>
      <c r="C747" s="146" t="s">
        <v>781</v>
      </c>
      <c r="D747" s="146" t="s">
        <v>147</v>
      </c>
      <c r="E747" s="147" t="s">
        <v>782</v>
      </c>
      <c r="F747" s="148" t="s">
        <v>783</v>
      </c>
      <c r="G747" s="149" t="s">
        <v>150</v>
      </c>
      <c r="H747" s="150">
        <v>94</v>
      </c>
      <c r="I747" s="151"/>
      <c r="J747" s="152">
        <f>ROUND($I$747*$H$747,2)</f>
        <v>0</v>
      </c>
      <c r="K747" s="148" t="s">
        <v>329</v>
      </c>
      <c r="L747" s="44"/>
      <c r="M747" s="153"/>
      <c r="N747" s="154" t="s">
        <v>49</v>
      </c>
      <c r="O747" s="25"/>
      <c r="P747" s="155">
        <f>$O$747*$H$747</f>
        <v>0</v>
      </c>
      <c r="Q747" s="155">
        <v>0</v>
      </c>
      <c r="R747" s="155">
        <f>$Q$747*$H$747</f>
        <v>0</v>
      </c>
      <c r="S747" s="155">
        <v>0.005</v>
      </c>
      <c r="T747" s="156">
        <f>$S$747*$H$747</f>
        <v>0.47000000000000003</v>
      </c>
      <c r="AR747" s="90" t="s">
        <v>152</v>
      </c>
      <c r="AT747" s="90" t="s">
        <v>147</v>
      </c>
      <c r="AU747" s="90" t="s">
        <v>86</v>
      </c>
      <c r="AY747" s="6" t="s">
        <v>144</v>
      </c>
      <c r="BE747" s="157">
        <f>IF($N$747="základní",$J$747,0)</f>
        <v>0</v>
      </c>
      <c r="BF747" s="157">
        <f>IF($N$747="snížená",$J$747,0)</f>
        <v>0</v>
      </c>
      <c r="BG747" s="157">
        <f>IF($N$747="zákl. přenesená",$J$747,0)</f>
        <v>0</v>
      </c>
      <c r="BH747" s="157">
        <f>IF($N$747="sníž. přenesená",$J$747,0)</f>
        <v>0</v>
      </c>
      <c r="BI747" s="157">
        <f>IF($N$747="nulová",$J$747,0)</f>
        <v>0</v>
      </c>
      <c r="BJ747" s="90" t="s">
        <v>22</v>
      </c>
      <c r="BK747" s="157">
        <f>ROUND($I$747*$H$747,2)</f>
        <v>0</v>
      </c>
      <c r="BL747" s="90" t="s">
        <v>152</v>
      </c>
      <c r="BM747" s="90" t="s">
        <v>784</v>
      </c>
    </row>
    <row r="748" spans="2:47" s="6" customFormat="1" ht="16.5" customHeight="1">
      <c r="B748" s="24"/>
      <c r="C748" s="25"/>
      <c r="D748" s="158" t="s">
        <v>154</v>
      </c>
      <c r="E748" s="25"/>
      <c r="F748" s="159" t="s">
        <v>783</v>
      </c>
      <c r="G748" s="25"/>
      <c r="H748" s="25"/>
      <c r="J748" s="25"/>
      <c r="K748" s="25"/>
      <c r="L748" s="44"/>
      <c r="M748" s="57"/>
      <c r="N748" s="25"/>
      <c r="O748" s="25"/>
      <c r="P748" s="25"/>
      <c r="Q748" s="25"/>
      <c r="R748" s="25"/>
      <c r="S748" s="25"/>
      <c r="T748" s="58"/>
      <c r="AT748" s="6" t="s">
        <v>154</v>
      </c>
      <c r="AU748" s="6" t="s">
        <v>86</v>
      </c>
    </row>
    <row r="749" spans="2:51" s="6" customFormat="1" ht="15.75" customHeight="1">
      <c r="B749" s="160"/>
      <c r="C749" s="161"/>
      <c r="D749" s="162" t="s">
        <v>156</v>
      </c>
      <c r="E749" s="161"/>
      <c r="F749" s="163" t="s">
        <v>785</v>
      </c>
      <c r="G749" s="161"/>
      <c r="H749" s="164">
        <v>94</v>
      </c>
      <c r="J749" s="161"/>
      <c r="K749" s="161"/>
      <c r="L749" s="165"/>
      <c r="M749" s="166"/>
      <c r="N749" s="161"/>
      <c r="O749" s="161"/>
      <c r="P749" s="161"/>
      <c r="Q749" s="161"/>
      <c r="R749" s="161"/>
      <c r="S749" s="161"/>
      <c r="T749" s="167"/>
      <c r="AT749" s="168" t="s">
        <v>156</v>
      </c>
      <c r="AU749" s="168" t="s">
        <v>86</v>
      </c>
      <c r="AV749" s="168" t="s">
        <v>86</v>
      </c>
      <c r="AW749" s="168" t="s">
        <v>100</v>
      </c>
      <c r="AX749" s="168" t="s">
        <v>78</v>
      </c>
      <c r="AY749" s="168" t="s">
        <v>144</v>
      </c>
    </row>
    <row r="750" spans="2:65" s="6" customFormat="1" ht="15.75" customHeight="1">
      <c r="B750" s="24"/>
      <c r="C750" s="146" t="s">
        <v>786</v>
      </c>
      <c r="D750" s="146" t="s">
        <v>147</v>
      </c>
      <c r="E750" s="147" t="s">
        <v>787</v>
      </c>
      <c r="F750" s="148" t="s">
        <v>788</v>
      </c>
      <c r="G750" s="149" t="s">
        <v>228</v>
      </c>
      <c r="H750" s="150">
        <v>76.2</v>
      </c>
      <c r="I750" s="151"/>
      <c r="J750" s="152">
        <f>ROUND($I$750*$H$750,2)</f>
        <v>0</v>
      </c>
      <c r="K750" s="148" t="s">
        <v>329</v>
      </c>
      <c r="L750" s="44"/>
      <c r="M750" s="153"/>
      <c r="N750" s="154" t="s">
        <v>49</v>
      </c>
      <c r="O750" s="25"/>
      <c r="P750" s="155">
        <f>$O$750*$H$750</f>
        <v>0</v>
      </c>
      <c r="Q750" s="155">
        <v>0</v>
      </c>
      <c r="R750" s="155">
        <f>$Q$750*$H$750</f>
        <v>0</v>
      </c>
      <c r="S750" s="155">
        <v>0.042</v>
      </c>
      <c r="T750" s="156">
        <f>$S$750*$H$750</f>
        <v>3.2004</v>
      </c>
      <c r="AR750" s="90" t="s">
        <v>152</v>
      </c>
      <c r="AT750" s="90" t="s">
        <v>147</v>
      </c>
      <c r="AU750" s="90" t="s">
        <v>86</v>
      </c>
      <c r="AY750" s="6" t="s">
        <v>144</v>
      </c>
      <c r="BE750" s="157">
        <f>IF($N$750="základní",$J$750,0)</f>
        <v>0</v>
      </c>
      <c r="BF750" s="157">
        <f>IF($N$750="snížená",$J$750,0)</f>
        <v>0</v>
      </c>
      <c r="BG750" s="157">
        <f>IF($N$750="zákl. přenesená",$J$750,0)</f>
        <v>0</v>
      </c>
      <c r="BH750" s="157">
        <f>IF($N$750="sníž. přenesená",$J$750,0)</f>
        <v>0</v>
      </c>
      <c r="BI750" s="157">
        <f>IF($N$750="nulová",$J$750,0)</f>
        <v>0</v>
      </c>
      <c r="BJ750" s="90" t="s">
        <v>22</v>
      </c>
      <c r="BK750" s="157">
        <f>ROUND($I$750*$H$750,2)</f>
        <v>0</v>
      </c>
      <c r="BL750" s="90" t="s">
        <v>152</v>
      </c>
      <c r="BM750" s="90" t="s">
        <v>789</v>
      </c>
    </row>
    <row r="751" spans="2:47" s="6" customFormat="1" ht="16.5" customHeight="1">
      <c r="B751" s="24"/>
      <c r="C751" s="25"/>
      <c r="D751" s="158" t="s">
        <v>154</v>
      </c>
      <c r="E751" s="25"/>
      <c r="F751" s="159" t="s">
        <v>788</v>
      </c>
      <c r="G751" s="25"/>
      <c r="H751" s="25"/>
      <c r="J751" s="25"/>
      <c r="K751" s="25"/>
      <c r="L751" s="44"/>
      <c r="M751" s="57"/>
      <c r="N751" s="25"/>
      <c r="O751" s="25"/>
      <c r="P751" s="25"/>
      <c r="Q751" s="25"/>
      <c r="R751" s="25"/>
      <c r="S751" s="25"/>
      <c r="T751" s="58"/>
      <c r="AT751" s="6" t="s">
        <v>154</v>
      </c>
      <c r="AU751" s="6" t="s">
        <v>86</v>
      </c>
    </row>
    <row r="752" spans="2:51" s="6" customFormat="1" ht="15.75" customHeight="1">
      <c r="B752" s="160"/>
      <c r="C752" s="161"/>
      <c r="D752" s="162" t="s">
        <v>156</v>
      </c>
      <c r="E752" s="161"/>
      <c r="F752" s="163" t="s">
        <v>790</v>
      </c>
      <c r="G752" s="161"/>
      <c r="H752" s="164">
        <v>19.8</v>
      </c>
      <c r="J752" s="161"/>
      <c r="K752" s="161"/>
      <c r="L752" s="165"/>
      <c r="M752" s="166"/>
      <c r="N752" s="161"/>
      <c r="O752" s="161"/>
      <c r="P752" s="161"/>
      <c r="Q752" s="161"/>
      <c r="R752" s="161"/>
      <c r="S752" s="161"/>
      <c r="T752" s="167"/>
      <c r="AT752" s="168" t="s">
        <v>156</v>
      </c>
      <c r="AU752" s="168" t="s">
        <v>86</v>
      </c>
      <c r="AV752" s="168" t="s">
        <v>86</v>
      </c>
      <c r="AW752" s="168" t="s">
        <v>100</v>
      </c>
      <c r="AX752" s="168" t="s">
        <v>78</v>
      </c>
      <c r="AY752" s="168" t="s">
        <v>144</v>
      </c>
    </row>
    <row r="753" spans="2:51" s="6" customFormat="1" ht="15.75" customHeight="1">
      <c r="B753" s="160"/>
      <c r="C753" s="161"/>
      <c r="D753" s="162" t="s">
        <v>156</v>
      </c>
      <c r="E753" s="161"/>
      <c r="F753" s="163" t="s">
        <v>791</v>
      </c>
      <c r="G753" s="161"/>
      <c r="H753" s="164">
        <v>39</v>
      </c>
      <c r="J753" s="161"/>
      <c r="K753" s="161"/>
      <c r="L753" s="165"/>
      <c r="M753" s="166"/>
      <c r="N753" s="161"/>
      <c r="O753" s="161"/>
      <c r="P753" s="161"/>
      <c r="Q753" s="161"/>
      <c r="R753" s="161"/>
      <c r="S753" s="161"/>
      <c r="T753" s="167"/>
      <c r="AT753" s="168" t="s">
        <v>156</v>
      </c>
      <c r="AU753" s="168" t="s">
        <v>86</v>
      </c>
      <c r="AV753" s="168" t="s">
        <v>86</v>
      </c>
      <c r="AW753" s="168" t="s">
        <v>100</v>
      </c>
      <c r="AX753" s="168" t="s">
        <v>78</v>
      </c>
      <c r="AY753" s="168" t="s">
        <v>144</v>
      </c>
    </row>
    <row r="754" spans="2:51" s="6" customFormat="1" ht="15.75" customHeight="1">
      <c r="B754" s="160"/>
      <c r="C754" s="161"/>
      <c r="D754" s="162" t="s">
        <v>156</v>
      </c>
      <c r="E754" s="161"/>
      <c r="F754" s="163" t="s">
        <v>792</v>
      </c>
      <c r="G754" s="161"/>
      <c r="H754" s="164">
        <v>3.6</v>
      </c>
      <c r="J754" s="161"/>
      <c r="K754" s="161"/>
      <c r="L754" s="165"/>
      <c r="M754" s="166"/>
      <c r="N754" s="161"/>
      <c r="O754" s="161"/>
      <c r="P754" s="161"/>
      <c r="Q754" s="161"/>
      <c r="R754" s="161"/>
      <c r="S754" s="161"/>
      <c r="T754" s="167"/>
      <c r="AT754" s="168" t="s">
        <v>156</v>
      </c>
      <c r="AU754" s="168" t="s">
        <v>86</v>
      </c>
      <c r="AV754" s="168" t="s">
        <v>86</v>
      </c>
      <c r="AW754" s="168" t="s">
        <v>100</v>
      </c>
      <c r="AX754" s="168" t="s">
        <v>78</v>
      </c>
      <c r="AY754" s="168" t="s">
        <v>144</v>
      </c>
    </row>
    <row r="755" spans="2:51" s="6" customFormat="1" ht="15.75" customHeight="1">
      <c r="B755" s="160"/>
      <c r="C755" s="161"/>
      <c r="D755" s="162" t="s">
        <v>156</v>
      </c>
      <c r="E755" s="161"/>
      <c r="F755" s="163" t="s">
        <v>793</v>
      </c>
      <c r="G755" s="161"/>
      <c r="H755" s="164">
        <v>13.8</v>
      </c>
      <c r="J755" s="161"/>
      <c r="K755" s="161"/>
      <c r="L755" s="165"/>
      <c r="M755" s="166"/>
      <c r="N755" s="161"/>
      <c r="O755" s="161"/>
      <c r="P755" s="161"/>
      <c r="Q755" s="161"/>
      <c r="R755" s="161"/>
      <c r="S755" s="161"/>
      <c r="T755" s="167"/>
      <c r="AT755" s="168" t="s">
        <v>156</v>
      </c>
      <c r="AU755" s="168" t="s">
        <v>86</v>
      </c>
      <c r="AV755" s="168" t="s">
        <v>86</v>
      </c>
      <c r="AW755" s="168" t="s">
        <v>100</v>
      </c>
      <c r="AX755" s="168" t="s">
        <v>78</v>
      </c>
      <c r="AY755" s="168" t="s">
        <v>144</v>
      </c>
    </row>
    <row r="756" spans="2:65" s="6" customFormat="1" ht="15.75" customHeight="1">
      <c r="B756" s="24"/>
      <c r="C756" s="146" t="s">
        <v>794</v>
      </c>
      <c r="D756" s="146" t="s">
        <v>147</v>
      </c>
      <c r="E756" s="147" t="s">
        <v>795</v>
      </c>
      <c r="F756" s="148" t="s">
        <v>796</v>
      </c>
      <c r="G756" s="149" t="s">
        <v>150</v>
      </c>
      <c r="H756" s="150">
        <v>21</v>
      </c>
      <c r="I756" s="151"/>
      <c r="J756" s="152">
        <f>ROUND($I$756*$H$756,2)</f>
        <v>0</v>
      </c>
      <c r="K756" s="148" t="s">
        <v>151</v>
      </c>
      <c r="L756" s="44"/>
      <c r="M756" s="153"/>
      <c r="N756" s="154" t="s">
        <v>49</v>
      </c>
      <c r="O756" s="25"/>
      <c r="P756" s="155">
        <f>$O$756*$H$756</f>
        <v>0</v>
      </c>
      <c r="Q756" s="155">
        <v>8E-05</v>
      </c>
      <c r="R756" s="155">
        <f>$Q$756*$H$756</f>
        <v>0.00168</v>
      </c>
      <c r="S756" s="155">
        <v>0.02493</v>
      </c>
      <c r="T756" s="156">
        <f>$S$756*$H$756</f>
        <v>0.52353</v>
      </c>
      <c r="AR756" s="90" t="s">
        <v>152</v>
      </c>
      <c r="AT756" s="90" t="s">
        <v>147</v>
      </c>
      <c r="AU756" s="90" t="s">
        <v>86</v>
      </c>
      <c r="AY756" s="6" t="s">
        <v>144</v>
      </c>
      <c r="BE756" s="157">
        <f>IF($N$756="základní",$J$756,0)</f>
        <v>0</v>
      </c>
      <c r="BF756" s="157">
        <f>IF($N$756="snížená",$J$756,0)</f>
        <v>0</v>
      </c>
      <c r="BG756" s="157">
        <f>IF($N$756="zákl. přenesená",$J$756,0)</f>
        <v>0</v>
      </c>
      <c r="BH756" s="157">
        <f>IF($N$756="sníž. přenesená",$J$756,0)</f>
        <v>0</v>
      </c>
      <c r="BI756" s="157">
        <f>IF($N$756="nulová",$J$756,0)</f>
        <v>0</v>
      </c>
      <c r="BJ756" s="90" t="s">
        <v>22</v>
      </c>
      <c r="BK756" s="157">
        <f>ROUND($I$756*$H$756,2)</f>
        <v>0</v>
      </c>
      <c r="BL756" s="90" t="s">
        <v>152</v>
      </c>
      <c r="BM756" s="90" t="s">
        <v>797</v>
      </c>
    </row>
    <row r="757" spans="2:47" s="6" customFormat="1" ht="16.5" customHeight="1">
      <c r="B757" s="24"/>
      <c r="C757" s="25"/>
      <c r="D757" s="158" t="s">
        <v>154</v>
      </c>
      <c r="E757" s="25"/>
      <c r="F757" s="159" t="s">
        <v>798</v>
      </c>
      <c r="G757" s="25"/>
      <c r="H757" s="25"/>
      <c r="J757" s="25"/>
      <c r="K757" s="25"/>
      <c r="L757" s="44"/>
      <c r="M757" s="57"/>
      <c r="N757" s="25"/>
      <c r="O757" s="25"/>
      <c r="P757" s="25"/>
      <c r="Q757" s="25"/>
      <c r="R757" s="25"/>
      <c r="S757" s="25"/>
      <c r="T757" s="58"/>
      <c r="AT757" s="6" t="s">
        <v>154</v>
      </c>
      <c r="AU757" s="6" t="s">
        <v>86</v>
      </c>
    </row>
    <row r="758" spans="2:65" s="6" customFormat="1" ht="15.75" customHeight="1">
      <c r="B758" s="24"/>
      <c r="C758" s="146" t="s">
        <v>799</v>
      </c>
      <c r="D758" s="146" t="s">
        <v>147</v>
      </c>
      <c r="E758" s="147" t="s">
        <v>800</v>
      </c>
      <c r="F758" s="148" t="s">
        <v>801</v>
      </c>
      <c r="G758" s="149" t="s">
        <v>228</v>
      </c>
      <c r="H758" s="150">
        <v>110.88</v>
      </c>
      <c r="I758" s="151"/>
      <c r="J758" s="152">
        <f>ROUND($I$758*$H$758,2)</f>
        <v>0</v>
      </c>
      <c r="K758" s="148" t="s">
        <v>151</v>
      </c>
      <c r="L758" s="44"/>
      <c r="M758" s="153"/>
      <c r="N758" s="154" t="s">
        <v>49</v>
      </c>
      <c r="O758" s="25"/>
      <c r="P758" s="155">
        <f>$O$758*$H$758</f>
        <v>0</v>
      </c>
      <c r="Q758" s="155">
        <v>5E-05</v>
      </c>
      <c r="R758" s="155">
        <f>$Q$758*$H$758</f>
        <v>0.005544</v>
      </c>
      <c r="S758" s="155">
        <v>0.00473</v>
      </c>
      <c r="T758" s="156">
        <f>$S$758*$H$758</f>
        <v>0.5244624</v>
      </c>
      <c r="AR758" s="90" t="s">
        <v>152</v>
      </c>
      <c r="AT758" s="90" t="s">
        <v>147</v>
      </c>
      <c r="AU758" s="90" t="s">
        <v>86</v>
      </c>
      <c r="AY758" s="6" t="s">
        <v>144</v>
      </c>
      <c r="BE758" s="157">
        <f>IF($N$758="základní",$J$758,0)</f>
        <v>0</v>
      </c>
      <c r="BF758" s="157">
        <f>IF($N$758="snížená",$J$758,0)</f>
        <v>0</v>
      </c>
      <c r="BG758" s="157">
        <f>IF($N$758="zákl. přenesená",$J$758,0)</f>
        <v>0</v>
      </c>
      <c r="BH758" s="157">
        <f>IF($N$758="sníž. přenesená",$J$758,0)</f>
        <v>0</v>
      </c>
      <c r="BI758" s="157">
        <f>IF($N$758="nulová",$J$758,0)</f>
        <v>0</v>
      </c>
      <c r="BJ758" s="90" t="s">
        <v>22</v>
      </c>
      <c r="BK758" s="157">
        <f>ROUND($I$758*$H$758,2)</f>
        <v>0</v>
      </c>
      <c r="BL758" s="90" t="s">
        <v>152</v>
      </c>
      <c r="BM758" s="90" t="s">
        <v>802</v>
      </c>
    </row>
    <row r="759" spans="2:63" s="133" customFormat="1" ht="30.75" customHeight="1">
      <c r="B759" s="134"/>
      <c r="C759" s="135"/>
      <c r="D759" s="135" t="s">
        <v>77</v>
      </c>
      <c r="E759" s="144" t="s">
        <v>803</v>
      </c>
      <c r="F759" s="144" t="s">
        <v>804</v>
      </c>
      <c r="G759" s="135"/>
      <c r="H759" s="135"/>
      <c r="J759" s="145">
        <f>$BK$759</f>
        <v>0</v>
      </c>
      <c r="K759" s="135"/>
      <c r="L759" s="138"/>
      <c r="M759" s="139"/>
      <c r="N759" s="135"/>
      <c r="O759" s="135"/>
      <c r="P759" s="140">
        <f>SUM($P$760:$P$768)</f>
        <v>0</v>
      </c>
      <c r="Q759" s="135"/>
      <c r="R759" s="140">
        <f>SUM($R$760:$R$768)</f>
        <v>0</v>
      </c>
      <c r="S759" s="135"/>
      <c r="T759" s="141">
        <f>SUM($T$760:$T$768)</f>
        <v>0</v>
      </c>
      <c r="AR759" s="142" t="s">
        <v>22</v>
      </c>
      <c r="AT759" s="142" t="s">
        <v>77</v>
      </c>
      <c r="AU759" s="142" t="s">
        <v>22</v>
      </c>
      <c r="AY759" s="142" t="s">
        <v>144</v>
      </c>
      <c r="BK759" s="143">
        <f>SUM($BK$760:$BK$768)</f>
        <v>0</v>
      </c>
    </row>
    <row r="760" spans="2:65" s="6" customFormat="1" ht="15.75" customHeight="1">
      <c r="B760" s="24"/>
      <c r="C760" s="149" t="s">
        <v>805</v>
      </c>
      <c r="D760" s="149" t="s">
        <v>147</v>
      </c>
      <c r="E760" s="147" t="s">
        <v>806</v>
      </c>
      <c r="F760" s="148" t="s">
        <v>807</v>
      </c>
      <c r="G760" s="149" t="s">
        <v>170</v>
      </c>
      <c r="H760" s="150">
        <v>227.662</v>
      </c>
      <c r="I760" s="151"/>
      <c r="J760" s="152">
        <f>ROUND($I$760*$H$760,2)</f>
        <v>0</v>
      </c>
      <c r="K760" s="148" t="s">
        <v>151</v>
      </c>
      <c r="L760" s="44"/>
      <c r="M760" s="153"/>
      <c r="N760" s="154" t="s">
        <v>49</v>
      </c>
      <c r="O760" s="25"/>
      <c r="P760" s="155">
        <f>$O$760*$H$760</f>
        <v>0</v>
      </c>
      <c r="Q760" s="155">
        <v>0</v>
      </c>
      <c r="R760" s="155">
        <f>$Q$760*$H$760</f>
        <v>0</v>
      </c>
      <c r="S760" s="155">
        <v>0</v>
      </c>
      <c r="T760" s="156">
        <f>$S$760*$H$760</f>
        <v>0</v>
      </c>
      <c r="AR760" s="90" t="s">
        <v>152</v>
      </c>
      <c r="AT760" s="90" t="s">
        <v>147</v>
      </c>
      <c r="AU760" s="90" t="s">
        <v>86</v>
      </c>
      <c r="AY760" s="90" t="s">
        <v>144</v>
      </c>
      <c r="BE760" s="157">
        <f>IF($N$760="základní",$J$760,0)</f>
        <v>0</v>
      </c>
      <c r="BF760" s="157">
        <f>IF($N$760="snížená",$J$760,0)</f>
        <v>0</v>
      </c>
      <c r="BG760" s="157">
        <f>IF($N$760="zákl. přenesená",$J$760,0)</f>
        <v>0</v>
      </c>
      <c r="BH760" s="157">
        <f>IF($N$760="sníž. přenesená",$J$760,0)</f>
        <v>0</v>
      </c>
      <c r="BI760" s="157">
        <f>IF($N$760="nulová",$J$760,0)</f>
        <v>0</v>
      </c>
      <c r="BJ760" s="90" t="s">
        <v>22</v>
      </c>
      <c r="BK760" s="157">
        <f>ROUND($I$760*$H$760,2)</f>
        <v>0</v>
      </c>
      <c r="BL760" s="90" t="s">
        <v>152</v>
      </c>
      <c r="BM760" s="90" t="s">
        <v>808</v>
      </c>
    </row>
    <row r="761" spans="2:47" s="6" customFormat="1" ht="27" customHeight="1">
      <c r="B761" s="24"/>
      <c r="C761" s="25"/>
      <c r="D761" s="158" t="s">
        <v>154</v>
      </c>
      <c r="E761" s="25"/>
      <c r="F761" s="159" t="s">
        <v>809</v>
      </c>
      <c r="G761" s="25"/>
      <c r="H761" s="25"/>
      <c r="J761" s="25"/>
      <c r="K761" s="25"/>
      <c r="L761" s="44"/>
      <c r="M761" s="57"/>
      <c r="N761" s="25"/>
      <c r="O761" s="25"/>
      <c r="P761" s="25"/>
      <c r="Q761" s="25"/>
      <c r="R761" s="25"/>
      <c r="S761" s="25"/>
      <c r="T761" s="58"/>
      <c r="AT761" s="6" t="s">
        <v>154</v>
      </c>
      <c r="AU761" s="6" t="s">
        <v>86</v>
      </c>
    </row>
    <row r="762" spans="2:65" s="6" customFormat="1" ht="15.75" customHeight="1">
      <c r="B762" s="24"/>
      <c r="C762" s="146" t="s">
        <v>810</v>
      </c>
      <c r="D762" s="146" t="s">
        <v>147</v>
      </c>
      <c r="E762" s="147" t="s">
        <v>811</v>
      </c>
      <c r="F762" s="148" t="s">
        <v>812</v>
      </c>
      <c r="G762" s="149" t="s">
        <v>170</v>
      </c>
      <c r="H762" s="150">
        <v>227.662</v>
      </c>
      <c r="I762" s="151"/>
      <c r="J762" s="152">
        <f>ROUND($I$762*$H$762,2)</f>
        <v>0</v>
      </c>
      <c r="K762" s="148" t="s">
        <v>151</v>
      </c>
      <c r="L762" s="44"/>
      <c r="M762" s="153"/>
      <c r="N762" s="154" t="s">
        <v>49</v>
      </c>
      <c r="O762" s="25"/>
      <c r="P762" s="155">
        <f>$O$762*$H$762</f>
        <v>0</v>
      </c>
      <c r="Q762" s="155">
        <v>0</v>
      </c>
      <c r="R762" s="155">
        <f>$Q$762*$H$762</f>
        <v>0</v>
      </c>
      <c r="S762" s="155">
        <v>0</v>
      </c>
      <c r="T762" s="156">
        <f>$S$762*$H$762</f>
        <v>0</v>
      </c>
      <c r="AR762" s="90" t="s">
        <v>152</v>
      </c>
      <c r="AT762" s="90" t="s">
        <v>147</v>
      </c>
      <c r="AU762" s="90" t="s">
        <v>86</v>
      </c>
      <c r="AY762" s="6" t="s">
        <v>144</v>
      </c>
      <c r="BE762" s="157">
        <f>IF($N$762="základní",$J$762,0)</f>
        <v>0</v>
      </c>
      <c r="BF762" s="157">
        <f>IF($N$762="snížená",$J$762,0)</f>
        <v>0</v>
      </c>
      <c r="BG762" s="157">
        <f>IF($N$762="zákl. přenesená",$J$762,0)</f>
        <v>0</v>
      </c>
      <c r="BH762" s="157">
        <f>IF($N$762="sníž. přenesená",$J$762,0)</f>
        <v>0</v>
      </c>
      <c r="BI762" s="157">
        <f>IF($N$762="nulová",$J$762,0)</f>
        <v>0</v>
      </c>
      <c r="BJ762" s="90" t="s">
        <v>22</v>
      </c>
      <c r="BK762" s="157">
        <f>ROUND($I$762*$H$762,2)</f>
        <v>0</v>
      </c>
      <c r="BL762" s="90" t="s">
        <v>152</v>
      </c>
      <c r="BM762" s="90" t="s">
        <v>813</v>
      </c>
    </row>
    <row r="763" spans="2:47" s="6" customFormat="1" ht="16.5" customHeight="1">
      <c r="B763" s="24"/>
      <c r="C763" s="25"/>
      <c r="D763" s="158" t="s">
        <v>154</v>
      </c>
      <c r="E763" s="25"/>
      <c r="F763" s="159" t="s">
        <v>814</v>
      </c>
      <c r="G763" s="25"/>
      <c r="H763" s="25"/>
      <c r="J763" s="25"/>
      <c r="K763" s="25"/>
      <c r="L763" s="44"/>
      <c r="M763" s="57"/>
      <c r="N763" s="25"/>
      <c r="O763" s="25"/>
      <c r="P763" s="25"/>
      <c r="Q763" s="25"/>
      <c r="R763" s="25"/>
      <c r="S763" s="25"/>
      <c r="T763" s="58"/>
      <c r="AT763" s="6" t="s">
        <v>154</v>
      </c>
      <c r="AU763" s="6" t="s">
        <v>86</v>
      </c>
    </row>
    <row r="764" spans="2:65" s="6" customFormat="1" ht="15.75" customHeight="1">
      <c r="B764" s="24"/>
      <c r="C764" s="146" t="s">
        <v>815</v>
      </c>
      <c r="D764" s="146" t="s">
        <v>147</v>
      </c>
      <c r="E764" s="147" t="s">
        <v>816</v>
      </c>
      <c r="F764" s="148" t="s">
        <v>817</v>
      </c>
      <c r="G764" s="149" t="s">
        <v>170</v>
      </c>
      <c r="H764" s="150">
        <v>3187.268</v>
      </c>
      <c r="I764" s="151"/>
      <c r="J764" s="152">
        <f>ROUND($I$764*$H$764,2)</f>
        <v>0</v>
      </c>
      <c r="K764" s="148" t="s">
        <v>151</v>
      </c>
      <c r="L764" s="44"/>
      <c r="M764" s="153"/>
      <c r="N764" s="154" t="s">
        <v>49</v>
      </c>
      <c r="O764" s="25"/>
      <c r="P764" s="155">
        <f>$O$764*$H$764</f>
        <v>0</v>
      </c>
      <c r="Q764" s="155">
        <v>0</v>
      </c>
      <c r="R764" s="155">
        <f>$Q$764*$H$764</f>
        <v>0</v>
      </c>
      <c r="S764" s="155">
        <v>0</v>
      </c>
      <c r="T764" s="156">
        <f>$S$764*$H$764</f>
        <v>0</v>
      </c>
      <c r="AR764" s="90" t="s">
        <v>152</v>
      </c>
      <c r="AT764" s="90" t="s">
        <v>147</v>
      </c>
      <c r="AU764" s="90" t="s">
        <v>86</v>
      </c>
      <c r="AY764" s="6" t="s">
        <v>144</v>
      </c>
      <c r="BE764" s="157">
        <f>IF($N$764="základní",$J$764,0)</f>
        <v>0</v>
      </c>
      <c r="BF764" s="157">
        <f>IF($N$764="snížená",$J$764,0)</f>
        <v>0</v>
      </c>
      <c r="BG764" s="157">
        <f>IF($N$764="zákl. přenesená",$J$764,0)</f>
        <v>0</v>
      </c>
      <c r="BH764" s="157">
        <f>IF($N$764="sníž. přenesená",$J$764,0)</f>
        <v>0</v>
      </c>
      <c r="BI764" s="157">
        <f>IF($N$764="nulová",$J$764,0)</f>
        <v>0</v>
      </c>
      <c r="BJ764" s="90" t="s">
        <v>22</v>
      </c>
      <c r="BK764" s="157">
        <f>ROUND($I$764*$H$764,2)</f>
        <v>0</v>
      </c>
      <c r="BL764" s="90" t="s">
        <v>152</v>
      </c>
      <c r="BM764" s="90" t="s">
        <v>818</v>
      </c>
    </row>
    <row r="765" spans="2:47" s="6" customFormat="1" ht="27" customHeight="1">
      <c r="B765" s="24"/>
      <c r="C765" s="25"/>
      <c r="D765" s="158" t="s">
        <v>154</v>
      </c>
      <c r="E765" s="25"/>
      <c r="F765" s="159" t="s">
        <v>819</v>
      </c>
      <c r="G765" s="25"/>
      <c r="H765" s="25"/>
      <c r="J765" s="25"/>
      <c r="K765" s="25"/>
      <c r="L765" s="44"/>
      <c r="M765" s="57"/>
      <c r="N765" s="25"/>
      <c r="O765" s="25"/>
      <c r="P765" s="25"/>
      <c r="Q765" s="25"/>
      <c r="R765" s="25"/>
      <c r="S765" s="25"/>
      <c r="T765" s="58"/>
      <c r="AT765" s="6" t="s">
        <v>154</v>
      </c>
      <c r="AU765" s="6" t="s">
        <v>86</v>
      </c>
    </row>
    <row r="766" spans="2:51" s="6" customFormat="1" ht="15.75" customHeight="1">
      <c r="B766" s="160"/>
      <c r="C766" s="161"/>
      <c r="D766" s="162" t="s">
        <v>156</v>
      </c>
      <c r="E766" s="161"/>
      <c r="F766" s="163" t="s">
        <v>820</v>
      </c>
      <c r="G766" s="161"/>
      <c r="H766" s="164">
        <v>3187.268</v>
      </c>
      <c r="J766" s="161"/>
      <c r="K766" s="161"/>
      <c r="L766" s="165"/>
      <c r="M766" s="166"/>
      <c r="N766" s="161"/>
      <c r="O766" s="161"/>
      <c r="P766" s="161"/>
      <c r="Q766" s="161"/>
      <c r="R766" s="161"/>
      <c r="S766" s="161"/>
      <c r="T766" s="167"/>
      <c r="AT766" s="168" t="s">
        <v>156</v>
      </c>
      <c r="AU766" s="168" t="s">
        <v>86</v>
      </c>
      <c r="AV766" s="168" t="s">
        <v>86</v>
      </c>
      <c r="AW766" s="168" t="s">
        <v>78</v>
      </c>
      <c r="AX766" s="168" t="s">
        <v>22</v>
      </c>
      <c r="AY766" s="168" t="s">
        <v>144</v>
      </c>
    </row>
    <row r="767" spans="2:65" s="6" customFormat="1" ht="15.75" customHeight="1">
      <c r="B767" s="24"/>
      <c r="C767" s="146" t="s">
        <v>821</v>
      </c>
      <c r="D767" s="146" t="s">
        <v>147</v>
      </c>
      <c r="E767" s="147" t="s">
        <v>822</v>
      </c>
      <c r="F767" s="148" t="s">
        <v>823</v>
      </c>
      <c r="G767" s="149" t="s">
        <v>170</v>
      </c>
      <c r="H767" s="150">
        <v>227.662</v>
      </c>
      <c r="I767" s="151"/>
      <c r="J767" s="152">
        <f>ROUND($I$767*$H$767,2)</f>
        <v>0</v>
      </c>
      <c r="K767" s="148" t="s">
        <v>151</v>
      </c>
      <c r="L767" s="44"/>
      <c r="M767" s="153"/>
      <c r="N767" s="154" t="s">
        <v>49</v>
      </c>
      <c r="O767" s="25"/>
      <c r="P767" s="155">
        <f>$O$767*$H$767</f>
        <v>0</v>
      </c>
      <c r="Q767" s="155">
        <v>0</v>
      </c>
      <c r="R767" s="155">
        <f>$Q$767*$H$767</f>
        <v>0</v>
      </c>
      <c r="S767" s="155">
        <v>0</v>
      </c>
      <c r="T767" s="156">
        <f>$S$767*$H$767</f>
        <v>0</v>
      </c>
      <c r="AR767" s="90" t="s">
        <v>152</v>
      </c>
      <c r="AT767" s="90" t="s">
        <v>147</v>
      </c>
      <c r="AU767" s="90" t="s">
        <v>86</v>
      </c>
      <c r="AY767" s="6" t="s">
        <v>144</v>
      </c>
      <c r="BE767" s="157">
        <f>IF($N$767="základní",$J$767,0)</f>
        <v>0</v>
      </c>
      <c r="BF767" s="157">
        <f>IF($N$767="snížená",$J$767,0)</f>
        <v>0</v>
      </c>
      <c r="BG767" s="157">
        <f>IF($N$767="zákl. přenesená",$J$767,0)</f>
        <v>0</v>
      </c>
      <c r="BH767" s="157">
        <f>IF($N$767="sníž. přenesená",$J$767,0)</f>
        <v>0</v>
      </c>
      <c r="BI767" s="157">
        <f>IF($N$767="nulová",$J$767,0)</f>
        <v>0</v>
      </c>
      <c r="BJ767" s="90" t="s">
        <v>22</v>
      </c>
      <c r="BK767" s="157">
        <f>ROUND($I$767*$H$767,2)</f>
        <v>0</v>
      </c>
      <c r="BL767" s="90" t="s">
        <v>152</v>
      </c>
      <c r="BM767" s="90" t="s">
        <v>824</v>
      </c>
    </row>
    <row r="768" spans="2:47" s="6" customFormat="1" ht="16.5" customHeight="1">
      <c r="B768" s="24"/>
      <c r="C768" s="25"/>
      <c r="D768" s="158" t="s">
        <v>154</v>
      </c>
      <c r="E768" s="25"/>
      <c r="F768" s="159" t="s">
        <v>825</v>
      </c>
      <c r="G768" s="25"/>
      <c r="H768" s="25"/>
      <c r="J768" s="25"/>
      <c r="K768" s="25"/>
      <c r="L768" s="44"/>
      <c r="M768" s="57"/>
      <c r="N768" s="25"/>
      <c r="O768" s="25"/>
      <c r="P768" s="25"/>
      <c r="Q768" s="25"/>
      <c r="R768" s="25"/>
      <c r="S768" s="25"/>
      <c r="T768" s="58"/>
      <c r="AT768" s="6" t="s">
        <v>154</v>
      </c>
      <c r="AU768" s="6" t="s">
        <v>86</v>
      </c>
    </row>
    <row r="769" spans="2:63" s="133" customFormat="1" ht="30.75" customHeight="1">
      <c r="B769" s="134"/>
      <c r="C769" s="135"/>
      <c r="D769" s="135" t="s">
        <v>77</v>
      </c>
      <c r="E769" s="144" t="s">
        <v>826</v>
      </c>
      <c r="F769" s="144" t="s">
        <v>827</v>
      </c>
      <c r="G769" s="135"/>
      <c r="H769" s="135"/>
      <c r="J769" s="145">
        <f>$BK$769</f>
        <v>0</v>
      </c>
      <c r="K769" s="135"/>
      <c r="L769" s="138"/>
      <c r="M769" s="139"/>
      <c r="N769" s="135"/>
      <c r="O769" s="135"/>
      <c r="P769" s="140">
        <f>SUM($P$770:$P$771)</f>
        <v>0</v>
      </c>
      <c r="Q769" s="135"/>
      <c r="R769" s="140">
        <f>SUM($R$770:$R$771)</f>
        <v>0</v>
      </c>
      <c r="S769" s="135"/>
      <c r="T769" s="141">
        <f>SUM($T$770:$T$771)</f>
        <v>0</v>
      </c>
      <c r="AR769" s="142" t="s">
        <v>22</v>
      </c>
      <c r="AT769" s="142" t="s">
        <v>77</v>
      </c>
      <c r="AU769" s="142" t="s">
        <v>22</v>
      </c>
      <c r="AY769" s="142" t="s">
        <v>144</v>
      </c>
      <c r="BK769" s="143">
        <f>SUM($BK$770:$BK$771)</f>
        <v>0</v>
      </c>
    </row>
    <row r="770" spans="2:65" s="6" customFormat="1" ht="15.75" customHeight="1">
      <c r="B770" s="24"/>
      <c r="C770" s="146" t="s">
        <v>828</v>
      </c>
      <c r="D770" s="146" t="s">
        <v>147</v>
      </c>
      <c r="E770" s="147" t="s">
        <v>829</v>
      </c>
      <c r="F770" s="148" t="s">
        <v>830</v>
      </c>
      <c r="G770" s="149" t="s">
        <v>170</v>
      </c>
      <c r="H770" s="150">
        <v>184.031</v>
      </c>
      <c r="I770" s="151"/>
      <c r="J770" s="152">
        <f>ROUND($I$770*$H$770,2)</f>
        <v>0</v>
      </c>
      <c r="K770" s="148" t="s">
        <v>151</v>
      </c>
      <c r="L770" s="44"/>
      <c r="M770" s="153"/>
      <c r="N770" s="154" t="s">
        <v>49</v>
      </c>
      <c r="O770" s="25"/>
      <c r="P770" s="155">
        <f>$O$770*$H$770</f>
        <v>0</v>
      </c>
      <c r="Q770" s="155">
        <v>0</v>
      </c>
      <c r="R770" s="155">
        <f>$Q$770*$H$770</f>
        <v>0</v>
      </c>
      <c r="S770" s="155">
        <v>0</v>
      </c>
      <c r="T770" s="156">
        <f>$S$770*$H$770</f>
        <v>0</v>
      </c>
      <c r="AR770" s="90" t="s">
        <v>152</v>
      </c>
      <c r="AT770" s="90" t="s">
        <v>147</v>
      </c>
      <c r="AU770" s="90" t="s">
        <v>86</v>
      </c>
      <c r="AY770" s="6" t="s">
        <v>144</v>
      </c>
      <c r="BE770" s="157">
        <f>IF($N$770="základní",$J$770,0)</f>
        <v>0</v>
      </c>
      <c r="BF770" s="157">
        <f>IF($N$770="snížená",$J$770,0)</f>
        <v>0</v>
      </c>
      <c r="BG770" s="157">
        <f>IF($N$770="zákl. přenesená",$J$770,0)</f>
        <v>0</v>
      </c>
      <c r="BH770" s="157">
        <f>IF($N$770="sníž. přenesená",$J$770,0)</f>
        <v>0</v>
      </c>
      <c r="BI770" s="157">
        <f>IF($N$770="nulová",$J$770,0)</f>
        <v>0</v>
      </c>
      <c r="BJ770" s="90" t="s">
        <v>22</v>
      </c>
      <c r="BK770" s="157">
        <f>ROUND($I$770*$H$770,2)</f>
        <v>0</v>
      </c>
      <c r="BL770" s="90" t="s">
        <v>152</v>
      </c>
      <c r="BM770" s="90" t="s">
        <v>831</v>
      </c>
    </row>
    <row r="771" spans="2:47" s="6" customFormat="1" ht="27" customHeight="1">
      <c r="B771" s="24"/>
      <c r="C771" s="25"/>
      <c r="D771" s="158" t="s">
        <v>154</v>
      </c>
      <c r="E771" s="25"/>
      <c r="F771" s="159" t="s">
        <v>832</v>
      </c>
      <c r="G771" s="25"/>
      <c r="H771" s="25"/>
      <c r="J771" s="25"/>
      <c r="K771" s="25"/>
      <c r="L771" s="44"/>
      <c r="M771" s="57"/>
      <c r="N771" s="25"/>
      <c r="O771" s="25"/>
      <c r="P771" s="25"/>
      <c r="Q771" s="25"/>
      <c r="R771" s="25"/>
      <c r="S771" s="25"/>
      <c r="T771" s="58"/>
      <c r="AT771" s="6" t="s">
        <v>154</v>
      </c>
      <c r="AU771" s="6" t="s">
        <v>86</v>
      </c>
    </row>
    <row r="772" spans="2:63" s="133" customFormat="1" ht="37.5" customHeight="1">
      <c r="B772" s="134"/>
      <c r="C772" s="135"/>
      <c r="D772" s="135" t="s">
        <v>77</v>
      </c>
      <c r="E772" s="136" t="s">
        <v>833</v>
      </c>
      <c r="F772" s="136" t="s">
        <v>834</v>
      </c>
      <c r="G772" s="135"/>
      <c r="H772" s="135"/>
      <c r="J772" s="137">
        <f>$BK$772</f>
        <v>0</v>
      </c>
      <c r="K772" s="135"/>
      <c r="L772" s="138"/>
      <c r="M772" s="139"/>
      <c r="N772" s="135"/>
      <c r="O772" s="135"/>
      <c r="P772" s="140">
        <f>$P$773+$P$791+$P$836+$P$848+$P$859+$P$881+$P$896+$P$900+$P$1041+$P$1061+$P$1123+$P$1181+$P$1444+$P$1463+$P$1466</f>
        <v>0</v>
      </c>
      <c r="Q772" s="135"/>
      <c r="R772" s="140">
        <f>$R$773+$R$791+$R$836+$R$848+$R$859+$R$881+$R$896+$R$900+$R$1041+$R$1061+$R$1123+$R$1181+$R$1444+$R$1463+$R$1466</f>
        <v>47.2497052</v>
      </c>
      <c r="S772" s="135"/>
      <c r="T772" s="141">
        <f>$T$773+$T$791+$T$836+$T$848+$T$859+$T$881+$T$896+$T$900+$T$1041+$T$1061+$T$1123+$T$1181+$T$1444+$T$1463+$T$1466</f>
        <v>1.32348424</v>
      </c>
      <c r="AR772" s="142" t="s">
        <v>22</v>
      </c>
      <c r="AT772" s="142" t="s">
        <v>77</v>
      </c>
      <c r="AU772" s="142" t="s">
        <v>78</v>
      </c>
      <c r="AY772" s="142" t="s">
        <v>144</v>
      </c>
      <c r="BK772" s="143">
        <f>$BK$773+$BK$791+$BK$836+$BK$848+$BK$859+$BK$881+$BK$896+$BK$900+$BK$1041+$BK$1061+$BK$1123+$BK$1181+$BK$1444+$BK$1463+$BK$1466</f>
        <v>0</v>
      </c>
    </row>
    <row r="773" spans="2:63" s="133" customFormat="1" ht="21" customHeight="1">
      <c r="B773" s="134"/>
      <c r="C773" s="135"/>
      <c r="D773" s="135" t="s">
        <v>77</v>
      </c>
      <c r="E773" s="144" t="s">
        <v>835</v>
      </c>
      <c r="F773" s="144" t="s">
        <v>836</v>
      </c>
      <c r="G773" s="135"/>
      <c r="H773" s="135"/>
      <c r="J773" s="145">
        <f>$BK$773</f>
        <v>0</v>
      </c>
      <c r="K773" s="135"/>
      <c r="L773" s="138"/>
      <c r="M773" s="139"/>
      <c r="N773" s="135"/>
      <c r="O773" s="135"/>
      <c r="P773" s="140">
        <f>SUM($P$774:$P$790)</f>
        <v>0</v>
      </c>
      <c r="Q773" s="135"/>
      <c r="R773" s="140">
        <f>SUM($R$774:$R$790)</f>
        <v>0.2544</v>
      </c>
      <c r="S773" s="135"/>
      <c r="T773" s="141">
        <f>SUM($T$774:$T$790)</f>
        <v>0</v>
      </c>
      <c r="AR773" s="142" t="s">
        <v>86</v>
      </c>
      <c r="AT773" s="142" t="s">
        <v>77</v>
      </c>
      <c r="AU773" s="142" t="s">
        <v>22</v>
      </c>
      <c r="AY773" s="142" t="s">
        <v>144</v>
      </c>
      <c r="BK773" s="143">
        <f>SUM($BK$774:$BK$790)</f>
        <v>0</v>
      </c>
    </row>
    <row r="774" spans="2:65" s="6" customFormat="1" ht="15.75" customHeight="1">
      <c r="B774" s="24"/>
      <c r="C774" s="146" t="s">
        <v>837</v>
      </c>
      <c r="D774" s="146" t="s">
        <v>147</v>
      </c>
      <c r="E774" s="147" t="s">
        <v>838</v>
      </c>
      <c r="F774" s="148" t="s">
        <v>839</v>
      </c>
      <c r="G774" s="149" t="s">
        <v>185</v>
      </c>
      <c r="H774" s="150">
        <v>50</v>
      </c>
      <c r="I774" s="151"/>
      <c r="J774" s="152">
        <f>ROUND($I$774*$H$774,2)</f>
        <v>0</v>
      </c>
      <c r="K774" s="148" t="s">
        <v>151</v>
      </c>
      <c r="L774" s="44"/>
      <c r="M774" s="153"/>
      <c r="N774" s="154" t="s">
        <v>49</v>
      </c>
      <c r="O774" s="25"/>
      <c r="P774" s="155">
        <f>$O$774*$H$774</f>
        <v>0</v>
      </c>
      <c r="Q774" s="155">
        <v>0</v>
      </c>
      <c r="R774" s="155">
        <f>$Q$774*$H$774</f>
        <v>0</v>
      </c>
      <c r="S774" s="155">
        <v>0</v>
      </c>
      <c r="T774" s="156">
        <f>$S$774*$H$774</f>
        <v>0</v>
      </c>
      <c r="AR774" s="90" t="s">
        <v>295</v>
      </c>
      <c r="AT774" s="90" t="s">
        <v>147</v>
      </c>
      <c r="AU774" s="90" t="s">
        <v>86</v>
      </c>
      <c r="AY774" s="6" t="s">
        <v>144</v>
      </c>
      <c r="BE774" s="157">
        <f>IF($N$774="základní",$J$774,0)</f>
        <v>0</v>
      </c>
      <c r="BF774" s="157">
        <f>IF($N$774="snížená",$J$774,0)</f>
        <v>0</v>
      </c>
      <c r="BG774" s="157">
        <f>IF($N$774="zákl. přenesená",$J$774,0)</f>
        <v>0</v>
      </c>
      <c r="BH774" s="157">
        <f>IF($N$774="sníž. přenesená",$J$774,0)</f>
        <v>0</v>
      </c>
      <c r="BI774" s="157">
        <f>IF($N$774="nulová",$J$774,0)</f>
        <v>0</v>
      </c>
      <c r="BJ774" s="90" t="s">
        <v>22</v>
      </c>
      <c r="BK774" s="157">
        <f>ROUND($I$774*$H$774,2)</f>
        <v>0</v>
      </c>
      <c r="BL774" s="90" t="s">
        <v>295</v>
      </c>
      <c r="BM774" s="90" t="s">
        <v>840</v>
      </c>
    </row>
    <row r="775" spans="2:47" s="6" customFormat="1" ht="16.5" customHeight="1">
      <c r="B775" s="24"/>
      <c r="C775" s="25"/>
      <c r="D775" s="158" t="s">
        <v>154</v>
      </c>
      <c r="E775" s="25"/>
      <c r="F775" s="159" t="s">
        <v>841</v>
      </c>
      <c r="G775" s="25"/>
      <c r="H775" s="25"/>
      <c r="J775" s="25"/>
      <c r="K775" s="25"/>
      <c r="L775" s="44"/>
      <c r="M775" s="57"/>
      <c r="N775" s="25"/>
      <c r="O775" s="25"/>
      <c r="P775" s="25"/>
      <c r="Q775" s="25"/>
      <c r="R775" s="25"/>
      <c r="S775" s="25"/>
      <c r="T775" s="58"/>
      <c r="AT775" s="6" t="s">
        <v>154</v>
      </c>
      <c r="AU775" s="6" t="s">
        <v>86</v>
      </c>
    </row>
    <row r="776" spans="2:51" s="6" customFormat="1" ht="15.75" customHeight="1">
      <c r="B776" s="169"/>
      <c r="C776" s="170"/>
      <c r="D776" s="162" t="s">
        <v>156</v>
      </c>
      <c r="E776" s="170"/>
      <c r="F776" s="171" t="s">
        <v>842</v>
      </c>
      <c r="G776" s="170"/>
      <c r="H776" s="170"/>
      <c r="J776" s="170"/>
      <c r="K776" s="170"/>
      <c r="L776" s="172"/>
      <c r="M776" s="173"/>
      <c r="N776" s="170"/>
      <c r="O776" s="170"/>
      <c r="P776" s="170"/>
      <c r="Q776" s="170"/>
      <c r="R776" s="170"/>
      <c r="S776" s="170"/>
      <c r="T776" s="174"/>
      <c r="AT776" s="175" t="s">
        <v>156</v>
      </c>
      <c r="AU776" s="175" t="s">
        <v>86</v>
      </c>
      <c r="AV776" s="175" t="s">
        <v>22</v>
      </c>
      <c r="AW776" s="175" t="s">
        <v>100</v>
      </c>
      <c r="AX776" s="175" t="s">
        <v>78</v>
      </c>
      <c r="AY776" s="175" t="s">
        <v>144</v>
      </c>
    </row>
    <row r="777" spans="2:51" s="6" customFormat="1" ht="15.75" customHeight="1">
      <c r="B777" s="160"/>
      <c r="C777" s="161"/>
      <c r="D777" s="162" t="s">
        <v>156</v>
      </c>
      <c r="E777" s="161"/>
      <c r="F777" s="163" t="s">
        <v>301</v>
      </c>
      <c r="G777" s="161"/>
      <c r="H777" s="164">
        <v>50</v>
      </c>
      <c r="J777" s="161"/>
      <c r="K777" s="161"/>
      <c r="L777" s="165"/>
      <c r="M777" s="166"/>
      <c r="N777" s="161"/>
      <c r="O777" s="161"/>
      <c r="P777" s="161"/>
      <c r="Q777" s="161"/>
      <c r="R777" s="161"/>
      <c r="S777" s="161"/>
      <c r="T777" s="167"/>
      <c r="AT777" s="168" t="s">
        <v>156</v>
      </c>
      <c r="AU777" s="168" t="s">
        <v>86</v>
      </c>
      <c r="AV777" s="168" t="s">
        <v>86</v>
      </c>
      <c r="AW777" s="168" t="s">
        <v>100</v>
      </c>
      <c r="AX777" s="168" t="s">
        <v>78</v>
      </c>
      <c r="AY777" s="168" t="s">
        <v>144</v>
      </c>
    </row>
    <row r="778" spans="2:65" s="6" customFormat="1" ht="15.75" customHeight="1">
      <c r="B778" s="24"/>
      <c r="C778" s="176" t="s">
        <v>843</v>
      </c>
      <c r="D778" s="176" t="s">
        <v>326</v>
      </c>
      <c r="E778" s="177" t="s">
        <v>844</v>
      </c>
      <c r="F778" s="178" t="s">
        <v>845</v>
      </c>
      <c r="G778" s="179" t="s">
        <v>170</v>
      </c>
      <c r="H778" s="180">
        <v>0.021</v>
      </c>
      <c r="I778" s="181"/>
      <c r="J778" s="182">
        <f>ROUND($I$778*$H$778,2)</f>
        <v>0</v>
      </c>
      <c r="K778" s="178" t="s">
        <v>151</v>
      </c>
      <c r="L778" s="183"/>
      <c r="M778" s="184"/>
      <c r="N778" s="185" t="s">
        <v>49</v>
      </c>
      <c r="O778" s="25"/>
      <c r="P778" s="155">
        <f>$O$778*$H$778</f>
        <v>0</v>
      </c>
      <c r="Q778" s="155">
        <v>1</v>
      </c>
      <c r="R778" s="155">
        <f>$Q$778*$H$778</f>
        <v>0.021</v>
      </c>
      <c r="S778" s="155">
        <v>0</v>
      </c>
      <c r="T778" s="156">
        <f>$S$778*$H$778</f>
        <v>0</v>
      </c>
      <c r="AR778" s="90" t="s">
        <v>559</v>
      </c>
      <c r="AT778" s="90" t="s">
        <v>326</v>
      </c>
      <c r="AU778" s="90" t="s">
        <v>86</v>
      </c>
      <c r="AY778" s="6" t="s">
        <v>144</v>
      </c>
      <c r="BE778" s="157">
        <f>IF($N$778="základní",$J$778,0)</f>
        <v>0</v>
      </c>
      <c r="BF778" s="157">
        <f>IF($N$778="snížená",$J$778,0)</f>
        <v>0</v>
      </c>
      <c r="BG778" s="157">
        <f>IF($N$778="zákl. přenesená",$J$778,0)</f>
        <v>0</v>
      </c>
      <c r="BH778" s="157">
        <f>IF($N$778="sníž. přenesená",$J$778,0)</f>
        <v>0</v>
      </c>
      <c r="BI778" s="157">
        <f>IF($N$778="nulová",$J$778,0)</f>
        <v>0</v>
      </c>
      <c r="BJ778" s="90" t="s">
        <v>22</v>
      </c>
      <c r="BK778" s="157">
        <f>ROUND($I$778*$H$778,2)</f>
        <v>0</v>
      </c>
      <c r="BL778" s="90" t="s">
        <v>295</v>
      </c>
      <c r="BM778" s="90" t="s">
        <v>846</v>
      </c>
    </row>
    <row r="779" spans="2:47" s="6" customFormat="1" ht="27" customHeight="1">
      <c r="B779" s="24"/>
      <c r="C779" s="25"/>
      <c r="D779" s="158" t="s">
        <v>154</v>
      </c>
      <c r="E779" s="25"/>
      <c r="F779" s="159" t="s">
        <v>847</v>
      </c>
      <c r="G779" s="25"/>
      <c r="H779" s="25"/>
      <c r="J779" s="25"/>
      <c r="K779" s="25"/>
      <c r="L779" s="44"/>
      <c r="M779" s="57"/>
      <c r="N779" s="25"/>
      <c r="O779" s="25"/>
      <c r="P779" s="25"/>
      <c r="Q779" s="25"/>
      <c r="R779" s="25"/>
      <c r="S779" s="25"/>
      <c r="T779" s="58"/>
      <c r="AT779" s="6" t="s">
        <v>154</v>
      </c>
      <c r="AU779" s="6" t="s">
        <v>86</v>
      </c>
    </row>
    <row r="780" spans="2:47" s="6" customFormat="1" ht="30.75" customHeight="1">
      <c r="B780" s="24"/>
      <c r="C780" s="25"/>
      <c r="D780" s="162" t="s">
        <v>848</v>
      </c>
      <c r="E780" s="25"/>
      <c r="F780" s="186" t="s">
        <v>849</v>
      </c>
      <c r="G780" s="25"/>
      <c r="H780" s="25"/>
      <c r="J780" s="25"/>
      <c r="K780" s="25"/>
      <c r="L780" s="44"/>
      <c r="M780" s="57"/>
      <c r="N780" s="25"/>
      <c r="O780" s="25"/>
      <c r="P780" s="25"/>
      <c r="Q780" s="25"/>
      <c r="R780" s="25"/>
      <c r="S780" s="25"/>
      <c r="T780" s="58"/>
      <c r="AT780" s="6" t="s">
        <v>848</v>
      </c>
      <c r="AU780" s="6" t="s">
        <v>86</v>
      </c>
    </row>
    <row r="781" spans="2:51" s="6" customFormat="1" ht="15.75" customHeight="1">
      <c r="B781" s="160"/>
      <c r="C781" s="161"/>
      <c r="D781" s="162" t="s">
        <v>156</v>
      </c>
      <c r="E781" s="161"/>
      <c r="F781" s="163" t="s">
        <v>850</v>
      </c>
      <c r="G781" s="161"/>
      <c r="H781" s="164">
        <v>0.021</v>
      </c>
      <c r="J781" s="161"/>
      <c r="K781" s="161"/>
      <c r="L781" s="165"/>
      <c r="M781" s="166"/>
      <c r="N781" s="161"/>
      <c r="O781" s="161"/>
      <c r="P781" s="161"/>
      <c r="Q781" s="161"/>
      <c r="R781" s="161"/>
      <c r="S781" s="161"/>
      <c r="T781" s="167"/>
      <c r="AT781" s="168" t="s">
        <v>156</v>
      </c>
      <c r="AU781" s="168" t="s">
        <v>86</v>
      </c>
      <c r="AV781" s="168" t="s">
        <v>86</v>
      </c>
      <c r="AW781" s="168" t="s">
        <v>100</v>
      </c>
      <c r="AX781" s="168" t="s">
        <v>78</v>
      </c>
      <c r="AY781" s="168" t="s">
        <v>144</v>
      </c>
    </row>
    <row r="782" spans="2:65" s="6" customFormat="1" ht="15.75" customHeight="1">
      <c r="B782" s="24"/>
      <c r="C782" s="146" t="s">
        <v>851</v>
      </c>
      <c r="D782" s="146" t="s">
        <v>147</v>
      </c>
      <c r="E782" s="147" t="s">
        <v>852</v>
      </c>
      <c r="F782" s="148" t="s">
        <v>853</v>
      </c>
      <c r="G782" s="149" t="s">
        <v>185</v>
      </c>
      <c r="H782" s="150">
        <v>50</v>
      </c>
      <c r="I782" s="151"/>
      <c r="J782" s="152">
        <f>ROUND($I$782*$H$782,2)</f>
        <v>0</v>
      </c>
      <c r="K782" s="148" t="s">
        <v>151</v>
      </c>
      <c r="L782" s="44"/>
      <c r="M782" s="153"/>
      <c r="N782" s="154" t="s">
        <v>49</v>
      </c>
      <c r="O782" s="25"/>
      <c r="P782" s="155">
        <f>$O$782*$H$782</f>
        <v>0</v>
      </c>
      <c r="Q782" s="155">
        <v>0.0004</v>
      </c>
      <c r="R782" s="155">
        <f>$Q$782*$H$782</f>
        <v>0.02</v>
      </c>
      <c r="S782" s="155">
        <v>0</v>
      </c>
      <c r="T782" s="156">
        <f>$S$782*$H$782</f>
        <v>0</v>
      </c>
      <c r="AR782" s="90" t="s">
        <v>295</v>
      </c>
      <c r="AT782" s="90" t="s">
        <v>147</v>
      </c>
      <c r="AU782" s="90" t="s">
        <v>86</v>
      </c>
      <c r="AY782" s="6" t="s">
        <v>144</v>
      </c>
      <c r="BE782" s="157">
        <f>IF($N$782="základní",$J$782,0)</f>
        <v>0</v>
      </c>
      <c r="BF782" s="157">
        <f>IF($N$782="snížená",$J$782,0)</f>
        <v>0</v>
      </c>
      <c r="BG782" s="157">
        <f>IF($N$782="zákl. přenesená",$J$782,0)</f>
        <v>0</v>
      </c>
      <c r="BH782" s="157">
        <f>IF($N$782="sníž. přenesená",$J$782,0)</f>
        <v>0</v>
      </c>
      <c r="BI782" s="157">
        <f>IF($N$782="nulová",$J$782,0)</f>
        <v>0</v>
      </c>
      <c r="BJ782" s="90" t="s">
        <v>22</v>
      </c>
      <c r="BK782" s="157">
        <f>ROUND($I$782*$H$782,2)</f>
        <v>0</v>
      </c>
      <c r="BL782" s="90" t="s">
        <v>295</v>
      </c>
      <c r="BM782" s="90" t="s">
        <v>854</v>
      </c>
    </row>
    <row r="783" spans="2:47" s="6" customFormat="1" ht="16.5" customHeight="1">
      <c r="B783" s="24"/>
      <c r="C783" s="25"/>
      <c r="D783" s="158" t="s">
        <v>154</v>
      </c>
      <c r="E783" s="25"/>
      <c r="F783" s="159" t="s">
        <v>855</v>
      </c>
      <c r="G783" s="25"/>
      <c r="H783" s="25"/>
      <c r="J783" s="25"/>
      <c r="K783" s="25"/>
      <c r="L783" s="44"/>
      <c r="M783" s="57"/>
      <c r="N783" s="25"/>
      <c r="O783" s="25"/>
      <c r="P783" s="25"/>
      <c r="Q783" s="25"/>
      <c r="R783" s="25"/>
      <c r="S783" s="25"/>
      <c r="T783" s="58"/>
      <c r="AT783" s="6" t="s">
        <v>154</v>
      </c>
      <c r="AU783" s="6" t="s">
        <v>86</v>
      </c>
    </row>
    <row r="784" spans="2:51" s="6" customFormat="1" ht="15.75" customHeight="1">
      <c r="B784" s="169"/>
      <c r="C784" s="170"/>
      <c r="D784" s="162" t="s">
        <v>156</v>
      </c>
      <c r="E784" s="170"/>
      <c r="F784" s="171" t="s">
        <v>842</v>
      </c>
      <c r="G784" s="170"/>
      <c r="H784" s="170"/>
      <c r="J784" s="170"/>
      <c r="K784" s="170"/>
      <c r="L784" s="172"/>
      <c r="M784" s="173"/>
      <c r="N784" s="170"/>
      <c r="O784" s="170"/>
      <c r="P784" s="170"/>
      <c r="Q784" s="170"/>
      <c r="R784" s="170"/>
      <c r="S784" s="170"/>
      <c r="T784" s="174"/>
      <c r="AT784" s="175" t="s">
        <v>156</v>
      </c>
      <c r="AU784" s="175" t="s">
        <v>86</v>
      </c>
      <c r="AV784" s="175" t="s">
        <v>22</v>
      </c>
      <c r="AW784" s="175" t="s">
        <v>100</v>
      </c>
      <c r="AX784" s="175" t="s">
        <v>78</v>
      </c>
      <c r="AY784" s="175" t="s">
        <v>144</v>
      </c>
    </row>
    <row r="785" spans="2:51" s="6" customFormat="1" ht="15.75" customHeight="1">
      <c r="B785" s="160"/>
      <c r="C785" s="161"/>
      <c r="D785" s="162" t="s">
        <v>156</v>
      </c>
      <c r="E785" s="161"/>
      <c r="F785" s="163" t="s">
        <v>301</v>
      </c>
      <c r="G785" s="161"/>
      <c r="H785" s="164">
        <v>50</v>
      </c>
      <c r="J785" s="161"/>
      <c r="K785" s="161"/>
      <c r="L785" s="165"/>
      <c r="M785" s="166"/>
      <c r="N785" s="161"/>
      <c r="O785" s="161"/>
      <c r="P785" s="161"/>
      <c r="Q785" s="161"/>
      <c r="R785" s="161"/>
      <c r="S785" s="161"/>
      <c r="T785" s="167"/>
      <c r="AT785" s="168" t="s">
        <v>156</v>
      </c>
      <c r="AU785" s="168" t="s">
        <v>86</v>
      </c>
      <c r="AV785" s="168" t="s">
        <v>86</v>
      </c>
      <c r="AW785" s="168" t="s">
        <v>100</v>
      </c>
      <c r="AX785" s="168" t="s">
        <v>78</v>
      </c>
      <c r="AY785" s="168" t="s">
        <v>144</v>
      </c>
    </row>
    <row r="786" spans="2:65" s="6" customFormat="1" ht="15.75" customHeight="1">
      <c r="B786" s="24"/>
      <c r="C786" s="176" t="s">
        <v>856</v>
      </c>
      <c r="D786" s="176" t="s">
        <v>326</v>
      </c>
      <c r="E786" s="177" t="s">
        <v>857</v>
      </c>
      <c r="F786" s="178" t="s">
        <v>858</v>
      </c>
      <c r="G786" s="179" t="s">
        <v>185</v>
      </c>
      <c r="H786" s="180">
        <v>55</v>
      </c>
      <c r="I786" s="181"/>
      <c r="J786" s="182">
        <f>ROUND($I$786*$H$786,2)</f>
        <v>0</v>
      </c>
      <c r="K786" s="178" t="s">
        <v>151</v>
      </c>
      <c r="L786" s="183"/>
      <c r="M786" s="184"/>
      <c r="N786" s="185" t="s">
        <v>49</v>
      </c>
      <c r="O786" s="25"/>
      <c r="P786" s="155">
        <f>$O$786*$H$786</f>
        <v>0</v>
      </c>
      <c r="Q786" s="155">
        <v>0.00388</v>
      </c>
      <c r="R786" s="155">
        <f>$Q$786*$H$786</f>
        <v>0.2134</v>
      </c>
      <c r="S786" s="155">
        <v>0</v>
      </c>
      <c r="T786" s="156">
        <f>$S$786*$H$786</f>
        <v>0</v>
      </c>
      <c r="AR786" s="90" t="s">
        <v>559</v>
      </c>
      <c r="AT786" s="90" t="s">
        <v>326</v>
      </c>
      <c r="AU786" s="90" t="s">
        <v>86</v>
      </c>
      <c r="AY786" s="6" t="s">
        <v>144</v>
      </c>
      <c r="BE786" s="157">
        <f>IF($N$786="základní",$J$786,0)</f>
        <v>0</v>
      </c>
      <c r="BF786" s="157">
        <f>IF($N$786="snížená",$J$786,0)</f>
        <v>0</v>
      </c>
      <c r="BG786" s="157">
        <f>IF($N$786="zákl. přenesená",$J$786,0)</f>
        <v>0</v>
      </c>
      <c r="BH786" s="157">
        <f>IF($N$786="sníž. přenesená",$J$786,0)</f>
        <v>0</v>
      </c>
      <c r="BI786" s="157">
        <f>IF($N$786="nulová",$J$786,0)</f>
        <v>0</v>
      </c>
      <c r="BJ786" s="90" t="s">
        <v>22</v>
      </c>
      <c r="BK786" s="157">
        <f>ROUND($I$786*$H$786,2)</f>
        <v>0</v>
      </c>
      <c r="BL786" s="90" t="s">
        <v>295</v>
      </c>
      <c r="BM786" s="90" t="s">
        <v>859</v>
      </c>
    </row>
    <row r="787" spans="2:47" s="6" customFormat="1" ht="16.5" customHeight="1">
      <c r="B787" s="24"/>
      <c r="C787" s="25"/>
      <c r="D787" s="158" t="s">
        <v>154</v>
      </c>
      <c r="E787" s="25"/>
      <c r="F787" s="159" t="s">
        <v>858</v>
      </c>
      <c r="G787" s="25"/>
      <c r="H787" s="25"/>
      <c r="J787" s="25"/>
      <c r="K787" s="25"/>
      <c r="L787" s="44"/>
      <c r="M787" s="57"/>
      <c r="N787" s="25"/>
      <c r="O787" s="25"/>
      <c r="P787" s="25"/>
      <c r="Q787" s="25"/>
      <c r="R787" s="25"/>
      <c r="S787" s="25"/>
      <c r="T787" s="58"/>
      <c r="AT787" s="6" t="s">
        <v>154</v>
      </c>
      <c r="AU787" s="6" t="s">
        <v>86</v>
      </c>
    </row>
    <row r="788" spans="2:51" s="6" customFormat="1" ht="15.75" customHeight="1">
      <c r="B788" s="160"/>
      <c r="C788" s="161"/>
      <c r="D788" s="162" t="s">
        <v>156</v>
      </c>
      <c r="E788" s="161"/>
      <c r="F788" s="163" t="s">
        <v>860</v>
      </c>
      <c r="G788" s="161"/>
      <c r="H788" s="164">
        <v>55</v>
      </c>
      <c r="J788" s="161"/>
      <c r="K788" s="161"/>
      <c r="L788" s="165"/>
      <c r="M788" s="166"/>
      <c r="N788" s="161"/>
      <c r="O788" s="161"/>
      <c r="P788" s="161"/>
      <c r="Q788" s="161"/>
      <c r="R788" s="161"/>
      <c r="S788" s="161"/>
      <c r="T788" s="167"/>
      <c r="AT788" s="168" t="s">
        <v>156</v>
      </c>
      <c r="AU788" s="168" t="s">
        <v>86</v>
      </c>
      <c r="AV788" s="168" t="s">
        <v>86</v>
      </c>
      <c r="AW788" s="168" t="s">
        <v>78</v>
      </c>
      <c r="AX788" s="168" t="s">
        <v>22</v>
      </c>
      <c r="AY788" s="168" t="s">
        <v>144</v>
      </c>
    </row>
    <row r="789" spans="2:65" s="6" customFormat="1" ht="15.75" customHeight="1">
      <c r="B789" s="24"/>
      <c r="C789" s="146" t="s">
        <v>861</v>
      </c>
      <c r="D789" s="146" t="s">
        <v>147</v>
      </c>
      <c r="E789" s="147" t="s">
        <v>862</v>
      </c>
      <c r="F789" s="148" t="s">
        <v>863</v>
      </c>
      <c r="G789" s="149" t="s">
        <v>170</v>
      </c>
      <c r="H789" s="150">
        <v>0.254</v>
      </c>
      <c r="I789" s="151"/>
      <c r="J789" s="152">
        <f>ROUND($I$789*$H$789,2)</f>
        <v>0</v>
      </c>
      <c r="K789" s="148" t="s">
        <v>151</v>
      </c>
      <c r="L789" s="44"/>
      <c r="M789" s="153"/>
      <c r="N789" s="154" t="s">
        <v>49</v>
      </c>
      <c r="O789" s="25"/>
      <c r="P789" s="155">
        <f>$O$789*$H$789</f>
        <v>0</v>
      </c>
      <c r="Q789" s="155">
        <v>0</v>
      </c>
      <c r="R789" s="155">
        <f>$Q$789*$H$789</f>
        <v>0</v>
      </c>
      <c r="S789" s="155">
        <v>0</v>
      </c>
      <c r="T789" s="156">
        <f>$S$789*$H$789</f>
        <v>0</v>
      </c>
      <c r="AR789" s="90" t="s">
        <v>295</v>
      </c>
      <c r="AT789" s="90" t="s">
        <v>147</v>
      </c>
      <c r="AU789" s="90" t="s">
        <v>86</v>
      </c>
      <c r="AY789" s="6" t="s">
        <v>144</v>
      </c>
      <c r="BE789" s="157">
        <f>IF($N$789="základní",$J$789,0)</f>
        <v>0</v>
      </c>
      <c r="BF789" s="157">
        <f>IF($N$789="snížená",$J$789,0)</f>
        <v>0</v>
      </c>
      <c r="BG789" s="157">
        <f>IF($N$789="zákl. přenesená",$J$789,0)</f>
        <v>0</v>
      </c>
      <c r="BH789" s="157">
        <f>IF($N$789="sníž. přenesená",$J$789,0)</f>
        <v>0</v>
      </c>
      <c r="BI789" s="157">
        <f>IF($N$789="nulová",$J$789,0)</f>
        <v>0</v>
      </c>
      <c r="BJ789" s="90" t="s">
        <v>22</v>
      </c>
      <c r="BK789" s="157">
        <f>ROUND($I$789*$H$789,2)</f>
        <v>0</v>
      </c>
      <c r="BL789" s="90" t="s">
        <v>295</v>
      </c>
      <c r="BM789" s="90" t="s">
        <v>864</v>
      </c>
    </row>
    <row r="790" spans="2:47" s="6" customFormat="1" ht="27" customHeight="1">
      <c r="B790" s="24"/>
      <c r="C790" s="25"/>
      <c r="D790" s="158" t="s">
        <v>154</v>
      </c>
      <c r="E790" s="25"/>
      <c r="F790" s="159" t="s">
        <v>865</v>
      </c>
      <c r="G790" s="25"/>
      <c r="H790" s="25"/>
      <c r="J790" s="25"/>
      <c r="K790" s="25"/>
      <c r="L790" s="44"/>
      <c r="M790" s="57"/>
      <c r="N790" s="25"/>
      <c r="O790" s="25"/>
      <c r="P790" s="25"/>
      <c r="Q790" s="25"/>
      <c r="R790" s="25"/>
      <c r="S790" s="25"/>
      <c r="T790" s="58"/>
      <c r="AT790" s="6" t="s">
        <v>154</v>
      </c>
      <c r="AU790" s="6" t="s">
        <v>86</v>
      </c>
    </row>
    <row r="791" spans="2:63" s="133" customFormat="1" ht="30.75" customHeight="1">
      <c r="B791" s="134"/>
      <c r="C791" s="135"/>
      <c r="D791" s="135" t="s">
        <v>77</v>
      </c>
      <c r="E791" s="144" t="s">
        <v>866</v>
      </c>
      <c r="F791" s="144" t="s">
        <v>867</v>
      </c>
      <c r="G791" s="135"/>
      <c r="H791" s="135"/>
      <c r="J791" s="145">
        <f>$BK$791</f>
        <v>0</v>
      </c>
      <c r="K791" s="135"/>
      <c r="L791" s="138"/>
      <c r="M791" s="139"/>
      <c r="N791" s="135"/>
      <c r="O791" s="135"/>
      <c r="P791" s="140">
        <f>SUM($P$792:$P$835)</f>
        <v>0</v>
      </c>
      <c r="Q791" s="135"/>
      <c r="R791" s="140">
        <f>SUM($R$792:$R$835)</f>
        <v>0.43557638000000004</v>
      </c>
      <c r="S791" s="135"/>
      <c r="T791" s="141">
        <f>SUM($T$792:$T$835)</f>
        <v>0</v>
      </c>
      <c r="AR791" s="142" t="s">
        <v>86</v>
      </c>
      <c r="AT791" s="142" t="s">
        <v>77</v>
      </c>
      <c r="AU791" s="142" t="s">
        <v>22</v>
      </c>
      <c r="AY791" s="142" t="s">
        <v>144</v>
      </c>
      <c r="BK791" s="143">
        <f>SUM($BK$792:$BK$835)</f>
        <v>0</v>
      </c>
    </row>
    <row r="792" spans="2:65" s="6" customFormat="1" ht="15.75" customHeight="1">
      <c r="B792" s="24"/>
      <c r="C792" s="146" t="s">
        <v>868</v>
      </c>
      <c r="D792" s="146" t="s">
        <v>147</v>
      </c>
      <c r="E792" s="147" t="s">
        <v>869</v>
      </c>
      <c r="F792" s="148" t="s">
        <v>870</v>
      </c>
      <c r="G792" s="149" t="s">
        <v>185</v>
      </c>
      <c r="H792" s="150">
        <v>199.894</v>
      </c>
      <c r="I792" s="151"/>
      <c r="J792" s="152">
        <f>ROUND($I$792*$H$792,2)</f>
        <v>0</v>
      </c>
      <c r="K792" s="148" t="s">
        <v>151</v>
      </c>
      <c r="L792" s="44"/>
      <c r="M792" s="153"/>
      <c r="N792" s="154" t="s">
        <v>49</v>
      </c>
      <c r="O792" s="25"/>
      <c r="P792" s="155">
        <f>$O$792*$H$792</f>
        <v>0</v>
      </c>
      <c r="Q792" s="155">
        <v>0</v>
      </c>
      <c r="R792" s="155">
        <f>$Q$792*$H$792</f>
        <v>0</v>
      </c>
      <c r="S792" s="155">
        <v>0</v>
      </c>
      <c r="T792" s="156">
        <f>$S$792*$H$792</f>
        <v>0</v>
      </c>
      <c r="AR792" s="90" t="s">
        <v>295</v>
      </c>
      <c r="AT792" s="90" t="s">
        <v>147</v>
      </c>
      <c r="AU792" s="90" t="s">
        <v>86</v>
      </c>
      <c r="AY792" s="6" t="s">
        <v>144</v>
      </c>
      <c r="BE792" s="157">
        <f>IF($N$792="základní",$J$792,0)</f>
        <v>0</v>
      </c>
      <c r="BF792" s="157">
        <f>IF($N$792="snížená",$J$792,0)</f>
        <v>0</v>
      </c>
      <c r="BG792" s="157">
        <f>IF($N$792="zákl. přenesená",$J$792,0)</f>
        <v>0</v>
      </c>
      <c r="BH792" s="157">
        <f>IF($N$792="sníž. přenesená",$J$792,0)</f>
        <v>0</v>
      </c>
      <c r="BI792" s="157">
        <f>IF($N$792="nulová",$J$792,0)</f>
        <v>0</v>
      </c>
      <c r="BJ792" s="90" t="s">
        <v>22</v>
      </c>
      <c r="BK792" s="157">
        <f>ROUND($I$792*$H$792,2)</f>
        <v>0</v>
      </c>
      <c r="BL792" s="90" t="s">
        <v>295</v>
      </c>
      <c r="BM792" s="90" t="s">
        <v>871</v>
      </c>
    </row>
    <row r="793" spans="2:47" s="6" customFormat="1" ht="27" customHeight="1">
      <c r="B793" s="24"/>
      <c r="C793" s="25"/>
      <c r="D793" s="158" t="s">
        <v>154</v>
      </c>
      <c r="E793" s="25"/>
      <c r="F793" s="159" t="s">
        <v>872</v>
      </c>
      <c r="G793" s="25"/>
      <c r="H793" s="25"/>
      <c r="J793" s="25"/>
      <c r="K793" s="25"/>
      <c r="L793" s="44"/>
      <c r="M793" s="57"/>
      <c r="N793" s="25"/>
      <c r="O793" s="25"/>
      <c r="P793" s="25"/>
      <c r="Q793" s="25"/>
      <c r="R793" s="25"/>
      <c r="S793" s="25"/>
      <c r="T793" s="58"/>
      <c r="AT793" s="6" t="s">
        <v>154</v>
      </c>
      <c r="AU793" s="6" t="s">
        <v>86</v>
      </c>
    </row>
    <row r="794" spans="2:51" s="6" customFormat="1" ht="15.75" customHeight="1">
      <c r="B794" s="169"/>
      <c r="C794" s="170"/>
      <c r="D794" s="162" t="s">
        <v>156</v>
      </c>
      <c r="E794" s="170"/>
      <c r="F794" s="171" t="s">
        <v>873</v>
      </c>
      <c r="G794" s="170"/>
      <c r="H794" s="170"/>
      <c r="J794" s="170"/>
      <c r="K794" s="170"/>
      <c r="L794" s="172"/>
      <c r="M794" s="173"/>
      <c r="N794" s="170"/>
      <c r="O794" s="170"/>
      <c r="P794" s="170"/>
      <c r="Q794" s="170"/>
      <c r="R794" s="170"/>
      <c r="S794" s="170"/>
      <c r="T794" s="174"/>
      <c r="AT794" s="175" t="s">
        <v>156</v>
      </c>
      <c r="AU794" s="175" t="s">
        <v>86</v>
      </c>
      <c r="AV794" s="175" t="s">
        <v>22</v>
      </c>
      <c r="AW794" s="175" t="s">
        <v>100</v>
      </c>
      <c r="AX794" s="175" t="s">
        <v>78</v>
      </c>
      <c r="AY794" s="175" t="s">
        <v>144</v>
      </c>
    </row>
    <row r="795" spans="2:51" s="6" customFormat="1" ht="15.75" customHeight="1">
      <c r="B795" s="169"/>
      <c r="C795" s="170"/>
      <c r="D795" s="162" t="s">
        <v>156</v>
      </c>
      <c r="E795" s="170"/>
      <c r="F795" s="171" t="s">
        <v>176</v>
      </c>
      <c r="G795" s="170"/>
      <c r="H795" s="170"/>
      <c r="J795" s="170"/>
      <c r="K795" s="170"/>
      <c r="L795" s="172"/>
      <c r="M795" s="173"/>
      <c r="N795" s="170"/>
      <c r="O795" s="170"/>
      <c r="P795" s="170"/>
      <c r="Q795" s="170"/>
      <c r="R795" s="170"/>
      <c r="S795" s="170"/>
      <c r="T795" s="174"/>
      <c r="AT795" s="175" t="s">
        <v>156</v>
      </c>
      <c r="AU795" s="175" t="s">
        <v>86</v>
      </c>
      <c r="AV795" s="175" t="s">
        <v>22</v>
      </c>
      <c r="AW795" s="175" t="s">
        <v>100</v>
      </c>
      <c r="AX795" s="175" t="s">
        <v>78</v>
      </c>
      <c r="AY795" s="175" t="s">
        <v>144</v>
      </c>
    </row>
    <row r="796" spans="2:51" s="6" customFormat="1" ht="15.75" customHeight="1">
      <c r="B796" s="160"/>
      <c r="C796" s="161"/>
      <c r="D796" s="162" t="s">
        <v>156</v>
      </c>
      <c r="E796" s="161"/>
      <c r="F796" s="163" t="s">
        <v>874</v>
      </c>
      <c r="G796" s="161"/>
      <c r="H796" s="164">
        <v>6.459</v>
      </c>
      <c r="J796" s="161"/>
      <c r="K796" s="161"/>
      <c r="L796" s="165"/>
      <c r="M796" s="166"/>
      <c r="N796" s="161"/>
      <c r="O796" s="161"/>
      <c r="P796" s="161"/>
      <c r="Q796" s="161"/>
      <c r="R796" s="161"/>
      <c r="S796" s="161"/>
      <c r="T796" s="167"/>
      <c r="AT796" s="168" t="s">
        <v>156</v>
      </c>
      <c r="AU796" s="168" t="s">
        <v>86</v>
      </c>
      <c r="AV796" s="168" t="s">
        <v>86</v>
      </c>
      <c r="AW796" s="168" t="s">
        <v>100</v>
      </c>
      <c r="AX796" s="168" t="s">
        <v>78</v>
      </c>
      <c r="AY796" s="168" t="s">
        <v>144</v>
      </c>
    </row>
    <row r="797" spans="2:51" s="6" customFormat="1" ht="15.75" customHeight="1">
      <c r="B797" s="160"/>
      <c r="C797" s="161"/>
      <c r="D797" s="162" t="s">
        <v>156</v>
      </c>
      <c r="E797" s="161"/>
      <c r="F797" s="163" t="s">
        <v>875</v>
      </c>
      <c r="G797" s="161"/>
      <c r="H797" s="164">
        <v>93.488</v>
      </c>
      <c r="J797" s="161"/>
      <c r="K797" s="161"/>
      <c r="L797" s="165"/>
      <c r="M797" s="166"/>
      <c r="N797" s="161"/>
      <c r="O797" s="161"/>
      <c r="P797" s="161"/>
      <c r="Q797" s="161"/>
      <c r="R797" s="161"/>
      <c r="S797" s="161"/>
      <c r="T797" s="167"/>
      <c r="AT797" s="168" t="s">
        <v>156</v>
      </c>
      <c r="AU797" s="168" t="s">
        <v>86</v>
      </c>
      <c r="AV797" s="168" t="s">
        <v>86</v>
      </c>
      <c r="AW797" s="168" t="s">
        <v>100</v>
      </c>
      <c r="AX797" s="168" t="s">
        <v>78</v>
      </c>
      <c r="AY797" s="168" t="s">
        <v>144</v>
      </c>
    </row>
    <row r="798" spans="2:51" s="6" customFormat="1" ht="15.75" customHeight="1">
      <c r="B798" s="169"/>
      <c r="C798" s="170"/>
      <c r="D798" s="162" t="s">
        <v>156</v>
      </c>
      <c r="E798" s="170"/>
      <c r="F798" s="171" t="s">
        <v>178</v>
      </c>
      <c r="G798" s="170"/>
      <c r="H798" s="170"/>
      <c r="J798" s="170"/>
      <c r="K798" s="170"/>
      <c r="L798" s="172"/>
      <c r="M798" s="173"/>
      <c r="N798" s="170"/>
      <c r="O798" s="170"/>
      <c r="P798" s="170"/>
      <c r="Q798" s="170"/>
      <c r="R798" s="170"/>
      <c r="S798" s="170"/>
      <c r="T798" s="174"/>
      <c r="AT798" s="175" t="s">
        <v>156</v>
      </c>
      <c r="AU798" s="175" t="s">
        <v>86</v>
      </c>
      <c r="AV798" s="175" t="s">
        <v>22</v>
      </c>
      <c r="AW798" s="175" t="s">
        <v>100</v>
      </c>
      <c r="AX798" s="175" t="s">
        <v>78</v>
      </c>
      <c r="AY798" s="175" t="s">
        <v>144</v>
      </c>
    </row>
    <row r="799" spans="2:51" s="6" customFormat="1" ht="15.75" customHeight="1">
      <c r="B799" s="160"/>
      <c r="C799" s="161"/>
      <c r="D799" s="162" t="s">
        <v>156</v>
      </c>
      <c r="E799" s="161"/>
      <c r="F799" s="163" t="s">
        <v>876</v>
      </c>
      <c r="G799" s="161"/>
      <c r="H799" s="164">
        <v>99.947</v>
      </c>
      <c r="J799" s="161"/>
      <c r="K799" s="161"/>
      <c r="L799" s="165"/>
      <c r="M799" s="166"/>
      <c r="N799" s="161"/>
      <c r="O799" s="161"/>
      <c r="P799" s="161"/>
      <c r="Q799" s="161"/>
      <c r="R799" s="161"/>
      <c r="S799" s="161"/>
      <c r="T799" s="167"/>
      <c r="AT799" s="168" t="s">
        <v>156</v>
      </c>
      <c r="AU799" s="168" t="s">
        <v>86</v>
      </c>
      <c r="AV799" s="168" t="s">
        <v>86</v>
      </c>
      <c r="AW799" s="168" t="s">
        <v>100</v>
      </c>
      <c r="AX799" s="168" t="s">
        <v>78</v>
      </c>
      <c r="AY799" s="168" t="s">
        <v>144</v>
      </c>
    </row>
    <row r="800" spans="2:65" s="6" customFormat="1" ht="15.75" customHeight="1">
      <c r="B800" s="24"/>
      <c r="C800" s="176" t="s">
        <v>877</v>
      </c>
      <c r="D800" s="176" t="s">
        <v>326</v>
      </c>
      <c r="E800" s="177" t="s">
        <v>878</v>
      </c>
      <c r="F800" s="178" t="s">
        <v>879</v>
      </c>
      <c r="G800" s="179" t="s">
        <v>185</v>
      </c>
      <c r="H800" s="180">
        <v>219.883</v>
      </c>
      <c r="I800" s="181"/>
      <c r="J800" s="182">
        <f>ROUND($I$800*$H$800,2)</f>
        <v>0</v>
      </c>
      <c r="K800" s="178" t="s">
        <v>151</v>
      </c>
      <c r="L800" s="183"/>
      <c r="M800" s="184"/>
      <c r="N800" s="185" t="s">
        <v>49</v>
      </c>
      <c r="O800" s="25"/>
      <c r="P800" s="155">
        <f>$O$800*$H$800</f>
        <v>0</v>
      </c>
      <c r="Q800" s="155">
        <v>0.00061</v>
      </c>
      <c r="R800" s="155">
        <f>$Q$800*$H$800</f>
        <v>0.13412863</v>
      </c>
      <c r="S800" s="155">
        <v>0</v>
      </c>
      <c r="T800" s="156">
        <f>$S$800*$H$800</f>
        <v>0</v>
      </c>
      <c r="AR800" s="90" t="s">
        <v>559</v>
      </c>
      <c r="AT800" s="90" t="s">
        <v>326</v>
      </c>
      <c r="AU800" s="90" t="s">
        <v>86</v>
      </c>
      <c r="AY800" s="6" t="s">
        <v>144</v>
      </c>
      <c r="BE800" s="157">
        <f>IF($N$800="základní",$J$800,0)</f>
        <v>0</v>
      </c>
      <c r="BF800" s="157">
        <f>IF($N$800="snížená",$J$800,0)</f>
        <v>0</v>
      </c>
      <c r="BG800" s="157">
        <f>IF($N$800="zákl. přenesená",$J$800,0)</f>
        <v>0</v>
      </c>
      <c r="BH800" s="157">
        <f>IF($N$800="sníž. přenesená",$J$800,0)</f>
        <v>0</v>
      </c>
      <c r="BI800" s="157">
        <f>IF($N$800="nulová",$J$800,0)</f>
        <v>0</v>
      </c>
      <c r="BJ800" s="90" t="s">
        <v>22</v>
      </c>
      <c r="BK800" s="157">
        <f>ROUND($I$800*$H$800,2)</f>
        <v>0</v>
      </c>
      <c r="BL800" s="90" t="s">
        <v>295</v>
      </c>
      <c r="BM800" s="90" t="s">
        <v>880</v>
      </c>
    </row>
    <row r="801" spans="2:47" s="6" customFormat="1" ht="16.5" customHeight="1">
      <c r="B801" s="24"/>
      <c r="C801" s="25"/>
      <c r="D801" s="158" t="s">
        <v>154</v>
      </c>
      <c r="E801" s="25"/>
      <c r="F801" s="159" t="s">
        <v>879</v>
      </c>
      <c r="G801" s="25"/>
      <c r="H801" s="25"/>
      <c r="J801" s="25"/>
      <c r="K801" s="25"/>
      <c r="L801" s="44"/>
      <c r="M801" s="57"/>
      <c r="N801" s="25"/>
      <c r="O801" s="25"/>
      <c r="P801" s="25"/>
      <c r="Q801" s="25"/>
      <c r="R801" s="25"/>
      <c r="S801" s="25"/>
      <c r="T801" s="58"/>
      <c r="AT801" s="6" t="s">
        <v>154</v>
      </c>
      <c r="AU801" s="6" t="s">
        <v>86</v>
      </c>
    </row>
    <row r="802" spans="2:51" s="6" customFormat="1" ht="15.75" customHeight="1">
      <c r="B802" s="160"/>
      <c r="C802" s="161"/>
      <c r="D802" s="162" t="s">
        <v>156</v>
      </c>
      <c r="E802" s="161"/>
      <c r="F802" s="163" t="s">
        <v>881</v>
      </c>
      <c r="G802" s="161"/>
      <c r="H802" s="164">
        <v>219.883</v>
      </c>
      <c r="J802" s="161"/>
      <c r="K802" s="161"/>
      <c r="L802" s="165"/>
      <c r="M802" s="166"/>
      <c r="N802" s="161"/>
      <c r="O802" s="161"/>
      <c r="P802" s="161"/>
      <c r="Q802" s="161"/>
      <c r="R802" s="161"/>
      <c r="S802" s="161"/>
      <c r="T802" s="167"/>
      <c r="AT802" s="168" t="s">
        <v>156</v>
      </c>
      <c r="AU802" s="168" t="s">
        <v>86</v>
      </c>
      <c r="AV802" s="168" t="s">
        <v>86</v>
      </c>
      <c r="AW802" s="168" t="s">
        <v>78</v>
      </c>
      <c r="AX802" s="168" t="s">
        <v>22</v>
      </c>
      <c r="AY802" s="168" t="s">
        <v>144</v>
      </c>
    </row>
    <row r="803" spans="2:65" s="6" customFormat="1" ht="15.75" customHeight="1">
      <c r="B803" s="24"/>
      <c r="C803" s="146" t="s">
        <v>882</v>
      </c>
      <c r="D803" s="146" t="s">
        <v>147</v>
      </c>
      <c r="E803" s="147" t="s">
        <v>883</v>
      </c>
      <c r="F803" s="148" t="s">
        <v>884</v>
      </c>
      <c r="G803" s="149" t="s">
        <v>185</v>
      </c>
      <c r="H803" s="150">
        <v>147.936</v>
      </c>
      <c r="I803" s="151"/>
      <c r="J803" s="152">
        <f>ROUND($I$803*$H$803,2)</f>
        <v>0</v>
      </c>
      <c r="K803" s="148" t="s">
        <v>151</v>
      </c>
      <c r="L803" s="44"/>
      <c r="M803" s="153"/>
      <c r="N803" s="154" t="s">
        <v>49</v>
      </c>
      <c r="O803" s="25"/>
      <c r="P803" s="155">
        <f>$O$803*$H$803</f>
        <v>0</v>
      </c>
      <c r="Q803" s="155">
        <v>0</v>
      </c>
      <c r="R803" s="155">
        <f>$Q$803*$H$803</f>
        <v>0</v>
      </c>
      <c r="S803" s="155">
        <v>0</v>
      </c>
      <c r="T803" s="156">
        <f>$S$803*$H$803</f>
        <v>0</v>
      </c>
      <c r="AR803" s="90" t="s">
        <v>295</v>
      </c>
      <c r="AT803" s="90" t="s">
        <v>147</v>
      </c>
      <c r="AU803" s="90" t="s">
        <v>86</v>
      </c>
      <c r="AY803" s="6" t="s">
        <v>144</v>
      </c>
      <c r="BE803" s="157">
        <f>IF($N$803="základní",$J$803,0)</f>
        <v>0</v>
      </c>
      <c r="BF803" s="157">
        <f>IF($N$803="snížená",$J$803,0)</f>
        <v>0</v>
      </c>
      <c r="BG803" s="157">
        <f>IF($N$803="zákl. přenesená",$J$803,0)</f>
        <v>0</v>
      </c>
      <c r="BH803" s="157">
        <f>IF($N$803="sníž. přenesená",$J$803,0)</f>
        <v>0</v>
      </c>
      <c r="BI803" s="157">
        <f>IF($N$803="nulová",$J$803,0)</f>
        <v>0</v>
      </c>
      <c r="BJ803" s="90" t="s">
        <v>22</v>
      </c>
      <c r="BK803" s="157">
        <f>ROUND($I$803*$H$803,2)</f>
        <v>0</v>
      </c>
      <c r="BL803" s="90" t="s">
        <v>295</v>
      </c>
      <c r="BM803" s="90" t="s">
        <v>885</v>
      </c>
    </row>
    <row r="804" spans="2:47" s="6" customFormat="1" ht="27" customHeight="1">
      <c r="B804" s="24"/>
      <c r="C804" s="25"/>
      <c r="D804" s="158" t="s">
        <v>154</v>
      </c>
      <c r="E804" s="25"/>
      <c r="F804" s="159" t="s">
        <v>886</v>
      </c>
      <c r="G804" s="25"/>
      <c r="H804" s="25"/>
      <c r="J804" s="25"/>
      <c r="K804" s="25"/>
      <c r="L804" s="44"/>
      <c r="M804" s="57"/>
      <c r="N804" s="25"/>
      <c r="O804" s="25"/>
      <c r="P804" s="25"/>
      <c r="Q804" s="25"/>
      <c r="R804" s="25"/>
      <c r="S804" s="25"/>
      <c r="T804" s="58"/>
      <c r="AT804" s="6" t="s">
        <v>154</v>
      </c>
      <c r="AU804" s="6" t="s">
        <v>86</v>
      </c>
    </row>
    <row r="805" spans="2:51" s="6" customFormat="1" ht="15.75" customHeight="1">
      <c r="B805" s="169"/>
      <c r="C805" s="170"/>
      <c r="D805" s="162" t="s">
        <v>156</v>
      </c>
      <c r="E805" s="170"/>
      <c r="F805" s="171" t="s">
        <v>887</v>
      </c>
      <c r="G805" s="170"/>
      <c r="H805" s="170"/>
      <c r="J805" s="170"/>
      <c r="K805" s="170"/>
      <c r="L805" s="172"/>
      <c r="M805" s="173"/>
      <c r="N805" s="170"/>
      <c r="O805" s="170"/>
      <c r="P805" s="170"/>
      <c r="Q805" s="170"/>
      <c r="R805" s="170"/>
      <c r="S805" s="170"/>
      <c r="T805" s="174"/>
      <c r="AT805" s="175" t="s">
        <v>156</v>
      </c>
      <c r="AU805" s="175" t="s">
        <v>86</v>
      </c>
      <c r="AV805" s="175" t="s">
        <v>22</v>
      </c>
      <c r="AW805" s="175" t="s">
        <v>100</v>
      </c>
      <c r="AX805" s="175" t="s">
        <v>78</v>
      </c>
      <c r="AY805" s="175" t="s">
        <v>144</v>
      </c>
    </row>
    <row r="806" spans="2:51" s="6" customFormat="1" ht="15.75" customHeight="1">
      <c r="B806" s="160"/>
      <c r="C806" s="161"/>
      <c r="D806" s="162" t="s">
        <v>156</v>
      </c>
      <c r="E806" s="161"/>
      <c r="F806" s="163" t="s">
        <v>888</v>
      </c>
      <c r="G806" s="161"/>
      <c r="H806" s="164">
        <v>3.656</v>
      </c>
      <c r="J806" s="161"/>
      <c r="K806" s="161"/>
      <c r="L806" s="165"/>
      <c r="M806" s="166"/>
      <c r="N806" s="161"/>
      <c r="O806" s="161"/>
      <c r="P806" s="161"/>
      <c r="Q806" s="161"/>
      <c r="R806" s="161"/>
      <c r="S806" s="161"/>
      <c r="T806" s="167"/>
      <c r="AT806" s="168" t="s">
        <v>156</v>
      </c>
      <c r="AU806" s="168" t="s">
        <v>86</v>
      </c>
      <c r="AV806" s="168" t="s">
        <v>86</v>
      </c>
      <c r="AW806" s="168" t="s">
        <v>100</v>
      </c>
      <c r="AX806" s="168" t="s">
        <v>78</v>
      </c>
      <c r="AY806" s="168" t="s">
        <v>144</v>
      </c>
    </row>
    <row r="807" spans="2:51" s="6" customFormat="1" ht="15.75" customHeight="1">
      <c r="B807" s="160"/>
      <c r="C807" s="161"/>
      <c r="D807" s="162" t="s">
        <v>156</v>
      </c>
      <c r="E807" s="161"/>
      <c r="F807" s="163" t="s">
        <v>889</v>
      </c>
      <c r="G807" s="161"/>
      <c r="H807" s="164">
        <v>101.08</v>
      </c>
      <c r="J807" s="161"/>
      <c r="K807" s="161"/>
      <c r="L807" s="165"/>
      <c r="M807" s="166"/>
      <c r="N807" s="161"/>
      <c r="O807" s="161"/>
      <c r="P807" s="161"/>
      <c r="Q807" s="161"/>
      <c r="R807" s="161"/>
      <c r="S807" s="161"/>
      <c r="T807" s="167"/>
      <c r="AT807" s="168" t="s">
        <v>156</v>
      </c>
      <c r="AU807" s="168" t="s">
        <v>86</v>
      </c>
      <c r="AV807" s="168" t="s">
        <v>86</v>
      </c>
      <c r="AW807" s="168" t="s">
        <v>100</v>
      </c>
      <c r="AX807" s="168" t="s">
        <v>78</v>
      </c>
      <c r="AY807" s="168" t="s">
        <v>144</v>
      </c>
    </row>
    <row r="808" spans="2:51" s="6" customFormat="1" ht="15.75" customHeight="1">
      <c r="B808" s="160"/>
      <c r="C808" s="161"/>
      <c r="D808" s="162" t="s">
        <v>156</v>
      </c>
      <c r="E808" s="161"/>
      <c r="F808" s="163" t="s">
        <v>890</v>
      </c>
      <c r="G808" s="161"/>
      <c r="H808" s="164">
        <v>43.2</v>
      </c>
      <c r="J808" s="161"/>
      <c r="K808" s="161"/>
      <c r="L808" s="165"/>
      <c r="M808" s="166"/>
      <c r="N808" s="161"/>
      <c r="O808" s="161"/>
      <c r="P808" s="161"/>
      <c r="Q808" s="161"/>
      <c r="R808" s="161"/>
      <c r="S808" s="161"/>
      <c r="T808" s="167"/>
      <c r="AT808" s="168" t="s">
        <v>156</v>
      </c>
      <c r="AU808" s="168" t="s">
        <v>86</v>
      </c>
      <c r="AV808" s="168" t="s">
        <v>86</v>
      </c>
      <c r="AW808" s="168" t="s">
        <v>100</v>
      </c>
      <c r="AX808" s="168" t="s">
        <v>78</v>
      </c>
      <c r="AY808" s="168" t="s">
        <v>144</v>
      </c>
    </row>
    <row r="809" spans="2:65" s="6" customFormat="1" ht="15.75" customHeight="1">
      <c r="B809" s="24"/>
      <c r="C809" s="176" t="s">
        <v>891</v>
      </c>
      <c r="D809" s="176" t="s">
        <v>326</v>
      </c>
      <c r="E809" s="177" t="s">
        <v>892</v>
      </c>
      <c r="F809" s="178" t="s">
        <v>893</v>
      </c>
      <c r="G809" s="179" t="s">
        <v>185</v>
      </c>
      <c r="H809" s="180">
        <v>155.333</v>
      </c>
      <c r="I809" s="181"/>
      <c r="J809" s="182">
        <f>ROUND($I$809*$H$809,2)</f>
        <v>0</v>
      </c>
      <c r="K809" s="178" t="s">
        <v>151</v>
      </c>
      <c r="L809" s="183"/>
      <c r="M809" s="184"/>
      <c r="N809" s="185" t="s">
        <v>49</v>
      </c>
      <c r="O809" s="25"/>
      <c r="P809" s="155">
        <f>$O$809*$H$809</f>
        <v>0</v>
      </c>
      <c r="Q809" s="155">
        <v>0.00125</v>
      </c>
      <c r="R809" s="155">
        <f>$Q$809*$H$809</f>
        <v>0.19416625</v>
      </c>
      <c r="S809" s="155">
        <v>0</v>
      </c>
      <c r="T809" s="156">
        <f>$S$809*$H$809</f>
        <v>0</v>
      </c>
      <c r="AR809" s="90" t="s">
        <v>559</v>
      </c>
      <c r="AT809" s="90" t="s">
        <v>326</v>
      </c>
      <c r="AU809" s="90" t="s">
        <v>86</v>
      </c>
      <c r="AY809" s="6" t="s">
        <v>144</v>
      </c>
      <c r="BE809" s="157">
        <f>IF($N$809="základní",$J$809,0)</f>
        <v>0</v>
      </c>
      <c r="BF809" s="157">
        <f>IF($N$809="snížená",$J$809,0)</f>
        <v>0</v>
      </c>
      <c r="BG809" s="157">
        <f>IF($N$809="zákl. přenesená",$J$809,0)</f>
        <v>0</v>
      </c>
      <c r="BH809" s="157">
        <f>IF($N$809="sníž. přenesená",$J$809,0)</f>
        <v>0</v>
      </c>
      <c r="BI809" s="157">
        <f>IF($N$809="nulová",$J$809,0)</f>
        <v>0</v>
      </c>
      <c r="BJ809" s="90" t="s">
        <v>22</v>
      </c>
      <c r="BK809" s="157">
        <f>ROUND($I$809*$H$809,2)</f>
        <v>0</v>
      </c>
      <c r="BL809" s="90" t="s">
        <v>295</v>
      </c>
      <c r="BM809" s="90" t="s">
        <v>894</v>
      </c>
    </row>
    <row r="810" spans="2:47" s="6" customFormat="1" ht="38.25" customHeight="1">
      <c r="B810" s="24"/>
      <c r="C810" s="25"/>
      <c r="D810" s="158" t="s">
        <v>154</v>
      </c>
      <c r="E810" s="25"/>
      <c r="F810" s="159" t="s">
        <v>895</v>
      </c>
      <c r="G810" s="25"/>
      <c r="H810" s="25"/>
      <c r="J810" s="25"/>
      <c r="K810" s="25"/>
      <c r="L810" s="44"/>
      <c r="M810" s="57"/>
      <c r="N810" s="25"/>
      <c r="O810" s="25"/>
      <c r="P810" s="25"/>
      <c r="Q810" s="25"/>
      <c r="R810" s="25"/>
      <c r="S810" s="25"/>
      <c r="T810" s="58"/>
      <c r="AT810" s="6" t="s">
        <v>154</v>
      </c>
      <c r="AU810" s="6" t="s">
        <v>86</v>
      </c>
    </row>
    <row r="811" spans="2:51" s="6" customFormat="1" ht="15.75" customHeight="1">
      <c r="B811" s="160"/>
      <c r="C811" s="161"/>
      <c r="D811" s="162" t="s">
        <v>156</v>
      </c>
      <c r="E811" s="161"/>
      <c r="F811" s="163" t="s">
        <v>896</v>
      </c>
      <c r="G811" s="161"/>
      <c r="H811" s="164">
        <v>155.333</v>
      </c>
      <c r="J811" s="161"/>
      <c r="K811" s="161"/>
      <c r="L811" s="165"/>
      <c r="M811" s="166"/>
      <c r="N811" s="161"/>
      <c r="O811" s="161"/>
      <c r="P811" s="161"/>
      <c r="Q811" s="161"/>
      <c r="R811" s="161"/>
      <c r="S811" s="161"/>
      <c r="T811" s="167"/>
      <c r="AT811" s="168" t="s">
        <v>156</v>
      </c>
      <c r="AU811" s="168" t="s">
        <v>86</v>
      </c>
      <c r="AV811" s="168" t="s">
        <v>86</v>
      </c>
      <c r="AW811" s="168" t="s">
        <v>78</v>
      </c>
      <c r="AX811" s="168" t="s">
        <v>22</v>
      </c>
      <c r="AY811" s="168" t="s">
        <v>144</v>
      </c>
    </row>
    <row r="812" spans="2:65" s="6" customFormat="1" ht="15.75" customHeight="1">
      <c r="B812" s="24"/>
      <c r="C812" s="146" t="s">
        <v>897</v>
      </c>
      <c r="D812" s="146" t="s">
        <v>147</v>
      </c>
      <c r="E812" s="147" t="s">
        <v>898</v>
      </c>
      <c r="F812" s="148" t="s">
        <v>899</v>
      </c>
      <c r="G812" s="149" t="s">
        <v>228</v>
      </c>
      <c r="H812" s="150">
        <v>432.68</v>
      </c>
      <c r="I812" s="151"/>
      <c r="J812" s="152">
        <f>ROUND($I$812*$H$812,2)</f>
        <v>0</v>
      </c>
      <c r="K812" s="148" t="s">
        <v>151</v>
      </c>
      <c r="L812" s="44"/>
      <c r="M812" s="153"/>
      <c r="N812" s="154" t="s">
        <v>49</v>
      </c>
      <c r="O812" s="25"/>
      <c r="P812" s="155">
        <f>$O$812*$H$812</f>
        <v>0</v>
      </c>
      <c r="Q812" s="155">
        <v>0</v>
      </c>
      <c r="R812" s="155">
        <f>$Q$812*$H$812</f>
        <v>0</v>
      </c>
      <c r="S812" s="155">
        <v>0</v>
      </c>
      <c r="T812" s="156">
        <f>$S$812*$H$812</f>
        <v>0</v>
      </c>
      <c r="AR812" s="90" t="s">
        <v>295</v>
      </c>
      <c r="AT812" s="90" t="s">
        <v>147</v>
      </c>
      <c r="AU812" s="90" t="s">
        <v>86</v>
      </c>
      <c r="AY812" s="6" t="s">
        <v>144</v>
      </c>
      <c r="BE812" s="157">
        <f>IF($N$812="základní",$J$812,0)</f>
        <v>0</v>
      </c>
      <c r="BF812" s="157">
        <f>IF($N$812="snížená",$J$812,0)</f>
        <v>0</v>
      </c>
      <c r="BG812" s="157">
        <f>IF($N$812="zákl. přenesená",$J$812,0)</f>
        <v>0</v>
      </c>
      <c r="BH812" s="157">
        <f>IF($N$812="sníž. přenesená",$J$812,0)</f>
        <v>0</v>
      </c>
      <c r="BI812" s="157">
        <f>IF($N$812="nulová",$J$812,0)</f>
        <v>0</v>
      </c>
      <c r="BJ812" s="90" t="s">
        <v>22</v>
      </c>
      <c r="BK812" s="157">
        <f>ROUND($I$812*$H$812,2)</f>
        <v>0</v>
      </c>
      <c r="BL812" s="90" t="s">
        <v>295</v>
      </c>
      <c r="BM812" s="90" t="s">
        <v>900</v>
      </c>
    </row>
    <row r="813" spans="2:47" s="6" customFormat="1" ht="16.5" customHeight="1">
      <c r="B813" s="24"/>
      <c r="C813" s="25"/>
      <c r="D813" s="158" t="s">
        <v>154</v>
      </c>
      <c r="E813" s="25"/>
      <c r="F813" s="159" t="s">
        <v>901</v>
      </c>
      <c r="G813" s="25"/>
      <c r="H813" s="25"/>
      <c r="J813" s="25"/>
      <c r="K813" s="25"/>
      <c r="L813" s="44"/>
      <c r="M813" s="57"/>
      <c r="N813" s="25"/>
      <c r="O813" s="25"/>
      <c r="P813" s="25"/>
      <c r="Q813" s="25"/>
      <c r="R813" s="25"/>
      <c r="S813" s="25"/>
      <c r="T813" s="58"/>
      <c r="AT813" s="6" t="s">
        <v>154</v>
      </c>
      <c r="AU813" s="6" t="s">
        <v>86</v>
      </c>
    </row>
    <row r="814" spans="2:51" s="6" customFormat="1" ht="15.75" customHeight="1">
      <c r="B814" s="169"/>
      <c r="C814" s="170"/>
      <c r="D814" s="162" t="s">
        <v>156</v>
      </c>
      <c r="E814" s="170"/>
      <c r="F814" s="171" t="s">
        <v>174</v>
      </c>
      <c r="G814" s="170"/>
      <c r="H814" s="170"/>
      <c r="J814" s="170"/>
      <c r="K814" s="170"/>
      <c r="L814" s="172"/>
      <c r="M814" s="173"/>
      <c r="N814" s="170"/>
      <c r="O814" s="170"/>
      <c r="P814" s="170"/>
      <c r="Q814" s="170"/>
      <c r="R814" s="170"/>
      <c r="S814" s="170"/>
      <c r="T814" s="174"/>
      <c r="AT814" s="175" t="s">
        <v>156</v>
      </c>
      <c r="AU814" s="175" t="s">
        <v>86</v>
      </c>
      <c r="AV814" s="175" t="s">
        <v>22</v>
      </c>
      <c r="AW814" s="175" t="s">
        <v>100</v>
      </c>
      <c r="AX814" s="175" t="s">
        <v>78</v>
      </c>
      <c r="AY814" s="175" t="s">
        <v>144</v>
      </c>
    </row>
    <row r="815" spans="2:51" s="6" customFormat="1" ht="15.75" customHeight="1">
      <c r="B815" s="160"/>
      <c r="C815" s="161"/>
      <c r="D815" s="162" t="s">
        <v>156</v>
      </c>
      <c r="E815" s="161"/>
      <c r="F815" s="163" t="s">
        <v>902</v>
      </c>
      <c r="G815" s="161"/>
      <c r="H815" s="164">
        <v>36.56</v>
      </c>
      <c r="J815" s="161"/>
      <c r="K815" s="161"/>
      <c r="L815" s="165"/>
      <c r="M815" s="166"/>
      <c r="N815" s="161"/>
      <c r="O815" s="161"/>
      <c r="P815" s="161"/>
      <c r="Q815" s="161"/>
      <c r="R815" s="161"/>
      <c r="S815" s="161"/>
      <c r="T815" s="167"/>
      <c r="AT815" s="168" t="s">
        <v>156</v>
      </c>
      <c r="AU815" s="168" t="s">
        <v>86</v>
      </c>
      <c r="AV815" s="168" t="s">
        <v>86</v>
      </c>
      <c r="AW815" s="168" t="s">
        <v>100</v>
      </c>
      <c r="AX815" s="168" t="s">
        <v>78</v>
      </c>
      <c r="AY815" s="168" t="s">
        <v>144</v>
      </c>
    </row>
    <row r="816" spans="2:51" s="6" customFormat="1" ht="15.75" customHeight="1">
      <c r="B816" s="160"/>
      <c r="C816" s="161"/>
      <c r="D816" s="162" t="s">
        <v>156</v>
      </c>
      <c r="E816" s="161"/>
      <c r="F816" s="163" t="s">
        <v>903</v>
      </c>
      <c r="G816" s="161"/>
      <c r="H816" s="164">
        <v>2.4</v>
      </c>
      <c r="J816" s="161"/>
      <c r="K816" s="161"/>
      <c r="L816" s="165"/>
      <c r="M816" s="166"/>
      <c r="N816" s="161"/>
      <c r="O816" s="161"/>
      <c r="P816" s="161"/>
      <c r="Q816" s="161"/>
      <c r="R816" s="161"/>
      <c r="S816" s="161"/>
      <c r="T816" s="167"/>
      <c r="AT816" s="168" t="s">
        <v>156</v>
      </c>
      <c r="AU816" s="168" t="s">
        <v>86</v>
      </c>
      <c r="AV816" s="168" t="s">
        <v>86</v>
      </c>
      <c r="AW816" s="168" t="s">
        <v>100</v>
      </c>
      <c r="AX816" s="168" t="s">
        <v>78</v>
      </c>
      <c r="AY816" s="168" t="s">
        <v>144</v>
      </c>
    </row>
    <row r="817" spans="2:51" s="6" customFormat="1" ht="15.75" customHeight="1">
      <c r="B817" s="160"/>
      <c r="C817" s="161"/>
      <c r="D817" s="162" t="s">
        <v>156</v>
      </c>
      <c r="E817" s="161"/>
      <c r="F817" s="163" t="s">
        <v>904</v>
      </c>
      <c r="G817" s="161"/>
      <c r="H817" s="164">
        <v>110.1</v>
      </c>
      <c r="J817" s="161"/>
      <c r="K817" s="161"/>
      <c r="L817" s="165"/>
      <c r="M817" s="166"/>
      <c r="N817" s="161"/>
      <c r="O817" s="161"/>
      <c r="P817" s="161"/>
      <c r="Q817" s="161"/>
      <c r="R817" s="161"/>
      <c r="S817" s="161"/>
      <c r="T817" s="167"/>
      <c r="AT817" s="168" t="s">
        <v>156</v>
      </c>
      <c r="AU817" s="168" t="s">
        <v>86</v>
      </c>
      <c r="AV817" s="168" t="s">
        <v>86</v>
      </c>
      <c r="AW817" s="168" t="s">
        <v>100</v>
      </c>
      <c r="AX817" s="168" t="s">
        <v>78</v>
      </c>
      <c r="AY817" s="168" t="s">
        <v>144</v>
      </c>
    </row>
    <row r="818" spans="2:51" s="6" customFormat="1" ht="15.75" customHeight="1">
      <c r="B818" s="169"/>
      <c r="C818" s="170"/>
      <c r="D818" s="162" t="s">
        <v>156</v>
      </c>
      <c r="E818" s="170"/>
      <c r="F818" s="171" t="s">
        <v>176</v>
      </c>
      <c r="G818" s="170"/>
      <c r="H818" s="170"/>
      <c r="J818" s="170"/>
      <c r="K818" s="170"/>
      <c r="L818" s="172"/>
      <c r="M818" s="173"/>
      <c r="N818" s="170"/>
      <c r="O818" s="170"/>
      <c r="P818" s="170"/>
      <c r="Q818" s="170"/>
      <c r="R818" s="170"/>
      <c r="S818" s="170"/>
      <c r="T818" s="174"/>
      <c r="AT818" s="175" t="s">
        <v>156</v>
      </c>
      <c r="AU818" s="175" t="s">
        <v>86</v>
      </c>
      <c r="AV818" s="175" t="s">
        <v>22</v>
      </c>
      <c r="AW818" s="175" t="s">
        <v>100</v>
      </c>
      <c r="AX818" s="175" t="s">
        <v>78</v>
      </c>
      <c r="AY818" s="175" t="s">
        <v>144</v>
      </c>
    </row>
    <row r="819" spans="2:51" s="6" customFormat="1" ht="15.75" customHeight="1">
      <c r="B819" s="160"/>
      <c r="C819" s="161"/>
      <c r="D819" s="162" t="s">
        <v>156</v>
      </c>
      <c r="E819" s="161"/>
      <c r="F819" s="163" t="s">
        <v>905</v>
      </c>
      <c r="G819" s="161"/>
      <c r="H819" s="164">
        <v>36.91</v>
      </c>
      <c r="J819" s="161"/>
      <c r="K819" s="161"/>
      <c r="L819" s="165"/>
      <c r="M819" s="166"/>
      <c r="N819" s="161"/>
      <c r="O819" s="161"/>
      <c r="P819" s="161"/>
      <c r="Q819" s="161"/>
      <c r="R819" s="161"/>
      <c r="S819" s="161"/>
      <c r="T819" s="167"/>
      <c r="AT819" s="168" t="s">
        <v>156</v>
      </c>
      <c r="AU819" s="168" t="s">
        <v>86</v>
      </c>
      <c r="AV819" s="168" t="s">
        <v>86</v>
      </c>
      <c r="AW819" s="168" t="s">
        <v>100</v>
      </c>
      <c r="AX819" s="168" t="s">
        <v>78</v>
      </c>
      <c r="AY819" s="168" t="s">
        <v>144</v>
      </c>
    </row>
    <row r="820" spans="2:51" s="6" customFormat="1" ht="15.75" customHeight="1">
      <c r="B820" s="160"/>
      <c r="C820" s="161"/>
      <c r="D820" s="162" t="s">
        <v>156</v>
      </c>
      <c r="E820" s="161"/>
      <c r="F820" s="163" t="s">
        <v>906</v>
      </c>
      <c r="G820" s="161"/>
      <c r="H820" s="164">
        <v>2.8</v>
      </c>
      <c r="J820" s="161"/>
      <c r="K820" s="161"/>
      <c r="L820" s="165"/>
      <c r="M820" s="166"/>
      <c r="N820" s="161"/>
      <c r="O820" s="161"/>
      <c r="P820" s="161"/>
      <c r="Q820" s="161"/>
      <c r="R820" s="161"/>
      <c r="S820" s="161"/>
      <c r="T820" s="167"/>
      <c r="AT820" s="168" t="s">
        <v>156</v>
      </c>
      <c r="AU820" s="168" t="s">
        <v>86</v>
      </c>
      <c r="AV820" s="168" t="s">
        <v>86</v>
      </c>
      <c r="AW820" s="168" t="s">
        <v>100</v>
      </c>
      <c r="AX820" s="168" t="s">
        <v>78</v>
      </c>
      <c r="AY820" s="168" t="s">
        <v>144</v>
      </c>
    </row>
    <row r="821" spans="2:51" s="6" customFormat="1" ht="15.75" customHeight="1">
      <c r="B821" s="160"/>
      <c r="C821" s="161"/>
      <c r="D821" s="162" t="s">
        <v>156</v>
      </c>
      <c r="E821" s="161"/>
      <c r="F821" s="163" t="s">
        <v>907</v>
      </c>
      <c r="G821" s="161"/>
      <c r="H821" s="164">
        <v>102.1</v>
      </c>
      <c r="J821" s="161"/>
      <c r="K821" s="161"/>
      <c r="L821" s="165"/>
      <c r="M821" s="166"/>
      <c r="N821" s="161"/>
      <c r="O821" s="161"/>
      <c r="P821" s="161"/>
      <c r="Q821" s="161"/>
      <c r="R821" s="161"/>
      <c r="S821" s="161"/>
      <c r="T821" s="167"/>
      <c r="AT821" s="168" t="s">
        <v>156</v>
      </c>
      <c r="AU821" s="168" t="s">
        <v>86</v>
      </c>
      <c r="AV821" s="168" t="s">
        <v>86</v>
      </c>
      <c r="AW821" s="168" t="s">
        <v>100</v>
      </c>
      <c r="AX821" s="168" t="s">
        <v>78</v>
      </c>
      <c r="AY821" s="168" t="s">
        <v>144</v>
      </c>
    </row>
    <row r="822" spans="2:51" s="6" customFormat="1" ht="15.75" customHeight="1">
      <c r="B822" s="169"/>
      <c r="C822" s="170"/>
      <c r="D822" s="162" t="s">
        <v>156</v>
      </c>
      <c r="E822" s="170"/>
      <c r="F822" s="171" t="s">
        <v>178</v>
      </c>
      <c r="G822" s="170"/>
      <c r="H822" s="170"/>
      <c r="J822" s="170"/>
      <c r="K822" s="170"/>
      <c r="L822" s="172"/>
      <c r="M822" s="173"/>
      <c r="N822" s="170"/>
      <c r="O822" s="170"/>
      <c r="P822" s="170"/>
      <c r="Q822" s="170"/>
      <c r="R822" s="170"/>
      <c r="S822" s="170"/>
      <c r="T822" s="174"/>
      <c r="AT822" s="175" t="s">
        <v>156</v>
      </c>
      <c r="AU822" s="175" t="s">
        <v>86</v>
      </c>
      <c r="AV822" s="175" t="s">
        <v>22</v>
      </c>
      <c r="AW822" s="175" t="s">
        <v>100</v>
      </c>
      <c r="AX822" s="175" t="s">
        <v>78</v>
      </c>
      <c r="AY822" s="175" t="s">
        <v>144</v>
      </c>
    </row>
    <row r="823" spans="2:51" s="6" customFormat="1" ht="15.75" customHeight="1">
      <c r="B823" s="160"/>
      <c r="C823" s="161"/>
      <c r="D823" s="162" t="s">
        <v>156</v>
      </c>
      <c r="E823" s="161"/>
      <c r="F823" s="163" t="s">
        <v>908</v>
      </c>
      <c r="G823" s="161"/>
      <c r="H823" s="164">
        <v>141.81</v>
      </c>
      <c r="J823" s="161"/>
      <c r="K823" s="161"/>
      <c r="L823" s="165"/>
      <c r="M823" s="166"/>
      <c r="N823" s="161"/>
      <c r="O823" s="161"/>
      <c r="P823" s="161"/>
      <c r="Q823" s="161"/>
      <c r="R823" s="161"/>
      <c r="S823" s="161"/>
      <c r="T823" s="167"/>
      <c r="AT823" s="168" t="s">
        <v>156</v>
      </c>
      <c r="AU823" s="168" t="s">
        <v>86</v>
      </c>
      <c r="AV823" s="168" t="s">
        <v>86</v>
      </c>
      <c r="AW823" s="168" t="s">
        <v>100</v>
      </c>
      <c r="AX823" s="168" t="s">
        <v>78</v>
      </c>
      <c r="AY823" s="168" t="s">
        <v>144</v>
      </c>
    </row>
    <row r="824" spans="2:65" s="6" customFormat="1" ht="15.75" customHeight="1">
      <c r="B824" s="24"/>
      <c r="C824" s="176" t="s">
        <v>909</v>
      </c>
      <c r="D824" s="176" t="s">
        <v>326</v>
      </c>
      <c r="E824" s="177" t="s">
        <v>910</v>
      </c>
      <c r="F824" s="178" t="s">
        <v>911</v>
      </c>
      <c r="G824" s="179" t="s">
        <v>228</v>
      </c>
      <c r="H824" s="180">
        <v>475.948</v>
      </c>
      <c r="I824" s="181"/>
      <c r="J824" s="182">
        <f>ROUND($I$824*$H$824,2)</f>
        <v>0</v>
      </c>
      <c r="K824" s="178" t="s">
        <v>151</v>
      </c>
      <c r="L824" s="183"/>
      <c r="M824" s="184"/>
      <c r="N824" s="185" t="s">
        <v>49</v>
      </c>
      <c r="O824" s="25"/>
      <c r="P824" s="155">
        <f>$O$824*$H$824</f>
        <v>0</v>
      </c>
      <c r="Q824" s="155">
        <v>5E-05</v>
      </c>
      <c r="R824" s="155">
        <f>$Q$824*$H$824</f>
        <v>0.0237974</v>
      </c>
      <c r="S824" s="155">
        <v>0</v>
      </c>
      <c r="T824" s="156">
        <f>$S$824*$H$824</f>
        <v>0</v>
      </c>
      <c r="AR824" s="90" t="s">
        <v>559</v>
      </c>
      <c r="AT824" s="90" t="s">
        <v>326</v>
      </c>
      <c r="AU824" s="90" t="s">
        <v>86</v>
      </c>
      <c r="AY824" s="6" t="s">
        <v>144</v>
      </c>
      <c r="BE824" s="157">
        <f>IF($N$824="základní",$J$824,0)</f>
        <v>0</v>
      </c>
      <c r="BF824" s="157">
        <f>IF($N$824="snížená",$J$824,0)</f>
        <v>0</v>
      </c>
      <c r="BG824" s="157">
        <f>IF($N$824="zákl. přenesená",$J$824,0)</f>
        <v>0</v>
      </c>
      <c r="BH824" s="157">
        <f>IF($N$824="sníž. přenesená",$J$824,0)</f>
        <v>0</v>
      </c>
      <c r="BI824" s="157">
        <f>IF($N$824="nulová",$J$824,0)</f>
        <v>0</v>
      </c>
      <c r="BJ824" s="90" t="s">
        <v>22</v>
      </c>
      <c r="BK824" s="157">
        <f>ROUND($I$824*$H$824,2)</f>
        <v>0</v>
      </c>
      <c r="BL824" s="90" t="s">
        <v>295</v>
      </c>
      <c r="BM824" s="90" t="s">
        <v>912</v>
      </c>
    </row>
    <row r="825" spans="2:47" s="6" customFormat="1" ht="16.5" customHeight="1">
      <c r="B825" s="24"/>
      <c r="C825" s="25"/>
      <c r="D825" s="158" t="s">
        <v>154</v>
      </c>
      <c r="E825" s="25"/>
      <c r="F825" s="159" t="s">
        <v>911</v>
      </c>
      <c r="G825" s="25"/>
      <c r="H825" s="25"/>
      <c r="J825" s="25"/>
      <c r="K825" s="25"/>
      <c r="L825" s="44"/>
      <c r="M825" s="57"/>
      <c r="N825" s="25"/>
      <c r="O825" s="25"/>
      <c r="P825" s="25"/>
      <c r="Q825" s="25"/>
      <c r="R825" s="25"/>
      <c r="S825" s="25"/>
      <c r="T825" s="58"/>
      <c r="AT825" s="6" t="s">
        <v>154</v>
      </c>
      <c r="AU825" s="6" t="s">
        <v>86</v>
      </c>
    </row>
    <row r="826" spans="2:51" s="6" customFormat="1" ht="15.75" customHeight="1">
      <c r="B826" s="160"/>
      <c r="C826" s="161"/>
      <c r="D826" s="162" t="s">
        <v>156</v>
      </c>
      <c r="E826" s="161"/>
      <c r="F826" s="163" t="s">
        <v>913</v>
      </c>
      <c r="G826" s="161"/>
      <c r="H826" s="164">
        <v>475.948</v>
      </c>
      <c r="J826" s="161"/>
      <c r="K826" s="161"/>
      <c r="L826" s="165"/>
      <c r="M826" s="166"/>
      <c r="N826" s="161"/>
      <c r="O826" s="161"/>
      <c r="P826" s="161"/>
      <c r="Q826" s="161"/>
      <c r="R826" s="161"/>
      <c r="S826" s="161"/>
      <c r="T826" s="167"/>
      <c r="AT826" s="168" t="s">
        <v>156</v>
      </c>
      <c r="AU826" s="168" t="s">
        <v>86</v>
      </c>
      <c r="AV826" s="168" t="s">
        <v>86</v>
      </c>
      <c r="AW826" s="168" t="s">
        <v>78</v>
      </c>
      <c r="AX826" s="168" t="s">
        <v>22</v>
      </c>
      <c r="AY826" s="168" t="s">
        <v>144</v>
      </c>
    </row>
    <row r="827" spans="2:65" s="6" customFormat="1" ht="15.75" customHeight="1">
      <c r="B827" s="24"/>
      <c r="C827" s="146" t="s">
        <v>914</v>
      </c>
      <c r="D827" s="146" t="s">
        <v>147</v>
      </c>
      <c r="E827" s="147" t="s">
        <v>915</v>
      </c>
      <c r="F827" s="148" t="s">
        <v>916</v>
      </c>
      <c r="G827" s="149" t="s">
        <v>185</v>
      </c>
      <c r="H827" s="150">
        <v>347.85</v>
      </c>
      <c r="I827" s="151"/>
      <c r="J827" s="152">
        <f>ROUND($I$827*$H$827,2)</f>
        <v>0</v>
      </c>
      <c r="K827" s="148" t="s">
        <v>151</v>
      </c>
      <c r="L827" s="44"/>
      <c r="M827" s="153"/>
      <c r="N827" s="154" t="s">
        <v>49</v>
      </c>
      <c r="O827" s="25"/>
      <c r="P827" s="155">
        <f>$O$827*$H$827</f>
        <v>0</v>
      </c>
      <c r="Q827" s="155">
        <v>1E-05</v>
      </c>
      <c r="R827" s="155">
        <f>$Q$827*$H$827</f>
        <v>0.0034785000000000007</v>
      </c>
      <c r="S827" s="155">
        <v>0</v>
      </c>
      <c r="T827" s="156">
        <f>$S$827*$H$827</f>
        <v>0</v>
      </c>
      <c r="AR827" s="90" t="s">
        <v>295</v>
      </c>
      <c r="AT827" s="90" t="s">
        <v>147</v>
      </c>
      <c r="AU827" s="90" t="s">
        <v>86</v>
      </c>
      <c r="AY827" s="6" t="s">
        <v>144</v>
      </c>
      <c r="BE827" s="157">
        <f>IF($N$827="základní",$J$827,0)</f>
        <v>0</v>
      </c>
      <c r="BF827" s="157">
        <f>IF($N$827="snížená",$J$827,0)</f>
        <v>0</v>
      </c>
      <c r="BG827" s="157">
        <f>IF($N$827="zákl. přenesená",$J$827,0)</f>
        <v>0</v>
      </c>
      <c r="BH827" s="157">
        <f>IF($N$827="sníž. přenesená",$J$827,0)</f>
        <v>0</v>
      </c>
      <c r="BI827" s="157">
        <f>IF($N$827="nulová",$J$827,0)</f>
        <v>0</v>
      </c>
      <c r="BJ827" s="90" t="s">
        <v>22</v>
      </c>
      <c r="BK827" s="157">
        <f>ROUND($I$827*$H$827,2)</f>
        <v>0</v>
      </c>
      <c r="BL827" s="90" t="s">
        <v>295</v>
      </c>
      <c r="BM827" s="90" t="s">
        <v>917</v>
      </c>
    </row>
    <row r="828" spans="2:47" s="6" customFormat="1" ht="27" customHeight="1">
      <c r="B828" s="24"/>
      <c r="C828" s="25"/>
      <c r="D828" s="158" t="s">
        <v>154</v>
      </c>
      <c r="E828" s="25"/>
      <c r="F828" s="159" t="s">
        <v>918</v>
      </c>
      <c r="G828" s="25"/>
      <c r="H828" s="25"/>
      <c r="J828" s="25"/>
      <c r="K828" s="25"/>
      <c r="L828" s="44"/>
      <c r="M828" s="57"/>
      <c r="N828" s="25"/>
      <c r="O828" s="25"/>
      <c r="P828" s="25"/>
      <c r="Q828" s="25"/>
      <c r="R828" s="25"/>
      <c r="S828" s="25"/>
      <c r="T828" s="58"/>
      <c r="AT828" s="6" t="s">
        <v>154</v>
      </c>
      <c r="AU828" s="6" t="s">
        <v>86</v>
      </c>
    </row>
    <row r="829" spans="2:51" s="6" customFormat="1" ht="15.75" customHeight="1">
      <c r="B829" s="169"/>
      <c r="C829" s="170"/>
      <c r="D829" s="162" t="s">
        <v>156</v>
      </c>
      <c r="E829" s="170"/>
      <c r="F829" s="171" t="s">
        <v>919</v>
      </c>
      <c r="G829" s="170"/>
      <c r="H829" s="170"/>
      <c r="J829" s="170"/>
      <c r="K829" s="170"/>
      <c r="L829" s="172"/>
      <c r="M829" s="173"/>
      <c r="N829" s="170"/>
      <c r="O829" s="170"/>
      <c r="P829" s="170"/>
      <c r="Q829" s="170"/>
      <c r="R829" s="170"/>
      <c r="S829" s="170"/>
      <c r="T829" s="174"/>
      <c r="AT829" s="175" t="s">
        <v>156</v>
      </c>
      <c r="AU829" s="175" t="s">
        <v>86</v>
      </c>
      <c r="AV829" s="175" t="s">
        <v>22</v>
      </c>
      <c r="AW829" s="175" t="s">
        <v>100</v>
      </c>
      <c r="AX829" s="175" t="s">
        <v>78</v>
      </c>
      <c r="AY829" s="175" t="s">
        <v>144</v>
      </c>
    </row>
    <row r="830" spans="2:51" s="6" customFormat="1" ht="15.75" customHeight="1">
      <c r="B830" s="160"/>
      <c r="C830" s="161"/>
      <c r="D830" s="162" t="s">
        <v>156</v>
      </c>
      <c r="E830" s="161"/>
      <c r="F830" s="163" t="s">
        <v>920</v>
      </c>
      <c r="G830" s="161"/>
      <c r="H830" s="164">
        <v>347.85</v>
      </c>
      <c r="J830" s="161"/>
      <c r="K830" s="161"/>
      <c r="L830" s="165"/>
      <c r="M830" s="166"/>
      <c r="N830" s="161"/>
      <c r="O830" s="161"/>
      <c r="P830" s="161"/>
      <c r="Q830" s="161"/>
      <c r="R830" s="161"/>
      <c r="S830" s="161"/>
      <c r="T830" s="167"/>
      <c r="AT830" s="168" t="s">
        <v>156</v>
      </c>
      <c r="AU830" s="168" t="s">
        <v>86</v>
      </c>
      <c r="AV830" s="168" t="s">
        <v>86</v>
      </c>
      <c r="AW830" s="168" t="s">
        <v>100</v>
      </c>
      <c r="AX830" s="168" t="s">
        <v>78</v>
      </c>
      <c r="AY830" s="168" t="s">
        <v>144</v>
      </c>
    </row>
    <row r="831" spans="2:65" s="6" customFormat="1" ht="15.75" customHeight="1">
      <c r="B831" s="24"/>
      <c r="C831" s="176" t="s">
        <v>921</v>
      </c>
      <c r="D831" s="176" t="s">
        <v>326</v>
      </c>
      <c r="E831" s="177" t="s">
        <v>922</v>
      </c>
      <c r="F831" s="178" t="s">
        <v>923</v>
      </c>
      <c r="G831" s="179" t="s">
        <v>185</v>
      </c>
      <c r="H831" s="180">
        <v>400.028</v>
      </c>
      <c r="I831" s="181"/>
      <c r="J831" s="182">
        <f>ROUND($I$831*$H$831,2)</f>
        <v>0</v>
      </c>
      <c r="K831" s="178" t="s">
        <v>151</v>
      </c>
      <c r="L831" s="183"/>
      <c r="M831" s="184"/>
      <c r="N831" s="185" t="s">
        <v>49</v>
      </c>
      <c r="O831" s="25"/>
      <c r="P831" s="155">
        <f>$O$831*$H$831</f>
        <v>0</v>
      </c>
      <c r="Q831" s="155">
        <v>0.0002</v>
      </c>
      <c r="R831" s="155">
        <f>$Q$831*$H$831</f>
        <v>0.08000560000000001</v>
      </c>
      <c r="S831" s="155">
        <v>0</v>
      </c>
      <c r="T831" s="156">
        <f>$S$831*$H$831</f>
        <v>0</v>
      </c>
      <c r="AR831" s="90" t="s">
        <v>559</v>
      </c>
      <c r="AT831" s="90" t="s">
        <v>326</v>
      </c>
      <c r="AU831" s="90" t="s">
        <v>86</v>
      </c>
      <c r="AY831" s="6" t="s">
        <v>144</v>
      </c>
      <c r="BE831" s="157">
        <f>IF($N$831="základní",$J$831,0)</f>
        <v>0</v>
      </c>
      <c r="BF831" s="157">
        <f>IF($N$831="snížená",$J$831,0)</f>
        <v>0</v>
      </c>
      <c r="BG831" s="157">
        <f>IF($N$831="zákl. přenesená",$J$831,0)</f>
        <v>0</v>
      </c>
      <c r="BH831" s="157">
        <f>IF($N$831="sníž. přenesená",$J$831,0)</f>
        <v>0</v>
      </c>
      <c r="BI831" s="157">
        <f>IF($N$831="nulová",$J$831,0)</f>
        <v>0</v>
      </c>
      <c r="BJ831" s="90" t="s">
        <v>22</v>
      </c>
      <c r="BK831" s="157">
        <f>ROUND($I$831*$H$831,2)</f>
        <v>0</v>
      </c>
      <c r="BL831" s="90" t="s">
        <v>295</v>
      </c>
      <c r="BM831" s="90" t="s">
        <v>924</v>
      </c>
    </row>
    <row r="832" spans="2:47" s="6" customFormat="1" ht="16.5" customHeight="1">
      <c r="B832" s="24"/>
      <c r="C832" s="25"/>
      <c r="D832" s="158" t="s">
        <v>154</v>
      </c>
      <c r="E832" s="25"/>
      <c r="F832" s="159" t="s">
        <v>923</v>
      </c>
      <c r="G832" s="25"/>
      <c r="H832" s="25"/>
      <c r="J832" s="25"/>
      <c r="K832" s="25"/>
      <c r="L832" s="44"/>
      <c r="M832" s="57"/>
      <c r="N832" s="25"/>
      <c r="O832" s="25"/>
      <c r="P832" s="25"/>
      <c r="Q832" s="25"/>
      <c r="R832" s="25"/>
      <c r="S832" s="25"/>
      <c r="T832" s="58"/>
      <c r="AT832" s="6" t="s">
        <v>154</v>
      </c>
      <c r="AU832" s="6" t="s">
        <v>86</v>
      </c>
    </row>
    <row r="833" spans="2:51" s="6" customFormat="1" ht="15.75" customHeight="1">
      <c r="B833" s="160"/>
      <c r="C833" s="161"/>
      <c r="D833" s="162" t="s">
        <v>156</v>
      </c>
      <c r="E833" s="161"/>
      <c r="F833" s="163" t="s">
        <v>925</v>
      </c>
      <c r="G833" s="161"/>
      <c r="H833" s="164">
        <v>400.028</v>
      </c>
      <c r="J833" s="161"/>
      <c r="K833" s="161"/>
      <c r="L833" s="165"/>
      <c r="M833" s="166"/>
      <c r="N833" s="161"/>
      <c r="O833" s="161"/>
      <c r="P833" s="161"/>
      <c r="Q833" s="161"/>
      <c r="R833" s="161"/>
      <c r="S833" s="161"/>
      <c r="T833" s="167"/>
      <c r="AT833" s="168" t="s">
        <v>156</v>
      </c>
      <c r="AU833" s="168" t="s">
        <v>86</v>
      </c>
      <c r="AV833" s="168" t="s">
        <v>86</v>
      </c>
      <c r="AW833" s="168" t="s">
        <v>78</v>
      </c>
      <c r="AX833" s="168" t="s">
        <v>22</v>
      </c>
      <c r="AY833" s="168" t="s">
        <v>144</v>
      </c>
    </row>
    <row r="834" spans="2:65" s="6" customFormat="1" ht="15.75" customHeight="1">
      <c r="B834" s="24"/>
      <c r="C834" s="146" t="s">
        <v>926</v>
      </c>
      <c r="D834" s="146" t="s">
        <v>147</v>
      </c>
      <c r="E834" s="147" t="s">
        <v>927</v>
      </c>
      <c r="F834" s="148" t="s">
        <v>928</v>
      </c>
      <c r="G834" s="149" t="s">
        <v>170</v>
      </c>
      <c r="H834" s="150">
        <v>0.436</v>
      </c>
      <c r="I834" s="151"/>
      <c r="J834" s="152">
        <f>ROUND($I$834*$H$834,2)</f>
        <v>0</v>
      </c>
      <c r="K834" s="148" t="s">
        <v>151</v>
      </c>
      <c r="L834" s="44"/>
      <c r="M834" s="153"/>
      <c r="N834" s="154" t="s">
        <v>49</v>
      </c>
      <c r="O834" s="25"/>
      <c r="P834" s="155">
        <f>$O$834*$H$834</f>
        <v>0</v>
      </c>
      <c r="Q834" s="155">
        <v>0</v>
      </c>
      <c r="R834" s="155">
        <f>$Q$834*$H$834</f>
        <v>0</v>
      </c>
      <c r="S834" s="155">
        <v>0</v>
      </c>
      <c r="T834" s="156">
        <f>$S$834*$H$834</f>
        <v>0</v>
      </c>
      <c r="AR834" s="90" t="s">
        <v>295</v>
      </c>
      <c r="AT834" s="90" t="s">
        <v>147</v>
      </c>
      <c r="AU834" s="90" t="s">
        <v>86</v>
      </c>
      <c r="AY834" s="6" t="s">
        <v>144</v>
      </c>
      <c r="BE834" s="157">
        <f>IF($N$834="základní",$J$834,0)</f>
        <v>0</v>
      </c>
      <c r="BF834" s="157">
        <f>IF($N$834="snížená",$J$834,0)</f>
        <v>0</v>
      </c>
      <c r="BG834" s="157">
        <f>IF($N$834="zákl. přenesená",$J$834,0)</f>
        <v>0</v>
      </c>
      <c r="BH834" s="157">
        <f>IF($N$834="sníž. přenesená",$J$834,0)</f>
        <v>0</v>
      </c>
      <c r="BI834" s="157">
        <f>IF($N$834="nulová",$J$834,0)</f>
        <v>0</v>
      </c>
      <c r="BJ834" s="90" t="s">
        <v>22</v>
      </c>
      <c r="BK834" s="157">
        <f>ROUND($I$834*$H$834,2)</f>
        <v>0</v>
      </c>
      <c r="BL834" s="90" t="s">
        <v>295</v>
      </c>
      <c r="BM834" s="90" t="s">
        <v>929</v>
      </c>
    </row>
    <row r="835" spans="2:47" s="6" customFormat="1" ht="27" customHeight="1">
      <c r="B835" s="24"/>
      <c r="C835" s="25"/>
      <c r="D835" s="158" t="s">
        <v>154</v>
      </c>
      <c r="E835" s="25"/>
      <c r="F835" s="159" t="s">
        <v>930</v>
      </c>
      <c r="G835" s="25"/>
      <c r="H835" s="25"/>
      <c r="J835" s="25"/>
      <c r="K835" s="25"/>
      <c r="L835" s="44"/>
      <c r="M835" s="57"/>
      <c r="N835" s="25"/>
      <c r="O835" s="25"/>
      <c r="P835" s="25"/>
      <c r="Q835" s="25"/>
      <c r="R835" s="25"/>
      <c r="S835" s="25"/>
      <c r="T835" s="58"/>
      <c r="AT835" s="6" t="s">
        <v>154</v>
      </c>
      <c r="AU835" s="6" t="s">
        <v>86</v>
      </c>
    </row>
    <row r="836" spans="2:63" s="133" customFormat="1" ht="30.75" customHeight="1">
      <c r="B836" s="134"/>
      <c r="C836" s="135"/>
      <c r="D836" s="135" t="s">
        <v>77</v>
      </c>
      <c r="E836" s="144" t="s">
        <v>931</v>
      </c>
      <c r="F836" s="144" t="s">
        <v>932</v>
      </c>
      <c r="G836" s="135"/>
      <c r="H836" s="135"/>
      <c r="J836" s="145">
        <f>$BK$836</f>
        <v>0</v>
      </c>
      <c r="K836" s="135"/>
      <c r="L836" s="138"/>
      <c r="M836" s="139"/>
      <c r="N836" s="135"/>
      <c r="O836" s="135"/>
      <c r="P836" s="140">
        <f>SUM($P$837:$P$847)</f>
        <v>0</v>
      </c>
      <c r="Q836" s="135"/>
      <c r="R836" s="140">
        <f>SUM($R$837:$R$847)</f>
        <v>0</v>
      </c>
      <c r="S836" s="135"/>
      <c r="T836" s="141">
        <f>SUM($T$837:$T$847)</f>
        <v>0</v>
      </c>
      <c r="AR836" s="142" t="s">
        <v>86</v>
      </c>
      <c r="AT836" s="142" t="s">
        <v>77</v>
      </c>
      <c r="AU836" s="142" t="s">
        <v>22</v>
      </c>
      <c r="AY836" s="142" t="s">
        <v>144</v>
      </c>
      <c r="BK836" s="143">
        <f>SUM($BK$837:$BK$847)</f>
        <v>0</v>
      </c>
    </row>
    <row r="837" spans="2:65" s="6" customFormat="1" ht="15.75" customHeight="1">
      <c r="B837" s="24"/>
      <c r="C837" s="146" t="s">
        <v>933</v>
      </c>
      <c r="D837" s="146" t="s">
        <v>147</v>
      </c>
      <c r="E837" s="147" t="s">
        <v>934</v>
      </c>
      <c r="F837" s="148" t="s">
        <v>935</v>
      </c>
      <c r="G837" s="149" t="s">
        <v>228</v>
      </c>
      <c r="H837" s="150">
        <v>15</v>
      </c>
      <c r="I837" s="151"/>
      <c r="J837" s="152">
        <f>ROUND($I$837*$H$837,2)</f>
        <v>0</v>
      </c>
      <c r="K837" s="148"/>
      <c r="L837" s="44"/>
      <c r="M837" s="153"/>
      <c r="N837" s="154" t="s">
        <v>49</v>
      </c>
      <c r="O837" s="25"/>
      <c r="P837" s="155">
        <f>$O$837*$H$837</f>
        <v>0</v>
      </c>
      <c r="Q837" s="155">
        <v>0</v>
      </c>
      <c r="R837" s="155">
        <f>$Q$837*$H$837</f>
        <v>0</v>
      </c>
      <c r="S837" s="155">
        <v>0</v>
      </c>
      <c r="T837" s="156">
        <f>$S$837*$H$837</f>
        <v>0</v>
      </c>
      <c r="AR837" s="90" t="s">
        <v>295</v>
      </c>
      <c r="AT837" s="90" t="s">
        <v>147</v>
      </c>
      <c r="AU837" s="90" t="s">
        <v>86</v>
      </c>
      <c r="AY837" s="6" t="s">
        <v>144</v>
      </c>
      <c r="BE837" s="157">
        <f>IF($N$837="základní",$J$837,0)</f>
        <v>0</v>
      </c>
      <c r="BF837" s="157">
        <f>IF($N$837="snížená",$J$837,0)</f>
        <v>0</v>
      </c>
      <c r="BG837" s="157">
        <f>IF($N$837="zákl. přenesená",$J$837,0)</f>
        <v>0</v>
      </c>
      <c r="BH837" s="157">
        <f>IF($N$837="sníž. přenesená",$J$837,0)</f>
        <v>0</v>
      </c>
      <c r="BI837" s="157">
        <f>IF($N$837="nulová",$J$837,0)</f>
        <v>0</v>
      </c>
      <c r="BJ837" s="90" t="s">
        <v>22</v>
      </c>
      <c r="BK837" s="157">
        <f>ROUND($I$837*$H$837,2)</f>
        <v>0</v>
      </c>
      <c r="BL837" s="90" t="s">
        <v>295</v>
      </c>
      <c r="BM837" s="90" t="s">
        <v>936</v>
      </c>
    </row>
    <row r="838" spans="2:65" s="6" customFormat="1" ht="15.75" customHeight="1">
      <c r="B838" s="24"/>
      <c r="C838" s="149" t="s">
        <v>937</v>
      </c>
      <c r="D838" s="149" t="s">
        <v>147</v>
      </c>
      <c r="E838" s="147" t="s">
        <v>938</v>
      </c>
      <c r="F838" s="148" t="s">
        <v>939</v>
      </c>
      <c r="G838" s="149" t="s">
        <v>228</v>
      </c>
      <c r="H838" s="150">
        <v>250</v>
      </c>
      <c r="I838" s="151"/>
      <c r="J838" s="152">
        <f>ROUND($I$838*$H$838,2)</f>
        <v>0</v>
      </c>
      <c r="K838" s="148"/>
      <c r="L838" s="44"/>
      <c r="M838" s="153"/>
      <c r="N838" s="154" t="s">
        <v>49</v>
      </c>
      <c r="O838" s="25"/>
      <c r="P838" s="155">
        <f>$O$838*$H$838</f>
        <v>0</v>
      </c>
      <c r="Q838" s="155">
        <v>0</v>
      </c>
      <c r="R838" s="155">
        <f>$Q$838*$H$838</f>
        <v>0</v>
      </c>
      <c r="S838" s="155">
        <v>0</v>
      </c>
      <c r="T838" s="156">
        <f>$S$838*$H$838</f>
        <v>0</v>
      </c>
      <c r="AR838" s="90" t="s">
        <v>295</v>
      </c>
      <c r="AT838" s="90" t="s">
        <v>147</v>
      </c>
      <c r="AU838" s="90" t="s">
        <v>86</v>
      </c>
      <c r="AY838" s="90" t="s">
        <v>144</v>
      </c>
      <c r="BE838" s="157">
        <f>IF($N$838="základní",$J$838,0)</f>
        <v>0</v>
      </c>
      <c r="BF838" s="157">
        <f>IF($N$838="snížená",$J$838,0)</f>
        <v>0</v>
      </c>
      <c r="BG838" s="157">
        <f>IF($N$838="zákl. přenesená",$J$838,0)</f>
        <v>0</v>
      </c>
      <c r="BH838" s="157">
        <f>IF($N$838="sníž. přenesená",$J$838,0)</f>
        <v>0</v>
      </c>
      <c r="BI838" s="157">
        <f>IF($N$838="nulová",$J$838,0)</f>
        <v>0</v>
      </c>
      <c r="BJ838" s="90" t="s">
        <v>22</v>
      </c>
      <c r="BK838" s="157">
        <f>ROUND($I$838*$H$838,2)</f>
        <v>0</v>
      </c>
      <c r="BL838" s="90" t="s">
        <v>295</v>
      </c>
      <c r="BM838" s="90" t="s">
        <v>940</v>
      </c>
    </row>
    <row r="839" spans="2:65" s="6" customFormat="1" ht="15.75" customHeight="1">
      <c r="B839" s="24"/>
      <c r="C839" s="149" t="s">
        <v>941</v>
      </c>
      <c r="D839" s="149" t="s">
        <v>147</v>
      </c>
      <c r="E839" s="147" t="s">
        <v>942</v>
      </c>
      <c r="F839" s="148" t="s">
        <v>943</v>
      </c>
      <c r="G839" s="149" t="s">
        <v>228</v>
      </c>
      <c r="H839" s="150">
        <v>150</v>
      </c>
      <c r="I839" s="151"/>
      <c r="J839" s="152">
        <f>ROUND($I$839*$H$839,2)</f>
        <v>0</v>
      </c>
      <c r="K839" s="148"/>
      <c r="L839" s="44"/>
      <c r="M839" s="153"/>
      <c r="N839" s="154" t="s">
        <v>49</v>
      </c>
      <c r="O839" s="25"/>
      <c r="P839" s="155">
        <f>$O$839*$H$839</f>
        <v>0</v>
      </c>
      <c r="Q839" s="155">
        <v>0</v>
      </c>
      <c r="R839" s="155">
        <f>$Q$839*$H$839</f>
        <v>0</v>
      </c>
      <c r="S839" s="155">
        <v>0</v>
      </c>
      <c r="T839" s="156">
        <f>$S$839*$H$839</f>
        <v>0</v>
      </c>
      <c r="AR839" s="90" t="s">
        <v>295</v>
      </c>
      <c r="AT839" s="90" t="s">
        <v>147</v>
      </c>
      <c r="AU839" s="90" t="s">
        <v>86</v>
      </c>
      <c r="AY839" s="90" t="s">
        <v>144</v>
      </c>
      <c r="BE839" s="157">
        <f>IF($N$839="základní",$J$839,0)</f>
        <v>0</v>
      </c>
      <c r="BF839" s="157">
        <f>IF($N$839="snížená",$J$839,0)</f>
        <v>0</v>
      </c>
      <c r="BG839" s="157">
        <f>IF($N$839="zákl. přenesená",$J$839,0)</f>
        <v>0</v>
      </c>
      <c r="BH839" s="157">
        <f>IF($N$839="sníž. přenesená",$J$839,0)</f>
        <v>0</v>
      </c>
      <c r="BI839" s="157">
        <f>IF($N$839="nulová",$J$839,0)</f>
        <v>0</v>
      </c>
      <c r="BJ839" s="90" t="s">
        <v>22</v>
      </c>
      <c r="BK839" s="157">
        <f>ROUND($I$839*$H$839,2)</f>
        <v>0</v>
      </c>
      <c r="BL839" s="90" t="s">
        <v>295</v>
      </c>
      <c r="BM839" s="90" t="s">
        <v>944</v>
      </c>
    </row>
    <row r="840" spans="2:65" s="6" customFormat="1" ht="15.75" customHeight="1">
      <c r="B840" s="24"/>
      <c r="C840" s="149" t="s">
        <v>945</v>
      </c>
      <c r="D840" s="149" t="s">
        <v>147</v>
      </c>
      <c r="E840" s="147" t="s">
        <v>946</v>
      </c>
      <c r="F840" s="148" t="s">
        <v>947</v>
      </c>
      <c r="G840" s="149" t="s">
        <v>228</v>
      </c>
      <c r="H840" s="150">
        <v>25</v>
      </c>
      <c r="I840" s="151"/>
      <c r="J840" s="152">
        <f>ROUND($I$840*$H$840,2)</f>
        <v>0</v>
      </c>
      <c r="K840" s="148"/>
      <c r="L840" s="44"/>
      <c r="M840" s="153"/>
      <c r="N840" s="154" t="s">
        <v>49</v>
      </c>
      <c r="O840" s="25"/>
      <c r="P840" s="155">
        <f>$O$840*$H$840</f>
        <v>0</v>
      </c>
      <c r="Q840" s="155">
        <v>0</v>
      </c>
      <c r="R840" s="155">
        <f>$Q$840*$H$840</f>
        <v>0</v>
      </c>
      <c r="S840" s="155">
        <v>0</v>
      </c>
      <c r="T840" s="156">
        <f>$S$840*$H$840</f>
        <v>0</v>
      </c>
      <c r="AR840" s="90" t="s">
        <v>295</v>
      </c>
      <c r="AT840" s="90" t="s">
        <v>147</v>
      </c>
      <c r="AU840" s="90" t="s">
        <v>86</v>
      </c>
      <c r="AY840" s="90" t="s">
        <v>144</v>
      </c>
      <c r="BE840" s="157">
        <f>IF($N$840="základní",$J$840,0)</f>
        <v>0</v>
      </c>
      <c r="BF840" s="157">
        <f>IF($N$840="snížená",$J$840,0)</f>
        <v>0</v>
      </c>
      <c r="BG840" s="157">
        <f>IF($N$840="zákl. přenesená",$J$840,0)</f>
        <v>0</v>
      </c>
      <c r="BH840" s="157">
        <f>IF($N$840="sníž. přenesená",$J$840,0)</f>
        <v>0</v>
      </c>
      <c r="BI840" s="157">
        <f>IF($N$840="nulová",$J$840,0)</f>
        <v>0</v>
      </c>
      <c r="BJ840" s="90" t="s">
        <v>22</v>
      </c>
      <c r="BK840" s="157">
        <f>ROUND($I$840*$H$840,2)</f>
        <v>0</v>
      </c>
      <c r="BL840" s="90" t="s">
        <v>295</v>
      </c>
      <c r="BM840" s="90" t="s">
        <v>948</v>
      </c>
    </row>
    <row r="841" spans="2:65" s="6" customFormat="1" ht="15.75" customHeight="1">
      <c r="B841" s="24"/>
      <c r="C841" s="149" t="s">
        <v>537</v>
      </c>
      <c r="D841" s="149" t="s">
        <v>147</v>
      </c>
      <c r="E841" s="147" t="s">
        <v>949</v>
      </c>
      <c r="F841" s="148" t="s">
        <v>950</v>
      </c>
      <c r="G841" s="149" t="s">
        <v>150</v>
      </c>
      <c r="H841" s="150">
        <v>13</v>
      </c>
      <c r="I841" s="151"/>
      <c r="J841" s="152">
        <f>ROUND($I$841*$H$841,2)</f>
        <v>0</v>
      </c>
      <c r="K841" s="148"/>
      <c r="L841" s="44"/>
      <c r="M841" s="153"/>
      <c r="N841" s="154" t="s">
        <v>49</v>
      </c>
      <c r="O841" s="25"/>
      <c r="P841" s="155">
        <f>$O$841*$H$841</f>
        <v>0</v>
      </c>
      <c r="Q841" s="155">
        <v>0</v>
      </c>
      <c r="R841" s="155">
        <f>$Q$841*$H$841</f>
        <v>0</v>
      </c>
      <c r="S841" s="155">
        <v>0</v>
      </c>
      <c r="T841" s="156">
        <f>$S$841*$H$841</f>
        <v>0</v>
      </c>
      <c r="AR841" s="90" t="s">
        <v>295</v>
      </c>
      <c r="AT841" s="90" t="s">
        <v>147</v>
      </c>
      <c r="AU841" s="90" t="s">
        <v>86</v>
      </c>
      <c r="AY841" s="90" t="s">
        <v>144</v>
      </c>
      <c r="BE841" s="157">
        <f>IF($N$841="základní",$J$841,0)</f>
        <v>0</v>
      </c>
      <c r="BF841" s="157">
        <f>IF($N$841="snížená",$J$841,0)</f>
        <v>0</v>
      </c>
      <c r="BG841" s="157">
        <f>IF($N$841="zákl. přenesená",$J$841,0)</f>
        <v>0</v>
      </c>
      <c r="BH841" s="157">
        <f>IF($N$841="sníž. přenesená",$J$841,0)</f>
        <v>0</v>
      </c>
      <c r="BI841" s="157">
        <f>IF($N$841="nulová",$J$841,0)</f>
        <v>0</v>
      </c>
      <c r="BJ841" s="90" t="s">
        <v>22</v>
      </c>
      <c r="BK841" s="157">
        <f>ROUND($I$841*$H$841,2)</f>
        <v>0</v>
      </c>
      <c r="BL841" s="90" t="s">
        <v>295</v>
      </c>
      <c r="BM841" s="90" t="s">
        <v>951</v>
      </c>
    </row>
    <row r="842" spans="2:65" s="6" customFormat="1" ht="15.75" customHeight="1">
      <c r="B842" s="24"/>
      <c r="C842" s="149" t="s">
        <v>546</v>
      </c>
      <c r="D842" s="149" t="s">
        <v>147</v>
      </c>
      <c r="E842" s="147" t="s">
        <v>952</v>
      </c>
      <c r="F842" s="148" t="s">
        <v>953</v>
      </c>
      <c r="G842" s="149" t="s">
        <v>228</v>
      </c>
      <c r="H842" s="150">
        <v>5</v>
      </c>
      <c r="I842" s="151"/>
      <c r="J842" s="152">
        <f>ROUND($I$842*$H$842,2)</f>
        <v>0</v>
      </c>
      <c r="K842" s="148"/>
      <c r="L842" s="44"/>
      <c r="M842" s="153"/>
      <c r="N842" s="154" t="s">
        <v>49</v>
      </c>
      <c r="O842" s="25"/>
      <c r="P842" s="155">
        <f>$O$842*$H$842</f>
        <v>0</v>
      </c>
      <c r="Q842" s="155">
        <v>0</v>
      </c>
      <c r="R842" s="155">
        <f>$Q$842*$H$842</f>
        <v>0</v>
      </c>
      <c r="S842" s="155">
        <v>0</v>
      </c>
      <c r="T842" s="156">
        <f>$S$842*$H$842</f>
        <v>0</v>
      </c>
      <c r="AR842" s="90" t="s">
        <v>295</v>
      </c>
      <c r="AT842" s="90" t="s">
        <v>147</v>
      </c>
      <c r="AU842" s="90" t="s">
        <v>86</v>
      </c>
      <c r="AY842" s="90" t="s">
        <v>144</v>
      </c>
      <c r="BE842" s="157">
        <f>IF($N$842="základní",$J$842,0)</f>
        <v>0</v>
      </c>
      <c r="BF842" s="157">
        <f>IF($N$842="snížená",$J$842,0)</f>
        <v>0</v>
      </c>
      <c r="BG842" s="157">
        <f>IF($N$842="zákl. přenesená",$J$842,0)</f>
        <v>0</v>
      </c>
      <c r="BH842" s="157">
        <f>IF($N$842="sníž. přenesená",$J$842,0)</f>
        <v>0</v>
      </c>
      <c r="BI842" s="157">
        <f>IF($N$842="nulová",$J$842,0)</f>
        <v>0</v>
      </c>
      <c r="BJ842" s="90" t="s">
        <v>22</v>
      </c>
      <c r="BK842" s="157">
        <f>ROUND($I$842*$H$842,2)</f>
        <v>0</v>
      </c>
      <c r="BL842" s="90" t="s">
        <v>295</v>
      </c>
      <c r="BM842" s="90" t="s">
        <v>954</v>
      </c>
    </row>
    <row r="843" spans="2:65" s="6" customFormat="1" ht="15.75" customHeight="1">
      <c r="B843" s="24"/>
      <c r="C843" s="149" t="s">
        <v>590</v>
      </c>
      <c r="D843" s="149" t="s">
        <v>147</v>
      </c>
      <c r="E843" s="147" t="s">
        <v>955</v>
      </c>
      <c r="F843" s="148" t="s">
        <v>956</v>
      </c>
      <c r="G843" s="149" t="s">
        <v>228</v>
      </c>
      <c r="H843" s="150">
        <v>40</v>
      </c>
      <c r="I843" s="151"/>
      <c r="J843" s="152">
        <f>ROUND($I$843*$H$843,2)</f>
        <v>0</v>
      </c>
      <c r="K843" s="148"/>
      <c r="L843" s="44"/>
      <c r="M843" s="153"/>
      <c r="N843" s="154" t="s">
        <v>49</v>
      </c>
      <c r="O843" s="25"/>
      <c r="P843" s="155">
        <f>$O$843*$H$843</f>
        <v>0</v>
      </c>
      <c r="Q843" s="155">
        <v>0</v>
      </c>
      <c r="R843" s="155">
        <f>$Q$843*$H$843</f>
        <v>0</v>
      </c>
      <c r="S843" s="155">
        <v>0</v>
      </c>
      <c r="T843" s="156">
        <f>$S$843*$H$843</f>
        <v>0</v>
      </c>
      <c r="AR843" s="90" t="s">
        <v>295</v>
      </c>
      <c r="AT843" s="90" t="s">
        <v>147</v>
      </c>
      <c r="AU843" s="90" t="s">
        <v>86</v>
      </c>
      <c r="AY843" s="90" t="s">
        <v>144</v>
      </c>
      <c r="BE843" s="157">
        <f>IF($N$843="základní",$J$843,0)</f>
        <v>0</v>
      </c>
      <c r="BF843" s="157">
        <f>IF($N$843="snížená",$J$843,0)</f>
        <v>0</v>
      </c>
      <c r="BG843" s="157">
        <f>IF($N$843="zákl. přenesená",$J$843,0)</f>
        <v>0</v>
      </c>
      <c r="BH843" s="157">
        <f>IF($N$843="sníž. přenesená",$J$843,0)</f>
        <v>0</v>
      </c>
      <c r="BI843" s="157">
        <f>IF($N$843="nulová",$J$843,0)</f>
        <v>0</v>
      </c>
      <c r="BJ843" s="90" t="s">
        <v>22</v>
      </c>
      <c r="BK843" s="157">
        <f>ROUND($I$843*$H$843,2)</f>
        <v>0</v>
      </c>
      <c r="BL843" s="90" t="s">
        <v>295</v>
      </c>
      <c r="BM843" s="90" t="s">
        <v>957</v>
      </c>
    </row>
    <row r="844" spans="2:65" s="6" customFormat="1" ht="15.75" customHeight="1">
      <c r="B844" s="24"/>
      <c r="C844" s="149" t="s">
        <v>958</v>
      </c>
      <c r="D844" s="149" t="s">
        <v>147</v>
      </c>
      <c r="E844" s="147" t="s">
        <v>959</v>
      </c>
      <c r="F844" s="148" t="s">
        <v>960</v>
      </c>
      <c r="G844" s="149" t="s">
        <v>150</v>
      </c>
      <c r="H844" s="150">
        <v>21</v>
      </c>
      <c r="I844" s="151"/>
      <c r="J844" s="152">
        <f>ROUND($I$844*$H$844,2)</f>
        <v>0</v>
      </c>
      <c r="K844" s="148"/>
      <c r="L844" s="44"/>
      <c r="M844" s="153"/>
      <c r="N844" s="154" t="s">
        <v>49</v>
      </c>
      <c r="O844" s="25"/>
      <c r="P844" s="155">
        <f>$O$844*$H$844</f>
        <v>0</v>
      </c>
      <c r="Q844" s="155">
        <v>0</v>
      </c>
      <c r="R844" s="155">
        <f>$Q$844*$H$844</f>
        <v>0</v>
      </c>
      <c r="S844" s="155">
        <v>0</v>
      </c>
      <c r="T844" s="156">
        <f>$S$844*$H$844</f>
        <v>0</v>
      </c>
      <c r="AR844" s="90" t="s">
        <v>295</v>
      </c>
      <c r="AT844" s="90" t="s">
        <v>147</v>
      </c>
      <c r="AU844" s="90" t="s">
        <v>86</v>
      </c>
      <c r="AY844" s="90" t="s">
        <v>144</v>
      </c>
      <c r="BE844" s="157">
        <f>IF($N$844="základní",$J$844,0)</f>
        <v>0</v>
      </c>
      <c r="BF844" s="157">
        <f>IF($N$844="snížená",$J$844,0)</f>
        <v>0</v>
      </c>
      <c r="BG844" s="157">
        <f>IF($N$844="zákl. přenesená",$J$844,0)</f>
        <v>0</v>
      </c>
      <c r="BH844" s="157">
        <f>IF($N$844="sníž. přenesená",$J$844,0)</f>
        <v>0</v>
      </c>
      <c r="BI844" s="157">
        <f>IF($N$844="nulová",$J$844,0)</f>
        <v>0</v>
      </c>
      <c r="BJ844" s="90" t="s">
        <v>22</v>
      </c>
      <c r="BK844" s="157">
        <f>ROUND($I$844*$H$844,2)</f>
        <v>0</v>
      </c>
      <c r="BL844" s="90" t="s">
        <v>295</v>
      </c>
      <c r="BM844" s="90" t="s">
        <v>961</v>
      </c>
    </row>
    <row r="845" spans="2:65" s="6" customFormat="1" ht="15.75" customHeight="1">
      <c r="B845" s="24"/>
      <c r="C845" s="149" t="s">
        <v>962</v>
      </c>
      <c r="D845" s="149" t="s">
        <v>147</v>
      </c>
      <c r="E845" s="147" t="s">
        <v>963</v>
      </c>
      <c r="F845" s="148" t="s">
        <v>964</v>
      </c>
      <c r="G845" s="149" t="s">
        <v>228</v>
      </c>
      <c r="H845" s="150">
        <v>400</v>
      </c>
      <c r="I845" s="151"/>
      <c r="J845" s="152">
        <f>ROUND($I$845*$H$845,2)</f>
        <v>0</v>
      </c>
      <c r="K845" s="148"/>
      <c r="L845" s="44"/>
      <c r="M845" s="153"/>
      <c r="N845" s="154" t="s">
        <v>49</v>
      </c>
      <c r="O845" s="25"/>
      <c r="P845" s="155">
        <f>$O$845*$H$845</f>
        <v>0</v>
      </c>
      <c r="Q845" s="155">
        <v>0</v>
      </c>
      <c r="R845" s="155">
        <f>$Q$845*$H$845</f>
        <v>0</v>
      </c>
      <c r="S845" s="155">
        <v>0</v>
      </c>
      <c r="T845" s="156">
        <f>$S$845*$H$845</f>
        <v>0</v>
      </c>
      <c r="AR845" s="90" t="s">
        <v>295</v>
      </c>
      <c r="AT845" s="90" t="s">
        <v>147</v>
      </c>
      <c r="AU845" s="90" t="s">
        <v>86</v>
      </c>
      <c r="AY845" s="90" t="s">
        <v>144</v>
      </c>
      <c r="BE845" s="157">
        <f>IF($N$845="základní",$J$845,0)</f>
        <v>0</v>
      </c>
      <c r="BF845" s="157">
        <f>IF($N$845="snížená",$J$845,0)</f>
        <v>0</v>
      </c>
      <c r="BG845" s="157">
        <f>IF($N$845="zákl. přenesená",$J$845,0)</f>
        <v>0</v>
      </c>
      <c r="BH845" s="157">
        <f>IF($N$845="sníž. přenesená",$J$845,0)</f>
        <v>0</v>
      </c>
      <c r="BI845" s="157">
        <f>IF($N$845="nulová",$J$845,0)</f>
        <v>0</v>
      </c>
      <c r="BJ845" s="90" t="s">
        <v>22</v>
      </c>
      <c r="BK845" s="157">
        <f>ROUND($I$845*$H$845,2)</f>
        <v>0</v>
      </c>
      <c r="BL845" s="90" t="s">
        <v>295</v>
      </c>
      <c r="BM845" s="90" t="s">
        <v>965</v>
      </c>
    </row>
    <row r="846" spans="2:65" s="6" customFormat="1" ht="15.75" customHeight="1">
      <c r="B846" s="24"/>
      <c r="C846" s="149" t="s">
        <v>966</v>
      </c>
      <c r="D846" s="149" t="s">
        <v>147</v>
      </c>
      <c r="E846" s="147" t="s">
        <v>967</v>
      </c>
      <c r="F846" s="148" t="s">
        <v>968</v>
      </c>
      <c r="G846" s="149" t="s">
        <v>969</v>
      </c>
      <c r="H846" s="187"/>
      <c r="I846" s="151"/>
      <c r="J846" s="152">
        <f>ROUND($I$846*$H$846,2)</f>
        <v>0</v>
      </c>
      <c r="K846" s="148" t="s">
        <v>151</v>
      </c>
      <c r="L846" s="44"/>
      <c r="M846" s="153"/>
      <c r="N846" s="154" t="s">
        <v>49</v>
      </c>
      <c r="O846" s="25"/>
      <c r="P846" s="155">
        <f>$O$846*$H$846</f>
        <v>0</v>
      </c>
      <c r="Q846" s="155">
        <v>0</v>
      </c>
      <c r="R846" s="155">
        <f>$Q$846*$H$846</f>
        <v>0</v>
      </c>
      <c r="S846" s="155">
        <v>0</v>
      </c>
      <c r="T846" s="156">
        <f>$S$846*$H$846</f>
        <v>0</v>
      </c>
      <c r="AR846" s="90" t="s">
        <v>295</v>
      </c>
      <c r="AT846" s="90" t="s">
        <v>147</v>
      </c>
      <c r="AU846" s="90" t="s">
        <v>86</v>
      </c>
      <c r="AY846" s="90" t="s">
        <v>144</v>
      </c>
      <c r="BE846" s="157">
        <f>IF($N$846="základní",$J$846,0)</f>
        <v>0</v>
      </c>
      <c r="BF846" s="157">
        <f>IF($N$846="snížená",$J$846,0)</f>
        <v>0</v>
      </c>
      <c r="BG846" s="157">
        <f>IF($N$846="zákl. přenesená",$J$846,0)</f>
        <v>0</v>
      </c>
      <c r="BH846" s="157">
        <f>IF($N$846="sníž. přenesená",$J$846,0)</f>
        <v>0</v>
      </c>
      <c r="BI846" s="157">
        <f>IF($N$846="nulová",$J$846,0)</f>
        <v>0</v>
      </c>
      <c r="BJ846" s="90" t="s">
        <v>22</v>
      </c>
      <c r="BK846" s="157">
        <f>ROUND($I$846*$H$846,2)</f>
        <v>0</v>
      </c>
      <c r="BL846" s="90" t="s">
        <v>295</v>
      </c>
      <c r="BM846" s="90" t="s">
        <v>970</v>
      </c>
    </row>
    <row r="847" spans="2:47" s="6" customFormat="1" ht="27" customHeight="1">
      <c r="B847" s="24"/>
      <c r="C847" s="25"/>
      <c r="D847" s="158" t="s">
        <v>154</v>
      </c>
      <c r="E847" s="25"/>
      <c r="F847" s="159" t="s">
        <v>971</v>
      </c>
      <c r="G847" s="25"/>
      <c r="H847" s="25"/>
      <c r="J847" s="25"/>
      <c r="K847" s="25"/>
      <c r="L847" s="44"/>
      <c r="M847" s="57"/>
      <c r="N847" s="25"/>
      <c r="O847" s="25"/>
      <c r="P847" s="25"/>
      <c r="Q847" s="25"/>
      <c r="R847" s="25"/>
      <c r="S847" s="25"/>
      <c r="T847" s="58"/>
      <c r="AT847" s="6" t="s">
        <v>154</v>
      </c>
      <c r="AU847" s="6" t="s">
        <v>86</v>
      </c>
    </row>
    <row r="848" spans="2:63" s="133" customFormat="1" ht="30.75" customHeight="1">
      <c r="B848" s="134"/>
      <c r="C848" s="135"/>
      <c r="D848" s="135" t="s">
        <v>77</v>
      </c>
      <c r="E848" s="144" t="s">
        <v>972</v>
      </c>
      <c r="F848" s="144" t="s">
        <v>973</v>
      </c>
      <c r="G848" s="135"/>
      <c r="H848" s="135"/>
      <c r="J848" s="145">
        <f>$BK$848</f>
        <v>0</v>
      </c>
      <c r="K848" s="135"/>
      <c r="L848" s="138"/>
      <c r="M848" s="139"/>
      <c r="N848" s="135"/>
      <c r="O848" s="135"/>
      <c r="P848" s="140">
        <f>SUM($P$849:$P$858)</f>
        <v>0</v>
      </c>
      <c r="Q848" s="135"/>
      <c r="R848" s="140">
        <f>SUM($R$849:$R$858)</f>
        <v>0</v>
      </c>
      <c r="S848" s="135"/>
      <c r="T848" s="141">
        <f>SUM($T$849:$T$858)</f>
        <v>0</v>
      </c>
      <c r="AR848" s="142" t="s">
        <v>86</v>
      </c>
      <c r="AT848" s="142" t="s">
        <v>77</v>
      </c>
      <c r="AU848" s="142" t="s">
        <v>22</v>
      </c>
      <c r="AY848" s="142" t="s">
        <v>144</v>
      </c>
      <c r="BK848" s="143">
        <f>SUM($BK$849:$BK$858)</f>
        <v>0</v>
      </c>
    </row>
    <row r="849" spans="2:65" s="6" customFormat="1" ht="15.75" customHeight="1">
      <c r="B849" s="24"/>
      <c r="C849" s="146" t="s">
        <v>30</v>
      </c>
      <c r="D849" s="146" t="s">
        <v>147</v>
      </c>
      <c r="E849" s="147" t="s">
        <v>974</v>
      </c>
      <c r="F849" s="148" t="s">
        <v>975</v>
      </c>
      <c r="G849" s="149" t="s">
        <v>228</v>
      </c>
      <c r="H849" s="150">
        <v>700</v>
      </c>
      <c r="I849" s="151"/>
      <c r="J849" s="152">
        <f>ROUND($I$849*$H$849,2)</f>
        <v>0</v>
      </c>
      <c r="K849" s="148"/>
      <c r="L849" s="44"/>
      <c r="M849" s="153"/>
      <c r="N849" s="154" t="s">
        <v>49</v>
      </c>
      <c r="O849" s="25"/>
      <c r="P849" s="155">
        <f>$O$849*$H$849</f>
        <v>0</v>
      </c>
      <c r="Q849" s="155">
        <v>0</v>
      </c>
      <c r="R849" s="155">
        <f>$Q$849*$H$849</f>
        <v>0</v>
      </c>
      <c r="S849" s="155">
        <v>0</v>
      </c>
      <c r="T849" s="156">
        <f>$S$849*$H$849</f>
        <v>0</v>
      </c>
      <c r="AR849" s="90" t="s">
        <v>295</v>
      </c>
      <c r="AT849" s="90" t="s">
        <v>147</v>
      </c>
      <c r="AU849" s="90" t="s">
        <v>86</v>
      </c>
      <c r="AY849" s="6" t="s">
        <v>144</v>
      </c>
      <c r="BE849" s="157">
        <f>IF($N$849="základní",$J$849,0)</f>
        <v>0</v>
      </c>
      <c r="BF849" s="157">
        <f>IF($N$849="snížená",$J$849,0)</f>
        <v>0</v>
      </c>
      <c r="BG849" s="157">
        <f>IF($N$849="zákl. přenesená",$J$849,0)</f>
        <v>0</v>
      </c>
      <c r="BH849" s="157">
        <f>IF($N$849="sníž. přenesená",$J$849,0)</f>
        <v>0</v>
      </c>
      <c r="BI849" s="157">
        <f>IF($N$849="nulová",$J$849,0)</f>
        <v>0</v>
      </c>
      <c r="BJ849" s="90" t="s">
        <v>22</v>
      </c>
      <c r="BK849" s="157">
        <f>ROUND($I$849*$H$849,2)</f>
        <v>0</v>
      </c>
      <c r="BL849" s="90" t="s">
        <v>295</v>
      </c>
      <c r="BM849" s="90" t="s">
        <v>976</v>
      </c>
    </row>
    <row r="850" spans="2:65" s="6" customFormat="1" ht="15.75" customHeight="1">
      <c r="B850" s="24"/>
      <c r="C850" s="149" t="s">
        <v>977</v>
      </c>
      <c r="D850" s="149" t="s">
        <v>147</v>
      </c>
      <c r="E850" s="147" t="s">
        <v>978</v>
      </c>
      <c r="F850" s="148" t="s">
        <v>979</v>
      </c>
      <c r="G850" s="149" t="s">
        <v>228</v>
      </c>
      <c r="H850" s="150">
        <v>200</v>
      </c>
      <c r="I850" s="151"/>
      <c r="J850" s="152">
        <f>ROUND($I$850*$H$850,2)</f>
        <v>0</v>
      </c>
      <c r="K850" s="148"/>
      <c r="L850" s="44"/>
      <c r="M850" s="153"/>
      <c r="N850" s="154" t="s">
        <v>49</v>
      </c>
      <c r="O850" s="25"/>
      <c r="P850" s="155">
        <f>$O$850*$H$850</f>
        <v>0</v>
      </c>
      <c r="Q850" s="155">
        <v>0</v>
      </c>
      <c r="R850" s="155">
        <f>$Q$850*$H$850</f>
        <v>0</v>
      </c>
      <c r="S850" s="155">
        <v>0</v>
      </c>
      <c r="T850" s="156">
        <f>$S$850*$H$850</f>
        <v>0</v>
      </c>
      <c r="AR850" s="90" t="s">
        <v>295</v>
      </c>
      <c r="AT850" s="90" t="s">
        <v>147</v>
      </c>
      <c r="AU850" s="90" t="s">
        <v>86</v>
      </c>
      <c r="AY850" s="90" t="s">
        <v>144</v>
      </c>
      <c r="BE850" s="157">
        <f>IF($N$850="základní",$J$850,0)</f>
        <v>0</v>
      </c>
      <c r="BF850" s="157">
        <f>IF($N$850="snížená",$J$850,0)</f>
        <v>0</v>
      </c>
      <c r="BG850" s="157">
        <f>IF($N$850="zákl. přenesená",$J$850,0)</f>
        <v>0</v>
      </c>
      <c r="BH850" s="157">
        <f>IF($N$850="sníž. přenesená",$J$850,0)</f>
        <v>0</v>
      </c>
      <c r="BI850" s="157">
        <f>IF($N$850="nulová",$J$850,0)</f>
        <v>0</v>
      </c>
      <c r="BJ850" s="90" t="s">
        <v>22</v>
      </c>
      <c r="BK850" s="157">
        <f>ROUND($I$850*$H$850,2)</f>
        <v>0</v>
      </c>
      <c r="BL850" s="90" t="s">
        <v>295</v>
      </c>
      <c r="BM850" s="90" t="s">
        <v>980</v>
      </c>
    </row>
    <row r="851" spans="2:65" s="6" customFormat="1" ht="15.75" customHeight="1">
      <c r="B851" s="24"/>
      <c r="C851" s="149" t="s">
        <v>981</v>
      </c>
      <c r="D851" s="149" t="s">
        <v>147</v>
      </c>
      <c r="E851" s="147" t="s">
        <v>982</v>
      </c>
      <c r="F851" s="148" t="s">
        <v>983</v>
      </c>
      <c r="G851" s="149" t="s">
        <v>228</v>
      </c>
      <c r="H851" s="150">
        <v>900</v>
      </c>
      <c r="I851" s="151"/>
      <c r="J851" s="152">
        <f>ROUND($I$851*$H$851,2)</f>
        <v>0</v>
      </c>
      <c r="K851" s="148"/>
      <c r="L851" s="44"/>
      <c r="M851" s="153"/>
      <c r="N851" s="154" t="s">
        <v>49</v>
      </c>
      <c r="O851" s="25"/>
      <c r="P851" s="155">
        <f>$O$851*$H$851</f>
        <v>0</v>
      </c>
      <c r="Q851" s="155">
        <v>0</v>
      </c>
      <c r="R851" s="155">
        <f>$Q$851*$H$851</f>
        <v>0</v>
      </c>
      <c r="S851" s="155">
        <v>0</v>
      </c>
      <c r="T851" s="156">
        <f>$S$851*$H$851</f>
        <v>0</v>
      </c>
      <c r="AR851" s="90" t="s">
        <v>295</v>
      </c>
      <c r="AT851" s="90" t="s">
        <v>147</v>
      </c>
      <c r="AU851" s="90" t="s">
        <v>86</v>
      </c>
      <c r="AY851" s="90" t="s">
        <v>144</v>
      </c>
      <c r="BE851" s="157">
        <f>IF($N$851="základní",$J$851,0)</f>
        <v>0</v>
      </c>
      <c r="BF851" s="157">
        <f>IF($N$851="snížená",$J$851,0)</f>
        <v>0</v>
      </c>
      <c r="BG851" s="157">
        <f>IF($N$851="zákl. přenesená",$J$851,0)</f>
        <v>0</v>
      </c>
      <c r="BH851" s="157">
        <f>IF($N$851="sníž. přenesená",$J$851,0)</f>
        <v>0</v>
      </c>
      <c r="BI851" s="157">
        <f>IF($N$851="nulová",$J$851,0)</f>
        <v>0</v>
      </c>
      <c r="BJ851" s="90" t="s">
        <v>22</v>
      </c>
      <c r="BK851" s="157">
        <f>ROUND($I$851*$H$851,2)</f>
        <v>0</v>
      </c>
      <c r="BL851" s="90" t="s">
        <v>295</v>
      </c>
      <c r="BM851" s="90" t="s">
        <v>984</v>
      </c>
    </row>
    <row r="852" spans="2:65" s="6" customFormat="1" ht="15.75" customHeight="1">
      <c r="B852" s="24"/>
      <c r="C852" s="149" t="s">
        <v>985</v>
      </c>
      <c r="D852" s="149" t="s">
        <v>147</v>
      </c>
      <c r="E852" s="147" t="s">
        <v>986</v>
      </c>
      <c r="F852" s="148" t="s">
        <v>987</v>
      </c>
      <c r="G852" s="149" t="s">
        <v>150</v>
      </c>
      <c r="H852" s="150">
        <v>51</v>
      </c>
      <c r="I852" s="151"/>
      <c r="J852" s="152">
        <f>ROUND($I$852*$H$852,2)</f>
        <v>0</v>
      </c>
      <c r="K852" s="148"/>
      <c r="L852" s="44"/>
      <c r="M852" s="153"/>
      <c r="N852" s="154" t="s">
        <v>49</v>
      </c>
      <c r="O852" s="25"/>
      <c r="P852" s="155">
        <f>$O$852*$H$852</f>
        <v>0</v>
      </c>
      <c r="Q852" s="155">
        <v>0</v>
      </c>
      <c r="R852" s="155">
        <f>$Q$852*$H$852</f>
        <v>0</v>
      </c>
      <c r="S852" s="155">
        <v>0</v>
      </c>
      <c r="T852" s="156">
        <f>$S$852*$H$852</f>
        <v>0</v>
      </c>
      <c r="AR852" s="90" t="s">
        <v>295</v>
      </c>
      <c r="AT852" s="90" t="s">
        <v>147</v>
      </c>
      <c r="AU852" s="90" t="s">
        <v>86</v>
      </c>
      <c r="AY852" s="90" t="s">
        <v>144</v>
      </c>
      <c r="BE852" s="157">
        <f>IF($N$852="základní",$J$852,0)</f>
        <v>0</v>
      </c>
      <c r="BF852" s="157">
        <f>IF($N$852="snížená",$J$852,0)</f>
        <v>0</v>
      </c>
      <c r="BG852" s="157">
        <f>IF($N$852="zákl. přenesená",$J$852,0)</f>
        <v>0</v>
      </c>
      <c r="BH852" s="157">
        <f>IF($N$852="sníž. přenesená",$J$852,0)</f>
        <v>0</v>
      </c>
      <c r="BI852" s="157">
        <f>IF($N$852="nulová",$J$852,0)</f>
        <v>0</v>
      </c>
      <c r="BJ852" s="90" t="s">
        <v>22</v>
      </c>
      <c r="BK852" s="157">
        <f>ROUND($I$852*$H$852,2)</f>
        <v>0</v>
      </c>
      <c r="BL852" s="90" t="s">
        <v>295</v>
      </c>
      <c r="BM852" s="90" t="s">
        <v>988</v>
      </c>
    </row>
    <row r="853" spans="2:65" s="6" customFormat="1" ht="15.75" customHeight="1">
      <c r="B853" s="24"/>
      <c r="C853" s="149" t="s">
        <v>989</v>
      </c>
      <c r="D853" s="149" t="s">
        <v>147</v>
      </c>
      <c r="E853" s="147" t="s">
        <v>990</v>
      </c>
      <c r="F853" s="148" t="s">
        <v>991</v>
      </c>
      <c r="G853" s="149" t="s">
        <v>228</v>
      </c>
      <c r="H853" s="150">
        <v>6</v>
      </c>
      <c r="I853" s="151"/>
      <c r="J853" s="152">
        <f>ROUND($I$853*$H$853,2)</f>
        <v>0</v>
      </c>
      <c r="K853" s="148"/>
      <c r="L853" s="44"/>
      <c r="M853" s="153"/>
      <c r="N853" s="154" t="s">
        <v>49</v>
      </c>
      <c r="O853" s="25"/>
      <c r="P853" s="155">
        <f>$O$853*$H$853</f>
        <v>0</v>
      </c>
      <c r="Q853" s="155">
        <v>0</v>
      </c>
      <c r="R853" s="155">
        <f>$Q$853*$H$853</f>
        <v>0</v>
      </c>
      <c r="S853" s="155">
        <v>0</v>
      </c>
      <c r="T853" s="156">
        <f>$S$853*$H$853</f>
        <v>0</v>
      </c>
      <c r="AR853" s="90" t="s">
        <v>295</v>
      </c>
      <c r="AT853" s="90" t="s">
        <v>147</v>
      </c>
      <c r="AU853" s="90" t="s">
        <v>86</v>
      </c>
      <c r="AY853" s="90" t="s">
        <v>144</v>
      </c>
      <c r="BE853" s="157">
        <f>IF($N$853="základní",$J$853,0)</f>
        <v>0</v>
      </c>
      <c r="BF853" s="157">
        <f>IF($N$853="snížená",$J$853,0)</f>
        <v>0</v>
      </c>
      <c r="BG853" s="157">
        <f>IF($N$853="zákl. přenesená",$J$853,0)</f>
        <v>0</v>
      </c>
      <c r="BH853" s="157">
        <f>IF($N$853="sníž. přenesená",$J$853,0)</f>
        <v>0</v>
      </c>
      <c r="BI853" s="157">
        <f>IF($N$853="nulová",$J$853,0)</f>
        <v>0</v>
      </c>
      <c r="BJ853" s="90" t="s">
        <v>22</v>
      </c>
      <c r="BK853" s="157">
        <f>ROUND($I$853*$H$853,2)</f>
        <v>0</v>
      </c>
      <c r="BL853" s="90" t="s">
        <v>295</v>
      </c>
      <c r="BM853" s="90" t="s">
        <v>992</v>
      </c>
    </row>
    <row r="854" spans="2:65" s="6" customFormat="1" ht="15.75" customHeight="1">
      <c r="B854" s="24"/>
      <c r="C854" s="149" t="s">
        <v>993</v>
      </c>
      <c r="D854" s="149" t="s">
        <v>147</v>
      </c>
      <c r="E854" s="147" t="s">
        <v>994</v>
      </c>
      <c r="F854" s="148" t="s">
        <v>995</v>
      </c>
      <c r="G854" s="149" t="s">
        <v>228</v>
      </c>
      <c r="H854" s="150">
        <v>25</v>
      </c>
      <c r="I854" s="151"/>
      <c r="J854" s="152">
        <f>ROUND($I$854*$H$854,2)</f>
        <v>0</v>
      </c>
      <c r="K854" s="148"/>
      <c r="L854" s="44"/>
      <c r="M854" s="153"/>
      <c r="N854" s="154" t="s">
        <v>49</v>
      </c>
      <c r="O854" s="25"/>
      <c r="P854" s="155">
        <f>$O$854*$H$854</f>
        <v>0</v>
      </c>
      <c r="Q854" s="155">
        <v>0</v>
      </c>
      <c r="R854" s="155">
        <f>$Q$854*$H$854</f>
        <v>0</v>
      </c>
      <c r="S854" s="155">
        <v>0</v>
      </c>
      <c r="T854" s="156">
        <f>$S$854*$H$854</f>
        <v>0</v>
      </c>
      <c r="AR854" s="90" t="s">
        <v>295</v>
      </c>
      <c r="AT854" s="90" t="s">
        <v>147</v>
      </c>
      <c r="AU854" s="90" t="s">
        <v>86</v>
      </c>
      <c r="AY854" s="90" t="s">
        <v>144</v>
      </c>
      <c r="BE854" s="157">
        <f>IF($N$854="základní",$J$854,0)</f>
        <v>0</v>
      </c>
      <c r="BF854" s="157">
        <f>IF($N$854="snížená",$J$854,0)</f>
        <v>0</v>
      </c>
      <c r="BG854" s="157">
        <f>IF($N$854="zákl. přenesená",$J$854,0)</f>
        <v>0</v>
      </c>
      <c r="BH854" s="157">
        <f>IF($N$854="sníž. přenesená",$J$854,0)</f>
        <v>0</v>
      </c>
      <c r="BI854" s="157">
        <f>IF($N$854="nulová",$J$854,0)</f>
        <v>0</v>
      </c>
      <c r="BJ854" s="90" t="s">
        <v>22</v>
      </c>
      <c r="BK854" s="157">
        <f>ROUND($I$854*$H$854,2)</f>
        <v>0</v>
      </c>
      <c r="BL854" s="90" t="s">
        <v>295</v>
      </c>
      <c r="BM854" s="90" t="s">
        <v>996</v>
      </c>
    </row>
    <row r="855" spans="2:65" s="6" customFormat="1" ht="15.75" customHeight="1">
      <c r="B855" s="24"/>
      <c r="C855" s="149" t="s">
        <v>997</v>
      </c>
      <c r="D855" s="149" t="s">
        <v>147</v>
      </c>
      <c r="E855" s="147" t="s">
        <v>998</v>
      </c>
      <c r="F855" s="148" t="s">
        <v>999</v>
      </c>
      <c r="G855" s="149" t="s">
        <v>228</v>
      </c>
      <c r="H855" s="150">
        <v>50</v>
      </c>
      <c r="I855" s="151"/>
      <c r="J855" s="152">
        <f>ROUND($I$855*$H$855,2)</f>
        <v>0</v>
      </c>
      <c r="K855" s="148"/>
      <c r="L855" s="44"/>
      <c r="M855" s="153"/>
      <c r="N855" s="154" t="s">
        <v>49</v>
      </c>
      <c r="O855" s="25"/>
      <c r="P855" s="155">
        <f>$O$855*$H$855</f>
        <v>0</v>
      </c>
      <c r="Q855" s="155">
        <v>0</v>
      </c>
      <c r="R855" s="155">
        <f>$Q$855*$H$855</f>
        <v>0</v>
      </c>
      <c r="S855" s="155">
        <v>0</v>
      </c>
      <c r="T855" s="156">
        <f>$S$855*$H$855</f>
        <v>0</v>
      </c>
      <c r="AR855" s="90" t="s">
        <v>295</v>
      </c>
      <c r="AT855" s="90" t="s">
        <v>147</v>
      </c>
      <c r="AU855" s="90" t="s">
        <v>86</v>
      </c>
      <c r="AY855" s="90" t="s">
        <v>144</v>
      </c>
      <c r="BE855" s="157">
        <f>IF($N$855="základní",$J$855,0)</f>
        <v>0</v>
      </c>
      <c r="BF855" s="157">
        <f>IF($N$855="snížená",$J$855,0)</f>
        <v>0</v>
      </c>
      <c r="BG855" s="157">
        <f>IF($N$855="zákl. přenesená",$J$855,0)</f>
        <v>0</v>
      </c>
      <c r="BH855" s="157">
        <f>IF($N$855="sníž. přenesená",$J$855,0)</f>
        <v>0</v>
      </c>
      <c r="BI855" s="157">
        <f>IF($N$855="nulová",$J$855,0)</f>
        <v>0</v>
      </c>
      <c r="BJ855" s="90" t="s">
        <v>22</v>
      </c>
      <c r="BK855" s="157">
        <f>ROUND($I$855*$H$855,2)</f>
        <v>0</v>
      </c>
      <c r="BL855" s="90" t="s">
        <v>295</v>
      </c>
      <c r="BM855" s="90" t="s">
        <v>1000</v>
      </c>
    </row>
    <row r="856" spans="2:65" s="6" customFormat="1" ht="15.75" customHeight="1">
      <c r="B856" s="24"/>
      <c r="C856" s="149" t="s">
        <v>1001</v>
      </c>
      <c r="D856" s="149" t="s">
        <v>147</v>
      </c>
      <c r="E856" s="147" t="s">
        <v>1002</v>
      </c>
      <c r="F856" s="148" t="s">
        <v>1003</v>
      </c>
      <c r="G856" s="149" t="s">
        <v>228</v>
      </c>
      <c r="H856" s="150">
        <v>450</v>
      </c>
      <c r="I856" s="151"/>
      <c r="J856" s="152">
        <f>ROUND($I$856*$H$856,2)</f>
        <v>0</v>
      </c>
      <c r="K856" s="148"/>
      <c r="L856" s="44"/>
      <c r="M856" s="153"/>
      <c r="N856" s="154" t="s">
        <v>49</v>
      </c>
      <c r="O856" s="25"/>
      <c r="P856" s="155">
        <f>$O$856*$H$856</f>
        <v>0</v>
      </c>
      <c r="Q856" s="155">
        <v>0</v>
      </c>
      <c r="R856" s="155">
        <f>$Q$856*$H$856</f>
        <v>0</v>
      </c>
      <c r="S856" s="155">
        <v>0</v>
      </c>
      <c r="T856" s="156">
        <f>$S$856*$H$856</f>
        <v>0</v>
      </c>
      <c r="AR856" s="90" t="s">
        <v>295</v>
      </c>
      <c r="AT856" s="90" t="s">
        <v>147</v>
      </c>
      <c r="AU856" s="90" t="s">
        <v>86</v>
      </c>
      <c r="AY856" s="90" t="s">
        <v>144</v>
      </c>
      <c r="BE856" s="157">
        <f>IF($N$856="základní",$J$856,0)</f>
        <v>0</v>
      </c>
      <c r="BF856" s="157">
        <f>IF($N$856="snížená",$J$856,0)</f>
        <v>0</v>
      </c>
      <c r="BG856" s="157">
        <f>IF($N$856="zákl. přenesená",$J$856,0)</f>
        <v>0</v>
      </c>
      <c r="BH856" s="157">
        <f>IF($N$856="sníž. přenesená",$J$856,0)</f>
        <v>0</v>
      </c>
      <c r="BI856" s="157">
        <f>IF($N$856="nulová",$J$856,0)</f>
        <v>0</v>
      </c>
      <c r="BJ856" s="90" t="s">
        <v>22</v>
      </c>
      <c r="BK856" s="157">
        <f>ROUND($I$856*$H$856,2)</f>
        <v>0</v>
      </c>
      <c r="BL856" s="90" t="s">
        <v>295</v>
      </c>
      <c r="BM856" s="90" t="s">
        <v>1004</v>
      </c>
    </row>
    <row r="857" spans="2:65" s="6" customFormat="1" ht="15.75" customHeight="1">
      <c r="B857" s="24"/>
      <c r="C857" s="149" t="s">
        <v>1005</v>
      </c>
      <c r="D857" s="149" t="s">
        <v>147</v>
      </c>
      <c r="E857" s="147" t="s">
        <v>1006</v>
      </c>
      <c r="F857" s="148" t="s">
        <v>1007</v>
      </c>
      <c r="G857" s="149" t="s">
        <v>969</v>
      </c>
      <c r="H857" s="187"/>
      <c r="I857" s="151"/>
      <c r="J857" s="152">
        <f>ROUND($I$857*$H$857,2)</f>
        <v>0</v>
      </c>
      <c r="K857" s="148" t="s">
        <v>151</v>
      </c>
      <c r="L857" s="44"/>
      <c r="M857" s="153"/>
      <c r="N857" s="154" t="s">
        <v>49</v>
      </c>
      <c r="O857" s="25"/>
      <c r="P857" s="155">
        <f>$O$857*$H$857</f>
        <v>0</v>
      </c>
      <c r="Q857" s="155">
        <v>0</v>
      </c>
      <c r="R857" s="155">
        <f>$Q$857*$H$857</f>
        <v>0</v>
      </c>
      <c r="S857" s="155">
        <v>0</v>
      </c>
      <c r="T857" s="156">
        <f>$S$857*$H$857</f>
        <v>0</v>
      </c>
      <c r="AR857" s="90" t="s">
        <v>295</v>
      </c>
      <c r="AT857" s="90" t="s">
        <v>147</v>
      </c>
      <c r="AU857" s="90" t="s">
        <v>86</v>
      </c>
      <c r="AY857" s="90" t="s">
        <v>144</v>
      </c>
      <c r="BE857" s="157">
        <f>IF($N$857="základní",$J$857,0)</f>
        <v>0</v>
      </c>
      <c r="BF857" s="157">
        <f>IF($N$857="snížená",$J$857,0)</f>
        <v>0</v>
      </c>
      <c r="BG857" s="157">
        <f>IF($N$857="zákl. přenesená",$J$857,0)</f>
        <v>0</v>
      </c>
      <c r="BH857" s="157">
        <f>IF($N$857="sníž. přenesená",$J$857,0)</f>
        <v>0</v>
      </c>
      <c r="BI857" s="157">
        <f>IF($N$857="nulová",$J$857,0)</f>
        <v>0</v>
      </c>
      <c r="BJ857" s="90" t="s">
        <v>22</v>
      </c>
      <c r="BK857" s="157">
        <f>ROUND($I$857*$H$857,2)</f>
        <v>0</v>
      </c>
      <c r="BL857" s="90" t="s">
        <v>295</v>
      </c>
      <c r="BM857" s="90" t="s">
        <v>1008</v>
      </c>
    </row>
    <row r="858" spans="2:47" s="6" customFormat="1" ht="27" customHeight="1">
      <c r="B858" s="24"/>
      <c r="C858" s="25"/>
      <c r="D858" s="158" t="s">
        <v>154</v>
      </c>
      <c r="E858" s="25"/>
      <c r="F858" s="159" t="s">
        <v>1009</v>
      </c>
      <c r="G858" s="25"/>
      <c r="H858" s="25"/>
      <c r="J858" s="25"/>
      <c r="K858" s="25"/>
      <c r="L858" s="44"/>
      <c r="M858" s="57"/>
      <c r="N858" s="25"/>
      <c r="O858" s="25"/>
      <c r="P858" s="25"/>
      <c r="Q858" s="25"/>
      <c r="R858" s="25"/>
      <c r="S858" s="25"/>
      <c r="T858" s="58"/>
      <c r="AT858" s="6" t="s">
        <v>154</v>
      </c>
      <c r="AU858" s="6" t="s">
        <v>86</v>
      </c>
    </row>
    <row r="859" spans="2:63" s="133" customFormat="1" ht="30.75" customHeight="1">
      <c r="B859" s="134"/>
      <c r="C859" s="135"/>
      <c r="D859" s="135" t="s">
        <v>77</v>
      </c>
      <c r="E859" s="144" t="s">
        <v>1010</v>
      </c>
      <c r="F859" s="144" t="s">
        <v>1011</v>
      </c>
      <c r="G859" s="135"/>
      <c r="H859" s="135"/>
      <c r="J859" s="145">
        <f>$BK$859</f>
        <v>0</v>
      </c>
      <c r="K859" s="135"/>
      <c r="L859" s="138"/>
      <c r="M859" s="139"/>
      <c r="N859" s="135"/>
      <c r="O859" s="135"/>
      <c r="P859" s="140">
        <f>SUM($P$860:$P$880)</f>
        <v>0</v>
      </c>
      <c r="Q859" s="135"/>
      <c r="R859" s="140">
        <f>SUM($R$860:$R$880)</f>
        <v>0</v>
      </c>
      <c r="S859" s="135"/>
      <c r="T859" s="141">
        <f>SUM($T$860:$T$880)</f>
        <v>0</v>
      </c>
      <c r="AR859" s="142" t="s">
        <v>86</v>
      </c>
      <c r="AT859" s="142" t="s">
        <v>77</v>
      </c>
      <c r="AU859" s="142" t="s">
        <v>22</v>
      </c>
      <c r="AY859" s="142" t="s">
        <v>144</v>
      </c>
      <c r="BK859" s="143">
        <f>SUM($BK$860:$BK$880)</f>
        <v>0</v>
      </c>
    </row>
    <row r="860" spans="2:65" s="6" customFormat="1" ht="15.75" customHeight="1">
      <c r="B860" s="24"/>
      <c r="C860" s="146" t="s">
        <v>1012</v>
      </c>
      <c r="D860" s="146" t="s">
        <v>147</v>
      </c>
      <c r="E860" s="147" t="s">
        <v>1013</v>
      </c>
      <c r="F860" s="148" t="s">
        <v>1014</v>
      </c>
      <c r="G860" s="149" t="s">
        <v>150</v>
      </c>
      <c r="H860" s="150">
        <v>3</v>
      </c>
      <c r="I860" s="151"/>
      <c r="J860" s="152">
        <f>ROUND($I$860*$H$860,2)</f>
        <v>0</v>
      </c>
      <c r="K860" s="148"/>
      <c r="L860" s="44"/>
      <c r="M860" s="153"/>
      <c r="N860" s="154" t="s">
        <v>49</v>
      </c>
      <c r="O860" s="25"/>
      <c r="P860" s="155">
        <f>$O$860*$H$860</f>
        <v>0</v>
      </c>
      <c r="Q860" s="155">
        <v>0</v>
      </c>
      <c r="R860" s="155">
        <f>$Q$860*$H$860</f>
        <v>0</v>
      </c>
      <c r="S860" s="155">
        <v>0</v>
      </c>
      <c r="T860" s="156">
        <f>$S$860*$H$860</f>
        <v>0</v>
      </c>
      <c r="AR860" s="90" t="s">
        <v>295</v>
      </c>
      <c r="AT860" s="90" t="s">
        <v>147</v>
      </c>
      <c r="AU860" s="90" t="s">
        <v>86</v>
      </c>
      <c r="AY860" s="6" t="s">
        <v>144</v>
      </c>
      <c r="BE860" s="157">
        <f>IF($N$860="základní",$J$860,0)</f>
        <v>0</v>
      </c>
      <c r="BF860" s="157">
        <f>IF($N$860="snížená",$J$860,0)</f>
        <v>0</v>
      </c>
      <c r="BG860" s="157">
        <f>IF($N$860="zákl. přenesená",$J$860,0)</f>
        <v>0</v>
      </c>
      <c r="BH860" s="157">
        <f>IF($N$860="sníž. přenesená",$J$860,0)</f>
        <v>0</v>
      </c>
      <c r="BI860" s="157">
        <f>IF($N$860="nulová",$J$860,0)</f>
        <v>0</v>
      </c>
      <c r="BJ860" s="90" t="s">
        <v>22</v>
      </c>
      <c r="BK860" s="157">
        <f>ROUND($I$860*$H$860,2)</f>
        <v>0</v>
      </c>
      <c r="BL860" s="90" t="s">
        <v>295</v>
      </c>
      <c r="BM860" s="90" t="s">
        <v>1015</v>
      </c>
    </row>
    <row r="861" spans="2:47" s="6" customFormat="1" ht="16.5" customHeight="1">
      <c r="B861" s="24"/>
      <c r="C861" s="25"/>
      <c r="D861" s="158" t="s">
        <v>154</v>
      </c>
      <c r="E861" s="25"/>
      <c r="F861" s="159" t="s">
        <v>1014</v>
      </c>
      <c r="G861" s="25"/>
      <c r="H861" s="25"/>
      <c r="J861" s="25"/>
      <c r="K861" s="25"/>
      <c r="L861" s="44"/>
      <c r="M861" s="57"/>
      <c r="N861" s="25"/>
      <c r="O861" s="25"/>
      <c r="P861" s="25"/>
      <c r="Q861" s="25"/>
      <c r="R861" s="25"/>
      <c r="S861" s="25"/>
      <c r="T861" s="58"/>
      <c r="AT861" s="6" t="s">
        <v>154</v>
      </c>
      <c r="AU861" s="6" t="s">
        <v>86</v>
      </c>
    </row>
    <row r="862" spans="2:65" s="6" customFormat="1" ht="15.75" customHeight="1">
      <c r="B862" s="24"/>
      <c r="C862" s="146" t="s">
        <v>1016</v>
      </c>
      <c r="D862" s="146" t="s">
        <v>147</v>
      </c>
      <c r="E862" s="147" t="s">
        <v>1017</v>
      </c>
      <c r="F862" s="148" t="s">
        <v>1018</v>
      </c>
      <c r="G862" s="149" t="s">
        <v>150</v>
      </c>
      <c r="H862" s="150">
        <v>3</v>
      </c>
      <c r="I862" s="151"/>
      <c r="J862" s="152">
        <f>ROUND($I$862*$H$862,2)</f>
        <v>0</v>
      </c>
      <c r="K862" s="148"/>
      <c r="L862" s="44"/>
      <c r="M862" s="153"/>
      <c r="N862" s="154" t="s">
        <v>49</v>
      </c>
      <c r="O862" s="25"/>
      <c r="P862" s="155">
        <f>$O$862*$H$862</f>
        <v>0</v>
      </c>
      <c r="Q862" s="155">
        <v>0</v>
      </c>
      <c r="R862" s="155">
        <f>$Q$862*$H$862</f>
        <v>0</v>
      </c>
      <c r="S862" s="155">
        <v>0</v>
      </c>
      <c r="T862" s="156">
        <f>$S$862*$H$862</f>
        <v>0</v>
      </c>
      <c r="AR862" s="90" t="s">
        <v>295</v>
      </c>
      <c r="AT862" s="90" t="s">
        <v>147</v>
      </c>
      <c r="AU862" s="90" t="s">
        <v>86</v>
      </c>
      <c r="AY862" s="6" t="s">
        <v>144</v>
      </c>
      <c r="BE862" s="157">
        <f>IF($N$862="základní",$J$862,0)</f>
        <v>0</v>
      </c>
      <c r="BF862" s="157">
        <f>IF($N$862="snížená",$J$862,0)</f>
        <v>0</v>
      </c>
      <c r="BG862" s="157">
        <f>IF($N$862="zákl. přenesená",$J$862,0)</f>
        <v>0</v>
      </c>
      <c r="BH862" s="157">
        <f>IF($N$862="sníž. přenesená",$J$862,0)</f>
        <v>0</v>
      </c>
      <c r="BI862" s="157">
        <f>IF($N$862="nulová",$J$862,0)</f>
        <v>0</v>
      </c>
      <c r="BJ862" s="90" t="s">
        <v>22</v>
      </c>
      <c r="BK862" s="157">
        <f>ROUND($I$862*$H$862,2)</f>
        <v>0</v>
      </c>
      <c r="BL862" s="90" t="s">
        <v>295</v>
      </c>
      <c r="BM862" s="90" t="s">
        <v>1019</v>
      </c>
    </row>
    <row r="863" spans="2:65" s="6" customFormat="1" ht="15.75" customHeight="1">
      <c r="B863" s="24"/>
      <c r="C863" s="149" t="s">
        <v>1020</v>
      </c>
      <c r="D863" s="149" t="s">
        <v>147</v>
      </c>
      <c r="E863" s="147" t="s">
        <v>1021</v>
      </c>
      <c r="F863" s="148" t="s">
        <v>1022</v>
      </c>
      <c r="G863" s="149" t="s">
        <v>551</v>
      </c>
      <c r="H863" s="150">
        <v>181</v>
      </c>
      <c r="I863" s="151"/>
      <c r="J863" s="152">
        <f>ROUND($I$863*$H$863,2)</f>
        <v>0</v>
      </c>
      <c r="K863" s="148"/>
      <c r="L863" s="44"/>
      <c r="M863" s="153"/>
      <c r="N863" s="154" t="s">
        <v>49</v>
      </c>
      <c r="O863" s="25"/>
      <c r="P863" s="155">
        <f>$O$863*$H$863</f>
        <v>0</v>
      </c>
      <c r="Q863" s="155">
        <v>0</v>
      </c>
      <c r="R863" s="155">
        <f>$Q$863*$H$863</f>
        <v>0</v>
      </c>
      <c r="S863" s="155">
        <v>0</v>
      </c>
      <c r="T863" s="156">
        <f>$S$863*$H$863</f>
        <v>0</v>
      </c>
      <c r="AR863" s="90" t="s">
        <v>295</v>
      </c>
      <c r="AT863" s="90" t="s">
        <v>147</v>
      </c>
      <c r="AU863" s="90" t="s">
        <v>86</v>
      </c>
      <c r="AY863" s="90" t="s">
        <v>144</v>
      </c>
      <c r="BE863" s="157">
        <f>IF($N$863="základní",$J$863,0)</f>
        <v>0</v>
      </c>
      <c r="BF863" s="157">
        <f>IF($N$863="snížená",$J$863,0)</f>
        <v>0</v>
      </c>
      <c r="BG863" s="157">
        <f>IF($N$863="zákl. přenesená",$J$863,0)</f>
        <v>0</v>
      </c>
      <c r="BH863" s="157">
        <f>IF($N$863="sníž. přenesená",$J$863,0)</f>
        <v>0</v>
      </c>
      <c r="BI863" s="157">
        <f>IF($N$863="nulová",$J$863,0)</f>
        <v>0</v>
      </c>
      <c r="BJ863" s="90" t="s">
        <v>22</v>
      </c>
      <c r="BK863" s="157">
        <f>ROUND($I$863*$H$863,2)</f>
        <v>0</v>
      </c>
      <c r="BL863" s="90" t="s">
        <v>295</v>
      </c>
      <c r="BM863" s="90" t="s">
        <v>1023</v>
      </c>
    </row>
    <row r="864" spans="2:65" s="6" customFormat="1" ht="15.75" customHeight="1">
      <c r="B864" s="24"/>
      <c r="C864" s="149" t="s">
        <v>1024</v>
      </c>
      <c r="D864" s="149" t="s">
        <v>147</v>
      </c>
      <c r="E864" s="147" t="s">
        <v>1025</v>
      </c>
      <c r="F864" s="148" t="s">
        <v>1026</v>
      </c>
      <c r="G864" s="149" t="s">
        <v>150</v>
      </c>
      <c r="H864" s="150">
        <v>12</v>
      </c>
      <c r="I864" s="151"/>
      <c r="J864" s="152">
        <f>ROUND($I$864*$H$864,2)</f>
        <v>0</v>
      </c>
      <c r="K864" s="148"/>
      <c r="L864" s="44"/>
      <c r="M864" s="153"/>
      <c r="N864" s="154" t="s">
        <v>49</v>
      </c>
      <c r="O864" s="25"/>
      <c r="P864" s="155">
        <f>$O$864*$H$864</f>
        <v>0</v>
      </c>
      <c r="Q864" s="155">
        <v>0</v>
      </c>
      <c r="R864" s="155">
        <f>$Q$864*$H$864</f>
        <v>0</v>
      </c>
      <c r="S864" s="155">
        <v>0</v>
      </c>
      <c r="T864" s="156">
        <f>$S$864*$H$864</f>
        <v>0</v>
      </c>
      <c r="AR864" s="90" t="s">
        <v>1027</v>
      </c>
      <c r="AT864" s="90" t="s">
        <v>147</v>
      </c>
      <c r="AU864" s="90" t="s">
        <v>86</v>
      </c>
      <c r="AY864" s="90" t="s">
        <v>144</v>
      </c>
      <c r="BE864" s="157">
        <f>IF($N$864="základní",$J$864,0)</f>
        <v>0</v>
      </c>
      <c r="BF864" s="157">
        <f>IF($N$864="snížená",$J$864,0)</f>
        <v>0</v>
      </c>
      <c r="BG864" s="157">
        <f>IF($N$864="zákl. přenesená",$J$864,0)</f>
        <v>0</v>
      </c>
      <c r="BH864" s="157">
        <f>IF($N$864="sníž. přenesená",$J$864,0)</f>
        <v>0</v>
      </c>
      <c r="BI864" s="157">
        <f>IF($N$864="nulová",$J$864,0)</f>
        <v>0</v>
      </c>
      <c r="BJ864" s="90" t="s">
        <v>22</v>
      </c>
      <c r="BK864" s="157">
        <f>ROUND($I$864*$H$864,2)</f>
        <v>0</v>
      </c>
      <c r="BL864" s="90" t="s">
        <v>1027</v>
      </c>
      <c r="BM864" s="90" t="s">
        <v>1028</v>
      </c>
    </row>
    <row r="865" spans="2:47" s="6" customFormat="1" ht="16.5" customHeight="1">
      <c r="B865" s="24"/>
      <c r="C865" s="25"/>
      <c r="D865" s="158" t="s">
        <v>154</v>
      </c>
      <c r="E865" s="25"/>
      <c r="F865" s="159" t="s">
        <v>1026</v>
      </c>
      <c r="G865" s="25"/>
      <c r="H865" s="25"/>
      <c r="J865" s="25"/>
      <c r="K865" s="25"/>
      <c r="L865" s="44"/>
      <c r="M865" s="57"/>
      <c r="N865" s="25"/>
      <c r="O865" s="25"/>
      <c r="P865" s="25"/>
      <c r="Q865" s="25"/>
      <c r="R865" s="25"/>
      <c r="S865" s="25"/>
      <c r="T865" s="58"/>
      <c r="AT865" s="6" t="s">
        <v>154</v>
      </c>
      <c r="AU865" s="6" t="s">
        <v>86</v>
      </c>
    </row>
    <row r="866" spans="2:65" s="6" customFormat="1" ht="15.75" customHeight="1">
      <c r="B866" s="24"/>
      <c r="C866" s="146" t="s">
        <v>1029</v>
      </c>
      <c r="D866" s="146" t="s">
        <v>147</v>
      </c>
      <c r="E866" s="147" t="s">
        <v>1030</v>
      </c>
      <c r="F866" s="148" t="s">
        <v>1031</v>
      </c>
      <c r="G866" s="149" t="s">
        <v>150</v>
      </c>
      <c r="H866" s="150">
        <v>27</v>
      </c>
      <c r="I866" s="151"/>
      <c r="J866" s="152">
        <f>ROUND($I$866*$H$866,2)</f>
        <v>0</v>
      </c>
      <c r="K866" s="148"/>
      <c r="L866" s="44"/>
      <c r="M866" s="153"/>
      <c r="N866" s="154" t="s">
        <v>49</v>
      </c>
      <c r="O866" s="25"/>
      <c r="P866" s="155">
        <f>$O$866*$H$866</f>
        <v>0</v>
      </c>
      <c r="Q866" s="155">
        <v>0</v>
      </c>
      <c r="R866" s="155">
        <f>$Q$866*$H$866</f>
        <v>0</v>
      </c>
      <c r="S866" s="155">
        <v>0</v>
      </c>
      <c r="T866" s="156">
        <f>$S$866*$H$866</f>
        <v>0</v>
      </c>
      <c r="AR866" s="90" t="s">
        <v>295</v>
      </c>
      <c r="AT866" s="90" t="s">
        <v>147</v>
      </c>
      <c r="AU866" s="90" t="s">
        <v>86</v>
      </c>
      <c r="AY866" s="6" t="s">
        <v>144</v>
      </c>
      <c r="BE866" s="157">
        <f>IF($N$866="základní",$J$866,0)</f>
        <v>0</v>
      </c>
      <c r="BF866" s="157">
        <f>IF($N$866="snížená",$J$866,0)</f>
        <v>0</v>
      </c>
      <c r="BG866" s="157">
        <f>IF($N$866="zákl. přenesená",$J$866,0)</f>
        <v>0</v>
      </c>
      <c r="BH866" s="157">
        <f>IF($N$866="sníž. přenesená",$J$866,0)</f>
        <v>0</v>
      </c>
      <c r="BI866" s="157">
        <f>IF($N$866="nulová",$J$866,0)</f>
        <v>0</v>
      </c>
      <c r="BJ866" s="90" t="s">
        <v>22</v>
      </c>
      <c r="BK866" s="157">
        <f>ROUND($I$866*$H$866,2)</f>
        <v>0</v>
      </c>
      <c r="BL866" s="90" t="s">
        <v>295</v>
      </c>
      <c r="BM866" s="90" t="s">
        <v>1032</v>
      </c>
    </row>
    <row r="867" spans="2:47" s="6" customFormat="1" ht="16.5" customHeight="1">
      <c r="B867" s="24"/>
      <c r="C867" s="25"/>
      <c r="D867" s="158" t="s">
        <v>154</v>
      </c>
      <c r="E867" s="25"/>
      <c r="F867" s="159" t="s">
        <v>1033</v>
      </c>
      <c r="G867" s="25"/>
      <c r="H867" s="25"/>
      <c r="J867" s="25"/>
      <c r="K867" s="25"/>
      <c r="L867" s="44"/>
      <c r="M867" s="57"/>
      <c r="N867" s="25"/>
      <c r="O867" s="25"/>
      <c r="P867" s="25"/>
      <c r="Q867" s="25"/>
      <c r="R867" s="25"/>
      <c r="S867" s="25"/>
      <c r="T867" s="58"/>
      <c r="AT867" s="6" t="s">
        <v>154</v>
      </c>
      <c r="AU867" s="6" t="s">
        <v>86</v>
      </c>
    </row>
    <row r="868" spans="2:65" s="6" customFormat="1" ht="15.75" customHeight="1">
      <c r="B868" s="24"/>
      <c r="C868" s="146" t="s">
        <v>1034</v>
      </c>
      <c r="D868" s="146" t="s">
        <v>147</v>
      </c>
      <c r="E868" s="147" t="s">
        <v>1035</v>
      </c>
      <c r="F868" s="148" t="s">
        <v>1036</v>
      </c>
      <c r="G868" s="149" t="s">
        <v>150</v>
      </c>
      <c r="H868" s="150">
        <v>27</v>
      </c>
      <c r="I868" s="151"/>
      <c r="J868" s="152">
        <f>ROUND($I$868*$H$868,2)</f>
        <v>0</v>
      </c>
      <c r="K868" s="148"/>
      <c r="L868" s="44"/>
      <c r="M868" s="153"/>
      <c r="N868" s="154" t="s">
        <v>49</v>
      </c>
      <c r="O868" s="25"/>
      <c r="P868" s="155">
        <f>$O$868*$H$868</f>
        <v>0</v>
      </c>
      <c r="Q868" s="155">
        <v>0</v>
      </c>
      <c r="R868" s="155">
        <f>$Q$868*$H$868</f>
        <v>0</v>
      </c>
      <c r="S868" s="155">
        <v>0</v>
      </c>
      <c r="T868" s="156">
        <f>$S$868*$H$868</f>
        <v>0</v>
      </c>
      <c r="AR868" s="90" t="s">
        <v>295</v>
      </c>
      <c r="AT868" s="90" t="s">
        <v>147</v>
      </c>
      <c r="AU868" s="90" t="s">
        <v>86</v>
      </c>
      <c r="AY868" s="6" t="s">
        <v>144</v>
      </c>
      <c r="BE868" s="157">
        <f>IF($N$868="základní",$J$868,0)</f>
        <v>0</v>
      </c>
      <c r="BF868" s="157">
        <f>IF($N$868="snížená",$J$868,0)</f>
        <v>0</v>
      </c>
      <c r="BG868" s="157">
        <f>IF($N$868="zákl. přenesená",$J$868,0)</f>
        <v>0</v>
      </c>
      <c r="BH868" s="157">
        <f>IF($N$868="sníž. přenesená",$J$868,0)</f>
        <v>0</v>
      </c>
      <c r="BI868" s="157">
        <f>IF($N$868="nulová",$J$868,0)</f>
        <v>0</v>
      </c>
      <c r="BJ868" s="90" t="s">
        <v>22</v>
      </c>
      <c r="BK868" s="157">
        <f>ROUND($I$868*$H$868,2)</f>
        <v>0</v>
      </c>
      <c r="BL868" s="90" t="s">
        <v>295</v>
      </c>
      <c r="BM868" s="90" t="s">
        <v>1037</v>
      </c>
    </row>
    <row r="869" spans="2:47" s="6" customFormat="1" ht="16.5" customHeight="1">
      <c r="B869" s="24"/>
      <c r="C869" s="25"/>
      <c r="D869" s="158" t="s">
        <v>154</v>
      </c>
      <c r="E869" s="25"/>
      <c r="F869" s="159" t="s">
        <v>1036</v>
      </c>
      <c r="G869" s="25"/>
      <c r="H869" s="25"/>
      <c r="J869" s="25"/>
      <c r="K869" s="25"/>
      <c r="L869" s="44"/>
      <c r="M869" s="57"/>
      <c r="N869" s="25"/>
      <c r="O869" s="25"/>
      <c r="P869" s="25"/>
      <c r="Q869" s="25"/>
      <c r="R869" s="25"/>
      <c r="S869" s="25"/>
      <c r="T869" s="58"/>
      <c r="AT869" s="6" t="s">
        <v>154</v>
      </c>
      <c r="AU869" s="6" t="s">
        <v>86</v>
      </c>
    </row>
    <row r="870" spans="2:65" s="6" customFormat="1" ht="15.75" customHeight="1">
      <c r="B870" s="24"/>
      <c r="C870" s="146" t="s">
        <v>1038</v>
      </c>
      <c r="D870" s="146" t="s">
        <v>147</v>
      </c>
      <c r="E870" s="147" t="s">
        <v>1039</v>
      </c>
      <c r="F870" s="148" t="s">
        <v>1040</v>
      </c>
      <c r="G870" s="149" t="s">
        <v>150</v>
      </c>
      <c r="H870" s="150">
        <v>64</v>
      </c>
      <c r="I870" s="151"/>
      <c r="J870" s="152">
        <f>ROUND($I$870*$H$870,2)</f>
        <v>0</v>
      </c>
      <c r="K870" s="148"/>
      <c r="L870" s="44"/>
      <c r="M870" s="153"/>
      <c r="N870" s="154" t="s">
        <v>49</v>
      </c>
      <c r="O870" s="25"/>
      <c r="P870" s="155">
        <f>$O$870*$H$870</f>
        <v>0</v>
      </c>
      <c r="Q870" s="155">
        <v>0</v>
      </c>
      <c r="R870" s="155">
        <f>$Q$870*$H$870</f>
        <v>0</v>
      </c>
      <c r="S870" s="155">
        <v>0</v>
      </c>
      <c r="T870" s="156">
        <f>$S$870*$H$870</f>
        <v>0</v>
      </c>
      <c r="AR870" s="90" t="s">
        <v>295</v>
      </c>
      <c r="AT870" s="90" t="s">
        <v>147</v>
      </c>
      <c r="AU870" s="90" t="s">
        <v>86</v>
      </c>
      <c r="AY870" s="6" t="s">
        <v>144</v>
      </c>
      <c r="BE870" s="157">
        <f>IF($N$870="základní",$J$870,0)</f>
        <v>0</v>
      </c>
      <c r="BF870" s="157">
        <f>IF($N$870="snížená",$J$870,0)</f>
        <v>0</v>
      </c>
      <c r="BG870" s="157">
        <f>IF($N$870="zákl. přenesená",$J$870,0)</f>
        <v>0</v>
      </c>
      <c r="BH870" s="157">
        <f>IF($N$870="sníž. přenesená",$J$870,0)</f>
        <v>0</v>
      </c>
      <c r="BI870" s="157">
        <f>IF($N$870="nulová",$J$870,0)</f>
        <v>0</v>
      </c>
      <c r="BJ870" s="90" t="s">
        <v>22</v>
      </c>
      <c r="BK870" s="157">
        <f>ROUND($I$870*$H$870,2)</f>
        <v>0</v>
      </c>
      <c r="BL870" s="90" t="s">
        <v>295</v>
      </c>
      <c r="BM870" s="90" t="s">
        <v>1041</v>
      </c>
    </row>
    <row r="871" spans="2:47" s="6" customFormat="1" ht="16.5" customHeight="1">
      <c r="B871" s="24"/>
      <c r="C871" s="25"/>
      <c r="D871" s="158" t="s">
        <v>154</v>
      </c>
      <c r="E871" s="25"/>
      <c r="F871" s="159" t="s">
        <v>1040</v>
      </c>
      <c r="G871" s="25"/>
      <c r="H871" s="25"/>
      <c r="J871" s="25"/>
      <c r="K871" s="25"/>
      <c r="L871" s="44"/>
      <c r="M871" s="57"/>
      <c r="N871" s="25"/>
      <c r="O871" s="25"/>
      <c r="P871" s="25"/>
      <c r="Q871" s="25"/>
      <c r="R871" s="25"/>
      <c r="S871" s="25"/>
      <c r="T871" s="58"/>
      <c r="AT871" s="6" t="s">
        <v>154</v>
      </c>
      <c r="AU871" s="6" t="s">
        <v>86</v>
      </c>
    </row>
    <row r="872" spans="2:65" s="6" customFormat="1" ht="15.75" customHeight="1">
      <c r="B872" s="24"/>
      <c r="C872" s="146" t="s">
        <v>1042</v>
      </c>
      <c r="D872" s="146" t="s">
        <v>147</v>
      </c>
      <c r="E872" s="147" t="s">
        <v>1043</v>
      </c>
      <c r="F872" s="148" t="s">
        <v>1044</v>
      </c>
      <c r="G872" s="149" t="s">
        <v>150</v>
      </c>
      <c r="H872" s="150">
        <v>64</v>
      </c>
      <c r="I872" s="151"/>
      <c r="J872" s="152">
        <f>ROUND($I$872*$H$872,2)</f>
        <v>0</v>
      </c>
      <c r="K872" s="148"/>
      <c r="L872" s="44"/>
      <c r="M872" s="153"/>
      <c r="N872" s="154" t="s">
        <v>49</v>
      </c>
      <c r="O872" s="25"/>
      <c r="P872" s="155">
        <f>$O$872*$H$872</f>
        <v>0</v>
      </c>
      <c r="Q872" s="155">
        <v>0</v>
      </c>
      <c r="R872" s="155">
        <f>$Q$872*$H$872</f>
        <v>0</v>
      </c>
      <c r="S872" s="155">
        <v>0</v>
      </c>
      <c r="T872" s="156">
        <f>$S$872*$H$872</f>
        <v>0</v>
      </c>
      <c r="AR872" s="90" t="s">
        <v>295</v>
      </c>
      <c r="AT872" s="90" t="s">
        <v>147</v>
      </c>
      <c r="AU872" s="90" t="s">
        <v>86</v>
      </c>
      <c r="AY872" s="6" t="s">
        <v>144</v>
      </c>
      <c r="BE872" s="157">
        <f>IF($N$872="základní",$J$872,0)</f>
        <v>0</v>
      </c>
      <c r="BF872" s="157">
        <f>IF($N$872="snížená",$J$872,0)</f>
        <v>0</v>
      </c>
      <c r="BG872" s="157">
        <f>IF($N$872="zákl. přenesená",$J$872,0)</f>
        <v>0</v>
      </c>
      <c r="BH872" s="157">
        <f>IF($N$872="sníž. přenesená",$J$872,0)</f>
        <v>0</v>
      </c>
      <c r="BI872" s="157">
        <f>IF($N$872="nulová",$J$872,0)</f>
        <v>0</v>
      </c>
      <c r="BJ872" s="90" t="s">
        <v>22</v>
      </c>
      <c r="BK872" s="157">
        <f>ROUND($I$872*$H$872,2)</f>
        <v>0</v>
      </c>
      <c r="BL872" s="90" t="s">
        <v>295</v>
      </c>
      <c r="BM872" s="90" t="s">
        <v>1045</v>
      </c>
    </row>
    <row r="873" spans="2:47" s="6" customFormat="1" ht="16.5" customHeight="1">
      <c r="B873" s="24"/>
      <c r="C873" s="25"/>
      <c r="D873" s="158" t="s">
        <v>154</v>
      </c>
      <c r="E873" s="25"/>
      <c r="F873" s="159" t="s">
        <v>1044</v>
      </c>
      <c r="G873" s="25"/>
      <c r="H873" s="25"/>
      <c r="J873" s="25"/>
      <c r="K873" s="25"/>
      <c r="L873" s="44"/>
      <c r="M873" s="57"/>
      <c r="N873" s="25"/>
      <c r="O873" s="25"/>
      <c r="P873" s="25"/>
      <c r="Q873" s="25"/>
      <c r="R873" s="25"/>
      <c r="S873" s="25"/>
      <c r="T873" s="58"/>
      <c r="AT873" s="6" t="s">
        <v>154</v>
      </c>
      <c r="AU873" s="6" t="s">
        <v>86</v>
      </c>
    </row>
    <row r="874" spans="2:65" s="6" customFormat="1" ht="15.75" customHeight="1">
      <c r="B874" s="24"/>
      <c r="C874" s="146" t="s">
        <v>1046</v>
      </c>
      <c r="D874" s="146" t="s">
        <v>147</v>
      </c>
      <c r="E874" s="147" t="s">
        <v>1047</v>
      </c>
      <c r="F874" s="148" t="s">
        <v>1048</v>
      </c>
      <c r="G874" s="149" t="s">
        <v>150</v>
      </c>
      <c r="H874" s="150">
        <v>64</v>
      </c>
      <c r="I874" s="151"/>
      <c r="J874" s="152">
        <f>ROUND($I$874*$H$874,2)</f>
        <v>0</v>
      </c>
      <c r="K874" s="148"/>
      <c r="L874" s="44"/>
      <c r="M874" s="153"/>
      <c r="N874" s="154" t="s">
        <v>49</v>
      </c>
      <c r="O874" s="25"/>
      <c r="P874" s="155">
        <f>$O$874*$H$874</f>
        <v>0</v>
      </c>
      <c r="Q874" s="155">
        <v>0</v>
      </c>
      <c r="R874" s="155">
        <f>$Q$874*$H$874</f>
        <v>0</v>
      </c>
      <c r="S874" s="155">
        <v>0</v>
      </c>
      <c r="T874" s="156">
        <f>$S$874*$H$874</f>
        <v>0</v>
      </c>
      <c r="AR874" s="90" t="s">
        <v>295</v>
      </c>
      <c r="AT874" s="90" t="s">
        <v>147</v>
      </c>
      <c r="AU874" s="90" t="s">
        <v>86</v>
      </c>
      <c r="AY874" s="6" t="s">
        <v>144</v>
      </c>
      <c r="BE874" s="157">
        <f>IF($N$874="základní",$J$874,0)</f>
        <v>0</v>
      </c>
      <c r="BF874" s="157">
        <f>IF($N$874="snížená",$J$874,0)</f>
        <v>0</v>
      </c>
      <c r="BG874" s="157">
        <f>IF($N$874="zákl. přenesená",$J$874,0)</f>
        <v>0</v>
      </c>
      <c r="BH874" s="157">
        <f>IF($N$874="sníž. přenesená",$J$874,0)</f>
        <v>0</v>
      </c>
      <c r="BI874" s="157">
        <f>IF($N$874="nulová",$J$874,0)</f>
        <v>0</v>
      </c>
      <c r="BJ874" s="90" t="s">
        <v>22</v>
      </c>
      <c r="BK874" s="157">
        <f>ROUND($I$874*$H$874,2)</f>
        <v>0</v>
      </c>
      <c r="BL874" s="90" t="s">
        <v>295</v>
      </c>
      <c r="BM874" s="90" t="s">
        <v>1049</v>
      </c>
    </row>
    <row r="875" spans="2:47" s="6" customFormat="1" ht="16.5" customHeight="1">
      <c r="B875" s="24"/>
      <c r="C875" s="25"/>
      <c r="D875" s="158" t="s">
        <v>154</v>
      </c>
      <c r="E875" s="25"/>
      <c r="F875" s="159" t="s">
        <v>1048</v>
      </c>
      <c r="G875" s="25"/>
      <c r="H875" s="25"/>
      <c r="J875" s="25"/>
      <c r="K875" s="25"/>
      <c r="L875" s="44"/>
      <c r="M875" s="57"/>
      <c r="N875" s="25"/>
      <c r="O875" s="25"/>
      <c r="P875" s="25"/>
      <c r="Q875" s="25"/>
      <c r="R875" s="25"/>
      <c r="S875" s="25"/>
      <c r="T875" s="58"/>
      <c r="AT875" s="6" t="s">
        <v>154</v>
      </c>
      <c r="AU875" s="6" t="s">
        <v>86</v>
      </c>
    </row>
    <row r="876" spans="2:65" s="6" customFormat="1" ht="15.75" customHeight="1">
      <c r="B876" s="24"/>
      <c r="C876" s="146" t="s">
        <v>1050</v>
      </c>
      <c r="D876" s="146" t="s">
        <v>147</v>
      </c>
      <c r="E876" s="147" t="s">
        <v>1051</v>
      </c>
      <c r="F876" s="148" t="s">
        <v>1052</v>
      </c>
      <c r="G876" s="149" t="s">
        <v>551</v>
      </c>
      <c r="H876" s="150">
        <v>3</v>
      </c>
      <c r="I876" s="151"/>
      <c r="J876" s="152">
        <f>ROUND($I$876*$H$876,2)</f>
        <v>0</v>
      </c>
      <c r="K876" s="148"/>
      <c r="L876" s="44"/>
      <c r="M876" s="153"/>
      <c r="N876" s="154" t="s">
        <v>49</v>
      </c>
      <c r="O876" s="25"/>
      <c r="P876" s="155">
        <f>$O$876*$H$876</f>
        <v>0</v>
      </c>
      <c r="Q876" s="155">
        <v>0</v>
      </c>
      <c r="R876" s="155">
        <f>$Q$876*$H$876</f>
        <v>0</v>
      </c>
      <c r="S876" s="155">
        <v>0</v>
      </c>
      <c r="T876" s="156">
        <f>$S$876*$H$876</f>
        <v>0</v>
      </c>
      <c r="AR876" s="90" t="s">
        <v>295</v>
      </c>
      <c r="AT876" s="90" t="s">
        <v>147</v>
      </c>
      <c r="AU876" s="90" t="s">
        <v>86</v>
      </c>
      <c r="AY876" s="6" t="s">
        <v>144</v>
      </c>
      <c r="BE876" s="157">
        <f>IF($N$876="základní",$J$876,0)</f>
        <v>0</v>
      </c>
      <c r="BF876" s="157">
        <f>IF($N$876="snížená",$J$876,0)</f>
        <v>0</v>
      </c>
      <c r="BG876" s="157">
        <f>IF($N$876="zákl. přenesená",$J$876,0)</f>
        <v>0</v>
      </c>
      <c r="BH876" s="157">
        <f>IF($N$876="sníž. přenesená",$J$876,0)</f>
        <v>0</v>
      </c>
      <c r="BI876" s="157">
        <f>IF($N$876="nulová",$J$876,0)</f>
        <v>0</v>
      </c>
      <c r="BJ876" s="90" t="s">
        <v>22</v>
      </c>
      <c r="BK876" s="157">
        <f>ROUND($I$876*$H$876,2)</f>
        <v>0</v>
      </c>
      <c r="BL876" s="90" t="s">
        <v>295</v>
      </c>
      <c r="BM876" s="90" t="s">
        <v>1053</v>
      </c>
    </row>
    <row r="877" spans="2:65" s="6" customFormat="1" ht="15.75" customHeight="1">
      <c r="B877" s="24"/>
      <c r="C877" s="149" t="s">
        <v>1054</v>
      </c>
      <c r="D877" s="149" t="s">
        <v>147</v>
      </c>
      <c r="E877" s="147" t="s">
        <v>1055</v>
      </c>
      <c r="F877" s="148" t="s">
        <v>1056</v>
      </c>
      <c r="G877" s="149" t="s">
        <v>150</v>
      </c>
      <c r="H877" s="150">
        <v>3</v>
      </c>
      <c r="I877" s="151"/>
      <c r="J877" s="152">
        <f>ROUND($I$877*$H$877,2)</f>
        <v>0</v>
      </c>
      <c r="K877" s="148"/>
      <c r="L877" s="44"/>
      <c r="M877" s="153"/>
      <c r="N877" s="154" t="s">
        <v>49</v>
      </c>
      <c r="O877" s="25"/>
      <c r="P877" s="155">
        <f>$O$877*$H$877</f>
        <v>0</v>
      </c>
      <c r="Q877" s="155">
        <v>0</v>
      </c>
      <c r="R877" s="155">
        <f>$Q$877*$H$877</f>
        <v>0</v>
      </c>
      <c r="S877" s="155">
        <v>0</v>
      </c>
      <c r="T877" s="156">
        <f>$S$877*$H$877</f>
        <v>0</v>
      </c>
      <c r="AR877" s="90" t="s">
        <v>295</v>
      </c>
      <c r="AT877" s="90" t="s">
        <v>147</v>
      </c>
      <c r="AU877" s="90" t="s">
        <v>86</v>
      </c>
      <c r="AY877" s="90" t="s">
        <v>144</v>
      </c>
      <c r="BE877" s="157">
        <f>IF($N$877="základní",$J$877,0)</f>
        <v>0</v>
      </c>
      <c r="BF877" s="157">
        <f>IF($N$877="snížená",$J$877,0)</f>
        <v>0</v>
      </c>
      <c r="BG877" s="157">
        <f>IF($N$877="zákl. přenesená",$J$877,0)</f>
        <v>0</v>
      </c>
      <c r="BH877" s="157">
        <f>IF($N$877="sníž. přenesená",$J$877,0)</f>
        <v>0</v>
      </c>
      <c r="BI877" s="157">
        <f>IF($N$877="nulová",$J$877,0)</f>
        <v>0</v>
      </c>
      <c r="BJ877" s="90" t="s">
        <v>22</v>
      </c>
      <c r="BK877" s="157">
        <f>ROUND($I$877*$H$877,2)</f>
        <v>0</v>
      </c>
      <c r="BL877" s="90" t="s">
        <v>295</v>
      </c>
      <c r="BM877" s="90" t="s">
        <v>1057</v>
      </c>
    </row>
    <row r="878" spans="2:65" s="6" customFormat="1" ht="15.75" customHeight="1">
      <c r="B878" s="24"/>
      <c r="C878" s="149" t="s">
        <v>1058</v>
      </c>
      <c r="D878" s="149" t="s">
        <v>147</v>
      </c>
      <c r="E878" s="147" t="s">
        <v>1059</v>
      </c>
      <c r="F878" s="148" t="s">
        <v>1060</v>
      </c>
      <c r="G878" s="149" t="s">
        <v>150</v>
      </c>
      <c r="H878" s="150">
        <v>109</v>
      </c>
      <c r="I878" s="151"/>
      <c r="J878" s="152">
        <f>ROUND($I$878*$H$878,2)</f>
        <v>0</v>
      </c>
      <c r="K878" s="148"/>
      <c r="L878" s="44"/>
      <c r="M878" s="153"/>
      <c r="N878" s="154" t="s">
        <v>49</v>
      </c>
      <c r="O878" s="25"/>
      <c r="P878" s="155">
        <f>$O$878*$H$878</f>
        <v>0</v>
      </c>
      <c r="Q878" s="155">
        <v>0</v>
      </c>
      <c r="R878" s="155">
        <f>$Q$878*$H$878</f>
        <v>0</v>
      </c>
      <c r="S878" s="155">
        <v>0</v>
      </c>
      <c r="T878" s="156">
        <f>$S$878*$H$878</f>
        <v>0</v>
      </c>
      <c r="AR878" s="90" t="s">
        <v>295</v>
      </c>
      <c r="AT878" s="90" t="s">
        <v>147</v>
      </c>
      <c r="AU878" s="90" t="s">
        <v>86</v>
      </c>
      <c r="AY878" s="90" t="s">
        <v>144</v>
      </c>
      <c r="BE878" s="157">
        <f>IF($N$878="základní",$J$878,0)</f>
        <v>0</v>
      </c>
      <c r="BF878" s="157">
        <f>IF($N$878="snížená",$J$878,0)</f>
        <v>0</v>
      </c>
      <c r="BG878" s="157">
        <f>IF($N$878="zákl. přenesená",$J$878,0)</f>
        <v>0</v>
      </c>
      <c r="BH878" s="157">
        <f>IF($N$878="sníž. přenesená",$J$878,0)</f>
        <v>0</v>
      </c>
      <c r="BI878" s="157">
        <f>IF($N$878="nulová",$J$878,0)</f>
        <v>0</v>
      </c>
      <c r="BJ878" s="90" t="s">
        <v>22</v>
      </c>
      <c r="BK878" s="157">
        <f>ROUND($I$878*$H$878,2)</f>
        <v>0</v>
      </c>
      <c r="BL878" s="90" t="s">
        <v>295</v>
      </c>
      <c r="BM878" s="90" t="s">
        <v>1061</v>
      </c>
    </row>
    <row r="879" spans="2:65" s="6" customFormat="1" ht="15.75" customHeight="1">
      <c r="B879" s="24"/>
      <c r="C879" s="149" t="s">
        <v>1062</v>
      </c>
      <c r="D879" s="149" t="s">
        <v>147</v>
      </c>
      <c r="E879" s="147" t="s">
        <v>1063</v>
      </c>
      <c r="F879" s="148" t="s">
        <v>1064</v>
      </c>
      <c r="G879" s="149" t="s">
        <v>969</v>
      </c>
      <c r="H879" s="187"/>
      <c r="I879" s="151"/>
      <c r="J879" s="152">
        <f>ROUND($I$879*$H$879,2)</f>
        <v>0</v>
      </c>
      <c r="K879" s="148" t="s">
        <v>151</v>
      </c>
      <c r="L879" s="44"/>
      <c r="M879" s="153"/>
      <c r="N879" s="154" t="s">
        <v>49</v>
      </c>
      <c r="O879" s="25"/>
      <c r="P879" s="155">
        <f>$O$879*$H$879</f>
        <v>0</v>
      </c>
      <c r="Q879" s="155">
        <v>0</v>
      </c>
      <c r="R879" s="155">
        <f>$Q$879*$H$879</f>
        <v>0</v>
      </c>
      <c r="S879" s="155">
        <v>0</v>
      </c>
      <c r="T879" s="156">
        <f>$S$879*$H$879</f>
        <v>0</v>
      </c>
      <c r="AR879" s="90" t="s">
        <v>295</v>
      </c>
      <c r="AT879" s="90" t="s">
        <v>147</v>
      </c>
      <c r="AU879" s="90" t="s">
        <v>86</v>
      </c>
      <c r="AY879" s="90" t="s">
        <v>144</v>
      </c>
      <c r="BE879" s="157">
        <f>IF($N$879="základní",$J$879,0)</f>
        <v>0</v>
      </c>
      <c r="BF879" s="157">
        <f>IF($N$879="snížená",$J$879,0)</f>
        <v>0</v>
      </c>
      <c r="BG879" s="157">
        <f>IF($N$879="zákl. přenesená",$J$879,0)</f>
        <v>0</v>
      </c>
      <c r="BH879" s="157">
        <f>IF($N$879="sníž. přenesená",$J$879,0)</f>
        <v>0</v>
      </c>
      <c r="BI879" s="157">
        <f>IF($N$879="nulová",$J$879,0)</f>
        <v>0</v>
      </c>
      <c r="BJ879" s="90" t="s">
        <v>22</v>
      </c>
      <c r="BK879" s="157">
        <f>ROUND($I$879*$H$879,2)</f>
        <v>0</v>
      </c>
      <c r="BL879" s="90" t="s">
        <v>295</v>
      </c>
      <c r="BM879" s="90" t="s">
        <v>1065</v>
      </c>
    </row>
    <row r="880" spans="2:47" s="6" customFormat="1" ht="27" customHeight="1">
      <c r="B880" s="24"/>
      <c r="C880" s="25"/>
      <c r="D880" s="158" t="s">
        <v>154</v>
      </c>
      <c r="E880" s="25"/>
      <c r="F880" s="159" t="s">
        <v>1066</v>
      </c>
      <c r="G880" s="25"/>
      <c r="H880" s="25"/>
      <c r="J880" s="25"/>
      <c r="K880" s="25"/>
      <c r="L880" s="44"/>
      <c r="M880" s="57"/>
      <c r="N880" s="25"/>
      <c r="O880" s="25"/>
      <c r="P880" s="25"/>
      <c r="Q880" s="25"/>
      <c r="R880" s="25"/>
      <c r="S880" s="25"/>
      <c r="T880" s="58"/>
      <c r="AT880" s="6" t="s">
        <v>154</v>
      </c>
      <c r="AU880" s="6" t="s">
        <v>86</v>
      </c>
    </row>
    <row r="881" spans="2:63" s="133" customFormat="1" ht="30.75" customHeight="1">
      <c r="B881" s="134"/>
      <c r="C881" s="135"/>
      <c r="D881" s="135" t="s">
        <v>77</v>
      </c>
      <c r="E881" s="144" t="s">
        <v>1067</v>
      </c>
      <c r="F881" s="144" t="s">
        <v>1068</v>
      </c>
      <c r="G881" s="135"/>
      <c r="H881" s="135"/>
      <c r="J881" s="145">
        <f>$BK$881</f>
        <v>0</v>
      </c>
      <c r="K881" s="135"/>
      <c r="L881" s="138"/>
      <c r="M881" s="139"/>
      <c r="N881" s="135"/>
      <c r="O881" s="135"/>
      <c r="P881" s="140">
        <f>SUM($P$882:$P$895)</f>
        <v>0</v>
      </c>
      <c r="Q881" s="135"/>
      <c r="R881" s="140">
        <f>SUM($R$882:$R$895)</f>
        <v>0</v>
      </c>
      <c r="S881" s="135"/>
      <c r="T881" s="141">
        <f>SUM($T$882:$T$895)</f>
        <v>0</v>
      </c>
      <c r="AR881" s="142" t="s">
        <v>86</v>
      </c>
      <c r="AT881" s="142" t="s">
        <v>77</v>
      </c>
      <c r="AU881" s="142" t="s">
        <v>22</v>
      </c>
      <c r="AY881" s="142" t="s">
        <v>144</v>
      </c>
      <c r="BK881" s="143">
        <f>SUM($BK$882:$BK$895)</f>
        <v>0</v>
      </c>
    </row>
    <row r="882" spans="2:65" s="6" customFormat="1" ht="15.75" customHeight="1">
      <c r="B882" s="24"/>
      <c r="C882" s="146" t="s">
        <v>1069</v>
      </c>
      <c r="D882" s="146" t="s">
        <v>147</v>
      </c>
      <c r="E882" s="147" t="s">
        <v>1070</v>
      </c>
      <c r="F882" s="148" t="s">
        <v>1071</v>
      </c>
      <c r="G882" s="149" t="s">
        <v>551</v>
      </c>
      <c r="H882" s="150">
        <v>10</v>
      </c>
      <c r="I882" s="151"/>
      <c r="J882" s="152">
        <f>ROUND($I$882*$H$882,2)</f>
        <v>0</v>
      </c>
      <c r="K882" s="148"/>
      <c r="L882" s="44"/>
      <c r="M882" s="153"/>
      <c r="N882" s="154" t="s">
        <v>49</v>
      </c>
      <c r="O882" s="25"/>
      <c r="P882" s="155">
        <f>$O$882*$H$882</f>
        <v>0</v>
      </c>
      <c r="Q882" s="155">
        <v>0</v>
      </c>
      <c r="R882" s="155">
        <f>$Q$882*$H$882</f>
        <v>0</v>
      </c>
      <c r="S882" s="155">
        <v>0</v>
      </c>
      <c r="T882" s="156">
        <f>$S$882*$H$882</f>
        <v>0</v>
      </c>
      <c r="AR882" s="90" t="s">
        <v>295</v>
      </c>
      <c r="AT882" s="90" t="s">
        <v>147</v>
      </c>
      <c r="AU882" s="90" t="s">
        <v>86</v>
      </c>
      <c r="AY882" s="6" t="s">
        <v>144</v>
      </c>
      <c r="BE882" s="157">
        <f>IF($N$882="základní",$J$882,0)</f>
        <v>0</v>
      </c>
      <c r="BF882" s="157">
        <f>IF($N$882="snížená",$J$882,0)</f>
        <v>0</v>
      </c>
      <c r="BG882" s="157">
        <f>IF($N$882="zákl. přenesená",$J$882,0)</f>
        <v>0</v>
      </c>
      <c r="BH882" s="157">
        <f>IF($N$882="sníž. přenesená",$J$882,0)</f>
        <v>0</v>
      </c>
      <c r="BI882" s="157">
        <f>IF($N$882="nulová",$J$882,0)</f>
        <v>0</v>
      </c>
      <c r="BJ882" s="90" t="s">
        <v>22</v>
      </c>
      <c r="BK882" s="157">
        <f>ROUND($I$882*$H$882,2)</f>
        <v>0</v>
      </c>
      <c r="BL882" s="90" t="s">
        <v>295</v>
      </c>
      <c r="BM882" s="90" t="s">
        <v>1072</v>
      </c>
    </row>
    <row r="883" spans="2:65" s="6" customFormat="1" ht="15.75" customHeight="1">
      <c r="B883" s="24"/>
      <c r="C883" s="149" t="s">
        <v>1073</v>
      </c>
      <c r="D883" s="149" t="s">
        <v>147</v>
      </c>
      <c r="E883" s="147" t="s">
        <v>1074</v>
      </c>
      <c r="F883" s="148" t="s">
        <v>1075</v>
      </c>
      <c r="G883" s="149" t="s">
        <v>228</v>
      </c>
      <c r="H883" s="150">
        <v>185.04</v>
      </c>
      <c r="I883" s="151"/>
      <c r="J883" s="152">
        <f>ROUND($I$883*$H$883,2)</f>
        <v>0</v>
      </c>
      <c r="K883" s="148"/>
      <c r="L883" s="44"/>
      <c r="M883" s="153"/>
      <c r="N883" s="154" t="s">
        <v>49</v>
      </c>
      <c r="O883" s="25"/>
      <c r="P883" s="155">
        <f>$O$883*$H$883</f>
        <v>0</v>
      </c>
      <c r="Q883" s="155">
        <v>0</v>
      </c>
      <c r="R883" s="155">
        <f>$Q$883*$H$883</f>
        <v>0</v>
      </c>
      <c r="S883" s="155">
        <v>0</v>
      </c>
      <c r="T883" s="156">
        <f>$S$883*$H$883</f>
        <v>0</v>
      </c>
      <c r="AR883" s="90" t="s">
        <v>295</v>
      </c>
      <c r="AT883" s="90" t="s">
        <v>147</v>
      </c>
      <c r="AU883" s="90" t="s">
        <v>86</v>
      </c>
      <c r="AY883" s="90" t="s">
        <v>144</v>
      </c>
      <c r="BE883" s="157">
        <f>IF($N$883="základní",$J$883,0)</f>
        <v>0</v>
      </c>
      <c r="BF883" s="157">
        <f>IF($N$883="snížená",$J$883,0)</f>
        <v>0</v>
      </c>
      <c r="BG883" s="157">
        <f>IF($N$883="zákl. přenesená",$J$883,0)</f>
        <v>0</v>
      </c>
      <c r="BH883" s="157">
        <f>IF($N$883="sníž. přenesená",$J$883,0)</f>
        <v>0</v>
      </c>
      <c r="BI883" s="157">
        <f>IF($N$883="nulová",$J$883,0)</f>
        <v>0</v>
      </c>
      <c r="BJ883" s="90" t="s">
        <v>22</v>
      </c>
      <c r="BK883" s="157">
        <f>ROUND($I$883*$H$883,2)</f>
        <v>0</v>
      </c>
      <c r="BL883" s="90" t="s">
        <v>295</v>
      </c>
      <c r="BM883" s="90" t="s">
        <v>1076</v>
      </c>
    </row>
    <row r="884" spans="2:65" s="6" customFormat="1" ht="15.75" customHeight="1">
      <c r="B884" s="24"/>
      <c r="C884" s="149" t="s">
        <v>1077</v>
      </c>
      <c r="D884" s="149" t="s">
        <v>147</v>
      </c>
      <c r="E884" s="147" t="s">
        <v>1078</v>
      </c>
      <c r="F884" s="148" t="s">
        <v>1079</v>
      </c>
      <c r="G884" s="149" t="s">
        <v>228</v>
      </c>
      <c r="H884" s="150">
        <v>185.04</v>
      </c>
      <c r="I884" s="151"/>
      <c r="J884" s="152">
        <f>ROUND($I$884*$H$884,2)</f>
        <v>0</v>
      </c>
      <c r="K884" s="148"/>
      <c r="L884" s="44"/>
      <c r="M884" s="153"/>
      <c r="N884" s="154" t="s">
        <v>49</v>
      </c>
      <c r="O884" s="25"/>
      <c r="P884" s="155">
        <f>$O$884*$H$884</f>
        <v>0</v>
      </c>
      <c r="Q884" s="155">
        <v>0</v>
      </c>
      <c r="R884" s="155">
        <f>$Q$884*$H$884</f>
        <v>0</v>
      </c>
      <c r="S884" s="155">
        <v>0</v>
      </c>
      <c r="T884" s="156">
        <f>$S$884*$H$884</f>
        <v>0</v>
      </c>
      <c r="AR884" s="90" t="s">
        <v>295</v>
      </c>
      <c r="AT884" s="90" t="s">
        <v>147</v>
      </c>
      <c r="AU884" s="90" t="s">
        <v>86</v>
      </c>
      <c r="AY884" s="90" t="s">
        <v>144</v>
      </c>
      <c r="BE884" s="157">
        <f>IF($N$884="základní",$J$884,0)</f>
        <v>0</v>
      </c>
      <c r="BF884" s="157">
        <f>IF($N$884="snížená",$J$884,0)</f>
        <v>0</v>
      </c>
      <c r="BG884" s="157">
        <f>IF($N$884="zákl. přenesená",$J$884,0)</f>
        <v>0</v>
      </c>
      <c r="BH884" s="157">
        <f>IF($N$884="sníž. přenesená",$J$884,0)</f>
        <v>0</v>
      </c>
      <c r="BI884" s="157">
        <f>IF($N$884="nulová",$J$884,0)</f>
        <v>0</v>
      </c>
      <c r="BJ884" s="90" t="s">
        <v>22</v>
      </c>
      <c r="BK884" s="157">
        <f>ROUND($I$884*$H$884,2)</f>
        <v>0</v>
      </c>
      <c r="BL884" s="90" t="s">
        <v>295</v>
      </c>
      <c r="BM884" s="90" t="s">
        <v>1080</v>
      </c>
    </row>
    <row r="885" spans="2:47" s="6" customFormat="1" ht="16.5" customHeight="1">
      <c r="B885" s="24"/>
      <c r="C885" s="25"/>
      <c r="D885" s="158" t="s">
        <v>154</v>
      </c>
      <c r="E885" s="25"/>
      <c r="F885" s="159" t="s">
        <v>1081</v>
      </c>
      <c r="G885" s="25"/>
      <c r="H885" s="25"/>
      <c r="J885" s="25"/>
      <c r="K885" s="25"/>
      <c r="L885" s="44"/>
      <c r="M885" s="57"/>
      <c r="N885" s="25"/>
      <c r="O885" s="25"/>
      <c r="P885" s="25"/>
      <c r="Q885" s="25"/>
      <c r="R885" s="25"/>
      <c r="S885" s="25"/>
      <c r="T885" s="58"/>
      <c r="AT885" s="6" t="s">
        <v>154</v>
      </c>
      <c r="AU885" s="6" t="s">
        <v>86</v>
      </c>
    </row>
    <row r="886" spans="2:65" s="6" customFormat="1" ht="15.75" customHeight="1">
      <c r="B886" s="24"/>
      <c r="C886" s="146" t="s">
        <v>1082</v>
      </c>
      <c r="D886" s="146" t="s">
        <v>147</v>
      </c>
      <c r="E886" s="147" t="s">
        <v>1083</v>
      </c>
      <c r="F886" s="148" t="s">
        <v>1084</v>
      </c>
      <c r="G886" s="149" t="s">
        <v>150</v>
      </c>
      <c r="H886" s="150">
        <v>21</v>
      </c>
      <c r="I886" s="151"/>
      <c r="J886" s="152">
        <f>ROUND($I$886*$H$886,2)</f>
        <v>0</v>
      </c>
      <c r="K886" s="148"/>
      <c r="L886" s="44"/>
      <c r="M886" s="153"/>
      <c r="N886" s="154" t="s">
        <v>49</v>
      </c>
      <c r="O886" s="25"/>
      <c r="P886" s="155">
        <f>$O$886*$H$886</f>
        <v>0</v>
      </c>
      <c r="Q886" s="155">
        <v>0</v>
      </c>
      <c r="R886" s="155">
        <f>$Q$886*$H$886</f>
        <v>0</v>
      </c>
      <c r="S886" s="155">
        <v>0</v>
      </c>
      <c r="T886" s="156">
        <f>$S$886*$H$886</f>
        <v>0</v>
      </c>
      <c r="AR886" s="90" t="s">
        <v>295</v>
      </c>
      <c r="AT886" s="90" t="s">
        <v>147</v>
      </c>
      <c r="AU886" s="90" t="s">
        <v>86</v>
      </c>
      <c r="AY886" s="6" t="s">
        <v>144</v>
      </c>
      <c r="BE886" s="157">
        <f>IF($N$886="základní",$J$886,0)</f>
        <v>0</v>
      </c>
      <c r="BF886" s="157">
        <f>IF($N$886="snížená",$J$886,0)</f>
        <v>0</v>
      </c>
      <c r="BG886" s="157">
        <f>IF($N$886="zákl. přenesená",$J$886,0)</f>
        <v>0</v>
      </c>
      <c r="BH886" s="157">
        <f>IF($N$886="sníž. přenesená",$J$886,0)</f>
        <v>0</v>
      </c>
      <c r="BI886" s="157">
        <f>IF($N$886="nulová",$J$886,0)</f>
        <v>0</v>
      </c>
      <c r="BJ886" s="90" t="s">
        <v>22</v>
      </c>
      <c r="BK886" s="157">
        <f>ROUND($I$886*$H$886,2)</f>
        <v>0</v>
      </c>
      <c r="BL886" s="90" t="s">
        <v>295</v>
      </c>
      <c r="BM886" s="90" t="s">
        <v>1085</v>
      </c>
    </row>
    <row r="887" spans="2:65" s="6" customFormat="1" ht="15.75" customHeight="1">
      <c r="B887" s="24"/>
      <c r="C887" s="149" t="s">
        <v>1086</v>
      </c>
      <c r="D887" s="149" t="s">
        <v>147</v>
      </c>
      <c r="E887" s="147" t="s">
        <v>1087</v>
      </c>
      <c r="F887" s="148" t="s">
        <v>1088</v>
      </c>
      <c r="G887" s="149" t="s">
        <v>150</v>
      </c>
      <c r="H887" s="150">
        <v>21</v>
      </c>
      <c r="I887" s="151"/>
      <c r="J887" s="152">
        <f>ROUND($I$887*$H$887,2)</f>
        <v>0</v>
      </c>
      <c r="K887" s="148"/>
      <c r="L887" s="44"/>
      <c r="M887" s="153"/>
      <c r="N887" s="154" t="s">
        <v>49</v>
      </c>
      <c r="O887" s="25"/>
      <c r="P887" s="155">
        <f>$O$887*$H$887</f>
        <v>0</v>
      </c>
      <c r="Q887" s="155">
        <v>0</v>
      </c>
      <c r="R887" s="155">
        <f>$Q$887*$H$887</f>
        <v>0</v>
      </c>
      <c r="S887" s="155">
        <v>0</v>
      </c>
      <c r="T887" s="156">
        <f>$S$887*$H$887</f>
        <v>0</v>
      </c>
      <c r="AR887" s="90" t="s">
        <v>295</v>
      </c>
      <c r="AT887" s="90" t="s">
        <v>147</v>
      </c>
      <c r="AU887" s="90" t="s">
        <v>86</v>
      </c>
      <c r="AY887" s="90" t="s">
        <v>144</v>
      </c>
      <c r="BE887" s="157">
        <f>IF($N$887="základní",$J$887,0)</f>
        <v>0</v>
      </c>
      <c r="BF887" s="157">
        <f>IF($N$887="snížená",$J$887,0)</f>
        <v>0</v>
      </c>
      <c r="BG887" s="157">
        <f>IF($N$887="zákl. přenesená",$J$887,0)</f>
        <v>0</v>
      </c>
      <c r="BH887" s="157">
        <f>IF($N$887="sníž. přenesená",$J$887,0)</f>
        <v>0</v>
      </c>
      <c r="BI887" s="157">
        <f>IF($N$887="nulová",$J$887,0)</f>
        <v>0</v>
      </c>
      <c r="BJ887" s="90" t="s">
        <v>22</v>
      </c>
      <c r="BK887" s="157">
        <f>ROUND($I$887*$H$887,2)</f>
        <v>0</v>
      </c>
      <c r="BL887" s="90" t="s">
        <v>295</v>
      </c>
      <c r="BM887" s="90" t="s">
        <v>1089</v>
      </c>
    </row>
    <row r="888" spans="2:65" s="6" customFormat="1" ht="15.75" customHeight="1">
      <c r="B888" s="24"/>
      <c r="C888" s="149" t="s">
        <v>1090</v>
      </c>
      <c r="D888" s="149" t="s">
        <v>147</v>
      </c>
      <c r="E888" s="147" t="s">
        <v>1091</v>
      </c>
      <c r="F888" s="148" t="s">
        <v>1092</v>
      </c>
      <c r="G888" s="149" t="s">
        <v>150</v>
      </c>
      <c r="H888" s="150">
        <v>21</v>
      </c>
      <c r="I888" s="151"/>
      <c r="J888" s="152">
        <f>ROUND($I$888*$H$888,2)</f>
        <v>0</v>
      </c>
      <c r="K888" s="148"/>
      <c r="L888" s="44"/>
      <c r="M888" s="153"/>
      <c r="N888" s="154" t="s">
        <v>49</v>
      </c>
      <c r="O888" s="25"/>
      <c r="P888" s="155">
        <f>$O$888*$H$888</f>
        <v>0</v>
      </c>
      <c r="Q888" s="155">
        <v>0</v>
      </c>
      <c r="R888" s="155">
        <f>$Q$888*$H$888</f>
        <v>0</v>
      </c>
      <c r="S888" s="155">
        <v>0</v>
      </c>
      <c r="T888" s="156">
        <f>$S$888*$H$888</f>
        <v>0</v>
      </c>
      <c r="AR888" s="90" t="s">
        <v>295</v>
      </c>
      <c r="AT888" s="90" t="s">
        <v>147</v>
      </c>
      <c r="AU888" s="90" t="s">
        <v>86</v>
      </c>
      <c r="AY888" s="90" t="s">
        <v>144</v>
      </c>
      <c r="BE888" s="157">
        <f>IF($N$888="základní",$J$888,0)</f>
        <v>0</v>
      </c>
      <c r="BF888" s="157">
        <f>IF($N$888="snížená",$J$888,0)</f>
        <v>0</v>
      </c>
      <c r="BG888" s="157">
        <f>IF($N$888="zákl. přenesená",$J$888,0)</f>
        <v>0</v>
      </c>
      <c r="BH888" s="157">
        <f>IF($N$888="sníž. přenesená",$J$888,0)</f>
        <v>0</v>
      </c>
      <c r="BI888" s="157">
        <f>IF($N$888="nulová",$J$888,0)</f>
        <v>0</v>
      </c>
      <c r="BJ888" s="90" t="s">
        <v>22</v>
      </c>
      <c r="BK888" s="157">
        <f>ROUND($I$888*$H$888,2)</f>
        <v>0</v>
      </c>
      <c r="BL888" s="90" t="s">
        <v>295</v>
      </c>
      <c r="BM888" s="90" t="s">
        <v>1093</v>
      </c>
    </row>
    <row r="889" spans="2:65" s="6" customFormat="1" ht="15.75" customHeight="1">
      <c r="B889" s="24"/>
      <c r="C889" s="149" t="s">
        <v>1094</v>
      </c>
      <c r="D889" s="149" t="s">
        <v>147</v>
      </c>
      <c r="E889" s="147" t="s">
        <v>1095</v>
      </c>
      <c r="F889" s="148" t="s">
        <v>1096</v>
      </c>
      <c r="G889" s="149" t="s">
        <v>150</v>
      </c>
      <c r="H889" s="150">
        <v>21</v>
      </c>
      <c r="I889" s="151"/>
      <c r="J889" s="152">
        <f>ROUND($I$889*$H$889,2)</f>
        <v>0</v>
      </c>
      <c r="K889" s="148"/>
      <c r="L889" s="44"/>
      <c r="M889" s="153"/>
      <c r="N889" s="154" t="s">
        <v>49</v>
      </c>
      <c r="O889" s="25"/>
      <c r="P889" s="155">
        <f>$O$889*$H$889</f>
        <v>0</v>
      </c>
      <c r="Q889" s="155">
        <v>0</v>
      </c>
      <c r="R889" s="155">
        <f>$Q$889*$H$889</f>
        <v>0</v>
      </c>
      <c r="S889" s="155">
        <v>0</v>
      </c>
      <c r="T889" s="156">
        <f>$S$889*$H$889</f>
        <v>0</v>
      </c>
      <c r="AR889" s="90" t="s">
        <v>295</v>
      </c>
      <c r="AT889" s="90" t="s">
        <v>147</v>
      </c>
      <c r="AU889" s="90" t="s">
        <v>86</v>
      </c>
      <c r="AY889" s="90" t="s">
        <v>144</v>
      </c>
      <c r="BE889" s="157">
        <f>IF($N$889="základní",$J$889,0)</f>
        <v>0</v>
      </c>
      <c r="BF889" s="157">
        <f>IF($N$889="snížená",$J$889,0)</f>
        <v>0</v>
      </c>
      <c r="BG889" s="157">
        <f>IF($N$889="zákl. přenesená",$J$889,0)</f>
        <v>0</v>
      </c>
      <c r="BH889" s="157">
        <f>IF($N$889="sníž. přenesená",$J$889,0)</f>
        <v>0</v>
      </c>
      <c r="BI889" s="157">
        <f>IF($N$889="nulová",$J$889,0)</f>
        <v>0</v>
      </c>
      <c r="BJ889" s="90" t="s">
        <v>22</v>
      </c>
      <c r="BK889" s="157">
        <f>ROUND($I$889*$H$889,2)</f>
        <v>0</v>
      </c>
      <c r="BL889" s="90" t="s">
        <v>295</v>
      </c>
      <c r="BM889" s="90" t="s">
        <v>1097</v>
      </c>
    </row>
    <row r="890" spans="2:65" s="6" customFormat="1" ht="15.75" customHeight="1">
      <c r="B890" s="24"/>
      <c r="C890" s="149" t="s">
        <v>1098</v>
      </c>
      <c r="D890" s="149" t="s">
        <v>147</v>
      </c>
      <c r="E890" s="147" t="s">
        <v>1099</v>
      </c>
      <c r="F890" s="148" t="s">
        <v>1100</v>
      </c>
      <c r="G890" s="149" t="s">
        <v>753</v>
      </c>
      <c r="H890" s="150">
        <v>21</v>
      </c>
      <c r="I890" s="151"/>
      <c r="J890" s="152">
        <f>ROUND($I$890*$H$890,2)</f>
        <v>0</v>
      </c>
      <c r="K890" s="148"/>
      <c r="L890" s="44"/>
      <c r="M890" s="153"/>
      <c r="N890" s="154" t="s">
        <v>49</v>
      </c>
      <c r="O890" s="25"/>
      <c r="P890" s="155">
        <f>$O$890*$H$890</f>
        <v>0</v>
      </c>
      <c r="Q890" s="155">
        <v>0</v>
      </c>
      <c r="R890" s="155">
        <f>$Q$890*$H$890</f>
        <v>0</v>
      </c>
      <c r="S890" s="155">
        <v>0</v>
      </c>
      <c r="T890" s="156">
        <f>$S$890*$H$890</f>
        <v>0</v>
      </c>
      <c r="AR890" s="90" t="s">
        <v>295</v>
      </c>
      <c r="AT890" s="90" t="s">
        <v>147</v>
      </c>
      <c r="AU890" s="90" t="s">
        <v>86</v>
      </c>
      <c r="AY890" s="90" t="s">
        <v>144</v>
      </c>
      <c r="BE890" s="157">
        <f>IF($N$890="základní",$J$890,0)</f>
        <v>0</v>
      </c>
      <c r="BF890" s="157">
        <f>IF($N$890="snížená",$J$890,0)</f>
        <v>0</v>
      </c>
      <c r="BG890" s="157">
        <f>IF($N$890="zákl. přenesená",$J$890,0)</f>
        <v>0</v>
      </c>
      <c r="BH890" s="157">
        <f>IF($N$890="sníž. přenesená",$J$890,0)</f>
        <v>0</v>
      </c>
      <c r="BI890" s="157">
        <f>IF($N$890="nulová",$J$890,0)</f>
        <v>0</v>
      </c>
      <c r="BJ890" s="90" t="s">
        <v>22</v>
      </c>
      <c r="BK890" s="157">
        <f>ROUND($I$890*$H$890,2)</f>
        <v>0</v>
      </c>
      <c r="BL890" s="90" t="s">
        <v>295</v>
      </c>
      <c r="BM890" s="90" t="s">
        <v>1101</v>
      </c>
    </row>
    <row r="891" spans="2:65" s="6" customFormat="1" ht="15.75" customHeight="1">
      <c r="B891" s="24"/>
      <c r="C891" s="149" t="s">
        <v>1102</v>
      </c>
      <c r="D891" s="149" t="s">
        <v>147</v>
      </c>
      <c r="E891" s="147" t="s">
        <v>1103</v>
      </c>
      <c r="F891" s="148" t="s">
        <v>1104</v>
      </c>
      <c r="G891" s="149" t="s">
        <v>150</v>
      </c>
      <c r="H891" s="150">
        <v>9</v>
      </c>
      <c r="I891" s="151"/>
      <c r="J891" s="152">
        <f>ROUND($I$891*$H$891,2)</f>
        <v>0</v>
      </c>
      <c r="K891" s="148"/>
      <c r="L891" s="44"/>
      <c r="M891" s="153"/>
      <c r="N891" s="154" t="s">
        <v>49</v>
      </c>
      <c r="O891" s="25"/>
      <c r="P891" s="155">
        <f>$O$891*$H$891</f>
        <v>0</v>
      </c>
      <c r="Q891" s="155">
        <v>0</v>
      </c>
      <c r="R891" s="155">
        <f>$Q$891*$H$891</f>
        <v>0</v>
      </c>
      <c r="S891" s="155">
        <v>0</v>
      </c>
      <c r="T891" s="156">
        <f>$S$891*$H$891</f>
        <v>0</v>
      </c>
      <c r="AR891" s="90" t="s">
        <v>295</v>
      </c>
      <c r="AT891" s="90" t="s">
        <v>147</v>
      </c>
      <c r="AU891" s="90" t="s">
        <v>86</v>
      </c>
      <c r="AY891" s="90" t="s">
        <v>144</v>
      </c>
      <c r="BE891" s="157">
        <f>IF($N$891="základní",$J$891,0)</f>
        <v>0</v>
      </c>
      <c r="BF891" s="157">
        <f>IF($N$891="snížená",$J$891,0)</f>
        <v>0</v>
      </c>
      <c r="BG891" s="157">
        <f>IF($N$891="zákl. přenesená",$J$891,0)</f>
        <v>0</v>
      </c>
      <c r="BH891" s="157">
        <f>IF($N$891="sníž. přenesená",$J$891,0)</f>
        <v>0</v>
      </c>
      <c r="BI891" s="157">
        <f>IF($N$891="nulová",$J$891,0)</f>
        <v>0</v>
      </c>
      <c r="BJ891" s="90" t="s">
        <v>22</v>
      </c>
      <c r="BK891" s="157">
        <f>ROUND($I$891*$H$891,2)</f>
        <v>0</v>
      </c>
      <c r="BL891" s="90" t="s">
        <v>295</v>
      </c>
      <c r="BM891" s="90" t="s">
        <v>1105</v>
      </c>
    </row>
    <row r="892" spans="2:65" s="6" customFormat="1" ht="15.75" customHeight="1">
      <c r="B892" s="24"/>
      <c r="C892" s="149" t="s">
        <v>1106</v>
      </c>
      <c r="D892" s="149" t="s">
        <v>147</v>
      </c>
      <c r="E892" s="147" t="s">
        <v>1107</v>
      </c>
      <c r="F892" s="148" t="s">
        <v>1108</v>
      </c>
      <c r="G892" s="149" t="s">
        <v>150</v>
      </c>
      <c r="H892" s="150">
        <v>3</v>
      </c>
      <c r="I892" s="151"/>
      <c r="J892" s="152">
        <f>ROUND($I$892*$H$892,2)</f>
        <v>0</v>
      </c>
      <c r="K892" s="148"/>
      <c r="L892" s="44"/>
      <c r="M892" s="153"/>
      <c r="N892" s="154" t="s">
        <v>49</v>
      </c>
      <c r="O892" s="25"/>
      <c r="P892" s="155">
        <f>$O$892*$H$892</f>
        <v>0</v>
      </c>
      <c r="Q892" s="155">
        <v>0</v>
      </c>
      <c r="R892" s="155">
        <f>$Q$892*$H$892</f>
        <v>0</v>
      </c>
      <c r="S892" s="155">
        <v>0</v>
      </c>
      <c r="T892" s="156">
        <f>$S$892*$H$892</f>
        <v>0</v>
      </c>
      <c r="AR892" s="90" t="s">
        <v>295</v>
      </c>
      <c r="AT892" s="90" t="s">
        <v>147</v>
      </c>
      <c r="AU892" s="90" t="s">
        <v>86</v>
      </c>
      <c r="AY892" s="90" t="s">
        <v>144</v>
      </c>
      <c r="BE892" s="157">
        <f>IF($N$892="základní",$J$892,0)</f>
        <v>0</v>
      </c>
      <c r="BF892" s="157">
        <f>IF($N$892="snížená",$J$892,0)</f>
        <v>0</v>
      </c>
      <c r="BG892" s="157">
        <f>IF($N$892="zákl. přenesená",$J$892,0)</f>
        <v>0</v>
      </c>
      <c r="BH892" s="157">
        <f>IF($N$892="sníž. přenesená",$J$892,0)</f>
        <v>0</v>
      </c>
      <c r="BI892" s="157">
        <f>IF($N$892="nulová",$J$892,0)</f>
        <v>0</v>
      </c>
      <c r="BJ892" s="90" t="s">
        <v>22</v>
      </c>
      <c r="BK892" s="157">
        <f>ROUND($I$892*$H$892,2)</f>
        <v>0</v>
      </c>
      <c r="BL892" s="90" t="s">
        <v>295</v>
      </c>
      <c r="BM892" s="90" t="s">
        <v>1109</v>
      </c>
    </row>
    <row r="893" spans="2:65" s="6" customFormat="1" ht="15.75" customHeight="1">
      <c r="B893" s="24"/>
      <c r="C893" s="149" t="s">
        <v>1110</v>
      </c>
      <c r="D893" s="149" t="s">
        <v>147</v>
      </c>
      <c r="E893" s="147" t="s">
        <v>1111</v>
      </c>
      <c r="F893" s="148" t="s">
        <v>1112</v>
      </c>
      <c r="G893" s="149" t="s">
        <v>150</v>
      </c>
      <c r="H893" s="150">
        <v>6</v>
      </c>
      <c r="I893" s="151"/>
      <c r="J893" s="152">
        <f>ROUND($I$893*$H$893,2)</f>
        <v>0</v>
      </c>
      <c r="K893" s="148"/>
      <c r="L893" s="44"/>
      <c r="M893" s="153"/>
      <c r="N893" s="154" t="s">
        <v>49</v>
      </c>
      <c r="O893" s="25"/>
      <c r="P893" s="155">
        <f>$O$893*$H$893</f>
        <v>0</v>
      </c>
      <c r="Q893" s="155">
        <v>0</v>
      </c>
      <c r="R893" s="155">
        <f>$Q$893*$H$893</f>
        <v>0</v>
      </c>
      <c r="S893" s="155">
        <v>0</v>
      </c>
      <c r="T893" s="156">
        <f>$S$893*$H$893</f>
        <v>0</v>
      </c>
      <c r="AR893" s="90" t="s">
        <v>295</v>
      </c>
      <c r="AT893" s="90" t="s">
        <v>147</v>
      </c>
      <c r="AU893" s="90" t="s">
        <v>86</v>
      </c>
      <c r="AY893" s="90" t="s">
        <v>144</v>
      </c>
      <c r="BE893" s="157">
        <f>IF($N$893="základní",$J$893,0)</f>
        <v>0</v>
      </c>
      <c r="BF893" s="157">
        <f>IF($N$893="snížená",$J$893,0)</f>
        <v>0</v>
      </c>
      <c r="BG893" s="157">
        <f>IF($N$893="zákl. přenesená",$J$893,0)</f>
        <v>0</v>
      </c>
      <c r="BH893" s="157">
        <f>IF($N$893="sníž. přenesená",$J$893,0)</f>
        <v>0</v>
      </c>
      <c r="BI893" s="157">
        <f>IF($N$893="nulová",$J$893,0)</f>
        <v>0</v>
      </c>
      <c r="BJ893" s="90" t="s">
        <v>22</v>
      </c>
      <c r="BK893" s="157">
        <f>ROUND($I$893*$H$893,2)</f>
        <v>0</v>
      </c>
      <c r="BL893" s="90" t="s">
        <v>295</v>
      </c>
      <c r="BM893" s="90" t="s">
        <v>1113</v>
      </c>
    </row>
    <row r="894" spans="2:65" s="6" customFormat="1" ht="15.75" customHeight="1">
      <c r="B894" s="24"/>
      <c r="C894" s="149" t="s">
        <v>1114</v>
      </c>
      <c r="D894" s="149" t="s">
        <v>147</v>
      </c>
      <c r="E894" s="147" t="s">
        <v>1115</v>
      </c>
      <c r="F894" s="148" t="s">
        <v>1116</v>
      </c>
      <c r="G894" s="149" t="s">
        <v>150</v>
      </c>
      <c r="H894" s="150">
        <v>3</v>
      </c>
      <c r="I894" s="151"/>
      <c r="J894" s="152">
        <f>ROUND($I$894*$H$894,2)</f>
        <v>0</v>
      </c>
      <c r="K894" s="148"/>
      <c r="L894" s="44"/>
      <c r="M894" s="153"/>
      <c r="N894" s="154" t="s">
        <v>49</v>
      </c>
      <c r="O894" s="25"/>
      <c r="P894" s="155">
        <f>$O$894*$H$894</f>
        <v>0</v>
      </c>
      <c r="Q894" s="155">
        <v>0</v>
      </c>
      <c r="R894" s="155">
        <f>$Q$894*$H$894</f>
        <v>0</v>
      </c>
      <c r="S894" s="155">
        <v>0</v>
      </c>
      <c r="T894" s="156">
        <f>$S$894*$H$894</f>
        <v>0</v>
      </c>
      <c r="AR894" s="90" t="s">
        <v>295</v>
      </c>
      <c r="AT894" s="90" t="s">
        <v>147</v>
      </c>
      <c r="AU894" s="90" t="s">
        <v>86</v>
      </c>
      <c r="AY894" s="90" t="s">
        <v>144</v>
      </c>
      <c r="BE894" s="157">
        <f>IF($N$894="základní",$J$894,0)</f>
        <v>0</v>
      </c>
      <c r="BF894" s="157">
        <f>IF($N$894="snížená",$J$894,0)</f>
        <v>0</v>
      </c>
      <c r="BG894" s="157">
        <f>IF($N$894="zákl. přenesená",$J$894,0)</f>
        <v>0</v>
      </c>
      <c r="BH894" s="157">
        <f>IF($N$894="sníž. přenesená",$J$894,0)</f>
        <v>0</v>
      </c>
      <c r="BI894" s="157">
        <f>IF($N$894="nulová",$J$894,0)</f>
        <v>0</v>
      </c>
      <c r="BJ894" s="90" t="s">
        <v>22</v>
      </c>
      <c r="BK894" s="157">
        <f>ROUND($I$894*$H$894,2)</f>
        <v>0</v>
      </c>
      <c r="BL894" s="90" t="s">
        <v>295</v>
      </c>
      <c r="BM894" s="90" t="s">
        <v>1117</v>
      </c>
    </row>
    <row r="895" spans="2:65" s="6" customFormat="1" ht="15.75" customHeight="1">
      <c r="B895" s="24"/>
      <c r="C895" s="149" t="s">
        <v>1118</v>
      </c>
      <c r="D895" s="149" t="s">
        <v>147</v>
      </c>
      <c r="E895" s="147" t="s">
        <v>1119</v>
      </c>
      <c r="F895" s="148" t="s">
        <v>1120</v>
      </c>
      <c r="G895" s="149" t="s">
        <v>969</v>
      </c>
      <c r="H895" s="187"/>
      <c r="I895" s="151"/>
      <c r="J895" s="152">
        <f>ROUND($I$895*$H$895,2)</f>
        <v>0</v>
      </c>
      <c r="K895" s="148" t="s">
        <v>151</v>
      </c>
      <c r="L895" s="44"/>
      <c r="M895" s="153"/>
      <c r="N895" s="154" t="s">
        <v>49</v>
      </c>
      <c r="O895" s="25"/>
      <c r="P895" s="155">
        <f>$O$895*$H$895</f>
        <v>0</v>
      </c>
      <c r="Q895" s="155">
        <v>0</v>
      </c>
      <c r="R895" s="155">
        <f>$Q$895*$H$895</f>
        <v>0</v>
      </c>
      <c r="S895" s="155">
        <v>0</v>
      </c>
      <c r="T895" s="156">
        <f>$S$895*$H$895</f>
        <v>0</v>
      </c>
      <c r="AR895" s="90" t="s">
        <v>295</v>
      </c>
      <c r="AT895" s="90" t="s">
        <v>147</v>
      </c>
      <c r="AU895" s="90" t="s">
        <v>86</v>
      </c>
      <c r="AY895" s="90" t="s">
        <v>144</v>
      </c>
      <c r="BE895" s="157">
        <f>IF($N$895="základní",$J$895,0)</f>
        <v>0</v>
      </c>
      <c r="BF895" s="157">
        <f>IF($N$895="snížená",$J$895,0)</f>
        <v>0</v>
      </c>
      <c r="BG895" s="157">
        <f>IF($N$895="zákl. přenesená",$J$895,0)</f>
        <v>0</v>
      </c>
      <c r="BH895" s="157">
        <f>IF($N$895="sníž. přenesená",$J$895,0)</f>
        <v>0</v>
      </c>
      <c r="BI895" s="157">
        <f>IF($N$895="nulová",$J$895,0)</f>
        <v>0</v>
      </c>
      <c r="BJ895" s="90" t="s">
        <v>22</v>
      </c>
      <c r="BK895" s="157">
        <f>ROUND($I$895*$H$895,2)</f>
        <v>0</v>
      </c>
      <c r="BL895" s="90" t="s">
        <v>295</v>
      </c>
      <c r="BM895" s="90" t="s">
        <v>1121</v>
      </c>
    </row>
    <row r="896" spans="2:63" s="133" customFormat="1" ht="30.75" customHeight="1">
      <c r="B896" s="134"/>
      <c r="C896" s="135"/>
      <c r="D896" s="135" t="s">
        <v>77</v>
      </c>
      <c r="E896" s="144" t="s">
        <v>1122</v>
      </c>
      <c r="F896" s="144" t="s">
        <v>1123</v>
      </c>
      <c r="G896" s="135"/>
      <c r="H896" s="135"/>
      <c r="J896" s="145">
        <f>$BK$896</f>
        <v>0</v>
      </c>
      <c r="K896" s="135"/>
      <c r="L896" s="138"/>
      <c r="M896" s="139"/>
      <c r="N896" s="135"/>
      <c r="O896" s="135"/>
      <c r="P896" s="140">
        <f>SUM($P$897:$P$899)</f>
        <v>0</v>
      </c>
      <c r="Q896" s="135"/>
      <c r="R896" s="140">
        <f>SUM($R$897:$R$899)</f>
        <v>0</v>
      </c>
      <c r="S896" s="135"/>
      <c r="T896" s="141">
        <f>SUM($T$897:$T$899)</f>
        <v>0</v>
      </c>
      <c r="AR896" s="142" t="s">
        <v>86</v>
      </c>
      <c r="AT896" s="142" t="s">
        <v>77</v>
      </c>
      <c r="AU896" s="142" t="s">
        <v>22</v>
      </c>
      <c r="AY896" s="142" t="s">
        <v>144</v>
      </c>
      <c r="BK896" s="143">
        <f>SUM($BK$897:$BK$899)</f>
        <v>0</v>
      </c>
    </row>
    <row r="897" spans="2:65" s="6" customFormat="1" ht="27" customHeight="1">
      <c r="B897" s="24"/>
      <c r="C897" s="149" t="s">
        <v>1124</v>
      </c>
      <c r="D897" s="149" t="s">
        <v>147</v>
      </c>
      <c r="E897" s="147" t="s">
        <v>1125</v>
      </c>
      <c r="F897" s="148" t="s">
        <v>1126</v>
      </c>
      <c r="G897" s="149" t="s">
        <v>551</v>
      </c>
      <c r="H897" s="150">
        <v>1</v>
      </c>
      <c r="I897" s="151"/>
      <c r="J897" s="152">
        <f>ROUND($I$897*$H$897,2)</f>
        <v>0</v>
      </c>
      <c r="K897" s="148"/>
      <c r="L897" s="44"/>
      <c r="M897" s="153"/>
      <c r="N897" s="154" t="s">
        <v>49</v>
      </c>
      <c r="O897" s="25"/>
      <c r="P897" s="155">
        <f>$O$897*$H$897</f>
        <v>0</v>
      </c>
      <c r="Q897" s="155">
        <v>0</v>
      </c>
      <c r="R897" s="155">
        <f>$Q$897*$H$897</f>
        <v>0</v>
      </c>
      <c r="S897" s="155">
        <v>0</v>
      </c>
      <c r="T897" s="156">
        <f>$S$897*$H$897</f>
        <v>0</v>
      </c>
      <c r="AR897" s="90" t="s">
        <v>295</v>
      </c>
      <c r="AT897" s="90" t="s">
        <v>147</v>
      </c>
      <c r="AU897" s="90" t="s">
        <v>86</v>
      </c>
      <c r="AY897" s="90" t="s">
        <v>144</v>
      </c>
      <c r="BE897" s="157">
        <f>IF($N$897="základní",$J$897,0)</f>
        <v>0</v>
      </c>
      <c r="BF897" s="157">
        <f>IF($N$897="snížená",$J$897,0)</f>
        <v>0</v>
      </c>
      <c r="BG897" s="157">
        <f>IF($N$897="zákl. přenesená",$J$897,0)</f>
        <v>0</v>
      </c>
      <c r="BH897" s="157">
        <f>IF($N$897="sníž. přenesená",$J$897,0)</f>
        <v>0</v>
      </c>
      <c r="BI897" s="157">
        <f>IF($N$897="nulová",$J$897,0)</f>
        <v>0</v>
      </c>
      <c r="BJ897" s="90" t="s">
        <v>22</v>
      </c>
      <c r="BK897" s="157">
        <f>ROUND($I$897*$H$897,2)</f>
        <v>0</v>
      </c>
      <c r="BL897" s="90" t="s">
        <v>295</v>
      </c>
      <c r="BM897" s="90" t="s">
        <v>1127</v>
      </c>
    </row>
    <row r="898" spans="2:65" s="6" customFormat="1" ht="15.75" customHeight="1">
      <c r="B898" s="24"/>
      <c r="C898" s="149" t="s">
        <v>1128</v>
      </c>
      <c r="D898" s="149" t="s">
        <v>147</v>
      </c>
      <c r="E898" s="147" t="s">
        <v>1129</v>
      </c>
      <c r="F898" s="148" t="s">
        <v>1130</v>
      </c>
      <c r="G898" s="149" t="s">
        <v>969</v>
      </c>
      <c r="H898" s="187"/>
      <c r="I898" s="151"/>
      <c r="J898" s="152">
        <f>ROUND($I$898*$H$898,2)</f>
        <v>0</v>
      </c>
      <c r="K898" s="148" t="s">
        <v>151</v>
      </c>
      <c r="L898" s="44"/>
      <c r="M898" s="153"/>
      <c r="N898" s="154" t="s">
        <v>49</v>
      </c>
      <c r="O898" s="25"/>
      <c r="P898" s="155">
        <f>$O$898*$H$898</f>
        <v>0</v>
      </c>
      <c r="Q898" s="155">
        <v>0</v>
      </c>
      <c r="R898" s="155">
        <f>$Q$898*$H$898</f>
        <v>0</v>
      </c>
      <c r="S898" s="155">
        <v>0</v>
      </c>
      <c r="T898" s="156">
        <f>$S$898*$H$898</f>
        <v>0</v>
      </c>
      <c r="AR898" s="90" t="s">
        <v>295</v>
      </c>
      <c r="AT898" s="90" t="s">
        <v>147</v>
      </c>
      <c r="AU898" s="90" t="s">
        <v>86</v>
      </c>
      <c r="AY898" s="90" t="s">
        <v>144</v>
      </c>
      <c r="BE898" s="157">
        <f>IF($N$898="základní",$J$898,0)</f>
        <v>0</v>
      </c>
      <c r="BF898" s="157">
        <f>IF($N$898="snížená",$J$898,0)</f>
        <v>0</v>
      </c>
      <c r="BG898" s="157">
        <f>IF($N$898="zákl. přenesená",$J$898,0)</f>
        <v>0</v>
      </c>
      <c r="BH898" s="157">
        <f>IF($N$898="sníž. přenesená",$J$898,0)</f>
        <v>0</v>
      </c>
      <c r="BI898" s="157">
        <f>IF($N$898="nulová",$J$898,0)</f>
        <v>0</v>
      </c>
      <c r="BJ898" s="90" t="s">
        <v>22</v>
      </c>
      <c r="BK898" s="157">
        <f>ROUND($I$898*$H$898,2)</f>
        <v>0</v>
      </c>
      <c r="BL898" s="90" t="s">
        <v>295</v>
      </c>
      <c r="BM898" s="90" t="s">
        <v>1131</v>
      </c>
    </row>
    <row r="899" spans="2:47" s="6" customFormat="1" ht="27" customHeight="1">
      <c r="B899" s="24"/>
      <c r="C899" s="25"/>
      <c r="D899" s="158" t="s">
        <v>154</v>
      </c>
      <c r="E899" s="25"/>
      <c r="F899" s="159" t="s">
        <v>1132</v>
      </c>
      <c r="G899" s="25"/>
      <c r="H899" s="25"/>
      <c r="J899" s="25"/>
      <c r="K899" s="25"/>
      <c r="L899" s="44"/>
      <c r="M899" s="57"/>
      <c r="N899" s="25"/>
      <c r="O899" s="25"/>
      <c r="P899" s="25"/>
      <c r="Q899" s="25"/>
      <c r="R899" s="25"/>
      <c r="S899" s="25"/>
      <c r="T899" s="58"/>
      <c r="AT899" s="6" t="s">
        <v>154</v>
      </c>
      <c r="AU899" s="6" t="s">
        <v>86</v>
      </c>
    </row>
    <row r="900" spans="2:63" s="133" customFormat="1" ht="30.75" customHeight="1">
      <c r="B900" s="134"/>
      <c r="C900" s="135"/>
      <c r="D900" s="135" t="s">
        <v>77</v>
      </c>
      <c r="E900" s="144" t="s">
        <v>1133</v>
      </c>
      <c r="F900" s="144" t="s">
        <v>1134</v>
      </c>
      <c r="G900" s="135"/>
      <c r="H900" s="135"/>
      <c r="J900" s="145">
        <f>$BK$900</f>
        <v>0</v>
      </c>
      <c r="K900" s="135"/>
      <c r="L900" s="138"/>
      <c r="M900" s="139"/>
      <c r="N900" s="135"/>
      <c r="O900" s="135"/>
      <c r="P900" s="140">
        <f>SUM($P$901:$P$1040)</f>
        <v>0</v>
      </c>
      <c r="Q900" s="135"/>
      <c r="R900" s="140">
        <f>SUM($R$901:$R$1040)</f>
        <v>2.6070100000000003</v>
      </c>
      <c r="S900" s="135"/>
      <c r="T900" s="141">
        <f>SUM($T$901:$T$1040)</f>
        <v>0</v>
      </c>
      <c r="AR900" s="142" t="s">
        <v>86</v>
      </c>
      <c r="AT900" s="142" t="s">
        <v>77</v>
      </c>
      <c r="AU900" s="142" t="s">
        <v>22</v>
      </c>
      <c r="AY900" s="142" t="s">
        <v>144</v>
      </c>
      <c r="BK900" s="143">
        <f>SUM($BK$901:$BK$1040)</f>
        <v>0</v>
      </c>
    </row>
    <row r="901" spans="2:65" s="6" customFormat="1" ht="15.75" customHeight="1">
      <c r="B901" s="24"/>
      <c r="C901" s="146" t="s">
        <v>1135</v>
      </c>
      <c r="D901" s="146" t="s">
        <v>147</v>
      </c>
      <c r="E901" s="147" t="s">
        <v>1136</v>
      </c>
      <c r="F901" s="148" t="s">
        <v>1137</v>
      </c>
      <c r="G901" s="149" t="s">
        <v>150</v>
      </c>
      <c r="H901" s="150">
        <v>29</v>
      </c>
      <c r="I901" s="151"/>
      <c r="J901" s="152">
        <f>ROUND($I$901*$H$901,2)</f>
        <v>0</v>
      </c>
      <c r="K901" s="148" t="s">
        <v>151</v>
      </c>
      <c r="L901" s="44"/>
      <c r="M901" s="153"/>
      <c r="N901" s="154" t="s">
        <v>49</v>
      </c>
      <c r="O901" s="25"/>
      <c r="P901" s="155">
        <f>$O$901*$H$901</f>
        <v>0</v>
      </c>
      <c r="Q901" s="155">
        <v>0</v>
      </c>
      <c r="R901" s="155">
        <f>$Q$901*$H$901</f>
        <v>0</v>
      </c>
      <c r="S901" s="155">
        <v>0</v>
      </c>
      <c r="T901" s="156">
        <f>$S$901*$H$901</f>
        <v>0</v>
      </c>
      <c r="AR901" s="90" t="s">
        <v>295</v>
      </c>
      <c r="AT901" s="90" t="s">
        <v>147</v>
      </c>
      <c r="AU901" s="90" t="s">
        <v>86</v>
      </c>
      <c r="AY901" s="6" t="s">
        <v>144</v>
      </c>
      <c r="BE901" s="157">
        <f>IF($N$901="základní",$J$901,0)</f>
        <v>0</v>
      </c>
      <c r="BF901" s="157">
        <f>IF($N$901="snížená",$J$901,0)</f>
        <v>0</v>
      </c>
      <c r="BG901" s="157">
        <f>IF($N$901="zákl. přenesená",$J$901,0)</f>
        <v>0</v>
      </c>
      <c r="BH901" s="157">
        <f>IF($N$901="sníž. přenesená",$J$901,0)</f>
        <v>0</v>
      </c>
      <c r="BI901" s="157">
        <f>IF($N$901="nulová",$J$901,0)</f>
        <v>0</v>
      </c>
      <c r="BJ901" s="90" t="s">
        <v>22</v>
      </c>
      <c r="BK901" s="157">
        <f>ROUND($I$901*$H$901,2)</f>
        <v>0</v>
      </c>
      <c r="BL901" s="90" t="s">
        <v>295</v>
      </c>
      <c r="BM901" s="90" t="s">
        <v>1138</v>
      </c>
    </row>
    <row r="902" spans="2:47" s="6" customFormat="1" ht="27" customHeight="1">
      <c r="B902" s="24"/>
      <c r="C902" s="25"/>
      <c r="D902" s="158" t="s">
        <v>154</v>
      </c>
      <c r="E902" s="25"/>
      <c r="F902" s="159" t="s">
        <v>1139</v>
      </c>
      <c r="G902" s="25"/>
      <c r="H902" s="25"/>
      <c r="J902" s="25"/>
      <c r="K902" s="25"/>
      <c r="L902" s="44"/>
      <c r="M902" s="57"/>
      <c r="N902" s="25"/>
      <c r="O902" s="25"/>
      <c r="P902" s="25"/>
      <c r="Q902" s="25"/>
      <c r="R902" s="25"/>
      <c r="S902" s="25"/>
      <c r="T902" s="58"/>
      <c r="AT902" s="6" t="s">
        <v>154</v>
      </c>
      <c r="AU902" s="6" t="s">
        <v>86</v>
      </c>
    </row>
    <row r="903" spans="2:51" s="6" customFormat="1" ht="15.75" customHeight="1">
      <c r="B903" s="169"/>
      <c r="C903" s="170"/>
      <c r="D903" s="162" t="s">
        <v>156</v>
      </c>
      <c r="E903" s="170"/>
      <c r="F903" s="171" t="s">
        <v>1140</v>
      </c>
      <c r="G903" s="170"/>
      <c r="H903" s="170"/>
      <c r="J903" s="170"/>
      <c r="K903" s="170"/>
      <c r="L903" s="172"/>
      <c r="M903" s="173"/>
      <c r="N903" s="170"/>
      <c r="O903" s="170"/>
      <c r="P903" s="170"/>
      <c r="Q903" s="170"/>
      <c r="R903" s="170"/>
      <c r="S903" s="170"/>
      <c r="T903" s="174"/>
      <c r="AT903" s="175" t="s">
        <v>156</v>
      </c>
      <c r="AU903" s="175" t="s">
        <v>86</v>
      </c>
      <c r="AV903" s="175" t="s">
        <v>22</v>
      </c>
      <c r="AW903" s="175" t="s">
        <v>100</v>
      </c>
      <c r="AX903" s="175" t="s">
        <v>78</v>
      </c>
      <c r="AY903" s="175" t="s">
        <v>144</v>
      </c>
    </row>
    <row r="904" spans="2:51" s="6" customFormat="1" ht="15.75" customHeight="1">
      <c r="B904" s="160"/>
      <c r="C904" s="161"/>
      <c r="D904" s="162" t="s">
        <v>156</v>
      </c>
      <c r="E904" s="161"/>
      <c r="F904" s="163" t="s">
        <v>1141</v>
      </c>
      <c r="G904" s="161"/>
      <c r="H904" s="164">
        <v>15</v>
      </c>
      <c r="J904" s="161"/>
      <c r="K904" s="161"/>
      <c r="L904" s="165"/>
      <c r="M904" s="166"/>
      <c r="N904" s="161"/>
      <c r="O904" s="161"/>
      <c r="P904" s="161"/>
      <c r="Q904" s="161"/>
      <c r="R904" s="161"/>
      <c r="S904" s="161"/>
      <c r="T904" s="167"/>
      <c r="AT904" s="168" t="s">
        <v>156</v>
      </c>
      <c r="AU904" s="168" t="s">
        <v>86</v>
      </c>
      <c r="AV904" s="168" t="s">
        <v>86</v>
      </c>
      <c r="AW904" s="168" t="s">
        <v>100</v>
      </c>
      <c r="AX904" s="168" t="s">
        <v>78</v>
      </c>
      <c r="AY904" s="168" t="s">
        <v>144</v>
      </c>
    </row>
    <row r="905" spans="2:51" s="6" customFormat="1" ht="15.75" customHeight="1">
      <c r="B905" s="169"/>
      <c r="C905" s="170"/>
      <c r="D905" s="162" t="s">
        <v>156</v>
      </c>
      <c r="E905" s="170"/>
      <c r="F905" s="171" t="s">
        <v>1142</v>
      </c>
      <c r="G905" s="170"/>
      <c r="H905" s="170"/>
      <c r="J905" s="170"/>
      <c r="K905" s="170"/>
      <c r="L905" s="172"/>
      <c r="M905" s="173"/>
      <c r="N905" s="170"/>
      <c r="O905" s="170"/>
      <c r="P905" s="170"/>
      <c r="Q905" s="170"/>
      <c r="R905" s="170"/>
      <c r="S905" s="170"/>
      <c r="T905" s="174"/>
      <c r="AT905" s="175" t="s">
        <v>156</v>
      </c>
      <c r="AU905" s="175" t="s">
        <v>86</v>
      </c>
      <c r="AV905" s="175" t="s">
        <v>22</v>
      </c>
      <c r="AW905" s="175" t="s">
        <v>100</v>
      </c>
      <c r="AX905" s="175" t="s">
        <v>78</v>
      </c>
      <c r="AY905" s="175" t="s">
        <v>144</v>
      </c>
    </row>
    <row r="906" spans="2:51" s="6" customFormat="1" ht="15.75" customHeight="1">
      <c r="B906" s="160"/>
      <c r="C906" s="161"/>
      <c r="D906" s="162" t="s">
        <v>156</v>
      </c>
      <c r="E906" s="161"/>
      <c r="F906" s="163" t="s">
        <v>194</v>
      </c>
      <c r="G906" s="161"/>
      <c r="H906" s="164">
        <v>6</v>
      </c>
      <c r="J906" s="161"/>
      <c r="K906" s="161"/>
      <c r="L906" s="165"/>
      <c r="M906" s="166"/>
      <c r="N906" s="161"/>
      <c r="O906" s="161"/>
      <c r="P906" s="161"/>
      <c r="Q906" s="161"/>
      <c r="R906" s="161"/>
      <c r="S906" s="161"/>
      <c r="T906" s="167"/>
      <c r="AT906" s="168" t="s">
        <v>156</v>
      </c>
      <c r="AU906" s="168" t="s">
        <v>86</v>
      </c>
      <c r="AV906" s="168" t="s">
        <v>86</v>
      </c>
      <c r="AW906" s="168" t="s">
        <v>100</v>
      </c>
      <c r="AX906" s="168" t="s">
        <v>78</v>
      </c>
      <c r="AY906" s="168" t="s">
        <v>144</v>
      </c>
    </row>
    <row r="907" spans="2:51" s="6" customFormat="1" ht="15.75" customHeight="1">
      <c r="B907" s="169"/>
      <c r="C907" s="170"/>
      <c r="D907" s="162" t="s">
        <v>156</v>
      </c>
      <c r="E907" s="170"/>
      <c r="F907" s="171" t="s">
        <v>1143</v>
      </c>
      <c r="G907" s="170"/>
      <c r="H907" s="170"/>
      <c r="J907" s="170"/>
      <c r="K907" s="170"/>
      <c r="L907" s="172"/>
      <c r="M907" s="173"/>
      <c r="N907" s="170"/>
      <c r="O907" s="170"/>
      <c r="P907" s="170"/>
      <c r="Q907" s="170"/>
      <c r="R907" s="170"/>
      <c r="S907" s="170"/>
      <c r="T907" s="174"/>
      <c r="AT907" s="175" t="s">
        <v>156</v>
      </c>
      <c r="AU907" s="175" t="s">
        <v>86</v>
      </c>
      <c r="AV907" s="175" t="s">
        <v>22</v>
      </c>
      <c r="AW907" s="175" t="s">
        <v>100</v>
      </c>
      <c r="AX907" s="175" t="s">
        <v>78</v>
      </c>
      <c r="AY907" s="175" t="s">
        <v>144</v>
      </c>
    </row>
    <row r="908" spans="2:51" s="6" customFormat="1" ht="15.75" customHeight="1">
      <c r="B908" s="160"/>
      <c r="C908" s="161"/>
      <c r="D908" s="162" t="s">
        <v>156</v>
      </c>
      <c r="E908" s="161"/>
      <c r="F908" s="163" t="s">
        <v>225</v>
      </c>
      <c r="G908" s="161"/>
      <c r="H908" s="164">
        <v>8</v>
      </c>
      <c r="J908" s="161"/>
      <c r="K908" s="161"/>
      <c r="L908" s="165"/>
      <c r="M908" s="166"/>
      <c r="N908" s="161"/>
      <c r="O908" s="161"/>
      <c r="P908" s="161"/>
      <c r="Q908" s="161"/>
      <c r="R908" s="161"/>
      <c r="S908" s="161"/>
      <c r="T908" s="167"/>
      <c r="AT908" s="168" t="s">
        <v>156</v>
      </c>
      <c r="AU908" s="168" t="s">
        <v>86</v>
      </c>
      <c r="AV908" s="168" t="s">
        <v>86</v>
      </c>
      <c r="AW908" s="168" t="s">
        <v>100</v>
      </c>
      <c r="AX908" s="168" t="s">
        <v>78</v>
      </c>
      <c r="AY908" s="168" t="s">
        <v>144</v>
      </c>
    </row>
    <row r="909" spans="2:65" s="6" customFormat="1" ht="15.75" customHeight="1">
      <c r="B909" s="24"/>
      <c r="C909" s="176" t="s">
        <v>1144</v>
      </c>
      <c r="D909" s="176" t="s">
        <v>326</v>
      </c>
      <c r="E909" s="177" t="s">
        <v>1145</v>
      </c>
      <c r="F909" s="178" t="s">
        <v>1146</v>
      </c>
      <c r="G909" s="179" t="s">
        <v>150</v>
      </c>
      <c r="H909" s="180">
        <v>15</v>
      </c>
      <c r="I909" s="181"/>
      <c r="J909" s="182">
        <f>ROUND($I$909*$H$909,2)</f>
        <v>0</v>
      </c>
      <c r="K909" s="178"/>
      <c r="L909" s="183"/>
      <c r="M909" s="184"/>
      <c r="N909" s="185" t="s">
        <v>49</v>
      </c>
      <c r="O909" s="25"/>
      <c r="P909" s="155">
        <f>$O$909*$H$909</f>
        <v>0</v>
      </c>
      <c r="Q909" s="155">
        <v>0.014</v>
      </c>
      <c r="R909" s="155">
        <f>$Q$909*$H$909</f>
        <v>0.21</v>
      </c>
      <c r="S909" s="155">
        <v>0</v>
      </c>
      <c r="T909" s="156">
        <f>$S$909*$H$909</f>
        <v>0</v>
      </c>
      <c r="AR909" s="90" t="s">
        <v>559</v>
      </c>
      <c r="AT909" s="90" t="s">
        <v>326</v>
      </c>
      <c r="AU909" s="90" t="s">
        <v>86</v>
      </c>
      <c r="AY909" s="6" t="s">
        <v>144</v>
      </c>
      <c r="BE909" s="157">
        <f>IF($N$909="základní",$J$909,0)</f>
        <v>0</v>
      </c>
      <c r="BF909" s="157">
        <f>IF($N$909="snížená",$J$909,0)</f>
        <v>0</v>
      </c>
      <c r="BG909" s="157">
        <f>IF($N$909="zákl. přenesená",$J$909,0)</f>
        <v>0</v>
      </c>
      <c r="BH909" s="157">
        <f>IF($N$909="sníž. přenesená",$J$909,0)</f>
        <v>0</v>
      </c>
      <c r="BI909" s="157">
        <f>IF($N$909="nulová",$J$909,0)</f>
        <v>0</v>
      </c>
      <c r="BJ909" s="90" t="s">
        <v>22</v>
      </c>
      <c r="BK909" s="157">
        <f>ROUND($I$909*$H$909,2)</f>
        <v>0</v>
      </c>
      <c r="BL909" s="90" t="s">
        <v>295</v>
      </c>
      <c r="BM909" s="90" t="s">
        <v>1147</v>
      </c>
    </row>
    <row r="910" spans="2:47" s="6" customFormat="1" ht="16.5" customHeight="1">
      <c r="B910" s="24"/>
      <c r="C910" s="25"/>
      <c r="D910" s="158" t="s">
        <v>154</v>
      </c>
      <c r="E910" s="25"/>
      <c r="F910" s="159" t="s">
        <v>1146</v>
      </c>
      <c r="G910" s="25"/>
      <c r="H910" s="25"/>
      <c r="J910" s="25"/>
      <c r="K910" s="25"/>
      <c r="L910" s="44"/>
      <c r="M910" s="57"/>
      <c r="N910" s="25"/>
      <c r="O910" s="25"/>
      <c r="P910" s="25"/>
      <c r="Q910" s="25"/>
      <c r="R910" s="25"/>
      <c r="S910" s="25"/>
      <c r="T910" s="58"/>
      <c r="AT910" s="6" t="s">
        <v>154</v>
      </c>
      <c r="AU910" s="6" t="s">
        <v>86</v>
      </c>
    </row>
    <row r="911" spans="2:51" s="6" customFormat="1" ht="15.75" customHeight="1">
      <c r="B911" s="169"/>
      <c r="C911" s="170"/>
      <c r="D911" s="162" t="s">
        <v>156</v>
      </c>
      <c r="E911" s="170"/>
      <c r="F911" s="171" t="s">
        <v>1140</v>
      </c>
      <c r="G911" s="170"/>
      <c r="H911" s="170"/>
      <c r="J911" s="170"/>
      <c r="K911" s="170"/>
      <c r="L911" s="172"/>
      <c r="M911" s="173"/>
      <c r="N911" s="170"/>
      <c r="O911" s="170"/>
      <c r="P911" s="170"/>
      <c r="Q911" s="170"/>
      <c r="R911" s="170"/>
      <c r="S911" s="170"/>
      <c r="T911" s="174"/>
      <c r="AT911" s="175" t="s">
        <v>156</v>
      </c>
      <c r="AU911" s="175" t="s">
        <v>86</v>
      </c>
      <c r="AV911" s="175" t="s">
        <v>22</v>
      </c>
      <c r="AW911" s="175" t="s">
        <v>100</v>
      </c>
      <c r="AX911" s="175" t="s">
        <v>78</v>
      </c>
      <c r="AY911" s="175" t="s">
        <v>144</v>
      </c>
    </row>
    <row r="912" spans="2:51" s="6" customFormat="1" ht="15.75" customHeight="1">
      <c r="B912" s="160"/>
      <c r="C912" s="161"/>
      <c r="D912" s="162" t="s">
        <v>156</v>
      </c>
      <c r="E912" s="161"/>
      <c r="F912" s="163" t="s">
        <v>1141</v>
      </c>
      <c r="G912" s="161"/>
      <c r="H912" s="164">
        <v>15</v>
      </c>
      <c r="J912" s="161"/>
      <c r="K912" s="161"/>
      <c r="L912" s="165"/>
      <c r="M912" s="166"/>
      <c r="N912" s="161"/>
      <c r="O912" s="161"/>
      <c r="P912" s="161"/>
      <c r="Q912" s="161"/>
      <c r="R912" s="161"/>
      <c r="S912" s="161"/>
      <c r="T912" s="167"/>
      <c r="AT912" s="168" t="s">
        <v>156</v>
      </c>
      <c r="AU912" s="168" t="s">
        <v>86</v>
      </c>
      <c r="AV912" s="168" t="s">
        <v>86</v>
      </c>
      <c r="AW912" s="168" t="s">
        <v>100</v>
      </c>
      <c r="AX912" s="168" t="s">
        <v>78</v>
      </c>
      <c r="AY912" s="168" t="s">
        <v>144</v>
      </c>
    </row>
    <row r="913" spans="2:65" s="6" customFormat="1" ht="15.75" customHeight="1">
      <c r="B913" s="24"/>
      <c r="C913" s="176" t="s">
        <v>1148</v>
      </c>
      <c r="D913" s="176" t="s">
        <v>326</v>
      </c>
      <c r="E913" s="177" t="s">
        <v>1149</v>
      </c>
      <c r="F913" s="178" t="s">
        <v>1150</v>
      </c>
      <c r="G913" s="179" t="s">
        <v>150</v>
      </c>
      <c r="H913" s="180">
        <v>6</v>
      </c>
      <c r="I913" s="181"/>
      <c r="J913" s="182">
        <f>ROUND($I$913*$H$913,2)</f>
        <v>0</v>
      </c>
      <c r="K913" s="178"/>
      <c r="L913" s="183"/>
      <c r="M913" s="184"/>
      <c r="N913" s="185" t="s">
        <v>49</v>
      </c>
      <c r="O913" s="25"/>
      <c r="P913" s="155">
        <f>$O$913*$H$913</f>
        <v>0</v>
      </c>
      <c r="Q913" s="155">
        <v>0.014</v>
      </c>
      <c r="R913" s="155">
        <f>$Q$913*$H$913</f>
        <v>0.084</v>
      </c>
      <c r="S913" s="155">
        <v>0</v>
      </c>
      <c r="T913" s="156">
        <f>$S$913*$H$913</f>
        <v>0</v>
      </c>
      <c r="AR913" s="90" t="s">
        <v>559</v>
      </c>
      <c r="AT913" s="90" t="s">
        <v>326</v>
      </c>
      <c r="AU913" s="90" t="s">
        <v>86</v>
      </c>
      <c r="AY913" s="6" t="s">
        <v>144</v>
      </c>
      <c r="BE913" s="157">
        <f>IF($N$913="základní",$J$913,0)</f>
        <v>0</v>
      </c>
      <c r="BF913" s="157">
        <f>IF($N$913="snížená",$J$913,0)</f>
        <v>0</v>
      </c>
      <c r="BG913" s="157">
        <f>IF($N$913="zákl. přenesená",$J$913,0)</f>
        <v>0</v>
      </c>
      <c r="BH913" s="157">
        <f>IF($N$913="sníž. přenesená",$J$913,0)</f>
        <v>0</v>
      </c>
      <c r="BI913" s="157">
        <f>IF($N$913="nulová",$J$913,0)</f>
        <v>0</v>
      </c>
      <c r="BJ913" s="90" t="s">
        <v>22</v>
      </c>
      <c r="BK913" s="157">
        <f>ROUND($I$913*$H$913,2)</f>
        <v>0</v>
      </c>
      <c r="BL913" s="90" t="s">
        <v>295</v>
      </c>
      <c r="BM913" s="90" t="s">
        <v>1151</v>
      </c>
    </row>
    <row r="914" spans="2:51" s="6" customFormat="1" ht="15.75" customHeight="1">
      <c r="B914" s="169"/>
      <c r="C914" s="170"/>
      <c r="D914" s="158" t="s">
        <v>156</v>
      </c>
      <c r="E914" s="171"/>
      <c r="F914" s="171" t="s">
        <v>1142</v>
      </c>
      <c r="G914" s="170"/>
      <c r="H914" s="170"/>
      <c r="J914" s="170"/>
      <c r="K914" s="170"/>
      <c r="L914" s="172"/>
      <c r="M914" s="173"/>
      <c r="N914" s="170"/>
      <c r="O914" s="170"/>
      <c r="P914" s="170"/>
      <c r="Q914" s="170"/>
      <c r="R914" s="170"/>
      <c r="S914" s="170"/>
      <c r="T914" s="174"/>
      <c r="AT914" s="175" t="s">
        <v>156</v>
      </c>
      <c r="AU914" s="175" t="s">
        <v>86</v>
      </c>
      <c r="AV914" s="175" t="s">
        <v>22</v>
      </c>
      <c r="AW914" s="175" t="s">
        <v>100</v>
      </c>
      <c r="AX914" s="175" t="s">
        <v>78</v>
      </c>
      <c r="AY914" s="175" t="s">
        <v>144</v>
      </c>
    </row>
    <row r="915" spans="2:51" s="6" customFormat="1" ht="15.75" customHeight="1">
      <c r="B915" s="160"/>
      <c r="C915" s="161"/>
      <c r="D915" s="162" t="s">
        <v>156</v>
      </c>
      <c r="E915" s="161"/>
      <c r="F915" s="163" t="s">
        <v>194</v>
      </c>
      <c r="G915" s="161"/>
      <c r="H915" s="164">
        <v>6</v>
      </c>
      <c r="J915" s="161"/>
      <c r="K915" s="161"/>
      <c r="L915" s="165"/>
      <c r="M915" s="166"/>
      <c r="N915" s="161"/>
      <c r="O915" s="161"/>
      <c r="P915" s="161"/>
      <c r="Q915" s="161"/>
      <c r="R915" s="161"/>
      <c r="S915" s="161"/>
      <c r="T915" s="167"/>
      <c r="AT915" s="168" t="s">
        <v>156</v>
      </c>
      <c r="AU915" s="168" t="s">
        <v>86</v>
      </c>
      <c r="AV915" s="168" t="s">
        <v>86</v>
      </c>
      <c r="AW915" s="168" t="s">
        <v>100</v>
      </c>
      <c r="AX915" s="168" t="s">
        <v>78</v>
      </c>
      <c r="AY915" s="168" t="s">
        <v>144</v>
      </c>
    </row>
    <row r="916" spans="2:65" s="6" customFormat="1" ht="15.75" customHeight="1">
      <c r="B916" s="24"/>
      <c r="C916" s="176" t="s">
        <v>1152</v>
      </c>
      <c r="D916" s="176" t="s">
        <v>326</v>
      </c>
      <c r="E916" s="177" t="s">
        <v>1153</v>
      </c>
      <c r="F916" s="178" t="s">
        <v>1154</v>
      </c>
      <c r="G916" s="179" t="s">
        <v>150</v>
      </c>
      <c r="H916" s="180">
        <v>8</v>
      </c>
      <c r="I916" s="181"/>
      <c r="J916" s="182">
        <f>ROUND($I$916*$H$916,2)</f>
        <v>0</v>
      </c>
      <c r="K916" s="178"/>
      <c r="L916" s="183"/>
      <c r="M916" s="184"/>
      <c r="N916" s="185" t="s">
        <v>49</v>
      </c>
      <c r="O916" s="25"/>
      <c r="P916" s="155">
        <f>$O$916*$H$916</f>
        <v>0</v>
      </c>
      <c r="Q916" s="155">
        <v>0.019</v>
      </c>
      <c r="R916" s="155">
        <f>$Q$916*$H$916</f>
        <v>0.152</v>
      </c>
      <c r="S916" s="155">
        <v>0</v>
      </c>
      <c r="T916" s="156">
        <f>$S$916*$H$916</f>
        <v>0</v>
      </c>
      <c r="AR916" s="90" t="s">
        <v>559</v>
      </c>
      <c r="AT916" s="90" t="s">
        <v>326</v>
      </c>
      <c r="AU916" s="90" t="s">
        <v>86</v>
      </c>
      <c r="AY916" s="6" t="s">
        <v>144</v>
      </c>
      <c r="BE916" s="157">
        <f>IF($N$916="základní",$J$916,0)</f>
        <v>0</v>
      </c>
      <c r="BF916" s="157">
        <f>IF($N$916="snížená",$J$916,0)</f>
        <v>0</v>
      </c>
      <c r="BG916" s="157">
        <f>IF($N$916="zákl. přenesená",$J$916,0)</f>
        <v>0</v>
      </c>
      <c r="BH916" s="157">
        <f>IF($N$916="sníž. přenesená",$J$916,0)</f>
        <v>0</v>
      </c>
      <c r="BI916" s="157">
        <f>IF($N$916="nulová",$J$916,0)</f>
        <v>0</v>
      </c>
      <c r="BJ916" s="90" t="s">
        <v>22</v>
      </c>
      <c r="BK916" s="157">
        <f>ROUND($I$916*$H$916,2)</f>
        <v>0</v>
      </c>
      <c r="BL916" s="90" t="s">
        <v>295</v>
      </c>
      <c r="BM916" s="90" t="s">
        <v>1155</v>
      </c>
    </row>
    <row r="917" spans="2:47" s="6" customFormat="1" ht="16.5" customHeight="1">
      <c r="B917" s="24"/>
      <c r="C917" s="25"/>
      <c r="D917" s="158" t="s">
        <v>154</v>
      </c>
      <c r="E917" s="25"/>
      <c r="F917" s="159" t="s">
        <v>1154</v>
      </c>
      <c r="G917" s="25"/>
      <c r="H917" s="25"/>
      <c r="J917" s="25"/>
      <c r="K917" s="25"/>
      <c r="L917" s="44"/>
      <c r="M917" s="57"/>
      <c r="N917" s="25"/>
      <c r="O917" s="25"/>
      <c r="P917" s="25"/>
      <c r="Q917" s="25"/>
      <c r="R917" s="25"/>
      <c r="S917" s="25"/>
      <c r="T917" s="58"/>
      <c r="AT917" s="6" t="s">
        <v>154</v>
      </c>
      <c r="AU917" s="6" t="s">
        <v>86</v>
      </c>
    </row>
    <row r="918" spans="2:51" s="6" customFormat="1" ht="15.75" customHeight="1">
      <c r="B918" s="169"/>
      <c r="C918" s="170"/>
      <c r="D918" s="162" t="s">
        <v>156</v>
      </c>
      <c r="E918" s="170"/>
      <c r="F918" s="171" t="s">
        <v>1143</v>
      </c>
      <c r="G918" s="170"/>
      <c r="H918" s="170"/>
      <c r="J918" s="170"/>
      <c r="K918" s="170"/>
      <c r="L918" s="172"/>
      <c r="M918" s="173"/>
      <c r="N918" s="170"/>
      <c r="O918" s="170"/>
      <c r="P918" s="170"/>
      <c r="Q918" s="170"/>
      <c r="R918" s="170"/>
      <c r="S918" s="170"/>
      <c r="T918" s="174"/>
      <c r="AT918" s="175" t="s">
        <v>156</v>
      </c>
      <c r="AU918" s="175" t="s">
        <v>86</v>
      </c>
      <c r="AV918" s="175" t="s">
        <v>22</v>
      </c>
      <c r="AW918" s="175" t="s">
        <v>100</v>
      </c>
      <c r="AX918" s="175" t="s">
        <v>78</v>
      </c>
      <c r="AY918" s="175" t="s">
        <v>144</v>
      </c>
    </row>
    <row r="919" spans="2:51" s="6" customFormat="1" ht="15.75" customHeight="1">
      <c r="B919" s="160"/>
      <c r="C919" s="161"/>
      <c r="D919" s="162" t="s">
        <v>156</v>
      </c>
      <c r="E919" s="161"/>
      <c r="F919" s="163" t="s">
        <v>1156</v>
      </c>
      <c r="G919" s="161"/>
      <c r="H919" s="164">
        <v>8</v>
      </c>
      <c r="J919" s="161"/>
      <c r="K919" s="161"/>
      <c r="L919" s="165"/>
      <c r="M919" s="166"/>
      <c r="N919" s="161"/>
      <c r="O919" s="161"/>
      <c r="P919" s="161"/>
      <c r="Q919" s="161"/>
      <c r="R919" s="161"/>
      <c r="S919" s="161"/>
      <c r="T919" s="167"/>
      <c r="AT919" s="168" t="s">
        <v>156</v>
      </c>
      <c r="AU919" s="168" t="s">
        <v>86</v>
      </c>
      <c r="AV919" s="168" t="s">
        <v>86</v>
      </c>
      <c r="AW919" s="168" t="s">
        <v>100</v>
      </c>
      <c r="AX919" s="168" t="s">
        <v>78</v>
      </c>
      <c r="AY919" s="168" t="s">
        <v>144</v>
      </c>
    </row>
    <row r="920" spans="2:65" s="6" customFormat="1" ht="15.75" customHeight="1">
      <c r="B920" s="24"/>
      <c r="C920" s="146" t="s">
        <v>1157</v>
      </c>
      <c r="D920" s="146" t="s">
        <v>147</v>
      </c>
      <c r="E920" s="147" t="s">
        <v>1158</v>
      </c>
      <c r="F920" s="148" t="s">
        <v>1159</v>
      </c>
      <c r="G920" s="149" t="s">
        <v>150</v>
      </c>
      <c r="H920" s="150">
        <v>42</v>
      </c>
      <c r="I920" s="151"/>
      <c r="J920" s="152">
        <f>ROUND($I$920*$H$920,2)</f>
        <v>0</v>
      </c>
      <c r="K920" s="148" t="s">
        <v>151</v>
      </c>
      <c r="L920" s="44"/>
      <c r="M920" s="153"/>
      <c r="N920" s="154" t="s">
        <v>49</v>
      </c>
      <c r="O920" s="25"/>
      <c r="P920" s="155">
        <f>$O$920*$H$920</f>
        <v>0</v>
      </c>
      <c r="Q920" s="155">
        <v>0</v>
      </c>
      <c r="R920" s="155">
        <f>$Q$920*$H$920</f>
        <v>0</v>
      </c>
      <c r="S920" s="155">
        <v>0</v>
      </c>
      <c r="T920" s="156">
        <f>$S$920*$H$920</f>
        <v>0</v>
      </c>
      <c r="AR920" s="90" t="s">
        <v>295</v>
      </c>
      <c r="AT920" s="90" t="s">
        <v>147</v>
      </c>
      <c r="AU920" s="90" t="s">
        <v>86</v>
      </c>
      <c r="AY920" s="6" t="s">
        <v>144</v>
      </c>
      <c r="BE920" s="157">
        <f>IF($N$920="základní",$J$920,0)</f>
        <v>0</v>
      </c>
      <c r="BF920" s="157">
        <f>IF($N$920="snížená",$J$920,0)</f>
        <v>0</v>
      </c>
      <c r="BG920" s="157">
        <f>IF($N$920="zákl. přenesená",$J$920,0)</f>
        <v>0</v>
      </c>
      <c r="BH920" s="157">
        <f>IF($N$920="sníž. přenesená",$J$920,0)</f>
        <v>0</v>
      </c>
      <c r="BI920" s="157">
        <f>IF($N$920="nulová",$J$920,0)</f>
        <v>0</v>
      </c>
      <c r="BJ920" s="90" t="s">
        <v>22</v>
      </c>
      <c r="BK920" s="157">
        <f>ROUND($I$920*$H$920,2)</f>
        <v>0</v>
      </c>
      <c r="BL920" s="90" t="s">
        <v>295</v>
      </c>
      <c r="BM920" s="90" t="s">
        <v>1160</v>
      </c>
    </row>
    <row r="921" spans="2:51" s="6" customFormat="1" ht="15.75" customHeight="1">
      <c r="B921" s="169"/>
      <c r="C921" s="170"/>
      <c r="D921" s="158" t="s">
        <v>156</v>
      </c>
      <c r="E921" s="171"/>
      <c r="F921" s="171" t="s">
        <v>1161</v>
      </c>
      <c r="G921" s="170"/>
      <c r="H921" s="170"/>
      <c r="J921" s="170"/>
      <c r="K921" s="170"/>
      <c r="L921" s="172"/>
      <c r="M921" s="173"/>
      <c r="N921" s="170"/>
      <c r="O921" s="170"/>
      <c r="P921" s="170"/>
      <c r="Q921" s="170"/>
      <c r="R921" s="170"/>
      <c r="S921" s="170"/>
      <c r="T921" s="174"/>
      <c r="AT921" s="175" t="s">
        <v>156</v>
      </c>
      <c r="AU921" s="175" t="s">
        <v>86</v>
      </c>
      <c r="AV921" s="175" t="s">
        <v>22</v>
      </c>
      <c r="AW921" s="175" t="s">
        <v>100</v>
      </c>
      <c r="AX921" s="175" t="s">
        <v>78</v>
      </c>
      <c r="AY921" s="175" t="s">
        <v>144</v>
      </c>
    </row>
    <row r="922" spans="2:51" s="6" customFormat="1" ht="15.75" customHeight="1">
      <c r="B922" s="160"/>
      <c r="C922" s="161"/>
      <c r="D922" s="162" t="s">
        <v>156</v>
      </c>
      <c r="E922" s="161"/>
      <c r="F922" s="163" t="s">
        <v>22</v>
      </c>
      <c r="G922" s="161"/>
      <c r="H922" s="164">
        <v>1</v>
      </c>
      <c r="J922" s="161"/>
      <c r="K922" s="161"/>
      <c r="L922" s="165"/>
      <c r="M922" s="166"/>
      <c r="N922" s="161"/>
      <c r="O922" s="161"/>
      <c r="P922" s="161"/>
      <c r="Q922" s="161"/>
      <c r="R922" s="161"/>
      <c r="S922" s="161"/>
      <c r="T922" s="167"/>
      <c r="AT922" s="168" t="s">
        <v>156</v>
      </c>
      <c r="AU922" s="168" t="s">
        <v>86</v>
      </c>
      <c r="AV922" s="168" t="s">
        <v>86</v>
      </c>
      <c r="AW922" s="168" t="s">
        <v>100</v>
      </c>
      <c r="AX922" s="168" t="s">
        <v>78</v>
      </c>
      <c r="AY922" s="168" t="s">
        <v>144</v>
      </c>
    </row>
    <row r="923" spans="2:51" s="6" customFormat="1" ht="15.75" customHeight="1">
      <c r="B923" s="169"/>
      <c r="C923" s="170"/>
      <c r="D923" s="162" t="s">
        <v>156</v>
      </c>
      <c r="E923" s="170"/>
      <c r="F923" s="171" t="s">
        <v>1162</v>
      </c>
      <c r="G923" s="170"/>
      <c r="H923" s="170"/>
      <c r="J923" s="170"/>
      <c r="K923" s="170"/>
      <c r="L923" s="172"/>
      <c r="M923" s="173"/>
      <c r="N923" s="170"/>
      <c r="O923" s="170"/>
      <c r="P923" s="170"/>
      <c r="Q923" s="170"/>
      <c r="R923" s="170"/>
      <c r="S923" s="170"/>
      <c r="T923" s="174"/>
      <c r="AT923" s="175" t="s">
        <v>156</v>
      </c>
      <c r="AU923" s="175" t="s">
        <v>86</v>
      </c>
      <c r="AV923" s="175" t="s">
        <v>22</v>
      </c>
      <c r="AW923" s="175" t="s">
        <v>100</v>
      </c>
      <c r="AX923" s="175" t="s">
        <v>78</v>
      </c>
      <c r="AY923" s="175" t="s">
        <v>144</v>
      </c>
    </row>
    <row r="924" spans="2:51" s="6" customFormat="1" ht="15.75" customHeight="1">
      <c r="B924" s="160"/>
      <c r="C924" s="161"/>
      <c r="D924" s="162" t="s">
        <v>156</v>
      </c>
      <c r="E924" s="161"/>
      <c r="F924" s="163" t="s">
        <v>86</v>
      </c>
      <c r="G924" s="161"/>
      <c r="H924" s="164">
        <v>2</v>
      </c>
      <c r="J924" s="161"/>
      <c r="K924" s="161"/>
      <c r="L924" s="165"/>
      <c r="M924" s="166"/>
      <c r="N924" s="161"/>
      <c r="O924" s="161"/>
      <c r="P924" s="161"/>
      <c r="Q924" s="161"/>
      <c r="R924" s="161"/>
      <c r="S924" s="161"/>
      <c r="T924" s="167"/>
      <c r="AT924" s="168" t="s">
        <v>156</v>
      </c>
      <c r="AU924" s="168" t="s">
        <v>86</v>
      </c>
      <c r="AV924" s="168" t="s">
        <v>86</v>
      </c>
      <c r="AW924" s="168" t="s">
        <v>100</v>
      </c>
      <c r="AX924" s="168" t="s">
        <v>78</v>
      </c>
      <c r="AY924" s="168" t="s">
        <v>144</v>
      </c>
    </row>
    <row r="925" spans="2:51" s="6" customFormat="1" ht="15.75" customHeight="1">
      <c r="B925" s="169"/>
      <c r="C925" s="170"/>
      <c r="D925" s="162" t="s">
        <v>156</v>
      </c>
      <c r="E925" s="170"/>
      <c r="F925" s="171" t="s">
        <v>1163</v>
      </c>
      <c r="G925" s="170"/>
      <c r="H925" s="170"/>
      <c r="J925" s="170"/>
      <c r="K925" s="170"/>
      <c r="L925" s="172"/>
      <c r="M925" s="173"/>
      <c r="N925" s="170"/>
      <c r="O925" s="170"/>
      <c r="P925" s="170"/>
      <c r="Q925" s="170"/>
      <c r="R925" s="170"/>
      <c r="S925" s="170"/>
      <c r="T925" s="174"/>
      <c r="AT925" s="175" t="s">
        <v>156</v>
      </c>
      <c r="AU925" s="175" t="s">
        <v>86</v>
      </c>
      <c r="AV925" s="175" t="s">
        <v>22</v>
      </c>
      <c r="AW925" s="175" t="s">
        <v>100</v>
      </c>
      <c r="AX925" s="175" t="s">
        <v>78</v>
      </c>
      <c r="AY925" s="175" t="s">
        <v>144</v>
      </c>
    </row>
    <row r="926" spans="2:51" s="6" customFormat="1" ht="15.75" customHeight="1">
      <c r="B926" s="160"/>
      <c r="C926" s="161"/>
      <c r="D926" s="162" t="s">
        <v>156</v>
      </c>
      <c r="E926" s="161"/>
      <c r="F926" s="163" t="s">
        <v>1164</v>
      </c>
      <c r="G926" s="161"/>
      <c r="H926" s="164">
        <v>5</v>
      </c>
      <c r="J926" s="161"/>
      <c r="K926" s="161"/>
      <c r="L926" s="165"/>
      <c r="M926" s="166"/>
      <c r="N926" s="161"/>
      <c r="O926" s="161"/>
      <c r="P926" s="161"/>
      <c r="Q926" s="161"/>
      <c r="R926" s="161"/>
      <c r="S926" s="161"/>
      <c r="T926" s="167"/>
      <c r="AT926" s="168" t="s">
        <v>156</v>
      </c>
      <c r="AU926" s="168" t="s">
        <v>86</v>
      </c>
      <c r="AV926" s="168" t="s">
        <v>86</v>
      </c>
      <c r="AW926" s="168" t="s">
        <v>100</v>
      </c>
      <c r="AX926" s="168" t="s">
        <v>78</v>
      </c>
      <c r="AY926" s="168" t="s">
        <v>144</v>
      </c>
    </row>
    <row r="927" spans="2:51" s="6" customFormat="1" ht="15.75" customHeight="1">
      <c r="B927" s="169"/>
      <c r="C927" s="170"/>
      <c r="D927" s="162" t="s">
        <v>156</v>
      </c>
      <c r="E927" s="170"/>
      <c r="F927" s="171" t="s">
        <v>1165</v>
      </c>
      <c r="G927" s="170"/>
      <c r="H927" s="170"/>
      <c r="J927" s="170"/>
      <c r="K927" s="170"/>
      <c r="L927" s="172"/>
      <c r="M927" s="173"/>
      <c r="N927" s="170"/>
      <c r="O927" s="170"/>
      <c r="P927" s="170"/>
      <c r="Q927" s="170"/>
      <c r="R927" s="170"/>
      <c r="S927" s="170"/>
      <c r="T927" s="174"/>
      <c r="AT927" s="175" t="s">
        <v>156</v>
      </c>
      <c r="AU927" s="175" t="s">
        <v>86</v>
      </c>
      <c r="AV927" s="175" t="s">
        <v>22</v>
      </c>
      <c r="AW927" s="175" t="s">
        <v>100</v>
      </c>
      <c r="AX927" s="175" t="s">
        <v>78</v>
      </c>
      <c r="AY927" s="175" t="s">
        <v>144</v>
      </c>
    </row>
    <row r="928" spans="2:51" s="6" customFormat="1" ht="15.75" customHeight="1">
      <c r="B928" s="160"/>
      <c r="C928" s="161"/>
      <c r="D928" s="162" t="s">
        <v>156</v>
      </c>
      <c r="E928" s="161"/>
      <c r="F928" s="163" t="s">
        <v>1166</v>
      </c>
      <c r="G928" s="161"/>
      <c r="H928" s="164">
        <v>4</v>
      </c>
      <c r="J928" s="161"/>
      <c r="K928" s="161"/>
      <c r="L928" s="165"/>
      <c r="M928" s="166"/>
      <c r="N928" s="161"/>
      <c r="O928" s="161"/>
      <c r="P928" s="161"/>
      <c r="Q928" s="161"/>
      <c r="R928" s="161"/>
      <c r="S928" s="161"/>
      <c r="T928" s="167"/>
      <c r="AT928" s="168" t="s">
        <v>156</v>
      </c>
      <c r="AU928" s="168" t="s">
        <v>86</v>
      </c>
      <c r="AV928" s="168" t="s">
        <v>86</v>
      </c>
      <c r="AW928" s="168" t="s">
        <v>100</v>
      </c>
      <c r="AX928" s="168" t="s">
        <v>78</v>
      </c>
      <c r="AY928" s="168" t="s">
        <v>144</v>
      </c>
    </row>
    <row r="929" spans="2:51" s="6" customFormat="1" ht="15.75" customHeight="1">
      <c r="B929" s="169"/>
      <c r="C929" s="170"/>
      <c r="D929" s="162" t="s">
        <v>156</v>
      </c>
      <c r="E929" s="170"/>
      <c r="F929" s="171" t="s">
        <v>1167</v>
      </c>
      <c r="G929" s="170"/>
      <c r="H929" s="170"/>
      <c r="J929" s="170"/>
      <c r="K929" s="170"/>
      <c r="L929" s="172"/>
      <c r="M929" s="173"/>
      <c r="N929" s="170"/>
      <c r="O929" s="170"/>
      <c r="P929" s="170"/>
      <c r="Q929" s="170"/>
      <c r="R929" s="170"/>
      <c r="S929" s="170"/>
      <c r="T929" s="174"/>
      <c r="AT929" s="175" t="s">
        <v>156</v>
      </c>
      <c r="AU929" s="175" t="s">
        <v>86</v>
      </c>
      <c r="AV929" s="175" t="s">
        <v>22</v>
      </c>
      <c r="AW929" s="175" t="s">
        <v>100</v>
      </c>
      <c r="AX929" s="175" t="s">
        <v>78</v>
      </c>
      <c r="AY929" s="175" t="s">
        <v>144</v>
      </c>
    </row>
    <row r="930" spans="2:51" s="6" customFormat="1" ht="15.75" customHeight="1">
      <c r="B930" s="160"/>
      <c r="C930" s="161"/>
      <c r="D930" s="162" t="s">
        <v>156</v>
      </c>
      <c r="E930" s="161"/>
      <c r="F930" s="163" t="s">
        <v>1168</v>
      </c>
      <c r="G930" s="161"/>
      <c r="H930" s="164">
        <v>7</v>
      </c>
      <c r="J930" s="161"/>
      <c r="K930" s="161"/>
      <c r="L930" s="165"/>
      <c r="M930" s="166"/>
      <c r="N930" s="161"/>
      <c r="O930" s="161"/>
      <c r="P930" s="161"/>
      <c r="Q930" s="161"/>
      <c r="R930" s="161"/>
      <c r="S930" s="161"/>
      <c r="T930" s="167"/>
      <c r="AT930" s="168" t="s">
        <v>156</v>
      </c>
      <c r="AU930" s="168" t="s">
        <v>86</v>
      </c>
      <c r="AV930" s="168" t="s">
        <v>86</v>
      </c>
      <c r="AW930" s="168" t="s">
        <v>100</v>
      </c>
      <c r="AX930" s="168" t="s">
        <v>78</v>
      </c>
      <c r="AY930" s="168" t="s">
        <v>144</v>
      </c>
    </row>
    <row r="931" spans="2:51" s="6" customFormat="1" ht="15.75" customHeight="1">
      <c r="B931" s="169"/>
      <c r="C931" s="170"/>
      <c r="D931" s="162" t="s">
        <v>156</v>
      </c>
      <c r="E931" s="170"/>
      <c r="F931" s="171" t="s">
        <v>1169</v>
      </c>
      <c r="G931" s="170"/>
      <c r="H931" s="170"/>
      <c r="J931" s="170"/>
      <c r="K931" s="170"/>
      <c r="L931" s="172"/>
      <c r="M931" s="173"/>
      <c r="N931" s="170"/>
      <c r="O931" s="170"/>
      <c r="P931" s="170"/>
      <c r="Q931" s="170"/>
      <c r="R931" s="170"/>
      <c r="S931" s="170"/>
      <c r="T931" s="174"/>
      <c r="AT931" s="175" t="s">
        <v>156</v>
      </c>
      <c r="AU931" s="175" t="s">
        <v>86</v>
      </c>
      <c r="AV931" s="175" t="s">
        <v>22</v>
      </c>
      <c r="AW931" s="175" t="s">
        <v>100</v>
      </c>
      <c r="AX931" s="175" t="s">
        <v>78</v>
      </c>
      <c r="AY931" s="175" t="s">
        <v>144</v>
      </c>
    </row>
    <row r="932" spans="2:51" s="6" customFormat="1" ht="15.75" customHeight="1">
      <c r="B932" s="160"/>
      <c r="C932" s="161"/>
      <c r="D932" s="162" t="s">
        <v>156</v>
      </c>
      <c r="E932" s="161"/>
      <c r="F932" s="163" t="s">
        <v>1170</v>
      </c>
      <c r="G932" s="161"/>
      <c r="H932" s="164">
        <v>23</v>
      </c>
      <c r="J932" s="161"/>
      <c r="K932" s="161"/>
      <c r="L932" s="165"/>
      <c r="M932" s="166"/>
      <c r="N932" s="161"/>
      <c r="O932" s="161"/>
      <c r="P932" s="161"/>
      <c r="Q932" s="161"/>
      <c r="R932" s="161"/>
      <c r="S932" s="161"/>
      <c r="T932" s="167"/>
      <c r="AT932" s="168" t="s">
        <v>156</v>
      </c>
      <c r="AU932" s="168" t="s">
        <v>86</v>
      </c>
      <c r="AV932" s="168" t="s">
        <v>86</v>
      </c>
      <c r="AW932" s="168" t="s">
        <v>100</v>
      </c>
      <c r="AX932" s="168" t="s">
        <v>78</v>
      </c>
      <c r="AY932" s="168" t="s">
        <v>144</v>
      </c>
    </row>
    <row r="933" spans="2:65" s="6" customFormat="1" ht="27" customHeight="1">
      <c r="B933" s="24"/>
      <c r="C933" s="176" t="s">
        <v>1171</v>
      </c>
      <c r="D933" s="176" t="s">
        <v>326</v>
      </c>
      <c r="E933" s="177" t="s">
        <v>1172</v>
      </c>
      <c r="F933" s="178" t="s">
        <v>1173</v>
      </c>
      <c r="G933" s="179" t="s">
        <v>150</v>
      </c>
      <c r="H933" s="180">
        <v>1</v>
      </c>
      <c r="I933" s="181"/>
      <c r="J933" s="182">
        <f>ROUND($I$933*$H$933,2)</f>
        <v>0</v>
      </c>
      <c r="K933" s="178"/>
      <c r="L933" s="183"/>
      <c r="M933" s="184"/>
      <c r="N933" s="185" t="s">
        <v>49</v>
      </c>
      <c r="O933" s="25"/>
      <c r="P933" s="155">
        <f>$O$933*$H$933</f>
        <v>0</v>
      </c>
      <c r="Q933" s="155">
        <v>0.016</v>
      </c>
      <c r="R933" s="155">
        <f>$Q$933*$H$933</f>
        <v>0.016</v>
      </c>
      <c r="S933" s="155">
        <v>0</v>
      </c>
      <c r="T933" s="156">
        <f>$S$933*$H$933</f>
        <v>0</v>
      </c>
      <c r="AR933" s="90" t="s">
        <v>559</v>
      </c>
      <c r="AT933" s="90" t="s">
        <v>326</v>
      </c>
      <c r="AU933" s="90" t="s">
        <v>86</v>
      </c>
      <c r="AY933" s="6" t="s">
        <v>144</v>
      </c>
      <c r="BE933" s="157">
        <f>IF($N$933="základní",$J$933,0)</f>
        <v>0</v>
      </c>
      <c r="BF933" s="157">
        <f>IF($N$933="snížená",$J$933,0)</f>
        <v>0</v>
      </c>
      <c r="BG933" s="157">
        <f>IF($N$933="zákl. přenesená",$J$933,0)</f>
        <v>0</v>
      </c>
      <c r="BH933" s="157">
        <f>IF($N$933="sníž. přenesená",$J$933,0)</f>
        <v>0</v>
      </c>
      <c r="BI933" s="157">
        <f>IF($N$933="nulová",$J$933,0)</f>
        <v>0</v>
      </c>
      <c r="BJ933" s="90" t="s">
        <v>22</v>
      </c>
      <c r="BK933" s="157">
        <f>ROUND($I$933*$H$933,2)</f>
        <v>0</v>
      </c>
      <c r="BL933" s="90" t="s">
        <v>295</v>
      </c>
      <c r="BM933" s="90" t="s">
        <v>1174</v>
      </c>
    </row>
    <row r="934" spans="2:51" s="6" customFormat="1" ht="15.75" customHeight="1">
      <c r="B934" s="169"/>
      <c r="C934" s="170"/>
      <c r="D934" s="158" t="s">
        <v>156</v>
      </c>
      <c r="E934" s="171"/>
      <c r="F934" s="171" t="s">
        <v>1161</v>
      </c>
      <c r="G934" s="170"/>
      <c r="H934" s="170"/>
      <c r="J934" s="170"/>
      <c r="K934" s="170"/>
      <c r="L934" s="172"/>
      <c r="M934" s="173"/>
      <c r="N934" s="170"/>
      <c r="O934" s="170"/>
      <c r="P934" s="170"/>
      <c r="Q934" s="170"/>
      <c r="R934" s="170"/>
      <c r="S934" s="170"/>
      <c r="T934" s="174"/>
      <c r="AT934" s="175" t="s">
        <v>156</v>
      </c>
      <c r="AU934" s="175" t="s">
        <v>86</v>
      </c>
      <c r="AV934" s="175" t="s">
        <v>22</v>
      </c>
      <c r="AW934" s="175" t="s">
        <v>100</v>
      </c>
      <c r="AX934" s="175" t="s">
        <v>78</v>
      </c>
      <c r="AY934" s="175" t="s">
        <v>144</v>
      </c>
    </row>
    <row r="935" spans="2:51" s="6" customFormat="1" ht="15.75" customHeight="1">
      <c r="B935" s="160"/>
      <c r="C935" s="161"/>
      <c r="D935" s="162" t="s">
        <v>156</v>
      </c>
      <c r="E935" s="161"/>
      <c r="F935" s="163" t="s">
        <v>22</v>
      </c>
      <c r="G935" s="161"/>
      <c r="H935" s="164">
        <v>1</v>
      </c>
      <c r="J935" s="161"/>
      <c r="K935" s="161"/>
      <c r="L935" s="165"/>
      <c r="M935" s="166"/>
      <c r="N935" s="161"/>
      <c r="O935" s="161"/>
      <c r="P935" s="161"/>
      <c r="Q935" s="161"/>
      <c r="R935" s="161"/>
      <c r="S935" s="161"/>
      <c r="T935" s="167"/>
      <c r="AT935" s="168" t="s">
        <v>156</v>
      </c>
      <c r="AU935" s="168" t="s">
        <v>86</v>
      </c>
      <c r="AV935" s="168" t="s">
        <v>86</v>
      </c>
      <c r="AW935" s="168" t="s">
        <v>100</v>
      </c>
      <c r="AX935" s="168" t="s">
        <v>78</v>
      </c>
      <c r="AY935" s="168" t="s">
        <v>144</v>
      </c>
    </row>
    <row r="936" spans="2:65" s="6" customFormat="1" ht="27" customHeight="1">
      <c r="B936" s="24"/>
      <c r="C936" s="176" t="s">
        <v>1175</v>
      </c>
      <c r="D936" s="176" t="s">
        <v>326</v>
      </c>
      <c r="E936" s="177" t="s">
        <v>1176</v>
      </c>
      <c r="F936" s="178" t="s">
        <v>1177</v>
      </c>
      <c r="G936" s="179" t="s">
        <v>150</v>
      </c>
      <c r="H936" s="180">
        <v>2</v>
      </c>
      <c r="I936" s="181"/>
      <c r="J936" s="182">
        <f>ROUND($I$936*$H$936,2)</f>
        <v>0</v>
      </c>
      <c r="K936" s="178"/>
      <c r="L936" s="183"/>
      <c r="M936" s="184"/>
      <c r="N936" s="185" t="s">
        <v>49</v>
      </c>
      <c r="O936" s="25"/>
      <c r="P936" s="155">
        <f>$O$936*$H$936</f>
        <v>0</v>
      </c>
      <c r="Q936" s="155">
        <v>0.016</v>
      </c>
      <c r="R936" s="155">
        <f>$Q$936*$H$936</f>
        <v>0.032</v>
      </c>
      <c r="S936" s="155">
        <v>0</v>
      </c>
      <c r="T936" s="156">
        <f>$S$936*$H$936</f>
        <v>0</v>
      </c>
      <c r="AR936" s="90" t="s">
        <v>559</v>
      </c>
      <c r="AT936" s="90" t="s">
        <v>326</v>
      </c>
      <c r="AU936" s="90" t="s">
        <v>86</v>
      </c>
      <c r="AY936" s="6" t="s">
        <v>144</v>
      </c>
      <c r="BE936" s="157">
        <f>IF($N$936="základní",$J$936,0)</f>
        <v>0</v>
      </c>
      <c r="BF936" s="157">
        <f>IF($N$936="snížená",$J$936,0)</f>
        <v>0</v>
      </c>
      <c r="BG936" s="157">
        <f>IF($N$936="zákl. přenesená",$J$936,0)</f>
        <v>0</v>
      </c>
      <c r="BH936" s="157">
        <f>IF($N$936="sníž. přenesená",$J$936,0)</f>
        <v>0</v>
      </c>
      <c r="BI936" s="157">
        <f>IF($N$936="nulová",$J$936,0)</f>
        <v>0</v>
      </c>
      <c r="BJ936" s="90" t="s">
        <v>22</v>
      </c>
      <c r="BK936" s="157">
        <f>ROUND($I$936*$H$936,2)</f>
        <v>0</v>
      </c>
      <c r="BL936" s="90" t="s">
        <v>295</v>
      </c>
      <c r="BM936" s="90" t="s">
        <v>1178</v>
      </c>
    </row>
    <row r="937" spans="2:51" s="6" customFormat="1" ht="15.75" customHeight="1">
      <c r="B937" s="169"/>
      <c r="C937" s="170"/>
      <c r="D937" s="158" t="s">
        <v>156</v>
      </c>
      <c r="E937" s="171"/>
      <c r="F937" s="171" t="s">
        <v>1162</v>
      </c>
      <c r="G937" s="170"/>
      <c r="H937" s="170"/>
      <c r="J937" s="170"/>
      <c r="K937" s="170"/>
      <c r="L937" s="172"/>
      <c r="M937" s="173"/>
      <c r="N937" s="170"/>
      <c r="O937" s="170"/>
      <c r="P937" s="170"/>
      <c r="Q937" s="170"/>
      <c r="R937" s="170"/>
      <c r="S937" s="170"/>
      <c r="T937" s="174"/>
      <c r="AT937" s="175" t="s">
        <v>156</v>
      </c>
      <c r="AU937" s="175" t="s">
        <v>86</v>
      </c>
      <c r="AV937" s="175" t="s">
        <v>22</v>
      </c>
      <c r="AW937" s="175" t="s">
        <v>100</v>
      </c>
      <c r="AX937" s="175" t="s">
        <v>78</v>
      </c>
      <c r="AY937" s="175" t="s">
        <v>144</v>
      </c>
    </row>
    <row r="938" spans="2:51" s="6" customFormat="1" ht="15.75" customHeight="1">
      <c r="B938" s="160"/>
      <c r="C938" s="161"/>
      <c r="D938" s="162" t="s">
        <v>156</v>
      </c>
      <c r="E938" s="161"/>
      <c r="F938" s="163" t="s">
        <v>86</v>
      </c>
      <c r="G938" s="161"/>
      <c r="H938" s="164">
        <v>2</v>
      </c>
      <c r="J938" s="161"/>
      <c r="K938" s="161"/>
      <c r="L938" s="165"/>
      <c r="M938" s="166"/>
      <c r="N938" s="161"/>
      <c r="O938" s="161"/>
      <c r="P938" s="161"/>
      <c r="Q938" s="161"/>
      <c r="R938" s="161"/>
      <c r="S938" s="161"/>
      <c r="T938" s="167"/>
      <c r="AT938" s="168" t="s">
        <v>156</v>
      </c>
      <c r="AU938" s="168" t="s">
        <v>86</v>
      </c>
      <c r="AV938" s="168" t="s">
        <v>86</v>
      </c>
      <c r="AW938" s="168" t="s">
        <v>100</v>
      </c>
      <c r="AX938" s="168" t="s">
        <v>78</v>
      </c>
      <c r="AY938" s="168" t="s">
        <v>144</v>
      </c>
    </row>
    <row r="939" spans="2:65" s="6" customFormat="1" ht="27" customHeight="1">
      <c r="B939" s="24"/>
      <c r="C939" s="176" t="s">
        <v>1179</v>
      </c>
      <c r="D939" s="176" t="s">
        <v>326</v>
      </c>
      <c r="E939" s="177" t="s">
        <v>1180</v>
      </c>
      <c r="F939" s="178" t="s">
        <v>1181</v>
      </c>
      <c r="G939" s="179" t="s">
        <v>150</v>
      </c>
      <c r="H939" s="180">
        <v>5</v>
      </c>
      <c r="I939" s="181"/>
      <c r="J939" s="182">
        <f>ROUND($I$939*$H$939,2)</f>
        <v>0</v>
      </c>
      <c r="K939" s="178"/>
      <c r="L939" s="183"/>
      <c r="M939" s="184"/>
      <c r="N939" s="185" t="s">
        <v>49</v>
      </c>
      <c r="O939" s="25"/>
      <c r="P939" s="155">
        <f>$O$939*$H$939</f>
        <v>0</v>
      </c>
      <c r="Q939" s="155">
        <v>0.016</v>
      </c>
      <c r="R939" s="155">
        <f>$Q$939*$H$939</f>
        <v>0.08</v>
      </c>
      <c r="S939" s="155">
        <v>0</v>
      </c>
      <c r="T939" s="156">
        <f>$S$939*$H$939</f>
        <v>0</v>
      </c>
      <c r="AR939" s="90" t="s">
        <v>559</v>
      </c>
      <c r="AT939" s="90" t="s">
        <v>326</v>
      </c>
      <c r="AU939" s="90" t="s">
        <v>86</v>
      </c>
      <c r="AY939" s="6" t="s">
        <v>144</v>
      </c>
      <c r="BE939" s="157">
        <f>IF($N$939="základní",$J$939,0)</f>
        <v>0</v>
      </c>
      <c r="BF939" s="157">
        <f>IF($N$939="snížená",$J$939,0)</f>
        <v>0</v>
      </c>
      <c r="BG939" s="157">
        <f>IF($N$939="zákl. přenesená",$J$939,0)</f>
        <v>0</v>
      </c>
      <c r="BH939" s="157">
        <f>IF($N$939="sníž. přenesená",$J$939,0)</f>
        <v>0</v>
      </c>
      <c r="BI939" s="157">
        <f>IF($N$939="nulová",$J$939,0)</f>
        <v>0</v>
      </c>
      <c r="BJ939" s="90" t="s">
        <v>22</v>
      </c>
      <c r="BK939" s="157">
        <f>ROUND($I$939*$H$939,2)</f>
        <v>0</v>
      </c>
      <c r="BL939" s="90" t="s">
        <v>295</v>
      </c>
      <c r="BM939" s="90" t="s">
        <v>1182</v>
      </c>
    </row>
    <row r="940" spans="2:51" s="6" customFormat="1" ht="15.75" customHeight="1">
      <c r="B940" s="169"/>
      <c r="C940" s="170"/>
      <c r="D940" s="158" t="s">
        <v>156</v>
      </c>
      <c r="E940" s="171"/>
      <c r="F940" s="171" t="s">
        <v>1163</v>
      </c>
      <c r="G940" s="170"/>
      <c r="H940" s="170"/>
      <c r="J940" s="170"/>
      <c r="K940" s="170"/>
      <c r="L940" s="172"/>
      <c r="M940" s="173"/>
      <c r="N940" s="170"/>
      <c r="O940" s="170"/>
      <c r="P940" s="170"/>
      <c r="Q940" s="170"/>
      <c r="R940" s="170"/>
      <c r="S940" s="170"/>
      <c r="T940" s="174"/>
      <c r="AT940" s="175" t="s">
        <v>156</v>
      </c>
      <c r="AU940" s="175" t="s">
        <v>86</v>
      </c>
      <c r="AV940" s="175" t="s">
        <v>22</v>
      </c>
      <c r="AW940" s="175" t="s">
        <v>100</v>
      </c>
      <c r="AX940" s="175" t="s">
        <v>78</v>
      </c>
      <c r="AY940" s="175" t="s">
        <v>144</v>
      </c>
    </row>
    <row r="941" spans="2:51" s="6" customFormat="1" ht="15.75" customHeight="1">
      <c r="B941" s="160"/>
      <c r="C941" s="161"/>
      <c r="D941" s="162" t="s">
        <v>156</v>
      </c>
      <c r="E941" s="161"/>
      <c r="F941" s="163" t="s">
        <v>1164</v>
      </c>
      <c r="G941" s="161"/>
      <c r="H941" s="164">
        <v>5</v>
      </c>
      <c r="J941" s="161"/>
      <c r="K941" s="161"/>
      <c r="L941" s="165"/>
      <c r="M941" s="166"/>
      <c r="N941" s="161"/>
      <c r="O941" s="161"/>
      <c r="P941" s="161"/>
      <c r="Q941" s="161"/>
      <c r="R941" s="161"/>
      <c r="S941" s="161"/>
      <c r="T941" s="167"/>
      <c r="AT941" s="168" t="s">
        <v>156</v>
      </c>
      <c r="AU941" s="168" t="s">
        <v>86</v>
      </c>
      <c r="AV941" s="168" t="s">
        <v>86</v>
      </c>
      <c r="AW941" s="168" t="s">
        <v>100</v>
      </c>
      <c r="AX941" s="168" t="s">
        <v>78</v>
      </c>
      <c r="AY941" s="168" t="s">
        <v>144</v>
      </c>
    </row>
    <row r="942" spans="2:65" s="6" customFormat="1" ht="27" customHeight="1">
      <c r="B942" s="24"/>
      <c r="C942" s="176" t="s">
        <v>1183</v>
      </c>
      <c r="D942" s="176" t="s">
        <v>326</v>
      </c>
      <c r="E942" s="177" t="s">
        <v>1184</v>
      </c>
      <c r="F942" s="178" t="s">
        <v>1185</v>
      </c>
      <c r="G942" s="179" t="s">
        <v>150</v>
      </c>
      <c r="H942" s="180">
        <v>4</v>
      </c>
      <c r="I942" s="181"/>
      <c r="J942" s="182">
        <f>ROUND($I$942*$H$942,2)</f>
        <v>0</v>
      </c>
      <c r="K942" s="178"/>
      <c r="L942" s="183"/>
      <c r="M942" s="184"/>
      <c r="N942" s="185" t="s">
        <v>49</v>
      </c>
      <c r="O942" s="25"/>
      <c r="P942" s="155">
        <f>$O$942*$H$942</f>
        <v>0</v>
      </c>
      <c r="Q942" s="155">
        <v>0.019</v>
      </c>
      <c r="R942" s="155">
        <f>$Q$942*$H$942</f>
        <v>0.076</v>
      </c>
      <c r="S942" s="155">
        <v>0</v>
      </c>
      <c r="T942" s="156">
        <f>$S$942*$H$942</f>
        <v>0</v>
      </c>
      <c r="AR942" s="90" t="s">
        <v>559</v>
      </c>
      <c r="AT942" s="90" t="s">
        <v>326</v>
      </c>
      <c r="AU942" s="90" t="s">
        <v>86</v>
      </c>
      <c r="AY942" s="6" t="s">
        <v>144</v>
      </c>
      <c r="BE942" s="157">
        <f>IF($N$942="základní",$J$942,0)</f>
        <v>0</v>
      </c>
      <c r="BF942" s="157">
        <f>IF($N$942="snížená",$J$942,0)</f>
        <v>0</v>
      </c>
      <c r="BG942" s="157">
        <f>IF($N$942="zákl. přenesená",$J$942,0)</f>
        <v>0</v>
      </c>
      <c r="BH942" s="157">
        <f>IF($N$942="sníž. přenesená",$J$942,0)</f>
        <v>0</v>
      </c>
      <c r="BI942" s="157">
        <f>IF($N$942="nulová",$J$942,0)</f>
        <v>0</v>
      </c>
      <c r="BJ942" s="90" t="s">
        <v>22</v>
      </c>
      <c r="BK942" s="157">
        <f>ROUND($I$942*$H$942,2)</f>
        <v>0</v>
      </c>
      <c r="BL942" s="90" t="s">
        <v>295</v>
      </c>
      <c r="BM942" s="90" t="s">
        <v>1186</v>
      </c>
    </row>
    <row r="943" spans="2:47" s="6" customFormat="1" ht="27" customHeight="1">
      <c r="B943" s="24"/>
      <c r="C943" s="25"/>
      <c r="D943" s="158" t="s">
        <v>154</v>
      </c>
      <c r="E943" s="25"/>
      <c r="F943" s="159" t="s">
        <v>1187</v>
      </c>
      <c r="G943" s="25"/>
      <c r="H943" s="25"/>
      <c r="J943" s="25"/>
      <c r="K943" s="25"/>
      <c r="L943" s="44"/>
      <c r="M943" s="57"/>
      <c r="N943" s="25"/>
      <c r="O943" s="25"/>
      <c r="P943" s="25"/>
      <c r="Q943" s="25"/>
      <c r="R943" s="25"/>
      <c r="S943" s="25"/>
      <c r="T943" s="58"/>
      <c r="AT943" s="6" t="s">
        <v>154</v>
      </c>
      <c r="AU943" s="6" t="s">
        <v>86</v>
      </c>
    </row>
    <row r="944" spans="2:51" s="6" customFormat="1" ht="15.75" customHeight="1">
      <c r="B944" s="169"/>
      <c r="C944" s="170"/>
      <c r="D944" s="162" t="s">
        <v>156</v>
      </c>
      <c r="E944" s="170"/>
      <c r="F944" s="171" t="s">
        <v>1165</v>
      </c>
      <c r="G944" s="170"/>
      <c r="H944" s="170"/>
      <c r="J944" s="170"/>
      <c r="K944" s="170"/>
      <c r="L944" s="172"/>
      <c r="M944" s="173"/>
      <c r="N944" s="170"/>
      <c r="O944" s="170"/>
      <c r="P944" s="170"/>
      <c r="Q944" s="170"/>
      <c r="R944" s="170"/>
      <c r="S944" s="170"/>
      <c r="T944" s="174"/>
      <c r="AT944" s="175" t="s">
        <v>156</v>
      </c>
      <c r="AU944" s="175" t="s">
        <v>86</v>
      </c>
      <c r="AV944" s="175" t="s">
        <v>22</v>
      </c>
      <c r="AW944" s="175" t="s">
        <v>100</v>
      </c>
      <c r="AX944" s="175" t="s">
        <v>78</v>
      </c>
      <c r="AY944" s="175" t="s">
        <v>144</v>
      </c>
    </row>
    <row r="945" spans="2:51" s="6" customFormat="1" ht="15.75" customHeight="1">
      <c r="B945" s="160"/>
      <c r="C945" s="161"/>
      <c r="D945" s="162" t="s">
        <v>156</v>
      </c>
      <c r="E945" s="161"/>
      <c r="F945" s="163" t="s">
        <v>1166</v>
      </c>
      <c r="G945" s="161"/>
      <c r="H945" s="164">
        <v>4</v>
      </c>
      <c r="J945" s="161"/>
      <c r="K945" s="161"/>
      <c r="L945" s="165"/>
      <c r="M945" s="166"/>
      <c r="N945" s="161"/>
      <c r="O945" s="161"/>
      <c r="P945" s="161"/>
      <c r="Q945" s="161"/>
      <c r="R945" s="161"/>
      <c r="S945" s="161"/>
      <c r="T945" s="167"/>
      <c r="AT945" s="168" t="s">
        <v>156</v>
      </c>
      <c r="AU945" s="168" t="s">
        <v>86</v>
      </c>
      <c r="AV945" s="168" t="s">
        <v>86</v>
      </c>
      <c r="AW945" s="168" t="s">
        <v>100</v>
      </c>
      <c r="AX945" s="168" t="s">
        <v>78</v>
      </c>
      <c r="AY945" s="168" t="s">
        <v>144</v>
      </c>
    </row>
    <row r="946" spans="2:65" s="6" customFormat="1" ht="27" customHeight="1">
      <c r="B946" s="24"/>
      <c r="C946" s="176" t="s">
        <v>1188</v>
      </c>
      <c r="D946" s="176" t="s">
        <v>326</v>
      </c>
      <c r="E946" s="177" t="s">
        <v>1189</v>
      </c>
      <c r="F946" s="178" t="s">
        <v>1190</v>
      </c>
      <c r="G946" s="179" t="s">
        <v>150</v>
      </c>
      <c r="H946" s="180">
        <v>7</v>
      </c>
      <c r="I946" s="181"/>
      <c r="J946" s="182">
        <f>ROUND($I$946*$H$946,2)</f>
        <v>0</v>
      </c>
      <c r="K946" s="178"/>
      <c r="L946" s="183"/>
      <c r="M946" s="184"/>
      <c r="N946" s="185" t="s">
        <v>49</v>
      </c>
      <c r="O946" s="25"/>
      <c r="P946" s="155">
        <f>$O$946*$H$946</f>
        <v>0</v>
      </c>
      <c r="Q946" s="155">
        <v>0.019</v>
      </c>
      <c r="R946" s="155">
        <f>$Q$946*$H$946</f>
        <v>0.133</v>
      </c>
      <c r="S946" s="155">
        <v>0</v>
      </c>
      <c r="T946" s="156">
        <f>$S$946*$H$946</f>
        <v>0</v>
      </c>
      <c r="AR946" s="90" t="s">
        <v>559</v>
      </c>
      <c r="AT946" s="90" t="s">
        <v>326</v>
      </c>
      <c r="AU946" s="90" t="s">
        <v>86</v>
      </c>
      <c r="AY946" s="6" t="s">
        <v>144</v>
      </c>
      <c r="BE946" s="157">
        <f>IF($N$946="základní",$J$946,0)</f>
        <v>0</v>
      </c>
      <c r="BF946" s="157">
        <f>IF($N$946="snížená",$J$946,0)</f>
        <v>0</v>
      </c>
      <c r="BG946" s="157">
        <f>IF($N$946="zákl. přenesená",$J$946,0)</f>
        <v>0</v>
      </c>
      <c r="BH946" s="157">
        <f>IF($N$946="sníž. přenesená",$J$946,0)</f>
        <v>0</v>
      </c>
      <c r="BI946" s="157">
        <f>IF($N$946="nulová",$J$946,0)</f>
        <v>0</v>
      </c>
      <c r="BJ946" s="90" t="s">
        <v>22</v>
      </c>
      <c r="BK946" s="157">
        <f>ROUND($I$946*$H$946,2)</f>
        <v>0</v>
      </c>
      <c r="BL946" s="90" t="s">
        <v>295</v>
      </c>
      <c r="BM946" s="90" t="s">
        <v>1191</v>
      </c>
    </row>
    <row r="947" spans="2:51" s="6" customFormat="1" ht="15.75" customHeight="1">
      <c r="B947" s="169"/>
      <c r="C947" s="170"/>
      <c r="D947" s="158" t="s">
        <v>156</v>
      </c>
      <c r="E947" s="171"/>
      <c r="F947" s="171" t="s">
        <v>1167</v>
      </c>
      <c r="G947" s="170"/>
      <c r="H947" s="170"/>
      <c r="J947" s="170"/>
      <c r="K947" s="170"/>
      <c r="L947" s="172"/>
      <c r="M947" s="173"/>
      <c r="N947" s="170"/>
      <c r="O947" s="170"/>
      <c r="P947" s="170"/>
      <c r="Q947" s="170"/>
      <c r="R947" s="170"/>
      <c r="S947" s="170"/>
      <c r="T947" s="174"/>
      <c r="AT947" s="175" t="s">
        <v>156</v>
      </c>
      <c r="AU947" s="175" t="s">
        <v>86</v>
      </c>
      <c r="AV947" s="175" t="s">
        <v>22</v>
      </c>
      <c r="AW947" s="175" t="s">
        <v>100</v>
      </c>
      <c r="AX947" s="175" t="s">
        <v>78</v>
      </c>
      <c r="AY947" s="175" t="s">
        <v>144</v>
      </c>
    </row>
    <row r="948" spans="2:51" s="6" customFormat="1" ht="15.75" customHeight="1">
      <c r="B948" s="160"/>
      <c r="C948" s="161"/>
      <c r="D948" s="162" t="s">
        <v>156</v>
      </c>
      <c r="E948" s="161"/>
      <c r="F948" s="163" t="s">
        <v>1168</v>
      </c>
      <c r="G948" s="161"/>
      <c r="H948" s="164">
        <v>7</v>
      </c>
      <c r="J948" s="161"/>
      <c r="K948" s="161"/>
      <c r="L948" s="165"/>
      <c r="M948" s="166"/>
      <c r="N948" s="161"/>
      <c r="O948" s="161"/>
      <c r="P948" s="161"/>
      <c r="Q948" s="161"/>
      <c r="R948" s="161"/>
      <c r="S948" s="161"/>
      <c r="T948" s="167"/>
      <c r="AT948" s="168" t="s">
        <v>156</v>
      </c>
      <c r="AU948" s="168" t="s">
        <v>86</v>
      </c>
      <c r="AV948" s="168" t="s">
        <v>86</v>
      </c>
      <c r="AW948" s="168" t="s">
        <v>100</v>
      </c>
      <c r="AX948" s="168" t="s">
        <v>78</v>
      </c>
      <c r="AY948" s="168" t="s">
        <v>144</v>
      </c>
    </row>
    <row r="949" spans="2:65" s="6" customFormat="1" ht="27" customHeight="1">
      <c r="B949" s="24"/>
      <c r="C949" s="176" t="s">
        <v>1192</v>
      </c>
      <c r="D949" s="176" t="s">
        <v>326</v>
      </c>
      <c r="E949" s="177" t="s">
        <v>1193</v>
      </c>
      <c r="F949" s="178" t="s">
        <v>1194</v>
      </c>
      <c r="G949" s="179" t="s">
        <v>150</v>
      </c>
      <c r="H949" s="180">
        <v>23</v>
      </c>
      <c r="I949" s="181"/>
      <c r="J949" s="182">
        <f>ROUND($I$949*$H$949,2)</f>
        <v>0</v>
      </c>
      <c r="K949" s="178"/>
      <c r="L949" s="183"/>
      <c r="M949" s="184"/>
      <c r="N949" s="185" t="s">
        <v>49</v>
      </c>
      <c r="O949" s="25"/>
      <c r="P949" s="155">
        <f>$O$949*$H$949</f>
        <v>0</v>
      </c>
      <c r="Q949" s="155">
        <v>0.019</v>
      </c>
      <c r="R949" s="155">
        <f>$Q$949*$H$949</f>
        <v>0.437</v>
      </c>
      <c r="S949" s="155">
        <v>0</v>
      </c>
      <c r="T949" s="156">
        <f>$S$949*$H$949</f>
        <v>0</v>
      </c>
      <c r="AR949" s="90" t="s">
        <v>559</v>
      </c>
      <c r="AT949" s="90" t="s">
        <v>326</v>
      </c>
      <c r="AU949" s="90" t="s">
        <v>86</v>
      </c>
      <c r="AY949" s="6" t="s">
        <v>144</v>
      </c>
      <c r="BE949" s="157">
        <f>IF($N$949="základní",$J$949,0)</f>
        <v>0</v>
      </c>
      <c r="BF949" s="157">
        <f>IF($N$949="snížená",$J$949,0)</f>
        <v>0</v>
      </c>
      <c r="BG949" s="157">
        <f>IF($N$949="zákl. přenesená",$J$949,0)</f>
        <v>0</v>
      </c>
      <c r="BH949" s="157">
        <f>IF($N$949="sníž. přenesená",$J$949,0)</f>
        <v>0</v>
      </c>
      <c r="BI949" s="157">
        <f>IF($N$949="nulová",$J$949,0)</f>
        <v>0</v>
      </c>
      <c r="BJ949" s="90" t="s">
        <v>22</v>
      </c>
      <c r="BK949" s="157">
        <f>ROUND($I$949*$H$949,2)</f>
        <v>0</v>
      </c>
      <c r="BL949" s="90" t="s">
        <v>295</v>
      </c>
      <c r="BM949" s="90" t="s">
        <v>1195</v>
      </c>
    </row>
    <row r="950" spans="2:51" s="6" customFormat="1" ht="15.75" customHeight="1">
      <c r="B950" s="169"/>
      <c r="C950" s="170"/>
      <c r="D950" s="158" t="s">
        <v>156</v>
      </c>
      <c r="E950" s="171"/>
      <c r="F950" s="171" t="s">
        <v>1169</v>
      </c>
      <c r="G950" s="170"/>
      <c r="H950" s="170"/>
      <c r="J950" s="170"/>
      <c r="K950" s="170"/>
      <c r="L950" s="172"/>
      <c r="M950" s="173"/>
      <c r="N950" s="170"/>
      <c r="O950" s="170"/>
      <c r="P950" s="170"/>
      <c r="Q950" s="170"/>
      <c r="R950" s="170"/>
      <c r="S950" s="170"/>
      <c r="T950" s="174"/>
      <c r="AT950" s="175" t="s">
        <v>156</v>
      </c>
      <c r="AU950" s="175" t="s">
        <v>86</v>
      </c>
      <c r="AV950" s="175" t="s">
        <v>22</v>
      </c>
      <c r="AW950" s="175" t="s">
        <v>100</v>
      </c>
      <c r="AX950" s="175" t="s">
        <v>78</v>
      </c>
      <c r="AY950" s="175" t="s">
        <v>144</v>
      </c>
    </row>
    <row r="951" spans="2:51" s="6" customFormat="1" ht="15.75" customHeight="1">
      <c r="B951" s="160"/>
      <c r="C951" s="161"/>
      <c r="D951" s="162" t="s">
        <v>156</v>
      </c>
      <c r="E951" s="161"/>
      <c r="F951" s="163" t="s">
        <v>1170</v>
      </c>
      <c r="G951" s="161"/>
      <c r="H951" s="164">
        <v>23</v>
      </c>
      <c r="J951" s="161"/>
      <c r="K951" s="161"/>
      <c r="L951" s="165"/>
      <c r="M951" s="166"/>
      <c r="N951" s="161"/>
      <c r="O951" s="161"/>
      <c r="P951" s="161"/>
      <c r="Q951" s="161"/>
      <c r="R951" s="161"/>
      <c r="S951" s="161"/>
      <c r="T951" s="167"/>
      <c r="AT951" s="168" t="s">
        <v>156</v>
      </c>
      <c r="AU951" s="168" t="s">
        <v>86</v>
      </c>
      <c r="AV951" s="168" t="s">
        <v>86</v>
      </c>
      <c r="AW951" s="168" t="s">
        <v>100</v>
      </c>
      <c r="AX951" s="168" t="s">
        <v>78</v>
      </c>
      <c r="AY951" s="168" t="s">
        <v>144</v>
      </c>
    </row>
    <row r="952" spans="2:65" s="6" customFormat="1" ht="15.75" customHeight="1">
      <c r="B952" s="24"/>
      <c r="C952" s="146" t="s">
        <v>1196</v>
      </c>
      <c r="D952" s="146" t="s">
        <v>147</v>
      </c>
      <c r="E952" s="147" t="s">
        <v>1197</v>
      </c>
      <c r="F952" s="148" t="s">
        <v>1198</v>
      </c>
      <c r="G952" s="149" t="s">
        <v>150</v>
      </c>
      <c r="H952" s="150">
        <v>3</v>
      </c>
      <c r="I952" s="151"/>
      <c r="J952" s="152">
        <f>ROUND($I$952*$H$952,2)</f>
        <v>0</v>
      </c>
      <c r="K952" s="148" t="s">
        <v>151</v>
      </c>
      <c r="L952" s="44"/>
      <c r="M952" s="153"/>
      <c r="N952" s="154" t="s">
        <v>49</v>
      </c>
      <c r="O952" s="25"/>
      <c r="P952" s="155">
        <f>$O$952*$H$952</f>
        <v>0</v>
      </c>
      <c r="Q952" s="155">
        <v>0</v>
      </c>
      <c r="R952" s="155">
        <f>$Q$952*$H$952</f>
        <v>0</v>
      </c>
      <c r="S952" s="155">
        <v>0</v>
      </c>
      <c r="T952" s="156">
        <f>$S$952*$H$952</f>
        <v>0</v>
      </c>
      <c r="AR952" s="90" t="s">
        <v>295</v>
      </c>
      <c r="AT952" s="90" t="s">
        <v>147</v>
      </c>
      <c r="AU952" s="90" t="s">
        <v>86</v>
      </c>
      <c r="AY952" s="6" t="s">
        <v>144</v>
      </c>
      <c r="BE952" s="157">
        <f>IF($N$952="základní",$J$952,0)</f>
        <v>0</v>
      </c>
      <c r="BF952" s="157">
        <f>IF($N$952="snížená",$J$952,0)</f>
        <v>0</v>
      </c>
      <c r="BG952" s="157">
        <f>IF($N$952="zákl. přenesená",$J$952,0)</f>
        <v>0</v>
      </c>
      <c r="BH952" s="157">
        <f>IF($N$952="sníž. přenesená",$J$952,0)</f>
        <v>0</v>
      </c>
      <c r="BI952" s="157">
        <f>IF($N$952="nulová",$J$952,0)</f>
        <v>0</v>
      </c>
      <c r="BJ952" s="90" t="s">
        <v>22</v>
      </c>
      <c r="BK952" s="157">
        <f>ROUND($I$952*$H$952,2)</f>
        <v>0</v>
      </c>
      <c r="BL952" s="90" t="s">
        <v>295</v>
      </c>
      <c r="BM952" s="90" t="s">
        <v>1199</v>
      </c>
    </row>
    <row r="953" spans="2:47" s="6" customFormat="1" ht="27" customHeight="1">
      <c r="B953" s="24"/>
      <c r="C953" s="25"/>
      <c r="D953" s="158" t="s">
        <v>154</v>
      </c>
      <c r="E953" s="25"/>
      <c r="F953" s="159" t="s">
        <v>1200</v>
      </c>
      <c r="G953" s="25"/>
      <c r="H953" s="25"/>
      <c r="J953" s="25"/>
      <c r="K953" s="25"/>
      <c r="L953" s="44"/>
      <c r="M953" s="57"/>
      <c r="N953" s="25"/>
      <c r="O953" s="25"/>
      <c r="P953" s="25"/>
      <c r="Q953" s="25"/>
      <c r="R953" s="25"/>
      <c r="S953" s="25"/>
      <c r="T953" s="58"/>
      <c r="AT953" s="6" t="s">
        <v>154</v>
      </c>
      <c r="AU953" s="6" t="s">
        <v>86</v>
      </c>
    </row>
    <row r="954" spans="2:65" s="6" customFormat="1" ht="15.75" customHeight="1">
      <c r="B954" s="24"/>
      <c r="C954" s="176" t="s">
        <v>1201</v>
      </c>
      <c r="D954" s="176" t="s">
        <v>326</v>
      </c>
      <c r="E954" s="177" t="s">
        <v>1202</v>
      </c>
      <c r="F954" s="178" t="s">
        <v>1203</v>
      </c>
      <c r="G954" s="179" t="s">
        <v>150</v>
      </c>
      <c r="H954" s="180">
        <v>3</v>
      </c>
      <c r="I954" s="181"/>
      <c r="J954" s="182">
        <f>ROUND($I$954*$H$954,2)</f>
        <v>0</v>
      </c>
      <c r="K954" s="178"/>
      <c r="L954" s="183"/>
      <c r="M954" s="184"/>
      <c r="N954" s="185" t="s">
        <v>49</v>
      </c>
      <c r="O954" s="25"/>
      <c r="P954" s="155">
        <f>$O$954*$H$954</f>
        <v>0</v>
      </c>
      <c r="Q954" s="155">
        <v>0.047</v>
      </c>
      <c r="R954" s="155">
        <f>$Q$954*$H$954</f>
        <v>0.14100000000000001</v>
      </c>
      <c r="S954" s="155">
        <v>0</v>
      </c>
      <c r="T954" s="156">
        <f>$S$954*$H$954</f>
        <v>0</v>
      </c>
      <c r="AR954" s="90" t="s">
        <v>559</v>
      </c>
      <c r="AT954" s="90" t="s">
        <v>326</v>
      </c>
      <c r="AU954" s="90" t="s">
        <v>86</v>
      </c>
      <c r="AY954" s="6" t="s">
        <v>144</v>
      </c>
      <c r="BE954" s="157">
        <f>IF($N$954="základní",$J$954,0)</f>
        <v>0</v>
      </c>
      <c r="BF954" s="157">
        <f>IF($N$954="snížená",$J$954,0)</f>
        <v>0</v>
      </c>
      <c r="BG954" s="157">
        <f>IF($N$954="zákl. přenesená",$J$954,0)</f>
        <v>0</v>
      </c>
      <c r="BH954" s="157">
        <f>IF($N$954="sníž. přenesená",$J$954,0)</f>
        <v>0</v>
      </c>
      <c r="BI954" s="157">
        <f>IF($N$954="nulová",$J$954,0)</f>
        <v>0</v>
      </c>
      <c r="BJ954" s="90" t="s">
        <v>22</v>
      </c>
      <c r="BK954" s="157">
        <f>ROUND($I$954*$H$954,2)</f>
        <v>0</v>
      </c>
      <c r="BL954" s="90" t="s">
        <v>295</v>
      </c>
      <c r="BM954" s="90" t="s">
        <v>1204</v>
      </c>
    </row>
    <row r="955" spans="2:47" s="6" customFormat="1" ht="27" customHeight="1">
      <c r="B955" s="24"/>
      <c r="C955" s="25"/>
      <c r="D955" s="158" t="s">
        <v>154</v>
      </c>
      <c r="E955" s="25"/>
      <c r="F955" s="159" t="s">
        <v>1205</v>
      </c>
      <c r="G955" s="25"/>
      <c r="H955" s="25"/>
      <c r="J955" s="25"/>
      <c r="K955" s="25"/>
      <c r="L955" s="44"/>
      <c r="M955" s="57"/>
      <c r="N955" s="25"/>
      <c r="O955" s="25"/>
      <c r="P955" s="25"/>
      <c r="Q955" s="25"/>
      <c r="R955" s="25"/>
      <c r="S955" s="25"/>
      <c r="T955" s="58"/>
      <c r="AT955" s="6" t="s">
        <v>154</v>
      </c>
      <c r="AU955" s="6" t="s">
        <v>86</v>
      </c>
    </row>
    <row r="956" spans="2:65" s="6" customFormat="1" ht="15.75" customHeight="1">
      <c r="B956" s="24"/>
      <c r="C956" s="146" t="s">
        <v>1206</v>
      </c>
      <c r="D956" s="146" t="s">
        <v>147</v>
      </c>
      <c r="E956" s="147" t="s">
        <v>1207</v>
      </c>
      <c r="F956" s="148" t="s">
        <v>1208</v>
      </c>
      <c r="G956" s="149" t="s">
        <v>150</v>
      </c>
      <c r="H956" s="150">
        <v>3</v>
      </c>
      <c r="I956" s="151"/>
      <c r="J956" s="152">
        <f>ROUND($I$956*$H$956,2)</f>
        <v>0</v>
      </c>
      <c r="K956" s="148" t="s">
        <v>151</v>
      </c>
      <c r="L956" s="44"/>
      <c r="M956" s="153"/>
      <c r="N956" s="154" t="s">
        <v>49</v>
      </c>
      <c r="O956" s="25"/>
      <c r="P956" s="155">
        <f>$O$956*$H$956</f>
        <v>0</v>
      </c>
      <c r="Q956" s="155">
        <v>0</v>
      </c>
      <c r="R956" s="155">
        <f>$Q$956*$H$956</f>
        <v>0</v>
      </c>
      <c r="S956" s="155">
        <v>0</v>
      </c>
      <c r="T956" s="156">
        <f>$S$956*$H$956</f>
        <v>0</v>
      </c>
      <c r="AR956" s="90" t="s">
        <v>295</v>
      </c>
      <c r="AT956" s="90" t="s">
        <v>147</v>
      </c>
      <c r="AU956" s="90" t="s">
        <v>86</v>
      </c>
      <c r="AY956" s="6" t="s">
        <v>144</v>
      </c>
      <c r="BE956" s="157">
        <f>IF($N$956="základní",$J$956,0)</f>
        <v>0</v>
      </c>
      <c r="BF956" s="157">
        <f>IF($N$956="snížená",$J$956,0)</f>
        <v>0</v>
      </c>
      <c r="BG956" s="157">
        <f>IF($N$956="zákl. přenesená",$J$956,0)</f>
        <v>0</v>
      </c>
      <c r="BH956" s="157">
        <f>IF($N$956="sníž. přenesená",$J$956,0)</f>
        <v>0</v>
      </c>
      <c r="BI956" s="157">
        <f>IF($N$956="nulová",$J$956,0)</f>
        <v>0</v>
      </c>
      <c r="BJ956" s="90" t="s">
        <v>22</v>
      </c>
      <c r="BK956" s="157">
        <f>ROUND($I$956*$H$956,2)</f>
        <v>0</v>
      </c>
      <c r="BL956" s="90" t="s">
        <v>295</v>
      </c>
      <c r="BM956" s="90" t="s">
        <v>1209</v>
      </c>
    </row>
    <row r="957" spans="2:47" s="6" customFormat="1" ht="16.5" customHeight="1">
      <c r="B957" s="24"/>
      <c r="C957" s="25"/>
      <c r="D957" s="158" t="s">
        <v>154</v>
      </c>
      <c r="E957" s="25"/>
      <c r="F957" s="159" t="s">
        <v>1210</v>
      </c>
      <c r="G957" s="25"/>
      <c r="H957" s="25"/>
      <c r="J957" s="25"/>
      <c r="K957" s="25"/>
      <c r="L957" s="44"/>
      <c r="M957" s="57"/>
      <c r="N957" s="25"/>
      <c r="O957" s="25"/>
      <c r="P957" s="25"/>
      <c r="Q957" s="25"/>
      <c r="R957" s="25"/>
      <c r="S957" s="25"/>
      <c r="T957" s="58"/>
      <c r="AT957" s="6" t="s">
        <v>154</v>
      </c>
      <c r="AU957" s="6" t="s">
        <v>86</v>
      </c>
    </row>
    <row r="958" spans="2:65" s="6" customFormat="1" ht="15.75" customHeight="1">
      <c r="B958" s="24"/>
      <c r="C958" s="176" t="s">
        <v>1211</v>
      </c>
      <c r="D958" s="176" t="s">
        <v>326</v>
      </c>
      <c r="E958" s="177" t="s">
        <v>1212</v>
      </c>
      <c r="F958" s="178" t="s">
        <v>1213</v>
      </c>
      <c r="G958" s="179" t="s">
        <v>150</v>
      </c>
      <c r="H958" s="180">
        <v>3</v>
      </c>
      <c r="I958" s="181"/>
      <c r="J958" s="182">
        <f>ROUND($I$958*$H$958,2)</f>
        <v>0</v>
      </c>
      <c r="K958" s="178" t="s">
        <v>151</v>
      </c>
      <c r="L958" s="183"/>
      <c r="M958" s="184"/>
      <c r="N958" s="185" t="s">
        <v>49</v>
      </c>
      <c r="O958" s="25"/>
      <c r="P958" s="155">
        <f>$O$958*$H$958</f>
        <v>0</v>
      </c>
      <c r="Q958" s="155">
        <v>0.0047</v>
      </c>
      <c r="R958" s="155">
        <f>$Q$958*$H$958</f>
        <v>0.014100000000000001</v>
      </c>
      <c r="S958" s="155">
        <v>0</v>
      </c>
      <c r="T958" s="156">
        <f>$S$958*$H$958</f>
        <v>0</v>
      </c>
      <c r="AR958" s="90" t="s">
        <v>559</v>
      </c>
      <c r="AT958" s="90" t="s">
        <v>326</v>
      </c>
      <c r="AU958" s="90" t="s">
        <v>86</v>
      </c>
      <c r="AY958" s="6" t="s">
        <v>144</v>
      </c>
      <c r="BE958" s="157">
        <f>IF($N$958="základní",$J$958,0)</f>
        <v>0</v>
      </c>
      <c r="BF958" s="157">
        <f>IF($N$958="snížená",$J$958,0)</f>
        <v>0</v>
      </c>
      <c r="BG958" s="157">
        <f>IF($N$958="zákl. přenesená",$J$958,0)</f>
        <v>0</v>
      </c>
      <c r="BH958" s="157">
        <f>IF($N$958="sníž. přenesená",$J$958,0)</f>
        <v>0</v>
      </c>
      <c r="BI958" s="157">
        <f>IF($N$958="nulová",$J$958,0)</f>
        <v>0</v>
      </c>
      <c r="BJ958" s="90" t="s">
        <v>22</v>
      </c>
      <c r="BK958" s="157">
        <f>ROUND($I$958*$H$958,2)</f>
        <v>0</v>
      </c>
      <c r="BL958" s="90" t="s">
        <v>295</v>
      </c>
      <c r="BM958" s="90" t="s">
        <v>1214</v>
      </c>
    </row>
    <row r="959" spans="2:47" s="6" customFormat="1" ht="16.5" customHeight="1">
      <c r="B959" s="24"/>
      <c r="C959" s="25"/>
      <c r="D959" s="158" t="s">
        <v>154</v>
      </c>
      <c r="E959" s="25"/>
      <c r="F959" s="159" t="s">
        <v>1215</v>
      </c>
      <c r="G959" s="25"/>
      <c r="H959" s="25"/>
      <c r="J959" s="25"/>
      <c r="K959" s="25"/>
      <c r="L959" s="44"/>
      <c r="M959" s="57"/>
      <c r="N959" s="25"/>
      <c r="O959" s="25"/>
      <c r="P959" s="25"/>
      <c r="Q959" s="25"/>
      <c r="R959" s="25"/>
      <c r="S959" s="25"/>
      <c r="T959" s="58"/>
      <c r="AT959" s="6" t="s">
        <v>154</v>
      </c>
      <c r="AU959" s="6" t="s">
        <v>86</v>
      </c>
    </row>
    <row r="960" spans="2:65" s="6" customFormat="1" ht="15.75" customHeight="1">
      <c r="B960" s="24"/>
      <c r="C960" s="146" t="s">
        <v>1216</v>
      </c>
      <c r="D960" s="146" t="s">
        <v>147</v>
      </c>
      <c r="E960" s="147" t="s">
        <v>1217</v>
      </c>
      <c r="F960" s="148" t="s">
        <v>1218</v>
      </c>
      <c r="G960" s="149" t="s">
        <v>150</v>
      </c>
      <c r="H960" s="150">
        <v>3</v>
      </c>
      <c r="I960" s="151"/>
      <c r="J960" s="152">
        <f>ROUND($I$960*$H$960,2)</f>
        <v>0</v>
      </c>
      <c r="K960" s="148" t="s">
        <v>151</v>
      </c>
      <c r="L960" s="44"/>
      <c r="M960" s="153"/>
      <c r="N960" s="154" t="s">
        <v>49</v>
      </c>
      <c r="O960" s="25"/>
      <c r="P960" s="155">
        <f>$O$960*$H$960</f>
        <v>0</v>
      </c>
      <c r="Q960" s="155">
        <v>0</v>
      </c>
      <c r="R960" s="155">
        <f>$Q$960*$H$960</f>
        <v>0</v>
      </c>
      <c r="S960" s="155">
        <v>0</v>
      </c>
      <c r="T960" s="156">
        <f>$S$960*$H$960</f>
        <v>0</v>
      </c>
      <c r="AR960" s="90" t="s">
        <v>295</v>
      </c>
      <c r="AT960" s="90" t="s">
        <v>147</v>
      </c>
      <c r="AU960" s="90" t="s">
        <v>86</v>
      </c>
      <c r="AY960" s="6" t="s">
        <v>144</v>
      </c>
      <c r="BE960" s="157">
        <f>IF($N$960="základní",$J$960,0)</f>
        <v>0</v>
      </c>
      <c r="BF960" s="157">
        <f>IF($N$960="snížená",$J$960,0)</f>
        <v>0</v>
      </c>
      <c r="BG960" s="157">
        <f>IF($N$960="zákl. přenesená",$J$960,0)</f>
        <v>0</v>
      </c>
      <c r="BH960" s="157">
        <f>IF($N$960="sníž. přenesená",$J$960,0)</f>
        <v>0</v>
      </c>
      <c r="BI960" s="157">
        <f>IF($N$960="nulová",$J$960,0)</f>
        <v>0</v>
      </c>
      <c r="BJ960" s="90" t="s">
        <v>22</v>
      </c>
      <c r="BK960" s="157">
        <f>ROUND($I$960*$H$960,2)</f>
        <v>0</v>
      </c>
      <c r="BL960" s="90" t="s">
        <v>295</v>
      </c>
      <c r="BM960" s="90" t="s">
        <v>1219</v>
      </c>
    </row>
    <row r="961" spans="2:47" s="6" customFormat="1" ht="16.5" customHeight="1">
      <c r="B961" s="24"/>
      <c r="C961" s="25"/>
      <c r="D961" s="158" t="s">
        <v>154</v>
      </c>
      <c r="E961" s="25"/>
      <c r="F961" s="159" t="s">
        <v>1220</v>
      </c>
      <c r="G961" s="25"/>
      <c r="H961" s="25"/>
      <c r="J961" s="25"/>
      <c r="K961" s="25"/>
      <c r="L961" s="44"/>
      <c r="M961" s="57"/>
      <c r="N961" s="25"/>
      <c r="O961" s="25"/>
      <c r="P961" s="25"/>
      <c r="Q961" s="25"/>
      <c r="R961" s="25"/>
      <c r="S961" s="25"/>
      <c r="T961" s="58"/>
      <c r="AT961" s="6" t="s">
        <v>154</v>
      </c>
      <c r="AU961" s="6" t="s">
        <v>86</v>
      </c>
    </row>
    <row r="962" spans="2:65" s="6" customFormat="1" ht="15.75" customHeight="1">
      <c r="B962" s="24"/>
      <c r="C962" s="176" t="s">
        <v>1221</v>
      </c>
      <c r="D962" s="176" t="s">
        <v>326</v>
      </c>
      <c r="E962" s="177" t="s">
        <v>1222</v>
      </c>
      <c r="F962" s="178" t="s">
        <v>1223</v>
      </c>
      <c r="G962" s="179" t="s">
        <v>150</v>
      </c>
      <c r="H962" s="180">
        <v>3</v>
      </c>
      <c r="I962" s="181"/>
      <c r="J962" s="182">
        <f>ROUND($I$962*$H$962,2)</f>
        <v>0</v>
      </c>
      <c r="K962" s="178" t="s">
        <v>151</v>
      </c>
      <c r="L962" s="183"/>
      <c r="M962" s="184"/>
      <c r="N962" s="185" t="s">
        <v>49</v>
      </c>
      <c r="O962" s="25"/>
      <c r="P962" s="155">
        <f>$O$962*$H$962</f>
        <v>0</v>
      </c>
      <c r="Q962" s="155">
        <v>0.00021</v>
      </c>
      <c r="R962" s="155">
        <f>$Q$962*$H$962</f>
        <v>0.00063</v>
      </c>
      <c r="S962" s="155">
        <v>0</v>
      </c>
      <c r="T962" s="156">
        <f>$S$962*$H$962</f>
        <v>0</v>
      </c>
      <c r="AR962" s="90" t="s">
        <v>559</v>
      </c>
      <c r="AT962" s="90" t="s">
        <v>326</v>
      </c>
      <c r="AU962" s="90" t="s">
        <v>86</v>
      </c>
      <c r="AY962" s="6" t="s">
        <v>144</v>
      </c>
      <c r="BE962" s="157">
        <f>IF($N$962="základní",$J$962,0)</f>
        <v>0</v>
      </c>
      <c r="BF962" s="157">
        <f>IF($N$962="snížená",$J$962,0)</f>
        <v>0</v>
      </c>
      <c r="BG962" s="157">
        <f>IF($N$962="zákl. přenesená",$J$962,0)</f>
        <v>0</v>
      </c>
      <c r="BH962" s="157">
        <f>IF($N$962="sníž. přenesená",$J$962,0)</f>
        <v>0</v>
      </c>
      <c r="BI962" s="157">
        <f>IF($N$962="nulová",$J$962,0)</f>
        <v>0</v>
      </c>
      <c r="BJ962" s="90" t="s">
        <v>22</v>
      </c>
      <c r="BK962" s="157">
        <f>ROUND($I$962*$H$962,2)</f>
        <v>0</v>
      </c>
      <c r="BL962" s="90" t="s">
        <v>295</v>
      </c>
      <c r="BM962" s="90" t="s">
        <v>1224</v>
      </c>
    </row>
    <row r="963" spans="2:47" s="6" customFormat="1" ht="16.5" customHeight="1">
      <c r="B963" s="24"/>
      <c r="C963" s="25"/>
      <c r="D963" s="158" t="s">
        <v>154</v>
      </c>
      <c r="E963" s="25"/>
      <c r="F963" s="159" t="s">
        <v>1225</v>
      </c>
      <c r="G963" s="25"/>
      <c r="H963" s="25"/>
      <c r="J963" s="25"/>
      <c r="K963" s="25"/>
      <c r="L963" s="44"/>
      <c r="M963" s="57"/>
      <c r="N963" s="25"/>
      <c r="O963" s="25"/>
      <c r="P963" s="25"/>
      <c r="Q963" s="25"/>
      <c r="R963" s="25"/>
      <c r="S963" s="25"/>
      <c r="T963" s="58"/>
      <c r="AT963" s="6" t="s">
        <v>154</v>
      </c>
      <c r="AU963" s="6" t="s">
        <v>86</v>
      </c>
    </row>
    <row r="964" spans="2:65" s="6" customFormat="1" ht="15.75" customHeight="1">
      <c r="B964" s="24"/>
      <c r="C964" s="146" t="s">
        <v>1226</v>
      </c>
      <c r="D964" s="146" t="s">
        <v>147</v>
      </c>
      <c r="E964" s="147" t="s">
        <v>1227</v>
      </c>
      <c r="F964" s="148" t="s">
        <v>1228</v>
      </c>
      <c r="G964" s="149" t="s">
        <v>150</v>
      </c>
      <c r="H964" s="150">
        <v>74</v>
      </c>
      <c r="I964" s="151"/>
      <c r="J964" s="152">
        <f>ROUND($I$964*$H$964,2)</f>
        <v>0</v>
      </c>
      <c r="K964" s="148" t="s">
        <v>151</v>
      </c>
      <c r="L964" s="44"/>
      <c r="M964" s="153"/>
      <c r="N964" s="154" t="s">
        <v>49</v>
      </c>
      <c r="O964" s="25"/>
      <c r="P964" s="155">
        <f>$O$964*$H$964</f>
        <v>0</v>
      </c>
      <c r="Q964" s="155">
        <v>0</v>
      </c>
      <c r="R964" s="155">
        <f>$Q$964*$H$964</f>
        <v>0</v>
      </c>
      <c r="S964" s="155">
        <v>0</v>
      </c>
      <c r="T964" s="156">
        <f>$S$964*$H$964</f>
        <v>0</v>
      </c>
      <c r="AR964" s="90" t="s">
        <v>295</v>
      </c>
      <c r="AT964" s="90" t="s">
        <v>147</v>
      </c>
      <c r="AU964" s="90" t="s">
        <v>86</v>
      </c>
      <c r="AY964" s="6" t="s">
        <v>144</v>
      </c>
      <c r="BE964" s="157">
        <f>IF($N$964="základní",$J$964,0)</f>
        <v>0</v>
      </c>
      <c r="BF964" s="157">
        <f>IF($N$964="snížená",$J$964,0)</f>
        <v>0</v>
      </c>
      <c r="BG964" s="157">
        <f>IF($N$964="zákl. přenesená",$J$964,0)</f>
        <v>0</v>
      </c>
      <c r="BH964" s="157">
        <f>IF($N$964="sníž. přenesená",$J$964,0)</f>
        <v>0</v>
      </c>
      <c r="BI964" s="157">
        <f>IF($N$964="nulová",$J$964,0)</f>
        <v>0</v>
      </c>
      <c r="BJ964" s="90" t="s">
        <v>22</v>
      </c>
      <c r="BK964" s="157">
        <f>ROUND($I$964*$H$964,2)</f>
        <v>0</v>
      </c>
      <c r="BL964" s="90" t="s">
        <v>295</v>
      </c>
      <c r="BM964" s="90" t="s">
        <v>1229</v>
      </c>
    </row>
    <row r="965" spans="2:47" s="6" customFormat="1" ht="16.5" customHeight="1">
      <c r="B965" s="24"/>
      <c r="C965" s="25"/>
      <c r="D965" s="158" t="s">
        <v>154</v>
      </c>
      <c r="E965" s="25"/>
      <c r="F965" s="159" t="s">
        <v>1230</v>
      </c>
      <c r="G965" s="25"/>
      <c r="H965" s="25"/>
      <c r="J965" s="25"/>
      <c r="K965" s="25"/>
      <c r="L965" s="44"/>
      <c r="M965" s="57"/>
      <c r="N965" s="25"/>
      <c r="O965" s="25"/>
      <c r="P965" s="25"/>
      <c r="Q965" s="25"/>
      <c r="R965" s="25"/>
      <c r="S965" s="25"/>
      <c r="T965" s="58"/>
      <c r="AT965" s="6" t="s">
        <v>154</v>
      </c>
      <c r="AU965" s="6" t="s">
        <v>86</v>
      </c>
    </row>
    <row r="966" spans="2:51" s="6" customFormat="1" ht="15.75" customHeight="1">
      <c r="B966" s="169"/>
      <c r="C966" s="170"/>
      <c r="D966" s="162" t="s">
        <v>156</v>
      </c>
      <c r="E966" s="170"/>
      <c r="F966" s="171" t="s">
        <v>1231</v>
      </c>
      <c r="G966" s="170"/>
      <c r="H966" s="170"/>
      <c r="J966" s="170"/>
      <c r="K966" s="170"/>
      <c r="L966" s="172"/>
      <c r="M966" s="173"/>
      <c r="N966" s="170"/>
      <c r="O966" s="170"/>
      <c r="P966" s="170"/>
      <c r="Q966" s="170"/>
      <c r="R966" s="170"/>
      <c r="S966" s="170"/>
      <c r="T966" s="174"/>
      <c r="AT966" s="175" t="s">
        <v>156</v>
      </c>
      <c r="AU966" s="175" t="s">
        <v>86</v>
      </c>
      <c r="AV966" s="175" t="s">
        <v>22</v>
      </c>
      <c r="AW966" s="175" t="s">
        <v>100</v>
      </c>
      <c r="AX966" s="175" t="s">
        <v>78</v>
      </c>
      <c r="AY966" s="175" t="s">
        <v>144</v>
      </c>
    </row>
    <row r="967" spans="2:51" s="6" customFormat="1" ht="15.75" customHeight="1">
      <c r="B967" s="160"/>
      <c r="C967" s="161"/>
      <c r="D967" s="162" t="s">
        <v>156</v>
      </c>
      <c r="E967" s="161"/>
      <c r="F967" s="163" t="s">
        <v>1141</v>
      </c>
      <c r="G967" s="161"/>
      <c r="H967" s="164">
        <v>15</v>
      </c>
      <c r="J967" s="161"/>
      <c r="K967" s="161"/>
      <c r="L967" s="165"/>
      <c r="M967" s="166"/>
      <c r="N967" s="161"/>
      <c r="O967" s="161"/>
      <c r="P967" s="161"/>
      <c r="Q967" s="161"/>
      <c r="R967" s="161"/>
      <c r="S967" s="161"/>
      <c r="T967" s="167"/>
      <c r="AT967" s="168" t="s">
        <v>156</v>
      </c>
      <c r="AU967" s="168" t="s">
        <v>86</v>
      </c>
      <c r="AV967" s="168" t="s">
        <v>86</v>
      </c>
      <c r="AW967" s="168" t="s">
        <v>100</v>
      </c>
      <c r="AX967" s="168" t="s">
        <v>78</v>
      </c>
      <c r="AY967" s="168" t="s">
        <v>144</v>
      </c>
    </row>
    <row r="968" spans="2:51" s="6" customFormat="1" ht="15.75" customHeight="1">
      <c r="B968" s="169"/>
      <c r="C968" s="170"/>
      <c r="D968" s="162" t="s">
        <v>156</v>
      </c>
      <c r="E968" s="170"/>
      <c r="F968" s="171" t="s">
        <v>1142</v>
      </c>
      <c r="G968" s="170"/>
      <c r="H968" s="170"/>
      <c r="J968" s="170"/>
      <c r="K968" s="170"/>
      <c r="L968" s="172"/>
      <c r="M968" s="173"/>
      <c r="N968" s="170"/>
      <c r="O968" s="170"/>
      <c r="P968" s="170"/>
      <c r="Q968" s="170"/>
      <c r="R968" s="170"/>
      <c r="S968" s="170"/>
      <c r="T968" s="174"/>
      <c r="AT968" s="175" t="s">
        <v>156</v>
      </c>
      <c r="AU968" s="175" t="s">
        <v>86</v>
      </c>
      <c r="AV968" s="175" t="s">
        <v>22</v>
      </c>
      <c r="AW968" s="175" t="s">
        <v>100</v>
      </c>
      <c r="AX968" s="175" t="s">
        <v>78</v>
      </c>
      <c r="AY968" s="175" t="s">
        <v>144</v>
      </c>
    </row>
    <row r="969" spans="2:51" s="6" customFormat="1" ht="15.75" customHeight="1">
      <c r="B969" s="160"/>
      <c r="C969" s="161"/>
      <c r="D969" s="162" t="s">
        <v>156</v>
      </c>
      <c r="E969" s="161"/>
      <c r="F969" s="163" t="s">
        <v>194</v>
      </c>
      <c r="G969" s="161"/>
      <c r="H969" s="164">
        <v>6</v>
      </c>
      <c r="J969" s="161"/>
      <c r="K969" s="161"/>
      <c r="L969" s="165"/>
      <c r="M969" s="166"/>
      <c r="N969" s="161"/>
      <c r="O969" s="161"/>
      <c r="P969" s="161"/>
      <c r="Q969" s="161"/>
      <c r="R969" s="161"/>
      <c r="S969" s="161"/>
      <c r="T969" s="167"/>
      <c r="AT969" s="168" t="s">
        <v>156</v>
      </c>
      <c r="AU969" s="168" t="s">
        <v>86</v>
      </c>
      <c r="AV969" s="168" t="s">
        <v>86</v>
      </c>
      <c r="AW969" s="168" t="s">
        <v>100</v>
      </c>
      <c r="AX969" s="168" t="s">
        <v>78</v>
      </c>
      <c r="AY969" s="168" t="s">
        <v>144</v>
      </c>
    </row>
    <row r="970" spans="2:51" s="6" customFormat="1" ht="15.75" customHeight="1">
      <c r="B970" s="169"/>
      <c r="C970" s="170"/>
      <c r="D970" s="162" t="s">
        <v>156</v>
      </c>
      <c r="E970" s="170"/>
      <c r="F970" s="171" t="s">
        <v>1161</v>
      </c>
      <c r="G970" s="170"/>
      <c r="H970" s="170"/>
      <c r="J970" s="170"/>
      <c r="K970" s="170"/>
      <c r="L970" s="172"/>
      <c r="M970" s="173"/>
      <c r="N970" s="170"/>
      <c r="O970" s="170"/>
      <c r="P970" s="170"/>
      <c r="Q970" s="170"/>
      <c r="R970" s="170"/>
      <c r="S970" s="170"/>
      <c r="T970" s="174"/>
      <c r="AT970" s="175" t="s">
        <v>156</v>
      </c>
      <c r="AU970" s="175" t="s">
        <v>86</v>
      </c>
      <c r="AV970" s="175" t="s">
        <v>22</v>
      </c>
      <c r="AW970" s="175" t="s">
        <v>100</v>
      </c>
      <c r="AX970" s="175" t="s">
        <v>78</v>
      </c>
      <c r="AY970" s="175" t="s">
        <v>144</v>
      </c>
    </row>
    <row r="971" spans="2:51" s="6" customFormat="1" ht="15.75" customHeight="1">
      <c r="B971" s="160"/>
      <c r="C971" s="161"/>
      <c r="D971" s="162" t="s">
        <v>156</v>
      </c>
      <c r="E971" s="161"/>
      <c r="F971" s="163" t="s">
        <v>22</v>
      </c>
      <c r="G971" s="161"/>
      <c r="H971" s="164">
        <v>1</v>
      </c>
      <c r="J971" s="161"/>
      <c r="K971" s="161"/>
      <c r="L971" s="165"/>
      <c r="M971" s="166"/>
      <c r="N971" s="161"/>
      <c r="O971" s="161"/>
      <c r="P971" s="161"/>
      <c r="Q971" s="161"/>
      <c r="R971" s="161"/>
      <c r="S971" s="161"/>
      <c r="T971" s="167"/>
      <c r="AT971" s="168" t="s">
        <v>156</v>
      </c>
      <c r="AU971" s="168" t="s">
        <v>86</v>
      </c>
      <c r="AV971" s="168" t="s">
        <v>86</v>
      </c>
      <c r="AW971" s="168" t="s">
        <v>100</v>
      </c>
      <c r="AX971" s="168" t="s">
        <v>78</v>
      </c>
      <c r="AY971" s="168" t="s">
        <v>144</v>
      </c>
    </row>
    <row r="972" spans="2:51" s="6" customFormat="1" ht="15.75" customHeight="1">
      <c r="B972" s="169"/>
      <c r="C972" s="170"/>
      <c r="D972" s="162" t="s">
        <v>156</v>
      </c>
      <c r="E972" s="170"/>
      <c r="F972" s="171" t="s">
        <v>1162</v>
      </c>
      <c r="G972" s="170"/>
      <c r="H972" s="170"/>
      <c r="J972" s="170"/>
      <c r="K972" s="170"/>
      <c r="L972" s="172"/>
      <c r="M972" s="173"/>
      <c r="N972" s="170"/>
      <c r="O972" s="170"/>
      <c r="P972" s="170"/>
      <c r="Q972" s="170"/>
      <c r="R972" s="170"/>
      <c r="S972" s="170"/>
      <c r="T972" s="174"/>
      <c r="AT972" s="175" t="s">
        <v>156</v>
      </c>
      <c r="AU972" s="175" t="s">
        <v>86</v>
      </c>
      <c r="AV972" s="175" t="s">
        <v>22</v>
      </c>
      <c r="AW972" s="175" t="s">
        <v>100</v>
      </c>
      <c r="AX972" s="175" t="s">
        <v>78</v>
      </c>
      <c r="AY972" s="175" t="s">
        <v>144</v>
      </c>
    </row>
    <row r="973" spans="2:51" s="6" customFormat="1" ht="15.75" customHeight="1">
      <c r="B973" s="160"/>
      <c r="C973" s="161"/>
      <c r="D973" s="162" t="s">
        <v>156</v>
      </c>
      <c r="E973" s="161"/>
      <c r="F973" s="163" t="s">
        <v>86</v>
      </c>
      <c r="G973" s="161"/>
      <c r="H973" s="164">
        <v>2</v>
      </c>
      <c r="J973" s="161"/>
      <c r="K973" s="161"/>
      <c r="L973" s="165"/>
      <c r="M973" s="166"/>
      <c r="N973" s="161"/>
      <c r="O973" s="161"/>
      <c r="P973" s="161"/>
      <c r="Q973" s="161"/>
      <c r="R973" s="161"/>
      <c r="S973" s="161"/>
      <c r="T973" s="167"/>
      <c r="AT973" s="168" t="s">
        <v>156</v>
      </c>
      <c r="AU973" s="168" t="s">
        <v>86</v>
      </c>
      <c r="AV973" s="168" t="s">
        <v>86</v>
      </c>
      <c r="AW973" s="168" t="s">
        <v>100</v>
      </c>
      <c r="AX973" s="168" t="s">
        <v>78</v>
      </c>
      <c r="AY973" s="168" t="s">
        <v>144</v>
      </c>
    </row>
    <row r="974" spans="2:51" s="6" customFormat="1" ht="15.75" customHeight="1">
      <c r="B974" s="169"/>
      <c r="C974" s="170"/>
      <c r="D974" s="162" t="s">
        <v>156</v>
      </c>
      <c r="E974" s="170"/>
      <c r="F974" s="171" t="s">
        <v>1232</v>
      </c>
      <c r="G974" s="170"/>
      <c r="H974" s="170"/>
      <c r="J974" s="170"/>
      <c r="K974" s="170"/>
      <c r="L974" s="172"/>
      <c r="M974" s="173"/>
      <c r="N974" s="170"/>
      <c r="O974" s="170"/>
      <c r="P974" s="170"/>
      <c r="Q974" s="170"/>
      <c r="R974" s="170"/>
      <c r="S974" s="170"/>
      <c r="T974" s="174"/>
      <c r="AT974" s="175" t="s">
        <v>156</v>
      </c>
      <c r="AU974" s="175" t="s">
        <v>86</v>
      </c>
      <c r="AV974" s="175" t="s">
        <v>22</v>
      </c>
      <c r="AW974" s="175" t="s">
        <v>100</v>
      </c>
      <c r="AX974" s="175" t="s">
        <v>78</v>
      </c>
      <c r="AY974" s="175" t="s">
        <v>144</v>
      </c>
    </row>
    <row r="975" spans="2:51" s="6" customFormat="1" ht="15.75" customHeight="1">
      <c r="B975" s="160"/>
      <c r="C975" s="161"/>
      <c r="D975" s="162" t="s">
        <v>156</v>
      </c>
      <c r="E975" s="161"/>
      <c r="F975" s="163" t="s">
        <v>1156</v>
      </c>
      <c r="G975" s="161"/>
      <c r="H975" s="164">
        <v>8</v>
      </c>
      <c r="J975" s="161"/>
      <c r="K975" s="161"/>
      <c r="L975" s="165"/>
      <c r="M975" s="166"/>
      <c r="N975" s="161"/>
      <c r="O975" s="161"/>
      <c r="P975" s="161"/>
      <c r="Q975" s="161"/>
      <c r="R975" s="161"/>
      <c r="S975" s="161"/>
      <c r="T975" s="167"/>
      <c r="AT975" s="168" t="s">
        <v>156</v>
      </c>
      <c r="AU975" s="168" t="s">
        <v>86</v>
      </c>
      <c r="AV975" s="168" t="s">
        <v>86</v>
      </c>
      <c r="AW975" s="168" t="s">
        <v>100</v>
      </c>
      <c r="AX975" s="168" t="s">
        <v>78</v>
      </c>
      <c r="AY975" s="168" t="s">
        <v>144</v>
      </c>
    </row>
    <row r="976" spans="2:51" s="6" customFormat="1" ht="15.75" customHeight="1">
      <c r="B976" s="169"/>
      <c r="C976" s="170"/>
      <c r="D976" s="162" t="s">
        <v>156</v>
      </c>
      <c r="E976" s="170"/>
      <c r="F976" s="171" t="s">
        <v>1163</v>
      </c>
      <c r="G976" s="170"/>
      <c r="H976" s="170"/>
      <c r="J976" s="170"/>
      <c r="K976" s="170"/>
      <c r="L976" s="172"/>
      <c r="M976" s="173"/>
      <c r="N976" s="170"/>
      <c r="O976" s="170"/>
      <c r="P976" s="170"/>
      <c r="Q976" s="170"/>
      <c r="R976" s="170"/>
      <c r="S976" s="170"/>
      <c r="T976" s="174"/>
      <c r="AT976" s="175" t="s">
        <v>156</v>
      </c>
      <c r="AU976" s="175" t="s">
        <v>86</v>
      </c>
      <c r="AV976" s="175" t="s">
        <v>22</v>
      </c>
      <c r="AW976" s="175" t="s">
        <v>100</v>
      </c>
      <c r="AX976" s="175" t="s">
        <v>78</v>
      </c>
      <c r="AY976" s="175" t="s">
        <v>144</v>
      </c>
    </row>
    <row r="977" spans="2:51" s="6" customFormat="1" ht="15.75" customHeight="1">
      <c r="B977" s="160"/>
      <c r="C977" s="161"/>
      <c r="D977" s="162" t="s">
        <v>156</v>
      </c>
      <c r="E977" s="161"/>
      <c r="F977" s="163" t="s">
        <v>1164</v>
      </c>
      <c r="G977" s="161"/>
      <c r="H977" s="164">
        <v>5</v>
      </c>
      <c r="J977" s="161"/>
      <c r="K977" s="161"/>
      <c r="L977" s="165"/>
      <c r="M977" s="166"/>
      <c r="N977" s="161"/>
      <c r="O977" s="161"/>
      <c r="P977" s="161"/>
      <c r="Q977" s="161"/>
      <c r="R977" s="161"/>
      <c r="S977" s="161"/>
      <c r="T977" s="167"/>
      <c r="AT977" s="168" t="s">
        <v>156</v>
      </c>
      <c r="AU977" s="168" t="s">
        <v>86</v>
      </c>
      <c r="AV977" s="168" t="s">
        <v>86</v>
      </c>
      <c r="AW977" s="168" t="s">
        <v>100</v>
      </c>
      <c r="AX977" s="168" t="s">
        <v>78</v>
      </c>
      <c r="AY977" s="168" t="s">
        <v>144</v>
      </c>
    </row>
    <row r="978" spans="2:51" s="6" customFormat="1" ht="15.75" customHeight="1">
      <c r="B978" s="169"/>
      <c r="C978" s="170"/>
      <c r="D978" s="162" t="s">
        <v>156</v>
      </c>
      <c r="E978" s="170"/>
      <c r="F978" s="171" t="s">
        <v>1165</v>
      </c>
      <c r="G978" s="170"/>
      <c r="H978" s="170"/>
      <c r="J978" s="170"/>
      <c r="K978" s="170"/>
      <c r="L978" s="172"/>
      <c r="M978" s="173"/>
      <c r="N978" s="170"/>
      <c r="O978" s="170"/>
      <c r="P978" s="170"/>
      <c r="Q978" s="170"/>
      <c r="R978" s="170"/>
      <c r="S978" s="170"/>
      <c r="T978" s="174"/>
      <c r="AT978" s="175" t="s">
        <v>156</v>
      </c>
      <c r="AU978" s="175" t="s">
        <v>86</v>
      </c>
      <c r="AV978" s="175" t="s">
        <v>22</v>
      </c>
      <c r="AW978" s="175" t="s">
        <v>100</v>
      </c>
      <c r="AX978" s="175" t="s">
        <v>78</v>
      </c>
      <c r="AY978" s="175" t="s">
        <v>144</v>
      </c>
    </row>
    <row r="979" spans="2:51" s="6" customFormat="1" ht="15.75" customHeight="1">
      <c r="B979" s="160"/>
      <c r="C979" s="161"/>
      <c r="D979" s="162" t="s">
        <v>156</v>
      </c>
      <c r="E979" s="161"/>
      <c r="F979" s="163" t="s">
        <v>1166</v>
      </c>
      <c r="G979" s="161"/>
      <c r="H979" s="164">
        <v>4</v>
      </c>
      <c r="J979" s="161"/>
      <c r="K979" s="161"/>
      <c r="L979" s="165"/>
      <c r="M979" s="166"/>
      <c r="N979" s="161"/>
      <c r="O979" s="161"/>
      <c r="P979" s="161"/>
      <c r="Q979" s="161"/>
      <c r="R979" s="161"/>
      <c r="S979" s="161"/>
      <c r="T979" s="167"/>
      <c r="AT979" s="168" t="s">
        <v>156</v>
      </c>
      <c r="AU979" s="168" t="s">
        <v>86</v>
      </c>
      <c r="AV979" s="168" t="s">
        <v>86</v>
      </c>
      <c r="AW979" s="168" t="s">
        <v>100</v>
      </c>
      <c r="AX979" s="168" t="s">
        <v>78</v>
      </c>
      <c r="AY979" s="168" t="s">
        <v>144</v>
      </c>
    </row>
    <row r="980" spans="2:51" s="6" customFormat="1" ht="15.75" customHeight="1">
      <c r="B980" s="169"/>
      <c r="C980" s="170"/>
      <c r="D980" s="162" t="s">
        <v>156</v>
      </c>
      <c r="E980" s="170"/>
      <c r="F980" s="171" t="s">
        <v>1167</v>
      </c>
      <c r="G980" s="170"/>
      <c r="H980" s="170"/>
      <c r="J980" s="170"/>
      <c r="K980" s="170"/>
      <c r="L980" s="172"/>
      <c r="M980" s="173"/>
      <c r="N980" s="170"/>
      <c r="O980" s="170"/>
      <c r="P980" s="170"/>
      <c r="Q980" s="170"/>
      <c r="R980" s="170"/>
      <c r="S980" s="170"/>
      <c r="T980" s="174"/>
      <c r="AT980" s="175" t="s">
        <v>156</v>
      </c>
      <c r="AU980" s="175" t="s">
        <v>86</v>
      </c>
      <c r="AV980" s="175" t="s">
        <v>22</v>
      </c>
      <c r="AW980" s="175" t="s">
        <v>100</v>
      </c>
      <c r="AX980" s="175" t="s">
        <v>78</v>
      </c>
      <c r="AY980" s="175" t="s">
        <v>144</v>
      </c>
    </row>
    <row r="981" spans="2:51" s="6" customFormat="1" ht="15.75" customHeight="1">
      <c r="B981" s="160"/>
      <c r="C981" s="161"/>
      <c r="D981" s="162" t="s">
        <v>156</v>
      </c>
      <c r="E981" s="161"/>
      <c r="F981" s="163" t="s">
        <v>1168</v>
      </c>
      <c r="G981" s="161"/>
      <c r="H981" s="164">
        <v>7</v>
      </c>
      <c r="J981" s="161"/>
      <c r="K981" s="161"/>
      <c r="L981" s="165"/>
      <c r="M981" s="166"/>
      <c r="N981" s="161"/>
      <c r="O981" s="161"/>
      <c r="P981" s="161"/>
      <c r="Q981" s="161"/>
      <c r="R981" s="161"/>
      <c r="S981" s="161"/>
      <c r="T981" s="167"/>
      <c r="AT981" s="168" t="s">
        <v>156</v>
      </c>
      <c r="AU981" s="168" t="s">
        <v>86</v>
      </c>
      <c r="AV981" s="168" t="s">
        <v>86</v>
      </c>
      <c r="AW981" s="168" t="s">
        <v>100</v>
      </c>
      <c r="AX981" s="168" t="s">
        <v>78</v>
      </c>
      <c r="AY981" s="168" t="s">
        <v>144</v>
      </c>
    </row>
    <row r="982" spans="2:51" s="6" customFormat="1" ht="15.75" customHeight="1">
      <c r="B982" s="169"/>
      <c r="C982" s="170"/>
      <c r="D982" s="162" t="s">
        <v>156</v>
      </c>
      <c r="E982" s="170"/>
      <c r="F982" s="171" t="s">
        <v>1169</v>
      </c>
      <c r="G982" s="170"/>
      <c r="H982" s="170"/>
      <c r="J982" s="170"/>
      <c r="K982" s="170"/>
      <c r="L982" s="172"/>
      <c r="M982" s="173"/>
      <c r="N982" s="170"/>
      <c r="O982" s="170"/>
      <c r="P982" s="170"/>
      <c r="Q982" s="170"/>
      <c r="R982" s="170"/>
      <c r="S982" s="170"/>
      <c r="T982" s="174"/>
      <c r="AT982" s="175" t="s">
        <v>156</v>
      </c>
      <c r="AU982" s="175" t="s">
        <v>86</v>
      </c>
      <c r="AV982" s="175" t="s">
        <v>22</v>
      </c>
      <c r="AW982" s="175" t="s">
        <v>100</v>
      </c>
      <c r="AX982" s="175" t="s">
        <v>78</v>
      </c>
      <c r="AY982" s="175" t="s">
        <v>144</v>
      </c>
    </row>
    <row r="983" spans="2:51" s="6" customFormat="1" ht="15.75" customHeight="1">
      <c r="B983" s="160"/>
      <c r="C983" s="161"/>
      <c r="D983" s="162" t="s">
        <v>156</v>
      </c>
      <c r="E983" s="161"/>
      <c r="F983" s="163" t="s">
        <v>1170</v>
      </c>
      <c r="G983" s="161"/>
      <c r="H983" s="164">
        <v>23</v>
      </c>
      <c r="J983" s="161"/>
      <c r="K983" s="161"/>
      <c r="L983" s="165"/>
      <c r="M983" s="166"/>
      <c r="N983" s="161"/>
      <c r="O983" s="161"/>
      <c r="P983" s="161"/>
      <c r="Q983" s="161"/>
      <c r="R983" s="161"/>
      <c r="S983" s="161"/>
      <c r="T983" s="167"/>
      <c r="AT983" s="168" t="s">
        <v>156</v>
      </c>
      <c r="AU983" s="168" t="s">
        <v>86</v>
      </c>
      <c r="AV983" s="168" t="s">
        <v>86</v>
      </c>
      <c r="AW983" s="168" t="s">
        <v>100</v>
      </c>
      <c r="AX983" s="168" t="s">
        <v>78</v>
      </c>
      <c r="AY983" s="168" t="s">
        <v>144</v>
      </c>
    </row>
    <row r="984" spans="2:51" s="6" customFormat="1" ht="15.75" customHeight="1">
      <c r="B984" s="169"/>
      <c r="C984" s="170"/>
      <c r="D984" s="162" t="s">
        <v>156</v>
      </c>
      <c r="E984" s="170"/>
      <c r="F984" s="171" t="s">
        <v>1233</v>
      </c>
      <c r="G984" s="170"/>
      <c r="H984" s="170"/>
      <c r="J984" s="170"/>
      <c r="K984" s="170"/>
      <c r="L984" s="172"/>
      <c r="M984" s="173"/>
      <c r="N984" s="170"/>
      <c r="O984" s="170"/>
      <c r="P984" s="170"/>
      <c r="Q984" s="170"/>
      <c r="R984" s="170"/>
      <c r="S984" s="170"/>
      <c r="T984" s="174"/>
      <c r="AT984" s="175" t="s">
        <v>156</v>
      </c>
      <c r="AU984" s="175" t="s">
        <v>86</v>
      </c>
      <c r="AV984" s="175" t="s">
        <v>22</v>
      </c>
      <c r="AW984" s="175" t="s">
        <v>100</v>
      </c>
      <c r="AX984" s="175" t="s">
        <v>78</v>
      </c>
      <c r="AY984" s="175" t="s">
        <v>144</v>
      </c>
    </row>
    <row r="985" spans="2:51" s="6" customFormat="1" ht="15.75" customHeight="1">
      <c r="B985" s="160"/>
      <c r="C985" s="161"/>
      <c r="D985" s="162" t="s">
        <v>156</v>
      </c>
      <c r="E985" s="161"/>
      <c r="F985" s="163" t="s">
        <v>145</v>
      </c>
      <c r="G985" s="161"/>
      <c r="H985" s="164">
        <v>3</v>
      </c>
      <c r="J985" s="161"/>
      <c r="K985" s="161"/>
      <c r="L985" s="165"/>
      <c r="M985" s="166"/>
      <c r="N985" s="161"/>
      <c r="O985" s="161"/>
      <c r="P985" s="161"/>
      <c r="Q985" s="161"/>
      <c r="R985" s="161"/>
      <c r="S985" s="161"/>
      <c r="T985" s="167"/>
      <c r="AT985" s="168" t="s">
        <v>156</v>
      </c>
      <c r="AU985" s="168" t="s">
        <v>86</v>
      </c>
      <c r="AV985" s="168" t="s">
        <v>86</v>
      </c>
      <c r="AW985" s="168" t="s">
        <v>100</v>
      </c>
      <c r="AX985" s="168" t="s">
        <v>78</v>
      </c>
      <c r="AY985" s="168" t="s">
        <v>144</v>
      </c>
    </row>
    <row r="986" spans="2:65" s="6" customFormat="1" ht="15.75" customHeight="1">
      <c r="B986" s="24"/>
      <c r="C986" s="176" t="s">
        <v>1234</v>
      </c>
      <c r="D986" s="176" t="s">
        <v>326</v>
      </c>
      <c r="E986" s="177" t="s">
        <v>1235</v>
      </c>
      <c r="F986" s="178" t="s">
        <v>1236</v>
      </c>
      <c r="G986" s="179" t="s">
        <v>150</v>
      </c>
      <c r="H986" s="180">
        <v>74</v>
      </c>
      <c r="I986" s="181"/>
      <c r="J986" s="182">
        <f>ROUND($I$986*$H$986,2)</f>
        <v>0</v>
      </c>
      <c r="K986" s="178" t="s">
        <v>151</v>
      </c>
      <c r="L986" s="183"/>
      <c r="M986" s="184"/>
      <c r="N986" s="185" t="s">
        <v>49</v>
      </c>
      <c r="O986" s="25"/>
      <c r="P986" s="155">
        <f>$O$986*$H$986</f>
        <v>0</v>
      </c>
      <c r="Q986" s="155">
        <v>0.00045</v>
      </c>
      <c r="R986" s="155">
        <f>$Q$986*$H$986</f>
        <v>0.033299999999999996</v>
      </c>
      <c r="S986" s="155">
        <v>0</v>
      </c>
      <c r="T986" s="156">
        <f>$S$986*$H$986</f>
        <v>0</v>
      </c>
      <c r="AR986" s="90" t="s">
        <v>559</v>
      </c>
      <c r="AT986" s="90" t="s">
        <v>326</v>
      </c>
      <c r="AU986" s="90" t="s">
        <v>86</v>
      </c>
      <c r="AY986" s="6" t="s">
        <v>144</v>
      </c>
      <c r="BE986" s="157">
        <f>IF($N$986="základní",$J$986,0)</f>
        <v>0</v>
      </c>
      <c r="BF986" s="157">
        <f>IF($N$986="snížená",$J$986,0)</f>
        <v>0</v>
      </c>
      <c r="BG986" s="157">
        <f>IF($N$986="zákl. přenesená",$J$986,0)</f>
        <v>0</v>
      </c>
      <c r="BH986" s="157">
        <f>IF($N$986="sníž. přenesená",$J$986,0)</f>
        <v>0</v>
      </c>
      <c r="BI986" s="157">
        <f>IF($N$986="nulová",$J$986,0)</f>
        <v>0</v>
      </c>
      <c r="BJ986" s="90" t="s">
        <v>22</v>
      </c>
      <c r="BK986" s="157">
        <f>ROUND($I$986*$H$986,2)</f>
        <v>0</v>
      </c>
      <c r="BL986" s="90" t="s">
        <v>295</v>
      </c>
      <c r="BM986" s="90" t="s">
        <v>1237</v>
      </c>
    </row>
    <row r="987" spans="2:47" s="6" customFormat="1" ht="16.5" customHeight="1">
      <c r="B987" s="24"/>
      <c r="C987" s="25"/>
      <c r="D987" s="158" t="s">
        <v>154</v>
      </c>
      <c r="E987" s="25"/>
      <c r="F987" s="159" t="s">
        <v>1236</v>
      </c>
      <c r="G987" s="25"/>
      <c r="H987" s="25"/>
      <c r="J987" s="25"/>
      <c r="K987" s="25"/>
      <c r="L987" s="44"/>
      <c r="M987" s="57"/>
      <c r="N987" s="25"/>
      <c r="O987" s="25"/>
      <c r="P987" s="25"/>
      <c r="Q987" s="25"/>
      <c r="R987" s="25"/>
      <c r="S987" s="25"/>
      <c r="T987" s="58"/>
      <c r="AT987" s="6" t="s">
        <v>154</v>
      </c>
      <c r="AU987" s="6" t="s">
        <v>86</v>
      </c>
    </row>
    <row r="988" spans="2:65" s="6" customFormat="1" ht="15.75" customHeight="1">
      <c r="B988" s="24"/>
      <c r="C988" s="146" t="s">
        <v>1238</v>
      </c>
      <c r="D988" s="146" t="s">
        <v>147</v>
      </c>
      <c r="E988" s="147" t="s">
        <v>1239</v>
      </c>
      <c r="F988" s="148" t="s">
        <v>1240</v>
      </c>
      <c r="G988" s="149" t="s">
        <v>150</v>
      </c>
      <c r="H988" s="150">
        <v>68</v>
      </c>
      <c r="I988" s="151"/>
      <c r="J988" s="152">
        <f>ROUND($I$988*$H$988,2)</f>
        <v>0</v>
      </c>
      <c r="K988" s="148" t="s">
        <v>151</v>
      </c>
      <c r="L988" s="44"/>
      <c r="M988" s="153"/>
      <c r="N988" s="154" t="s">
        <v>49</v>
      </c>
      <c r="O988" s="25"/>
      <c r="P988" s="155">
        <f>$O$988*$H$988</f>
        <v>0</v>
      </c>
      <c r="Q988" s="155">
        <v>0.00045</v>
      </c>
      <c r="R988" s="155">
        <f>$Q$988*$H$988</f>
        <v>0.0306</v>
      </c>
      <c r="S988" s="155">
        <v>0</v>
      </c>
      <c r="T988" s="156">
        <f>$S$988*$H$988</f>
        <v>0</v>
      </c>
      <c r="AR988" s="90" t="s">
        <v>295</v>
      </c>
      <c r="AT988" s="90" t="s">
        <v>147</v>
      </c>
      <c r="AU988" s="90" t="s">
        <v>86</v>
      </c>
      <c r="AY988" s="6" t="s">
        <v>144</v>
      </c>
      <c r="BE988" s="157">
        <f>IF($N$988="základní",$J$988,0)</f>
        <v>0</v>
      </c>
      <c r="BF988" s="157">
        <f>IF($N$988="snížená",$J$988,0)</f>
        <v>0</v>
      </c>
      <c r="BG988" s="157">
        <f>IF($N$988="zákl. přenesená",$J$988,0)</f>
        <v>0</v>
      </c>
      <c r="BH988" s="157">
        <f>IF($N$988="sníž. přenesená",$J$988,0)</f>
        <v>0</v>
      </c>
      <c r="BI988" s="157">
        <f>IF($N$988="nulová",$J$988,0)</f>
        <v>0</v>
      </c>
      <c r="BJ988" s="90" t="s">
        <v>22</v>
      </c>
      <c r="BK988" s="157">
        <f>ROUND($I$988*$H$988,2)</f>
        <v>0</v>
      </c>
      <c r="BL988" s="90" t="s">
        <v>295</v>
      </c>
      <c r="BM988" s="90" t="s">
        <v>1241</v>
      </c>
    </row>
    <row r="989" spans="2:47" s="6" customFormat="1" ht="16.5" customHeight="1">
      <c r="B989" s="24"/>
      <c r="C989" s="25"/>
      <c r="D989" s="158" t="s">
        <v>154</v>
      </c>
      <c r="E989" s="25"/>
      <c r="F989" s="159" t="s">
        <v>1242</v>
      </c>
      <c r="G989" s="25"/>
      <c r="H989" s="25"/>
      <c r="J989" s="25"/>
      <c r="K989" s="25"/>
      <c r="L989" s="44"/>
      <c r="M989" s="57"/>
      <c r="N989" s="25"/>
      <c r="O989" s="25"/>
      <c r="P989" s="25"/>
      <c r="Q989" s="25"/>
      <c r="R989" s="25"/>
      <c r="S989" s="25"/>
      <c r="T989" s="58"/>
      <c r="AT989" s="6" t="s">
        <v>154</v>
      </c>
      <c r="AU989" s="6" t="s">
        <v>86</v>
      </c>
    </row>
    <row r="990" spans="2:51" s="6" customFormat="1" ht="15.75" customHeight="1">
      <c r="B990" s="169"/>
      <c r="C990" s="170"/>
      <c r="D990" s="162" t="s">
        <v>156</v>
      </c>
      <c r="E990" s="170"/>
      <c r="F990" s="171" t="s">
        <v>1140</v>
      </c>
      <c r="G990" s="170"/>
      <c r="H990" s="170"/>
      <c r="J990" s="170"/>
      <c r="K990" s="170"/>
      <c r="L990" s="172"/>
      <c r="M990" s="173"/>
      <c r="N990" s="170"/>
      <c r="O990" s="170"/>
      <c r="P990" s="170"/>
      <c r="Q990" s="170"/>
      <c r="R990" s="170"/>
      <c r="S990" s="170"/>
      <c r="T990" s="174"/>
      <c r="AT990" s="175" t="s">
        <v>156</v>
      </c>
      <c r="AU990" s="175" t="s">
        <v>86</v>
      </c>
      <c r="AV990" s="175" t="s">
        <v>22</v>
      </c>
      <c r="AW990" s="175" t="s">
        <v>100</v>
      </c>
      <c r="AX990" s="175" t="s">
        <v>78</v>
      </c>
      <c r="AY990" s="175" t="s">
        <v>144</v>
      </c>
    </row>
    <row r="991" spans="2:51" s="6" customFormat="1" ht="15.75" customHeight="1">
      <c r="B991" s="160"/>
      <c r="C991" s="161"/>
      <c r="D991" s="162" t="s">
        <v>156</v>
      </c>
      <c r="E991" s="161"/>
      <c r="F991" s="163" t="s">
        <v>270</v>
      </c>
      <c r="G991" s="161"/>
      <c r="H991" s="164">
        <v>12</v>
      </c>
      <c r="J991" s="161"/>
      <c r="K991" s="161"/>
      <c r="L991" s="165"/>
      <c r="M991" s="166"/>
      <c r="N991" s="161"/>
      <c r="O991" s="161"/>
      <c r="P991" s="161"/>
      <c r="Q991" s="161"/>
      <c r="R991" s="161"/>
      <c r="S991" s="161"/>
      <c r="T991" s="167"/>
      <c r="AT991" s="168" t="s">
        <v>156</v>
      </c>
      <c r="AU991" s="168" t="s">
        <v>86</v>
      </c>
      <c r="AV991" s="168" t="s">
        <v>86</v>
      </c>
      <c r="AW991" s="168" t="s">
        <v>100</v>
      </c>
      <c r="AX991" s="168" t="s">
        <v>78</v>
      </c>
      <c r="AY991" s="168" t="s">
        <v>144</v>
      </c>
    </row>
    <row r="992" spans="2:51" s="6" customFormat="1" ht="15.75" customHeight="1">
      <c r="B992" s="169"/>
      <c r="C992" s="170"/>
      <c r="D992" s="162" t="s">
        <v>156</v>
      </c>
      <c r="E992" s="170"/>
      <c r="F992" s="171" t="s">
        <v>1142</v>
      </c>
      <c r="G992" s="170"/>
      <c r="H992" s="170"/>
      <c r="J992" s="170"/>
      <c r="K992" s="170"/>
      <c r="L992" s="172"/>
      <c r="M992" s="173"/>
      <c r="N992" s="170"/>
      <c r="O992" s="170"/>
      <c r="P992" s="170"/>
      <c r="Q992" s="170"/>
      <c r="R992" s="170"/>
      <c r="S992" s="170"/>
      <c r="T992" s="174"/>
      <c r="AT992" s="175" t="s">
        <v>156</v>
      </c>
      <c r="AU992" s="175" t="s">
        <v>86</v>
      </c>
      <c r="AV992" s="175" t="s">
        <v>22</v>
      </c>
      <c r="AW992" s="175" t="s">
        <v>100</v>
      </c>
      <c r="AX992" s="175" t="s">
        <v>78</v>
      </c>
      <c r="AY992" s="175" t="s">
        <v>144</v>
      </c>
    </row>
    <row r="993" spans="2:51" s="6" customFormat="1" ht="15.75" customHeight="1">
      <c r="B993" s="160"/>
      <c r="C993" s="161"/>
      <c r="D993" s="162" t="s">
        <v>156</v>
      </c>
      <c r="E993" s="161"/>
      <c r="F993" s="163" t="s">
        <v>194</v>
      </c>
      <c r="G993" s="161"/>
      <c r="H993" s="164">
        <v>6</v>
      </c>
      <c r="J993" s="161"/>
      <c r="K993" s="161"/>
      <c r="L993" s="165"/>
      <c r="M993" s="166"/>
      <c r="N993" s="161"/>
      <c r="O993" s="161"/>
      <c r="P993" s="161"/>
      <c r="Q993" s="161"/>
      <c r="R993" s="161"/>
      <c r="S993" s="161"/>
      <c r="T993" s="167"/>
      <c r="AT993" s="168" t="s">
        <v>156</v>
      </c>
      <c r="AU993" s="168" t="s">
        <v>86</v>
      </c>
      <c r="AV993" s="168" t="s">
        <v>86</v>
      </c>
      <c r="AW993" s="168" t="s">
        <v>100</v>
      </c>
      <c r="AX993" s="168" t="s">
        <v>78</v>
      </c>
      <c r="AY993" s="168" t="s">
        <v>144</v>
      </c>
    </row>
    <row r="994" spans="2:51" s="6" customFormat="1" ht="15.75" customHeight="1">
      <c r="B994" s="169"/>
      <c r="C994" s="170"/>
      <c r="D994" s="162" t="s">
        <v>156</v>
      </c>
      <c r="E994" s="170"/>
      <c r="F994" s="171" t="s">
        <v>1161</v>
      </c>
      <c r="G994" s="170"/>
      <c r="H994" s="170"/>
      <c r="J994" s="170"/>
      <c r="K994" s="170"/>
      <c r="L994" s="172"/>
      <c r="M994" s="173"/>
      <c r="N994" s="170"/>
      <c r="O994" s="170"/>
      <c r="P994" s="170"/>
      <c r="Q994" s="170"/>
      <c r="R994" s="170"/>
      <c r="S994" s="170"/>
      <c r="T994" s="174"/>
      <c r="AT994" s="175" t="s">
        <v>156</v>
      </c>
      <c r="AU994" s="175" t="s">
        <v>86</v>
      </c>
      <c r="AV994" s="175" t="s">
        <v>22</v>
      </c>
      <c r="AW994" s="175" t="s">
        <v>100</v>
      </c>
      <c r="AX994" s="175" t="s">
        <v>78</v>
      </c>
      <c r="AY994" s="175" t="s">
        <v>144</v>
      </c>
    </row>
    <row r="995" spans="2:51" s="6" customFormat="1" ht="15.75" customHeight="1">
      <c r="B995" s="160"/>
      <c r="C995" s="161"/>
      <c r="D995" s="162" t="s">
        <v>156</v>
      </c>
      <c r="E995" s="161"/>
      <c r="F995" s="163" t="s">
        <v>22</v>
      </c>
      <c r="G995" s="161"/>
      <c r="H995" s="164">
        <v>1</v>
      </c>
      <c r="J995" s="161"/>
      <c r="K995" s="161"/>
      <c r="L995" s="165"/>
      <c r="M995" s="166"/>
      <c r="N995" s="161"/>
      <c r="O995" s="161"/>
      <c r="P995" s="161"/>
      <c r="Q995" s="161"/>
      <c r="R995" s="161"/>
      <c r="S995" s="161"/>
      <c r="T995" s="167"/>
      <c r="AT995" s="168" t="s">
        <v>156</v>
      </c>
      <c r="AU995" s="168" t="s">
        <v>86</v>
      </c>
      <c r="AV995" s="168" t="s">
        <v>86</v>
      </c>
      <c r="AW995" s="168" t="s">
        <v>100</v>
      </c>
      <c r="AX995" s="168" t="s">
        <v>78</v>
      </c>
      <c r="AY995" s="168" t="s">
        <v>144</v>
      </c>
    </row>
    <row r="996" spans="2:51" s="6" customFormat="1" ht="15.75" customHeight="1">
      <c r="B996" s="169"/>
      <c r="C996" s="170"/>
      <c r="D996" s="162" t="s">
        <v>156</v>
      </c>
      <c r="E996" s="170"/>
      <c r="F996" s="171" t="s">
        <v>1162</v>
      </c>
      <c r="G996" s="170"/>
      <c r="H996" s="170"/>
      <c r="J996" s="170"/>
      <c r="K996" s="170"/>
      <c r="L996" s="172"/>
      <c r="M996" s="173"/>
      <c r="N996" s="170"/>
      <c r="O996" s="170"/>
      <c r="P996" s="170"/>
      <c r="Q996" s="170"/>
      <c r="R996" s="170"/>
      <c r="S996" s="170"/>
      <c r="T996" s="174"/>
      <c r="AT996" s="175" t="s">
        <v>156</v>
      </c>
      <c r="AU996" s="175" t="s">
        <v>86</v>
      </c>
      <c r="AV996" s="175" t="s">
        <v>22</v>
      </c>
      <c r="AW996" s="175" t="s">
        <v>100</v>
      </c>
      <c r="AX996" s="175" t="s">
        <v>78</v>
      </c>
      <c r="AY996" s="175" t="s">
        <v>144</v>
      </c>
    </row>
    <row r="997" spans="2:51" s="6" customFormat="1" ht="15.75" customHeight="1">
      <c r="B997" s="160"/>
      <c r="C997" s="161"/>
      <c r="D997" s="162" t="s">
        <v>156</v>
      </c>
      <c r="E997" s="161"/>
      <c r="F997" s="163" t="s">
        <v>86</v>
      </c>
      <c r="G997" s="161"/>
      <c r="H997" s="164">
        <v>2</v>
      </c>
      <c r="J997" s="161"/>
      <c r="K997" s="161"/>
      <c r="L997" s="165"/>
      <c r="M997" s="166"/>
      <c r="N997" s="161"/>
      <c r="O997" s="161"/>
      <c r="P997" s="161"/>
      <c r="Q997" s="161"/>
      <c r="R997" s="161"/>
      <c r="S997" s="161"/>
      <c r="T997" s="167"/>
      <c r="AT997" s="168" t="s">
        <v>156</v>
      </c>
      <c r="AU997" s="168" t="s">
        <v>86</v>
      </c>
      <c r="AV997" s="168" t="s">
        <v>86</v>
      </c>
      <c r="AW997" s="168" t="s">
        <v>100</v>
      </c>
      <c r="AX997" s="168" t="s">
        <v>78</v>
      </c>
      <c r="AY997" s="168" t="s">
        <v>144</v>
      </c>
    </row>
    <row r="998" spans="2:51" s="6" customFormat="1" ht="15.75" customHeight="1">
      <c r="B998" s="169"/>
      <c r="C998" s="170"/>
      <c r="D998" s="162" t="s">
        <v>156</v>
      </c>
      <c r="E998" s="170"/>
      <c r="F998" s="171" t="s">
        <v>1143</v>
      </c>
      <c r="G998" s="170"/>
      <c r="H998" s="170"/>
      <c r="J998" s="170"/>
      <c r="K998" s="170"/>
      <c r="L998" s="172"/>
      <c r="M998" s="173"/>
      <c r="N998" s="170"/>
      <c r="O998" s="170"/>
      <c r="P998" s="170"/>
      <c r="Q998" s="170"/>
      <c r="R998" s="170"/>
      <c r="S998" s="170"/>
      <c r="T998" s="174"/>
      <c r="AT998" s="175" t="s">
        <v>156</v>
      </c>
      <c r="AU998" s="175" t="s">
        <v>86</v>
      </c>
      <c r="AV998" s="175" t="s">
        <v>22</v>
      </c>
      <c r="AW998" s="175" t="s">
        <v>100</v>
      </c>
      <c r="AX998" s="175" t="s">
        <v>78</v>
      </c>
      <c r="AY998" s="175" t="s">
        <v>144</v>
      </c>
    </row>
    <row r="999" spans="2:51" s="6" customFormat="1" ht="15.75" customHeight="1">
      <c r="B999" s="160"/>
      <c r="C999" s="161"/>
      <c r="D999" s="162" t="s">
        <v>156</v>
      </c>
      <c r="E999" s="161"/>
      <c r="F999" s="163" t="s">
        <v>1156</v>
      </c>
      <c r="G999" s="161"/>
      <c r="H999" s="164">
        <v>8</v>
      </c>
      <c r="J999" s="161"/>
      <c r="K999" s="161"/>
      <c r="L999" s="165"/>
      <c r="M999" s="166"/>
      <c r="N999" s="161"/>
      <c r="O999" s="161"/>
      <c r="P999" s="161"/>
      <c r="Q999" s="161"/>
      <c r="R999" s="161"/>
      <c r="S999" s="161"/>
      <c r="T999" s="167"/>
      <c r="AT999" s="168" t="s">
        <v>156</v>
      </c>
      <c r="AU999" s="168" t="s">
        <v>86</v>
      </c>
      <c r="AV999" s="168" t="s">
        <v>86</v>
      </c>
      <c r="AW999" s="168" t="s">
        <v>100</v>
      </c>
      <c r="AX999" s="168" t="s">
        <v>78</v>
      </c>
      <c r="AY999" s="168" t="s">
        <v>144</v>
      </c>
    </row>
    <row r="1000" spans="2:51" s="6" customFormat="1" ht="15.75" customHeight="1">
      <c r="B1000" s="169"/>
      <c r="C1000" s="170"/>
      <c r="D1000" s="162" t="s">
        <v>156</v>
      </c>
      <c r="E1000" s="170"/>
      <c r="F1000" s="171" t="s">
        <v>1163</v>
      </c>
      <c r="G1000" s="170"/>
      <c r="H1000" s="170"/>
      <c r="J1000" s="170"/>
      <c r="K1000" s="170"/>
      <c r="L1000" s="172"/>
      <c r="M1000" s="173"/>
      <c r="N1000" s="170"/>
      <c r="O1000" s="170"/>
      <c r="P1000" s="170"/>
      <c r="Q1000" s="170"/>
      <c r="R1000" s="170"/>
      <c r="S1000" s="170"/>
      <c r="T1000" s="174"/>
      <c r="AT1000" s="175" t="s">
        <v>156</v>
      </c>
      <c r="AU1000" s="175" t="s">
        <v>86</v>
      </c>
      <c r="AV1000" s="175" t="s">
        <v>22</v>
      </c>
      <c r="AW1000" s="175" t="s">
        <v>100</v>
      </c>
      <c r="AX1000" s="175" t="s">
        <v>78</v>
      </c>
      <c r="AY1000" s="175" t="s">
        <v>144</v>
      </c>
    </row>
    <row r="1001" spans="2:51" s="6" customFormat="1" ht="15.75" customHeight="1">
      <c r="B1001" s="160"/>
      <c r="C1001" s="161"/>
      <c r="D1001" s="162" t="s">
        <v>156</v>
      </c>
      <c r="E1001" s="161"/>
      <c r="F1001" s="163" t="s">
        <v>1164</v>
      </c>
      <c r="G1001" s="161"/>
      <c r="H1001" s="164">
        <v>5</v>
      </c>
      <c r="J1001" s="161"/>
      <c r="K1001" s="161"/>
      <c r="L1001" s="165"/>
      <c r="M1001" s="166"/>
      <c r="N1001" s="161"/>
      <c r="O1001" s="161"/>
      <c r="P1001" s="161"/>
      <c r="Q1001" s="161"/>
      <c r="R1001" s="161"/>
      <c r="S1001" s="161"/>
      <c r="T1001" s="167"/>
      <c r="AT1001" s="168" t="s">
        <v>156</v>
      </c>
      <c r="AU1001" s="168" t="s">
        <v>86</v>
      </c>
      <c r="AV1001" s="168" t="s">
        <v>86</v>
      </c>
      <c r="AW1001" s="168" t="s">
        <v>100</v>
      </c>
      <c r="AX1001" s="168" t="s">
        <v>78</v>
      </c>
      <c r="AY1001" s="168" t="s">
        <v>144</v>
      </c>
    </row>
    <row r="1002" spans="2:51" s="6" customFormat="1" ht="15.75" customHeight="1">
      <c r="B1002" s="169"/>
      <c r="C1002" s="170"/>
      <c r="D1002" s="162" t="s">
        <v>156</v>
      </c>
      <c r="E1002" s="170"/>
      <c r="F1002" s="171" t="s">
        <v>1165</v>
      </c>
      <c r="G1002" s="170"/>
      <c r="H1002" s="170"/>
      <c r="J1002" s="170"/>
      <c r="K1002" s="170"/>
      <c r="L1002" s="172"/>
      <c r="M1002" s="173"/>
      <c r="N1002" s="170"/>
      <c r="O1002" s="170"/>
      <c r="P1002" s="170"/>
      <c r="Q1002" s="170"/>
      <c r="R1002" s="170"/>
      <c r="S1002" s="170"/>
      <c r="T1002" s="174"/>
      <c r="AT1002" s="175" t="s">
        <v>156</v>
      </c>
      <c r="AU1002" s="175" t="s">
        <v>86</v>
      </c>
      <c r="AV1002" s="175" t="s">
        <v>22</v>
      </c>
      <c r="AW1002" s="175" t="s">
        <v>100</v>
      </c>
      <c r="AX1002" s="175" t="s">
        <v>78</v>
      </c>
      <c r="AY1002" s="175" t="s">
        <v>144</v>
      </c>
    </row>
    <row r="1003" spans="2:51" s="6" customFormat="1" ht="15.75" customHeight="1">
      <c r="B1003" s="160"/>
      <c r="C1003" s="161"/>
      <c r="D1003" s="162" t="s">
        <v>156</v>
      </c>
      <c r="E1003" s="161"/>
      <c r="F1003" s="163" t="s">
        <v>1166</v>
      </c>
      <c r="G1003" s="161"/>
      <c r="H1003" s="164">
        <v>4</v>
      </c>
      <c r="J1003" s="161"/>
      <c r="K1003" s="161"/>
      <c r="L1003" s="165"/>
      <c r="M1003" s="166"/>
      <c r="N1003" s="161"/>
      <c r="O1003" s="161"/>
      <c r="P1003" s="161"/>
      <c r="Q1003" s="161"/>
      <c r="R1003" s="161"/>
      <c r="S1003" s="161"/>
      <c r="T1003" s="167"/>
      <c r="AT1003" s="168" t="s">
        <v>156</v>
      </c>
      <c r="AU1003" s="168" t="s">
        <v>86</v>
      </c>
      <c r="AV1003" s="168" t="s">
        <v>86</v>
      </c>
      <c r="AW1003" s="168" t="s">
        <v>100</v>
      </c>
      <c r="AX1003" s="168" t="s">
        <v>78</v>
      </c>
      <c r="AY1003" s="168" t="s">
        <v>144</v>
      </c>
    </row>
    <row r="1004" spans="2:51" s="6" customFormat="1" ht="15.75" customHeight="1">
      <c r="B1004" s="169"/>
      <c r="C1004" s="170"/>
      <c r="D1004" s="162" t="s">
        <v>156</v>
      </c>
      <c r="E1004" s="170"/>
      <c r="F1004" s="171" t="s">
        <v>1167</v>
      </c>
      <c r="G1004" s="170"/>
      <c r="H1004" s="170"/>
      <c r="J1004" s="170"/>
      <c r="K1004" s="170"/>
      <c r="L1004" s="172"/>
      <c r="M1004" s="173"/>
      <c r="N1004" s="170"/>
      <c r="O1004" s="170"/>
      <c r="P1004" s="170"/>
      <c r="Q1004" s="170"/>
      <c r="R1004" s="170"/>
      <c r="S1004" s="170"/>
      <c r="T1004" s="174"/>
      <c r="AT1004" s="175" t="s">
        <v>156</v>
      </c>
      <c r="AU1004" s="175" t="s">
        <v>86</v>
      </c>
      <c r="AV1004" s="175" t="s">
        <v>22</v>
      </c>
      <c r="AW1004" s="175" t="s">
        <v>100</v>
      </c>
      <c r="AX1004" s="175" t="s">
        <v>78</v>
      </c>
      <c r="AY1004" s="175" t="s">
        <v>144</v>
      </c>
    </row>
    <row r="1005" spans="2:51" s="6" customFormat="1" ht="15.75" customHeight="1">
      <c r="B1005" s="160"/>
      <c r="C1005" s="161"/>
      <c r="D1005" s="162" t="s">
        <v>156</v>
      </c>
      <c r="E1005" s="161"/>
      <c r="F1005" s="163" t="s">
        <v>1168</v>
      </c>
      <c r="G1005" s="161"/>
      <c r="H1005" s="164">
        <v>7</v>
      </c>
      <c r="J1005" s="161"/>
      <c r="K1005" s="161"/>
      <c r="L1005" s="165"/>
      <c r="M1005" s="166"/>
      <c r="N1005" s="161"/>
      <c r="O1005" s="161"/>
      <c r="P1005" s="161"/>
      <c r="Q1005" s="161"/>
      <c r="R1005" s="161"/>
      <c r="S1005" s="161"/>
      <c r="T1005" s="167"/>
      <c r="AT1005" s="168" t="s">
        <v>156</v>
      </c>
      <c r="AU1005" s="168" t="s">
        <v>86</v>
      </c>
      <c r="AV1005" s="168" t="s">
        <v>86</v>
      </c>
      <c r="AW1005" s="168" t="s">
        <v>100</v>
      </c>
      <c r="AX1005" s="168" t="s">
        <v>78</v>
      </c>
      <c r="AY1005" s="168" t="s">
        <v>144</v>
      </c>
    </row>
    <row r="1006" spans="2:51" s="6" customFormat="1" ht="15.75" customHeight="1">
      <c r="B1006" s="169"/>
      <c r="C1006" s="170"/>
      <c r="D1006" s="162" t="s">
        <v>156</v>
      </c>
      <c r="E1006" s="170"/>
      <c r="F1006" s="171" t="s">
        <v>1169</v>
      </c>
      <c r="G1006" s="170"/>
      <c r="H1006" s="170"/>
      <c r="J1006" s="170"/>
      <c r="K1006" s="170"/>
      <c r="L1006" s="172"/>
      <c r="M1006" s="173"/>
      <c r="N1006" s="170"/>
      <c r="O1006" s="170"/>
      <c r="P1006" s="170"/>
      <c r="Q1006" s="170"/>
      <c r="R1006" s="170"/>
      <c r="S1006" s="170"/>
      <c r="T1006" s="174"/>
      <c r="AT1006" s="175" t="s">
        <v>156</v>
      </c>
      <c r="AU1006" s="175" t="s">
        <v>86</v>
      </c>
      <c r="AV1006" s="175" t="s">
        <v>22</v>
      </c>
      <c r="AW1006" s="175" t="s">
        <v>100</v>
      </c>
      <c r="AX1006" s="175" t="s">
        <v>78</v>
      </c>
      <c r="AY1006" s="175" t="s">
        <v>144</v>
      </c>
    </row>
    <row r="1007" spans="2:51" s="6" customFormat="1" ht="15.75" customHeight="1">
      <c r="B1007" s="160"/>
      <c r="C1007" s="161"/>
      <c r="D1007" s="162" t="s">
        <v>156</v>
      </c>
      <c r="E1007" s="161"/>
      <c r="F1007" s="163" t="s">
        <v>1170</v>
      </c>
      <c r="G1007" s="161"/>
      <c r="H1007" s="164">
        <v>23</v>
      </c>
      <c r="J1007" s="161"/>
      <c r="K1007" s="161"/>
      <c r="L1007" s="165"/>
      <c r="M1007" s="166"/>
      <c r="N1007" s="161"/>
      <c r="O1007" s="161"/>
      <c r="P1007" s="161"/>
      <c r="Q1007" s="161"/>
      <c r="R1007" s="161"/>
      <c r="S1007" s="161"/>
      <c r="T1007" s="167"/>
      <c r="AT1007" s="168" t="s">
        <v>156</v>
      </c>
      <c r="AU1007" s="168" t="s">
        <v>86</v>
      </c>
      <c r="AV1007" s="168" t="s">
        <v>86</v>
      </c>
      <c r="AW1007" s="168" t="s">
        <v>100</v>
      </c>
      <c r="AX1007" s="168" t="s">
        <v>78</v>
      </c>
      <c r="AY1007" s="168" t="s">
        <v>144</v>
      </c>
    </row>
    <row r="1008" spans="2:51" s="6" customFormat="1" ht="15.75" customHeight="1">
      <c r="B1008" s="169"/>
      <c r="C1008" s="170"/>
      <c r="D1008" s="162" t="s">
        <v>156</v>
      </c>
      <c r="E1008" s="170"/>
      <c r="F1008" s="171" t="s">
        <v>324</v>
      </c>
      <c r="G1008" s="170"/>
      <c r="H1008" s="170"/>
      <c r="J1008" s="170"/>
      <c r="K1008" s="170"/>
      <c r="L1008" s="172"/>
      <c r="M1008" s="173"/>
      <c r="N1008" s="170"/>
      <c r="O1008" s="170"/>
      <c r="P1008" s="170"/>
      <c r="Q1008" s="170"/>
      <c r="R1008" s="170"/>
      <c r="S1008" s="170"/>
      <c r="T1008" s="174"/>
      <c r="AT1008" s="175" t="s">
        <v>156</v>
      </c>
      <c r="AU1008" s="175" t="s">
        <v>86</v>
      </c>
      <c r="AV1008" s="175" t="s">
        <v>22</v>
      </c>
      <c r="AW1008" s="175" t="s">
        <v>100</v>
      </c>
      <c r="AX1008" s="175" t="s">
        <v>78</v>
      </c>
      <c r="AY1008" s="175" t="s">
        <v>144</v>
      </c>
    </row>
    <row r="1009" spans="2:65" s="6" customFormat="1" ht="15.75" customHeight="1">
      <c r="B1009" s="24"/>
      <c r="C1009" s="176" t="s">
        <v>1243</v>
      </c>
      <c r="D1009" s="176" t="s">
        <v>326</v>
      </c>
      <c r="E1009" s="177" t="s">
        <v>1244</v>
      </c>
      <c r="F1009" s="178" t="s">
        <v>1245</v>
      </c>
      <c r="G1009" s="179" t="s">
        <v>150</v>
      </c>
      <c r="H1009" s="180">
        <v>26</v>
      </c>
      <c r="I1009" s="181"/>
      <c r="J1009" s="182">
        <f>ROUND($I$1009*$H$1009,2)</f>
        <v>0</v>
      </c>
      <c r="K1009" s="178" t="s">
        <v>151</v>
      </c>
      <c r="L1009" s="183"/>
      <c r="M1009" s="184"/>
      <c r="N1009" s="185" t="s">
        <v>49</v>
      </c>
      <c r="O1009" s="25"/>
      <c r="P1009" s="155">
        <f>$O$1009*$H$1009</f>
        <v>0</v>
      </c>
      <c r="Q1009" s="155">
        <v>0.016</v>
      </c>
      <c r="R1009" s="155">
        <f>$Q$1009*$H$1009</f>
        <v>0.41600000000000004</v>
      </c>
      <c r="S1009" s="155">
        <v>0</v>
      </c>
      <c r="T1009" s="156">
        <f>$S$1009*$H$1009</f>
        <v>0</v>
      </c>
      <c r="AR1009" s="90" t="s">
        <v>559</v>
      </c>
      <c r="AT1009" s="90" t="s">
        <v>326</v>
      </c>
      <c r="AU1009" s="90" t="s">
        <v>86</v>
      </c>
      <c r="AY1009" s="6" t="s">
        <v>144</v>
      </c>
      <c r="BE1009" s="157">
        <f>IF($N$1009="základní",$J$1009,0)</f>
        <v>0</v>
      </c>
      <c r="BF1009" s="157">
        <f>IF($N$1009="snížená",$J$1009,0)</f>
        <v>0</v>
      </c>
      <c r="BG1009" s="157">
        <f>IF($N$1009="zákl. přenesená",$J$1009,0)</f>
        <v>0</v>
      </c>
      <c r="BH1009" s="157">
        <f>IF($N$1009="sníž. přenesená",$J$1009,0)</f>
        <v>0</v>
      </c>
      <c r="BI1009" s="157">
        <f>IF($N$1009="nulová",$J$1009,0)</f>
        <v>0</v>
      </c>
      <c r="BJ1009" s="90" t="s">
        <v>22</v>
      </c>
      <c r="BK1009" s="157">
        <f>ROUND($I$1009*$H$1009,2)</f>
        <v>0</v>
      </c>
      <c r="BL1009" s="90" t="s">
        <v>295</v>
      </c>
      <c r="BM1009" s="90" t="s">
        <v>1246</v>
      </c>
    </row>
    <row r="1010" spans="2:47" s="6" customFormat="1" ht="27" customHeight="1">
      <c r="B1010" s="24"/>
      <c r="C1010" s="25"/>
      <c r="D1010" s="158" t="s">
        <v>154</v>
      </c>
      <c r="E1010" s="25"/>
      <c r="F1010" s="159" t="s">
        <v>1247</v>
      </c>
      <c r="G1010" s="25"/>
      <c r="H1010" s="25"/>
      <c r="J1010" s="25"/>
      <c r="K1010" s="25"/>
      <c r="L1010" s="44"/>
      <c r="M1010" s="57"/>
      <c r="N1010" s="25"/>
      <c r="O1010" s="25"/>
      <c r="P1010" s="25"/>
      <c r="Q1010" s="25"/>
      <c r="R1010" s="25"/>
      <c r="S1010" s="25"/>
      <c r="T1010" s="58"/>
      <c r="AT1010" s="6" t="s">
        <v>154</v>
      </c>
      <c r="AU1010" s="6" t="s">
        <v>86</v>
      </c>
    </row>
    <row r="1011" spans="2:51" s="6" customFormat="1" ht="15.75" customHeight="1">
      <c r="B1011" s="169"/>
      <c r="C1011" s="170"/>
      <c r="D1011" s="162" t="s">
        <v>156</v>
      </c>
      <c r="E1011" s="170"/>
      <c r="F1011" s="171" t="s">
        <v>1140</v>
      </c>
      <c r="G1011" s="170"/>
      <c r="H1011" s="170"/>
      <c r="J1011" s="170"/>
      <c r="K1011" s="170"/>
      <c r="L1011" s="172"/>
      <c r="M1011" s="173"/>
      <c r="N1011" s="170"/>
      <c r="O1011" s="170"/>
      <c r="P1011" s="170"/>
      <c r="Q1011" s="170"/>
      <c r="R1011" s="170"/>
      <c r="S1011" s="170"/>
      <c r="T1011" s="174"/>
      <c r="AT1011" s="175" t="s">
        <v>156</v>
      </c>
      <c r="AU1011" s="175" t="s">
        <v>86</v>
      </c>
      <c r="AV1011" s="175" t="s">
        <v>22</v>
      </c>
      <c r="AW1011" s="175" t="s">
        <v>100</v>
      </c>
      <c r="AX1011" s="175" t="s">
        <v>78</v>
      </c>
      <c r="AY1011" s="175" t="s">
        <v>144</v>
      </c>
    </row>
    <row r="1012" spans="2:51" s="6" customFormat="1" ht="15.75" customHeight="1">
      <c r="B1012" s="160"/>
      <c r="C1012" s="161"/>
      <c r="D1012" s="162" t="s">
        <v>156</v>
      </c>
      <c r="E1012" s="161"/>
      <c r="F1012" s="163" t="s">
        <v>270</v>
      </c>
      <c r="G1012" s="161"/>
      <c r="H1012" s="164">
        <v>12</v>
      </c>
      <c r="J1012" s="161"/>
      <c r="K1012" s="161"/>
      <c r="L1012" s="165"/>
      <c r="M1012" s="166"/>
      <c r="N1012" s="161"/>
      <c r="O1012" s="161"/>
      <c r="P1012" s="161"/>
      <c r="Q1012" s="161"/>
      <c r="R1012" s="161"/>
      <c r="S1012" s="161"/>
      <c r="T1012" s="167"/>
      <c r="AT1012" s="168" t="s">
        <v>156</v>
      </c>
      <c r="AU1012" s="168" t="s">
        <v>86</v>
      </c>
      <c r="AV1012" s="168" t="s">
        <v>86</v>
      </c>
      <c r="AW1012" s="168" t="s">
        <v>100</v>
      </c>
      <c r="AX1012" s="168" t="s">
        <v>78</v>
      </c>
      <c r="AY1012" s="168" t="s">
        <v>144</v>
      </c>
    </row>
    <row r="1013" spans="2:51" s="6" customFormat="1" ht="15.75" customHeight="1">
      <c r="B1013" s="169"/>
      <c r="C1013" s="170"/>
      <c r="D1013" s="162" t="s">
        <v>156</v>
      </c>
      <c r="E1013" s="170"/>
      <c r="F1013" s="171" t="s">
        <v>1142</v>
      </c>
      <c r="G1013" s="170"/>
      <c r="H1013" s="170"/>
      <c r="J1013" s="170"/>
      <c r="K1013" s="170"/>
      <c r="L1013" s="172"/>
      <c r="M1013" s="173"/>
      <c r="N1013" s="170"/>
      <c r="O1013" s="170"/>
      <c r="P1013" s="170"/>
      <c r="Q1013" s="170"/>
      <c r="R1013" s="170"/>
      <c r="S1013" s="170"/>
      <c r="T1013" s="174"/>
      <c r="AT1013" s="175" t="s">
        <v>156</v>
      </c>
      <c r="AU1013" s="175" t="s">
        <v>86</v>
      </c>
      <c r="AV1013" s="175" t="s">
        <v>22</v>
      </c>
      <c r="AW1013" s="175" t="s">
        <v>100</v>
      </c>
      <c r="AX1013" s="175" t="s">
        <v>78</v>
      </c>
      <c r="AY1013" s="175" t="s">
        <v>144</v>
      </c>
    </row>
    <row r="1014" spans="2:51" s="6" customFormat="1" ht="15.75" customHeight="1">
      <c r="B1014" s="160"/>
      <c r="C1014" s="161"/>
      <c r="D1014" s="162" t="s">
        <v>156</v>
      </c>
      <c r="E1014" s="161"/>
      <c r="F1014" s="163" t="s">
        <v>194</v>
      </c>
      <c r="G1014" s="161"/>
      <c r="H1014" s="164">
        <v>6</v>
      </c>
      <c r="J1014" s="161"/>
      <c r="K1014" s="161"/>
      <c r="L1014" s="165"/>
      <c r="M1014" s="166"/>
      <c r="N1014" s="161"/>
      <c r="O1014" s="161"/>
      <c r="P1014" s="161"/>
      <c r="Q1014" s="161"/>
      <c r="R1014" s="161"/>
      <c r="S1014" s="161"/>
      <c r="T1014" s="167"/>
      <c r="AT1014" s="168" t="s">
        <v>156</v>
      </c>
      <c r="AU1014" s="168" t="s">
        <v>86</v>
      </c>
      <c r="AV1014" s="168" t="s">
        <v>86</v>
      </c>
      <c r="AW1014" s="168" t="s">
        <v>100</v>
      </c>
      <c r="AX1014" s="168" t="s">
        <v>78</v>
      </c>
      <c r="AY1014" s="168" t="s">
        <v>144</v>
      </c>
    </row>
    <row r="1015" spans="2:51" s="6" customFormat="1" ht="15.75" customHeight="1">
      <c r="B1015" s="169"/>
      <c r="C1015" s="170"/>
      <c r="D1015" s="162" t="s">
        <v>156</v>
      </c>
      <c r="E1015" s="170"/>
      <c r="F1015" s="171" t="s">
        <v>1143</v>
      </c>
      <c r="G1015" s="170"/>
      <c r="H1015" s="170"/>
      <c r="J1015" s="170"/>
      <c r="K1015" s="170"/>
      <c r="L1015" s="172"/>
      <c r="M1015" s="173"/>
      <c r="N1015" s="170"/>
      <c r="O1015" s="170"/>
      <c r="P1015" s="170"/>
      <c r="Q1015" s="170"/>
      <c r="R1015" s="170"/>
      <c r="S1015" s="170"/>
      <c r="T1015" s="174"/>
      <c r="AT1015" s="175" t="s">
        <v>156</v>
      </c>
      <c r="AU1015" s="175" t="s">
        <v>86</v>
      </c>
      <c r="AV1015" s="175" t="s">
        <v>22</v>
      </c>
      <c r="AW1015" s="175" t="s">
        <v>100</v>
      </c>
      <c r="AX1015" s="175" t="s">
        <v>78</v>
      </c>
      <c r="AY1015" s="175" t="s">
        <v>144</v>
      </c>
    </row>
    <row r="1016" spans="2:51" s="6" customFormat="1" ht="15.75" customHeight="1">
      <c r="B1016" s="160"/>
      <c r="C1016" s="161"/>
      <c r="D1016" s="162" t="s">
        <v>156</v>
      </c>
      <c r="E1016" s="161"/>
      <c r="F1016" s="163" t="s">
        <v>1156</v>
      </c>
      <c r="G1016" s="161"/>
      <c r="H1016" s="164">
        <v>8</v>
      </c>
      <c r="J1016" s="161"/>
      <c r="K1016" s="161"/>
      <c r="L1016" s="165"/>
      <c r="M1016" s="166"/>
      <c r="N1016" s="161"/>
      <c r="O1016" s="161"/>
      <c r="P1016" s="161"/>
      <c r="Q1016" s="161"/>
      <c r="R1016" s="161"/>
      <c r="S1016" s="161"/>
      <c r="T1016" s="167"/>
      <c r="AT1016" s="168" t="s">
        <v>156</v>
      </c>
      <c r="AU1016" s="168" t="s">
        <v>86</v>
      </c>
      <c r="AV1016" s="168" t="s">
        <v>86</v>
      </c>
      <c r="AW1016" s="168" t="s">
        <v>100</v>
      </c>
      <c r="AX1016" s="168" t="s">
        <v>78</v>
      </c>
      <c r="AY1016" s="168" t="s">
        <v>144</v>
      </c>
    </row>
    <row r="1017" spans="2:65" s="6" customFormat="1" ht="15.75" customHeight="1">
      <c r="B1017" s="24"/>
      <c r="C1017" s="176" t="s">
        <v>1248</v>
      </c>
      <c r="D1017" s="176" t="s">
        <v>326</v>
      </c>
      <c r="E1017" s="177" t="s">
        <v>1249</v>
      </c>
      <c r="F1017" s="178" t="s">
        <v>1250</v>
      </c>
      <c r="G1017" s="179" t="s">
        <v>150</v>
      </c>
      <c r="H1017" s="180">
        <v>13</v>
      </c>
      <c r="I1017" s="181"/>
      <c r="J1017" s="182">
        <f>ROUND($I$1017*$H$1017,2)</f>
        <v>0</v>
      </c>
      <c r="K1017" s="178"/>
      <c r="L1017" s="183"/>
      <c r="M1017" s="184"/>
      <c r="N1017" s="185" t="s">
        <v>49</v>
      </c>
      <c r="O1017" s="25"/>
      <c r="P1017" s="155">
        <f>$O$1017*$H$1017</f>
        <v>0</v>
      </c>
      <c r="Q1017" s="155">
        <v>0.016</v>
      </c>
      <c r="R1017" s="155">
        <f>$Q$1017*$H$1017</f>
        <v>0.20800000000000002</v>
      </c>
      <c r="S1017" s="155">
        <v>0</v>
      </c>
      <c r="T1017" s="156">
        <f>$S$1017*$H$1017</f>
        <v>0</v>
      </c>
      <c r="AR1017" s="90" t="s">
        <v>559</v>
      </c>
      <c r="AT1017" s="90" t="s">
        <v>326</v>
      </c>
      <c r="AU1017" s="90" t="s">
        <v>86</v>
      </c>
      <c r="AY1017" s="6" t="s">
        <v>144</v>
      </c>
      <c r="BE1017" s="157">
        <f>IF($N$1017="základní",$J$1017,0)</f>
        <v>0</v>
      </c>
      <c r="BF1017" s="157">
        <f>IF($N$1017="snížená",$J$1017,0)</f>
        <v>0</v>
      </c>
      <c r="BG1017" s="157">
        <f>IF($N$1017="zákl. přenesená",$J$1017,0)</f>
        <v>0</v>
      </c>
      <c r="BH1017" s="157">
        <f>IF($N$1017="sníž. přenesená",$J$1017,0)</f>
        <v>0</v>
      </c>
      <c r="BI1017" s="157">
        <f>IF($N$1017="nulová",$J$1017,0)</f>
        <v>0</v>
      </c>
      <c r="BJ1017" s="90" t="s">
        <v>22</v>
      </c>
      <c r="BK1017" s="157">
        <f>ROUND($I$1017*$H$1017,2)</f>
        <v>0</v>
      </c>
      <c r="BL1017" s="90" t="s">
        <v>295</v>
      </c>
      <c r="BM1017" s="90" t="s">
        <v>1251</v>
      </c>
    </row>
    <row r="1018" spans="2:51" s="6" customFormat="1" ht="15.75" customHeight="1">
      <c r="B1018" s="169"/>
      <c r="C1018" s="170"/>
      <c r="D1018" s="158" t="s">
        <v>156</v>
      </c>
      <c r="E1018" s="171"/>
      <c r="F1018" s="171" t="s">
        <v>1161</v>
      </c>
      <c r="G1018" s="170"/>
      <c r="H1018" s="170"/>
      <c r="J1018" s="170"/>
      <c r="K1018" s="170"/>
      <c r="L1018" s="172"/>
      <c r="M1018" s="173"/>
      <c r="N1018" s="170"/>
      <c r="O1018" s="170"/>
      <c r="P1018" s="170"/>
      <c r="Q1018" s="170"/>
      <c r="R1018" s="170"/>
      <c r="S1018" s="170"/>
      <c r="T1018" s="174"/>
      <c r="AT1018" s="175" t="s">
        <v>156</v>
      </c>
      <c r="AU1018" s="175" t="s">
        <v>86</v>
      </c>
      <c r="AV1018" s="175" t="s">
        <v>22</v>
      </c>
      <c r="AW1018" s="175" t="s">
        <v>100</v>
      </c>
      <c r="AX1018" s="175" t="s">
        <v>78</v>
      </c>
      <c r="AY1018" s="175" t="s">
        <v>144</v>
      </c>
    </row>
    <row r="1019" spans="2:51" s="6" customFormat="1" ht="15.75" customHeight="1">
      <c r="B1019" s="160"/>
      <c r="C1019" s="161"/>
      <c r="D1019" s="162" t="s">
        <v>156</v>
      </c>
      <c r="E1019" s="161"/>
      <c r="F1019" s="163" t="s">
        <v>22</v>
      </c>
      <c r="G1019" s="161"/>
      <c r="H1019" s="164">
        <v>1</v>
      </c>
      <c r="J1019" s="161"/>
      <c r="K1019" s="161"/>
      <c r="L1019" s="165"/>
      <c r="M1019" s="166"/>
      <c r="N1019" s="161"/>
      <c r="O1019" s="161"/>
      <c r="P1019" s="161"/>
      <c r="Q1019" s="161"/>
      <c r="R1019" s="161"/>
      <c r="S1019" s="161"/>
      <c r="T1019" s="167"/>
      <c r="AT1019" s="168" t="s">
        <v>156</v>
      </c>
      <c r="AU1019" s="168" t="s">
        <v>86</v>
      </c>
      <c r="AV1019" s="168" t="s">
        <v>86</v>
      </c>
      <c r="AW1019" s="168" t="s">
        <v>100</v>
      </c>
      <c r="AX1019" s="168" t="s">
        <v>78</v>
      </c>
      <c r="AY1019" s="168" t="s">
        <v>144</v>
      </c>
    </row>
    <row r="1020" spans="2:51" s="6" customFormat="1" ht="15.75" customHeight="1">
      <c r="B1020" s="169"/>
      <c r="C1020" s="170"/>
      <c r="D1020" s="162" t="s">
        <v>156</v>
      </c>
      <c r="E1020" s="170"/>
      <c r="F1020" s="171" t="s">
        <v>1252</v>
      </c>
      <c r="G1020" s="170"/>
      <c r="H1020" s="170"/>
      <c r="J1020" s="170"/>
      <c r="K1020" s="170"/>
      <c r="L1020" s="172"/>
      <c r="M1020" s="173"/>
      <c r="N1020" s="170"/>
      <c r="O1020" s="170"/>
      <c r="P1020" s="170"/>
      <c r="Q1020" s="170"/>
      <c r="R1020" s="170"/>
      <c r="S1020" s="170"/>
      <c r="T1020" s="174"/>
      <c r="AT1020" s="175" t="s">
        <v>156</v>
      </c>
      <c r="AU1020" s="175" t="s">
        <v>86</v>
      </c>
      <c r="AV1020" s="175" t="s">
        <v>22</v>
      </c>
      <c r="AW1020" s="175" t="s">
        <v>100</v>
      </c>
      <c r="AX1020" s="175" t="s">
        <v>78</v>
      </c>
      <c r="AY1020" s="175" t="s">
        <v>144</v>
      </c>
    </row>
    <row r="1021" spans="2:51" s="6" customFormat="1" ht="15.75" customHeight="1">
      <c r="B1021" s="160"/>
      <c r="C1021" s="161"/>
      <c r="D1021" s="162" t="s">
        <v>156</v>
      </c>
      <c r="E1021" s="161"/>
      <c r="F1021" s="163" t="s">
        <v>1164</v>
      </c>
      <c r="G1021" s="161"/>
      <c r="H1021" s="164">
        <v>5</v>
      </c>
      <c r="J1021" s="161"/>
      <c r="K1021" s="161"/>
      <c r="L1021" s="165"/>
      <c r="M1021" s="166"/>
      <c r="N1021" s="161"/>
      <c r="O1021" s="161"/>
      <c r="P1021" s="161"/>
      <c r="Q1021" s="161"/>
      <c r="R1021" s="161"/>
      <c r="S1021" s="161"/>
      <c r="T1021" s="167"/>
      <c r="AT1021" s="168" t="s">
        <v>156</v>
      </c>
      <c r="AU1021" s="168" t="s">
        <v>86</v>
      </c>
      <c r="AV1021" s="168" t="s">
        <v>86</v>
      </c>
      <c r="AW1021" s="168" t="s">
        <v>100</v>
      </c>
      <c r="AX1021" s="168" t="s">
        <v>78</v>
      </c>
      <c r="AY1021" s="168" t="s">
        <v>144</v>
      </c>
    </row>
    <row r="1022" spans="2:51" s="6" customFormat="1" ht="15.75" customHeight="1">
      <c r="B1022" s="169"/>
      <c r="C1022" s="170"/>
      <c r="D1022" s="162" t="s">
        <v>156</v>
      </c>
      <c r="E1022" s="170"/>
      <c r="F1022" s="171" t="s">
        <v>1167</v>
      </c>
      <c r="G1022" s="170"/>
      <c r="H1022" s="170"/>
      <c r="J1022" s="170"/>
      <c r="K1022" s="170"/>
      <c r="L1022" s="172"/>
      <c r="M1022" s="173"/>
      <c r="N1022" s="170"/>
      <c r="O1022" s="170"/>
      <c r="P1022" s="170"/>
      <c r="Q1022" s="170"/>
      <c r="R1022" s="170"/>
      <c r="S1022" s="170"/>
      <c r="T1022" s="174"/>
      <c r="AT1022" s="175" t="s">
        <v>156</v>
      </c>
      <c r="AU1022" s="175" t="s">
        <v>86</v>
      </c>
      <c r="AV1022" s="175" t="s">
        <v>22</v>
      </c>
      <c r="AW1022" s="175" t="s">
        <v>100</v>
      </c>
      <c r="AX1022" s="175" t="s">
        <v>78</v>
      </c>
      <c r="AY1022" s="175" t="s">
        <v>144</v>
      </c>
    </row>
    <row r="1023" spans="2:51" s="6" customFormat="1" ht="15.75" customHeight="1">
      <c r="B1023" s="160"/>
      <c r="C1023" s="161"/>
      <c r="D1023" s="162" t="s">
        <v>156</v>
      </c>
      <c r="E1023" s="161"/>
      <c r="F1023" s="163" t="s">
        <v>1168</v>
      </c>
      <c r="G1023" s="161"/>
      <c r="H1023" s="164">
        <v>7</v>
      </c>
      <c r="J1023" s="161"/>
      <c r="K1023" s="161"/>
      <c r="L1023" s="165"/>
      <c r="M1023" s="166"/>
      <c r="N1023" s="161"/>
      <c r="O1023" s="161"/>
      <c r="P1023" s="161"/>
      <c r="Q1023" s="161"/>
      <c r="R1023" s="161"/>
      <c r="S1023" s="161"/>
      <c r="T1023" s="167"/>
      <c r="AT1023" s="168" t="s">
        <v>156</v>
      </c>
      <c r="AU1023" s="168" t="s">
        <v>86</v>
      </c>
      <c r="AV1023" s="168" t="s">
        <v>86</v>
      </c>
      <c r="AW1023" s="168" t="s">
        <v>100</v>
      </c>
      <c r="AX1023" s="168" t="s">
        <v>78</v>
      </c>
      <c r="AY1023" s="168" t="s">
        <v>144</v>
      </c>
    </row>
    <row r="1024" spans="2:65" s="6" customFormat="1" ht="15.75" customHeight="1">
      <c r="B1024" s="24"/>
      <c r="C1024" s="176" t="s">
        <v>1253</v>
      </c>
      <c r="D1024" s="176" t="s">
        <v>326</v>
      </c>
      <c r="E1024" s="177" t="s">
        <v>1254</v>
      </c>
      <c r="F1024" s="178" t="s">
        <v>1255</v>
      </c>
      <c r="G1024" s="179" t="s">
        <v>150</v>
      </c>
      <c r="H1024" s="180">
        <v>29</v>
      </c>
      <c r="I1024" s="181"/>
      <c r="J1024" s="182">
        <f>ROUND($I$1024*$H$1024,2)</f>
        <v>0</v>
      </c>
      <c r="K1024" s="178"/>
      <c r="L1024" s="183"/>
      <c r="M1024" s="184"/>
      <c r="N1024" s="185" t="s">
        <v>49</v>
      </c>
      <c r="O1024" s="25"/>
      <c r="P1024" s="155">
        <f>$O$1024*$H$1024</f>
        <v>0</v>
      </c>
      <c r="Q1024" s="155">
        <v>0.016</v>
      </c>
      <c r="R1024" s="155">
        <f>$Q$1024*$H$1024</f>
        <v>0.464</v>
      </c>
      <c r="S1024" s="155">
        <v>0</v>
      </c>
      <c r="T1024" s="156">
        <f>$S$1024*$H$1024</f>
        <v>0</v>
      </c>
      <c r="AR1024" s="90" t="s">
        <v>559</v>
      </c>
      <c r="AT1024" s="90" t="s">
        <v>326</v>
      </c>
      <c r="AU1024" s="90" t="s">
        <v>86</v>
      </c>
      <c r="AY1024" s="6" t="s">
        <v>144</v>
      </c>
      <c r="BE1024" s="157">
        <f>IF($N$1024="základní",$J$1024,0)</f>
        <v>0</v>
      </c>
      <c r="BF1024" s="157">
        <f>IF($N$1024="snížená",$J$1024,0)</f>
        <v>0</v>
      </c>
      <c r="BG1024" s="157">
        <f>IF($N$1024="zákl. přenesená",$J$1024,0)</f>
        <v>0</v>
      </c>
      <c r="BH1024" s="157">
        <f>IF($N$1024="sníž. přenesená",$J$1024,0)</f>
        <v>0</v>
      </c>
      <c r="BI1024" s="157">
        <f>IF($N$1024="nulová",$J$1024,0)</f>
        <v>0</v>
      </c>
      <c r="BJ1024" s="90" t="s">
        <v>22</v>
      </c>
      <c r="BK1024" s="157">
        <f>ROUND($I$1024*$H$1024,2)</f>
        <v>0</v>
      </c>
      <c r="BL1024" s="90" t="s">
        <v>295</v>
      </c>
      <c r="BM1024" s="90" t="s">
        <v>1256</v>
      </c>
    </row>
    <row r="1025" spans="2:51" s="6" customFormat="1" ht="15.75" customHeight="1">
      <c r="B1025" s="169"/>
      <c r="C1025" s="170"/>
      <c r="D1025" s="158" t="s">
        <v>156</v>
      </c>
      <c r="E1025" s="171"/>
      <c r="F1025" s="171" t="s">
        <v>1162</v>
      </c>
      <c r="G1025" s="170"/>
      <c r="H1025" s="170"/>
      <c r="J1025" s="170"/>
      <c r="K1025" s="170"/>
      <c r="L1025" s="172"/>
      <c r="M1025" s="173"/>
      <c r="N1025" s="170"/>
      <c r="O1025" s="170"/>
      <c r="P1025" s="170"/>
      <c r="Q1025" s="170"/>
      <c r="R1025" s="170"/>
      <c r="S1025" s="170"/>
      <c r="T1025" s="174"/>
      <c r="AT1025" s="175" t="s">
        <v>156</v>
      </c>
      <c r="AU1025" s="175" t="s">
        <v>86</v>
      </c>
      <c r="AV1025" s="175" t="s">
        <v>22</v>
      </c>
      <c r="AW1025" s="175" t="s">
        <v>100</v>
      </c>
      <c r="AX1025" s="175" t="s">
        <v>78</v>
      </c>
      <c r="AY1025" s="175" t="s">
        <v>144</v>
      </c>
    </row>
    <row r="1026" spans="2:51" s="6" customFormat="1" ht="15.75" customHeight="1">
      <c r="B1026" s="160"/>
      <c r="C1026" s="161"/>
      <c r="D1026" s="162" t="s">
        <v>156</v>
      </c>
      <c r="E1026" s="161"/>
      <c r="F1026" s="163" t="s">
        <v>86</v>
      </c>
      <c r="G1026" s="161"/>
      <c r="H1026" s="164">
        <v>2</v>
      </c>
      <c r="J1026" s="161"/>
      <c r="K1026" s="161"/>
      <c r="L1026" s="165"/>
      <c r="M1026" s="166"/>
      <c r="N1026" s="161"/>
      <c r="O1026" s="161"/>
      <c r="P1026" s="161"/>
      <c r="Q1026" s="161"/>
      <c r="R1026" s="161"/>
      <c r="S1026" s="161"/>
      <c r="T1026" s="167"/>
      <c r="AT1026" s="168" t="s">
        <v>156</v>
      </c>
      <c r="AU1026" s="168" t="s">
        <v>86</v>
      </c>
      <c r="AV1026" s="168" t="s">
        <v>86</v>
      </c>
      <c r="AW1026" s="168" t="s">
        <v>100</v>
      </c>
      <c r="AX1026" s="168" t="s">
        <v>78</v>
      </c>
      <c r="AY1026" s="168" t="s">
        <v>144</v>
      </c>
    </row>
    <row r="1027" spans="2:51" s="6" customFormat="1" ht="15.75" customHeight="1">
      <c r="B1027" s="169"/>
      <c r="C1027" s="170"/>
      <c r="D1027" s="162" t="s">
        <v>156</v>
      </c>
      <c r="E1027" s="170"/>
      <c r="F1027" s="171" t="s">
        <v>1165</v>
      </c>
      <c r="G1027" s="170"/>
      <c r="H1027" s="170"/>
      <c r="J1027" s="170"/>
      <c r="K1027" s="170"/>
      <c r="L1027" s="172"/>
      <c r="M1027" s="173"/>
      <c r="N1027" s="170"/>
      <c r="O1027" s="170"/>
      <c r="P1027" s="170"/>
      <c r="Q1027" s="170"/>
      <c r="R1027" s="170"/>
      <c r="S1027" s="170"/>
      <c r="T1027" s="174"/>
      <c r="AT1027" s="175" t="s">
        <v>156</v>
      </c>
      <c r="AU1027" s="175" t="s">
        <v>86</v>
      </c>
      <c r="AV1027" s="175" t="s">
        <v>22</v>
      </c>
      <c r="AW1027" s="175" t="s">
        <v>100</v>
      </c>
      <c r="AX1027" s="175" t="s">
        <v>78</v>
      </c>
      <c r="AY1027" s="175" t="s">
        <v>144</v>
      </c>
    </row>
    <row r="1028" spans="2:51" s="6" customFormat="1" ht="15.75" customHeight="1">
      <c r="B1028" s="160"/>
      <c r="C1028" s="161"/>
      <c r="D1028" s="162" t="s">
        <v>156</v>
      </c>
      <c r="E1028" s="161"/>
      <c r="F1028" s="163" t="s">
        <v>1166</v>
      </c>
      <c r="G1028" s="161"/>
      <c r="H1028" s="164">
        <v>4</v>
      </c>
      <c r="J1028" s="161"/>
      <c r="K1028" s="161"/>
      <c r="L1028" s="165"/>
      <c r="M1028" s="166"/>
      <c r="N1028" s="161"/>
      <c r="O1028" s="161"/>
      <c r="P1028" s="161"/>
      <c r="Q1028" s="161"/>
      <c r="R1028" s="161"/>
      <c r="S1028" s="161"/>
      <c r="T1028" s="167"/>
      <c r="AT1028" s="168" t="s">
        <v>156</v>
      </c>
      <c r="AU1028" s="168" t="s">
        <v>86</v>
      </c>
      <c r="AV1028" s="168" t="s">
        <v>86</v>
      </c>
      <c r="AW1028" s="168" t="s">
        <v>100</v>
      </c>
      <c r="AX1028" s="168" t="s">
        <v>78</v>
      </c>
      <c r="AY1028" s="168" t="s">
        <v>144</v>
      </c>
    </row>
    <row r="1029" spans="2:51" s="6" customFormat="1" ht="15.75" customHeight="1">
      <c r="B1029" s="169"/>
      <c r="C1029" s="170"/>
      <c r="D1029" s="162" t="s">
        <v>156</v>
      </c>
      <c r="E1029" s="170"/>
      <c r="F1029" s="171" t="s">
        <v>1169</v>
      </c>
      <c r="G1029" s="170"/>
      <c r="H1029" s="170"/>
      <c r="J1029" s="170"/>
      <c r="K1029" s="170"/>
      <c r="L1029" s="172"/>
      <c r="M1029" s="173"/>
      <c r="N1029" s="170"/>
      <c r="O1029" s="170"/>
      <c r="P1029" s="170"/>
      <c r="Q1029" s="170"/>
      <c r="R1029" s="170"/>
      <c r="S1029" s="170"/>
      <c r="T1029" s="174"/>
      <c r="AT1029" s="175" t="s">
        <v>156</v>
      </c>
      <c r="AU1029" s="175" t="s">
        <v>86</v>
      </c>
      <c r="AV1029" s="175" t="s">
        <v>22</v>
      </c>
      <c r="AW1029" s="175" t="s">
        <v>100</v>
      </c>
      <c r="AX1029" s="175" t="s">
        <v>78</v>
      </c>
      <c r="AY1029" s="175" t="s">
        <v>144</v>
      </c>
    </row>
    <row r="1030" spans="2:51" s="6" customFormat="1" ht="15.75" customHeight="1">
      <c r="B1030" s="160"/>
      <c r="C1030" s="161"/>
      <c r="D1030" s="162" t="s">
        <v>156</v>
      </c>
      <c r="E1030" s="161"/>
      <c r="F1030" s="163" t="s">
        <v>1170</v>
      </c>
      <c r="G1030" s="161"/>
      <c r="H1030" s="164">
        <v>23</v>
      </c>
      <c r="J1030" s="161"/>
      <c r="K1030" s="161"/>
      <c r="L1030" s="165"/>
      <c r="M1030" s="166"/>
      <c r="N1030" s="161"/>
      <c r="O1030" s="161"/>
      <c r="P1030" s="161"/>
      <c r="Q1030" s="161"/>
      <c r="R1030" s="161"/>
      <c r="S1030" s="161"/>
      <c r="T1030" s="167"/>
      <c r="AT1030" s="168" t="s">
        <v>156</v>
      </c>
      <c r="AU1030" s="168" t="s">
        <v>86</v>
      </c>
      <c r="AV1030" s="168" t="s">
        <v>86</v>
      </c>
      <c r="AW1030" s="168" t="s">
        <v>100</v>
      </c>
      <c r="AX1030" s="168" t="s">
        <v>78</v>
      </c>
      <c r="AY1030" s="168" t="s">
        <v>144</v>
      </c>
    </row>
    <row r="1031" spans="2:65" s="6" customFormat="1" ht="15.75" customHeight="1">
      <c r="B1031" s="24"/>
      <c r="C1031" s="146" t="s">
        <v>1257</v>
      </c>
      <c r="D1031" s="146" t="s">
        <v>147</v>
      </c>
      <c r="E1031" s="147" t="s">
        <v>1258</v>
      </c>
      <c r="F1031" s="148" t="s">
        <v>1259</v>
      </c>
      <c r="G1031" s="149" t="s">
        <v>150</v>
      </c>
      <c r="H1031" s="150">
        <v>3</v>
      </c>
      <c r="I1031" s="151"/>
      <c r="J1031" s="152">
        <f>ROUND($I$1031*$H$1031,2)</f>
        <v>0</v>
      </c>
      <c r="K1031" s="148" t="s">
        <v>151</v>
      </c>
      <c r="L1031" s="44"/>
      <c r="M1031" s="153"/>
      <c r="N1031" s="154" t="s">
        <v>49</v>
      </c>
      <c r="O1031" s="25"/>
      <c r="P1031" s="155">
        <f>$O$1031*$H$1031</f>
        <v>0</v>
      </c>
      <c r="Q1031" s="155">
        <v>0.00046</v>
      </c>
      <c r="R1031" s="155">
        <f>$Q$1031*$H$1031</f>
        <v>0.0013800000000000002</v>
      </c>
      <c r="S1031" s="155">
        <v>0</v>
      </c>
      <c r="T1031" s="156">
        <f>$S$1031*$H$1031</f>
        <v>0</v>
      </c>
      <c r="AR1031" s="90" t="s">
        <v>295</v>
      </c>
      <c r="AT1031" s="90" t="s">
        <v>147</v>
      </c>
      <c r="AU1031" s="90" t="s">
        <v>86</v>
      </c>
      <c r="AY1031" s="6" t="s">
        <v>144</v>
      </c>
      <c r="BE1031" s="157">
        <f>IF($N$1031="základní",$J$1031,0)</f>
        <v>0</v>
      </c>
      <c r="BF1031" s="157">
        <f>IF($N$1031="snížená",$J$1031,0)</f>
        <v>0</v>
      </c>
      <c r="BG1031" s="157">
        <f>IF($N$1031="zákl. přenesená",$J$1031,0)</f>
        <v>0</v>
      </c>
      <c r="BH1031" s="157">
        <f>IF($N$1031="sníž. přenesená",$J$1031,0)</f>
        <v>0</v>
      </c>
      <c r="BI1031" s="157">
        <f>IF($N$1031="nulová",$J$1031,0)</f>
        <v>0</v>
      </c>
      <c r="BJ1031" s="90" t="s">
        <v>22</v>
      </c>
      <c r="BK1031" s="157">
        <f>ROUND($I$1031*$H$1031,2)</f>
        <v>0</v>
      </c>
      <c r="BL1031" s="90" t="s">
        <v>295</v>
      </c>
      <c r="BM1031" s="90" t="s">
        <v>1260</v>
      </c>
    </row>
    <row r="1032" spans="2:47" s="6" customFormat="1" ht="27" customHeight="1">
      <c r="B1032" s="24"/>
      <c r="C1032" s="25"/>
      <c r="D1032" s="158" t="s">
        <v>154</v>
      </c>
      <c r="E1032" s="25"/>
      <c r="F1032" s="159" t="s">
        <v>1261</v>
      </c>
      <c r="G1032" s="25"/>
      <c r="H1032" s="25"/>
      <c r="J1032" s="25"/>
      <c r="K1032" s="25"/>
      <c r="L1032" s="44"/>
      <c r="M1032" s="57"/>
      <c r="N1032" s="25"/>
      <c r="O1032" s="25"/>
      <c r="P1032" s="25"/>
      <c r="Q1032" s="25"/>
      <c r="R1032" s="25"/>
      <c r="S1032" s="25"/>
      <c r="T1032" s="58"/>
      <c r="AT1032" s="6" t="s">
        <v>154</v>
      </c>
      <c r="AU1032" s="6" t="s">
        <v>86</v>
      </c>
    </row>
    <row r="1033" spans="2:51" s="6" customFormat="1" ht="15.75" customHeight="1">
      <c r="B1033" s="169"/>
      <c r="C1033" s="170"/>
      <c r="D1033" s="162" t="s">
        <v>156</v>
      </c>
      <c r="E1033" s="170"/>
      <c r="F1033" s="171" t="s">
        <v>1140</v>
      </c>
      <c r="G1033" s="170"/>
      <c r="H1033" s="170"/>
      <c r="J1033" s="170"/>
      <c r="K1033" s="170"/>
      <c r="L1033" s="172"/>
      <c r="M1033" s="173"/>
      <c r="N1033" s="170"/>
      <c r="O1033" s="170"/>
      <c r="P1033" s="170"/>
      <c r="Q1033" s="170"/>
      <c r="R1033" s="170"/>
      <c r="S1033" s="170"/>
      <c r="T1033" s="174"/>
      <c r="AT1033" s="175" t="s">
        <v>156</v>
      </c>
      <c r="AU1033" s="175" t="s">
        <v>86</v>
      </c>
      <c r="AV1033" s="175" t="s">
        <v>22</v>
      </c>
      <c r="AW1033" s="175" t="s">
        <v>100</v>
      </c>
      <c r="AX1033" s="175" t="s">
        <v>78</v>
      </c>
      <c r="AY1033" s="175" t="s">
        <v>144</v>
      </c>
    </row>
    <row r="1034" spans="2:51" s="6" customFormat="1" ht="15.75" customHeight="1">
      <c r="B1034" s="160"/>
      <c r="C1034" s="161"/>
      <c r="D1034" s="162" t="s">
        <v>156</v>
      </c>
      <c r="E1034" s="161"/>
      <c r="F1034" s="163" t="s">
        <v>145</v>
      </c>
      <c r="G1034" s="161"/>
      <c r="H1034" s="164">
        <v>3</v>
      </c>
      <c r="J1034" s="161"/>
      <c r="K1034" s="161"/>
      <c r="L1034" s="165"/>
      <c r="M1034" s="166"/>
      <c r="N1034" s="161"/>
      <c r="O1034" s="161"/>
      <c r="P1034" s="161"/>
      <c r="Q1034" s="161"/>
      <c r="R1034" s="161"/>
      <c r="S1034" s="161"/>
      <c r="T1034" s="167"/>
      <c r="AT1034" s="168" t="s">
        <v>156</v>
      </c>
      <c r="AU1034" s="168" t="s">
        <v>86</v>
      </c>
      <c r="AV1034" s="168" t="s">
        <v>86</v>
      </c>
      <c r="AW1034" s="168" t="s">
        <v>100</v>
      </c>
      <c r="AX1034" s="168" t="s">
        <v>78</v>
      </c>
      <c r="AY1034" s="168" t="s">
        <v>144</v>
      </c>
    </row>
    <row r="1035" spans="2:65" s="6" customFormat="1" ht="15.75" customHeight="1">
      <c r="B1035" s="24"/>
      <c r="C1035" s="176" t="s">
        <v>1262</v>
      </c>
      <c r="D1035" s="176" t="s">
        <v>326</v>
      </c>
      <c r="E1035" s="177" t="s">
        <v>1263</v>
      </c>
      <c r="F1035" s="178" t="s">
        <v>1264</v>
      </c>
      <c r="G1035" s="179" t="s">
        <v>150</v>
      </c>
      <c r="H1035" s="180">
        <v>3</v>
      </c>
      <c r="I1035" s="181"/>
      <c r="J1035" s="182">
        <f>ROUND($I$1035*$H$1035,2)</f>
        <v>0</v>
      </c>
      <c r="K1035" s="178" t="s">
        <v>151</v>
      </c>
      <c r="L1035" s="183"/>
      <c r="M1035" s="184"/>
      <c r="N1035" s="185" t="s">
        <v>49</v>
      </c>
      <c r="O1035" s="25"/>
      <c r="P1035" s="155">
        <f>$O$1035*$H$1035</f>
        <v>0</v>
      </c>
      <c r="Q1035" s="155">
        <v>0.026</v>
      </c>
      <c r="R1035" s="155">
        <f>$Q$1035*$H$1035</f>
        <v>0.078</v>
      </c>
      <c r="S1035" s="155">
        <v>0</v>
      </c>
      <c r="T1035" s="156">
        <f>$S$1035*$H$1035</f>
        <v>0</v>
      </c>
      <c r="AR1035" s="90" t="s">
        <v>559</v>
      </c>
      <c r="AT1035" s="90" t="s">
        <v>326</v>
      </c>
      <c r="AU1035" s="90" t="s">
        <v>86</v>
      </c>
      <c r="AY1035" s="6" t="s">
        <v>144</v>
      </c>
      <c r="BE1035" s="157">
        <f>IF($N$1035="základní",$J$1035,0)</f>
        <v>0</v>
      </c>
      <c r="BF1035" s="157">
        <f>IF($N$1035="snížená",$J$1035,0)</f>
        <v>0</v>
      </c>
      <c r="BG1035" s="157">
        <f>IF($N$1035="zákl. přenesená",$J$1035,0)</f>
        <v>0</v>
      </c>
      <c r="BH1035" s="157">
        <f>IF($N$1035="sníž. přenesená",$J$1035,0)</f>
        <v>0</v>
      </c>
      <c r="BI1035" s="157">
        <f>IF($N$1035="nulová",$J$1035,0)</f>
        <v>0</v>
      </c>
      <c r="BJ1035" s="90" t="s">
        <v>22</v>
      </c>
      <c r="BK1035" s="157">
        <f>ROUND($I$1035*$H$1035,2)</f>
        <v>0</v>
      </c>
      <c r="BL1035" s="90" t="s">
        <v>295</v>
      </c>
      <c r="BM1035" s="90" t="s">
        <v>1265</v>
      </c>
    </row>
    <row r="1036" spans="2:47" s="6" customFormat="1" ht="27" customHeight="1">
      <c r="B1036" s="24"/>
      <c r="C1036" s="25"/>
      <c r="D1036" s="158" t="s">
        <v>154</v>
      </c>
      <c r="E1036" s="25"/>
      <c r="F1036" s="159" t="s">
        <v>1266</v>
      </c>
      <c r="G1036" s="25"/>
      <c r="H1036" s="25"/>
      <c r="J1036" s="25"/>
      <c r="K1036" s="25"/>
      <c r="L1036" s="44"/>
      <c r="M1036" s="57"/>
      <c r="N1036" s="25"/>
      <c r="O1036" s="25"/>
      <c r="P1036" s="25"/>
      <c r="Q1036" s="25"/>
      <c r="R1036" s="25"/>
      <c r="S1036" s="25"/>
      <c r="T1036" s="58"/>
      <c r="AT1036" s="6" t="s">
        <v>154</v>
      </c>
      <c r="AU1036" s="6" t="s">
        <v>86</v>
      </c>
    </row>
    <row r="1037" spans="2:51" s="6" customFormat="1" ht="15.75" customHeight="1">
      <c r="B1037" s="169"/>
      <c r="C1037" s="170"/>
      <c r="D1037" s="162" t="s">
        <v>156</v>
      </c>
      <c r="E1037" s="170"/>
      <c r="F1037" s="171" t="s">
        <v>1140</v>
      </c>
      <c r="G1037" s="170"/>
      <c r="H1037" s="170"/>
      <c r="J1037" s="170"/>
      <c r="K1037" s="170"/>
      <c r="L1037" s="172"/>
      <c r="M1037" s="173"/>
      <c r="N1037" s="170"/>
      <c r="O1037" s="170"/>
      <c r="P1037" s="170"/>
      <c r="Q1037" s="170"/>
      <c r="R1037" s="170"/>
      <c r="S1037" s="170"/>
      <c r="T1037" s="174"/>
      <c r="AT1037" s="175" t="s">
        <v>156</v>
      </c>
      <c r="AU1037" s="175" t="s">
        <v>86</v>
      </c>
      <c r="AV1037" s="175" t="s">
        <v>22</v>
      </c>
      <c r="AW1037" s="175" t="s">
        <v>100</v>
      </c>
      <c r="AX1037" s="175" t="s">
        <v>78</v>
      </c>
      <c r="AY1037" s="175" t="s">
        <v>144</v>
      </c>
    </row>
    <row r="1038" spans="2:51" s="6" customFormat="1" ht="15.75" customHeight="1">
      <c r="B1038" s="160"/>
      <c r="C1038" s="161"/>
      <c r="D1038" s="162" t="s">
        <v>156</v>
      </c>
      <c r="E1038" s="161"/>
      <c r="F1038" s="163" t="s">
        <v>145</v>
      </c>
      <c r="G1038" s="161"/>
      <c r="H1038" s="164">
        <v>3</v>
      </c>
      <c r="J1038" s="161"/>
      <c r="K1038" s="161"/>
      <c r="L1038" s="165"/>
      <c r="M1038" s="166"/>
      <c r="N1038" s="161"/>
      <c r="O1038" s="161"/>
      <c r="P1038" s="161"/>
      <c r="Q1038" s="161"/>
      <c r="R1038" s="161"/>
      <c r="S1038" s="161"/>
      <c r="T1038" s="167"/>
      <c r="AT1038" s="168" t="s">
        <v>156</v>
      </c>
      <c r="AU1038" s="168" t="s">
        <v>86</v>
      </c>
      <c r="AV1038" s="168" t="s">
        <v>86</v>
      </c>
      <c r="AW1038" s="168" t="s">
        <v>100</v>
      </c>
      <c r="AX1038" s="168" t="s">
        <v>78</v>
      </c>
      <c r="AY1038" s="168" t="s">
        <v>144</v>
      </c>
    </row>
    <row r="1039" spans="2:65" s="6" customFormat="1" ht="15.75" customHeight="1">
      <c r="B1039" s="24"/>
      <c r="C1039" s="146" t="s">
        <v>1267</v>
      </c>
      <c r="D1039" s="146" t="s">
        <v>147</v>
      </c>
      <c r="E1039" s="147" t="s">
        <v>1268</v>
      </c>
      <c r="F1039" s="148" t="s">
        <v>1269</v>
      </c>
      <c r="G1039" s="149" t="s">
        <v>170</v>
      </c>
      <c r="H1039" s="150">
        <v>2.607</v>
      </c>
      <c r="I1039" s="151"/>
      <c r="J1039" s="152">
        <f>ROUND($I$1039*$H$1039,2)</f>
        <v>0</v>
      </c>
      <c r="K1039" s="148" t="s">
        <v>151</v>
      </c>
      <c r="L1039" s="44"/>
      <c r="M1039" s="153"/>
      <c r="N1039" s="154" t="s">
        <v>49</v>
      </c>
      <c r="O1039" s="25"/>
      <c r="P1039" s="155">
        <f>$O$1039*$H$1039</f>
        <v>0</v>
      </c>
      <c r="Q1039" s="155">
        <v>0</v>
      </c>
      <c r="R1039" s="155">
        <f>$Q$1039*$H$1039</f>
        <v>0</v>
      </c>
      <c r="S1039" s="155">
        <v>0</v>
      </c>
      <c r="T1039" s="156">
        <f>$S$1039*$H$1039</f>
        <v>0</v>
      </c>
      <c r="AR1039" s="90" t="s">
        <v>295</v>
      </c>
      <c r="AT1039" s="90" t="s">
        <v>147</v>
      </c>
      <c r="AU1039" s="90" t="s">
        <v>86</v>
      </c>
      <c r="AY1039" s="6" t="s">
        <v>144</v>
      </c>
      <c r="BE1039" s="157">
        <f>IF($N$1039="základní",$J$1039,0)</f>
        <v>0</v>
      </c>
      <c r="BF1039" s="157">
        <f>IF($N$1039="snížená",$J$1039,0)</f>
        <v>0</v>
      </c>
      <c r="BG1039" s="157">
        <f>IF($N$1039="zákl. přenesená",$J$1039,0)</f>
        <v>0</v>
      </c>
      <c r="BH1039" s="157">
        <f>IF($N$1039="sníž. přenesená",$J$1039,0)</f>
        <v>0</v>
      </c>
      <c r="BI1039" s="157">
        <f>IF($N$1039="nulová",$J$1039,0)</f>
        <v>0</v>
      </c>
      <c r="BJ1039" s="90" t="s">
        <v>22</v>
      </c>
      <c r="BK1039" s="157">
        <f>ROUND($I$1039*$H$1039,2)</f>
        <v>0</v>
      </c>
      <c r="BL1039" s="90" t="s">
        <v>295</v>
      </c>
      <c r="BM1039" s="90" t="s">
        <v>1270</v>
      </c>
    </row>
    <row r="1040" spans="2:47" s="6" customFormat="1" ht="27" customHeight="1">
      <c r="B1040" s="24"/>
      <c r="C1040" s="25"/>
      <c r="D1040" s="158" t="s">
        <v>154</v>
      </c>
      <c r="E1040" s="25"/>
      <c r="F1040" s="159" t="s">
        <v>1271</v>
      </c>
      <c r="G1040" s="25"/>
      <c r="H1040" s="25"/>
      <c r="J1040" s="25"/>
      <c r="K1040" s="25"/>
      <c r="L1040" s="44"/>
      <c r="M1040" s="57"/>
      <c r="N1040" s="25"/>
      <c r="O1040" s="25"/>
      <c r="P1040" s="25"/>
      <c r="Q1040" s="25"/>
      <c r="R1040" s="25"/>
      <c r="S1040" s="25"/>
      <c r="T1040" s="58"/>
      <c r="AT1040" s="6" t="s">
        <v>154</v>
      </c>
      <c r="AU1040" s="6" t="s">
        <v>86</v>
      </c>
    </row>
    <row r="1041" spans="2:63" s="133" customFormat="1" ht="30.75" customHeight="1">
      <c r="B1041" s="134"/>
      <c r="C1041" s="135"/>
      <c r="D1041" s="135" t="s">
        <v>77</v>
      </c>
      <c r="E1041" s="144" t="s">
        <v>1272</v>
      </c>
      <c r="F1041" s="144" t="s">
        <v>1273</v>
      </c>
      <c r="G1041" s="135"/>
      <c r="H1041" s="135"/>
      <c r="J1041" s="145">
        <f>$BK$1041</f>
        <v>0</v>
      </c>
      <c r="K1041" s="135"/>
      <c r="L1041" s="138"/>
      <c r="M1041" s="139"/>
      <c r="N1041" s="135"/>
      <c r="O1041" s="135"/>
      <c r="P1041" s="140">
        <f>SUM($P$1042:$P$1060)</f>
        <v>0</v>
      </c>
      <c r="Q1041" s="135"/>
      <c r="R1041" s="140">
        <f>SUM($R$1042:$R$1060)</f>
        <v>4.368325</v>
      </c>
      <c r="S1041" s="135"/>
      <c r="T1041" s="141">
        <f>SUM($T$1042:$T$1060)</f>
        <v>0</v>
      </c>
      <c r="AR1041" s="142" t="s">
        <v>86</v>
      </c>
      <c r="AT1041" s="142" t="s">
        <v>77</v>
      </c>
      <c r="AU1041" s="142" t="s">
        <v>22</v>
      </c>
      <c r="AY1041" s="142" t="s">
        <v>144</v>
      </c>
      <c r="BK1041" s="143">
        <f>SUM($BK$1042:$BK$1060)</f>
        <v>0</v>
      </c>
    </row>
    <row r="1042" spans="2:65" s="6" customFormat="1" ht="15.75" customHeight="1">
      <c r="B1042" s="24"/>
      <c r="C1042" s="146" t="s">
        <v>1274</v>
      </c>
      <c r="D1042" s="146" t="s">
        <v>147</v>
      </c>
      <c r="E1042" s="147" t="s">
        <v>1275</v>
      </c>
      <c r="F1042" s="148" t="s">
        <v>1276</v>
      </c>
      <c r="G1042" s="149" t="s">
        <v>185</v>
      </c>
      <c r="H1042" s="150">
        <v>516.35</v>
      </c>
      <c r="I1042" s="151"/>
      <c r="J1042" s="152">
        <f>ROUND($I$1042*$H$1042,2)</f>
        <v>0</v>
      </c>
      <c r="K1042" s="148" t="s">
        <v>151</v>
      </c>
      <c r="L1042" s="44"/>
      <c r="M1042" s="153"/>
      <c r="N1042" s="154" t="s">
        <v>49</v>
      </c>
      <c r="O1042" s="25"/>
      <c r="P1042" s="155">
        <f>$O$1042*$H$1042</f>
        <v>0</v>
      </c>
      <c r="Q1042" s="155">
        <v>6E-05</v>
      </c>
      <c r="R1042" s="155">
        <f>$Q$1042*$H$1042</f>
        <v>0.030981</v>
      </c>
      <c r="S1042" s="155">
        <v>0</v>
      </c>
      <c r="T1042" s="156">
        <f>$S$1042*$H$1042</f>
        <v>0</v>
      </c>
      <c r="AR1042" s="90" t="s">
        <v>295</v>
      </c>
      <c r="AT1042" s="90" t="s">
        <v>147</v>
      </c>
      <c r="AU1042" s="90" t="s">
        <v>86</v>
      </c>
      <c r="AY1042" s="6" t="s">
        <v>144</v>
      </c>
      <c r="BE1042" s="157">
        <f>IF($N$1042="základní",$J$1042,0)</f>
        <v>0</v>
      </c>
      <c r="BF1042" s="157">
        <f>IF($N$1042="snížená",$J$1042,0)</f>
        <v>0</v>
      </c>
      <c r="BG1042" s="157">
        <f>IF($N$1042="zákl. přenesená",$J$1042,0)</f>
        <v>0</v>
      </c>
      <c r="BH1042" s="157">
        <f>IF($N$1042="sníž. přenesená",$J$1042,0)</f>
        <v>0</v>
      </c>
      <c r="BI1042" s="157">
        <f>IF($N$1042="nulová",$J$1042,0)</f>
        <v>0</v>
      </c>
      <c r="BJ1042" s="90" t="s">
        <v>22</v>
      </c>
      <c r="BK1042" s="157">
        <f>ROUND($I$1042*$H$1042,2)</f>
        <v>0</v>
      </c>
      <c r="BL1042" s="90" t="s">
        <v>295</v>
      </c>
      <c r="BM1042" s="90" t="s">
        <v>1277</v>
      </c>
    </row>
    <row r="1043" spans="2:47" s="6" customFormat="1" ht="16.5" customHeight="1">
      <c r="B1043" s="24"/>
      <c r="C1043" s="25"/>
      <c r="D1043" s="158" t="s">
        <v>154</v>
      </c>
      <c r="E1043" s="25"/>
      <c r="F1043" s="159" t="s">
        <v>1278</v>
      </c>
      <c r="G1043" s="25"/>
      <c r="H1043" s="25"/>
      <c r="J1043" s="25"/>
      <c r="K1043" s="25"/>
      <c r="L1043" s="44"/>
      <c r="M1043" s="57"/>
      <c r="N1043" s="25"/>
      <c r="O1043" s="25"/>
      <c r="P1043" s="25"/>
      <c r="Q1043" s="25"/>
      <c r="R1043" s="25"/>
      <c r="S1043" s="25"/>
      <c r="T1043" s="58"/>
      <c r="AT1043" s="6" t="s">
        <v>154</v>
      </c>
      <c r="AU1043" s="6" t="s">
        <v>86</v>
      </c>
    </row>
    <row r="1044" spans="2:51" s="6" customFormat="1" ht="15.75" customHeight="1">
      <c r="B1044" s="169"/>
      <c r="C1044" s="170"/>
      <c r="D1044" s="162" t="s">
        <v>156</v>
      </c>
      <c r="E1044" s="170"/>
      <c r="F1044" s="171" t="s">
        <v>174</v>
      </c>
      <c r="G1044" s="170"/>
      <c r="H1044" s="170"/>
      <c r="J1044" s="170"/>
      <c r="K1044" s="170"/>
      <c r="L1044" s="172"/>
      <c r="M1044" s="173"/>
      <c r="N1044" s="170"/>
      <c r="O1044" s="170"/>
      <c r="P1044" s="170"/>
      <c r="Q1044" s="170"/>
      <c r="R1044" s="170"/>
      <c r="S1044" s="170"/>
      <c r="T1044" s="174"/>
      <c r="AT1044" s="175" t="s">
        <v>156</v>
      </c>
      <c r="AU1044" s="175" t="s">
        <v>86</v>
      </c>
      <c r="AV1044" s="175" t="s">
        <v>22</v>
      </c>
      <c r="AW1044" s="175" t="s">
        <v>100</v>
      </c>
      <c r="AX1044" s="175" t="s">
        <v>78</v>
      </c>
      <c r="AY1044" s="175" t="s">
        <v>144</v>
      </c>
    </row>
    <row r="1045" spans="2:51" s="6" customFormat="1" ht="15.75" customHeight="1">
      <c r="B1045" s="160"/>
      <c r="C1045" s="161"/>
      <c r="D1045" s="162" t="s">
        <v>156</v>
      </c>
      <c r="E1045" s="161"/>
      <c r="F1045" s="163" t="s">
        <v>1279</v>
      </c>
      <c r="G1045" s="161"/>
      <c r="H1045" s="164">
        <v>147.59</v>
      </c>
      <c r="J1045" s="161"/>
      <c r="K1045" s="161"/>
      <c r="L1045" s="165"/>
      <c r="M1045" s="166"/>
      <c r="N1045" s="161"/>
      <c r="O1045" s="161"/>
      <c r="P1045" s="161"/>
      <c r="Q1045" s="161"/>
      <c r="R1045" s="161"/>
      <c r="S1045" s="161"/>
      <c r="T1045" s="167"/>
      <c r="AT1045" s="168" t="s">
        <v>156</v>
      </c>
      <c r="AU1045" s="168" t="s">
        <v>86</v>
      </c>
      <c r="AV1045" s="168" t="s">
        <v>86</v>
      </c>
      <c r="AW1045" s="168" t="s">
        <v>100</v>
      </c>
      <c r="AX1045" s="168" t="s">
        <v>78</v>
      </c>
      <c r="AY1045" s="168" t="s">
        <v>144</v>
      </c>
    </row>
    <row r="1046" spans="2:51" s="6" customFormat="1" ht="15.75" customHeight="1">
      <c r="B1046" s="160"/>
      <c r="C1046" s="161"/>
      <c r="D1046" s="162" t="s">
        <v>156</v>
      </c>
      <c r="E1046" s="161"/>
      <c r="F1046" s="163" t="s">
        <v>1280</v>
      </c>
      <c r="G1046" s="161"/>
      <c r="H1046" s="164">
        <v>23.02</v>
      </c>
      <c r="J1046" s="161"/>
      <c r="K1046" s="161"/>
      <c r="L1046" s="165"/>
      <c r="M1046" s="166"/>
      <c r="N1046" s="161"/>
      <c r="O1046" s="161"/>
      <c r="P1046" s="161"/>
      <c r="Q1046" s="161"/>
      <c r="R1046" s="161"/>
      <c r="S1046" s="161"/>
      <c r="T1046" s="167"/>
      <c r="AT1046" s="168" t="s">
        <v>156</v>
      </c>
      <c r="AU1046" s="168" t="s">
        <v>86</v>
      </c>
      <c r="AV1046" s="168" t="s">
        <v>86</v>
      </c>
      <c r="AW1046" s="168" t="s">
        <v>100</v>
      </c>
      <c r="AX1046" s="168" t="s">
        <v>78</v>
      </c>
      <c r="AY1046" s="168" t="s">
        <v>144</v>
      </c>
    </row>
    <row r="1047" spans="2:51" s="6" customFormat="1" ht="15.75" customHeight="1">
      <c r="B1047" s="169"/>
      <c r="C1047" s="170"/>
      <c r="D1047" s="162" t="s">
        <v>156</v>
      </c>
      <c r="E1047" s="170"/>
      <c r="F1047" s="171" t="s">
        <v>176</v>
      </c>
      <c r="G1047" s="170"/>
      <c r="H1047" s="170"/>
      <c r="J1047" s="170"/>
      <c r="K1047" s="170"/>
      <c r="L1047" s="172"/>
      <c r="M1047" s="173"/>
      <c r="N1047" s="170"/>
      <c r="O1047" s="170"/>
      <c r="P1047" s="170"/>
      <c r="Q1047" s="170"/>
      <c r="R1047" s="170"/>
      <c r="S1047" s="170"/>
      <c r="T1047" s="174"/>
      <c r="AT1047" s="175" t="s">
        <v>156</v>
      </c>
      <c r="AU1047" s="175" t="s">
        <v>86</v>
      </c>
      <c r="AV1047" s="175" t="s">
        <v>22</v>
      </c>
      <c r="AW1047" s="175" t="s">
        <v>100</v>
      </c>
      <c r="AX1047" s="175" t="s">
        <v>78</v>
      </c>
      <c r="AY1047" s="175" t="s">
        <v>144</v>
      </c>
    </row>
    <row r="1048" spans="2:51" s="6" customFormat="1" ht="15.75" customHeight="1">
      <c r="B1048" s="160"/>
      <c r="C1048" s="161"/>
      <c r="D1048" s="162" t="s">
        <v>156</v>
      </c>
      <c r="E1048" s="161"/>
      <c r="F1048" s="163" t="s">
        <v>1281</v>
      </c>
      <c r="G1048" s="161"/>
      <c r="H1048" s="164">
        <v>149.65</v>
      </c>
      <c r="J1048" s="161"/>
      <c r="K1048" s="161"/>
      <c r="L1048" s="165"/>
      <c r="M1048" s="166"/>
      <c r="N1048" s="161"/>
      <c r="O1048" s="161"/>
      <c r="P1048" s="161"/>
      <c r="Q1048" s="161"/>
      <c r="R1048" s="161"/>
      <c r="S1048" s="161"/>
      <c r="T1048" s="167"/>
      <c r="AT1048" s="168" t="s">
        <v>156</v>
      </c>
      <c r="AU1048" s="168" t="s">
        <v>86</v>
      </c>
      <c r="AV1048" s="168" t="s">
        <v>86</v>
      </c>
      <c r="AW1048" s="168" t="s">
        <v>100</v>
      </c>
      <c r="AX1048" s="168" t="s">
        <v>78</v>
      </c>
      <c r="AY1048" s="168" t="s">
        <v>144</v>
      </c>
    </row>
    <row r="1049" spans="2:51" s="6" customFormat="1" ht="15.75" customHeight="1">
      <c r="B1049" s="160"/>
      <c r="C1049" s="161"/>
      <c r="D1049" s="162" t="s">
        <v>156</v>
      </c>
      <c r="E1049" s="161"/>
      <c r="F1049" s="163" t="s">
        <v>1280</v>
      </c>
      <c r="G1049" s="161"/>
      <c r="H1049" s="164">
        <v>23.02</v>
      </c>
      <c r="J1049" s="161"/>
      <c r="K1049" s="161"/>
      <c r="L1049" s="165"/>
      <c r="M1049" s="166"/>
      <c r="N1049" s="161"/>
      <c r="O1049" s="161"/>
      <c r="P1049" s="161"/>
      <c r="Q1049" s="161"/>
      <c r="R1049" s="161"/>
      <c r="S1049" s="161"/>
      <c r="T1049" s="167"/>
      <c r="AT1049" s="168" t="s">
        <v>156</v>
      </c>
      <c r="AU1049" s="168" t="s">
        <v>86</v>
      </c>
      <c r="AV1049" s="168" t="s">
        <v>86</v>
      </c>
      <c r="AW1049" s="168" t="s">
        <v>100</v>
      </c>
      <c r="AX1049" s="168" t="s">
        <v>78</v>
      </c>
      <c r="AY1049" s="168" t="s">
        <v>144</v>
      </c>
    </row>
    <row r="1050" spans="2:51" s="6" customFormat="1" ht="15.75" customHeight="1">
      <c r="B1050" s="169"/>
      <c r="C1050" s="170"/>
      <c r="D1050" s="162" t="s">
        <v>156</v>
      </c>
      <c r="E1050" s="170"/>
      <c r="F1050" s="171" t="s">
        <v>178</v>
      </c>
      <c r="G1050" s="170"/>
      <c r="H1050" s="170"/>
      <c r="J1050" s="170"/>
      <c r="K1050" s="170"/>
      <c r="L1050" s="172"/>
      <c r="M1050" s="173"/>
      <c r="N1050" s="170"/>
      <c r="O1050" s="170"/>
      <c r="P1050" s="170"/>
      <c r="Q1050" s="170"/>
      <c r="R1050" s="170"/>
      <c r="S1050" s="170"/>
      <c r="T1050" s="174"/>
      <c r="AT1050" s="175" t="s">
        <v>156</v>
      </c>
      <c r="AU1050" s="175" t="s">
        <v>86</v>
      </c>
      <c r="AV1050" s="175" t="s">
        <v>22</v>
      </c>
      <c r="AW1050" s="175" t="s">
        <v>100</v>
      </c>
      <c r="AX1050" s="175" t="s">
        <v>78</v>
      </c>
      <c r="AY1050" s="175" t="s">
        <v>144</v>
      </c>
    </row>
    <row r="1051" spans="2:51" s="6" customFormat="1" ht="15.75" customHeight="1">
      <c r="B1051" s="160"/>
      <c r="C1051" s="161"/>
      <c r="D1051" s="162" t="s">
        <v>156</v>
      </c>
      <c r="E1051" s="161"/>
      <c r="F1051" s="163" t="s">
        <v>1282</v>
      </c>
      <c r="G1051" s="161"/>
      <c r="H1051" s="164">
        <v>150.05</v>
      </c>
      <c r="J1051" s="161"/>
      <c r="K1051" s="161"/>
      <c r="L1051" s="165"/>
      <c r="M1051" s="166"/>
      <c r="N1051" s="161"/>
      <c r="O1051" s="161"/>
      <c r="P1051" s="161"/>
      <c r="Q1051" s="161"/>
      <c r="R1051" s="161"/>
      <c r="S1051" s="161"/>
      <c r="T1051" s="167"/>
      <c r="AT1051" s="168" t="s">
        <v>156</v>
      </c>
      <c r="AU1051" s="168" t="s">
        <v>86</v>
      </c>
      <c r="AV1051" s="168" t="s">
        <v>86</v>
      </c>
      <c r="AW1051" s="168" t="s">
        <v>100</v>
      </c>
      <c r="AX1051" s="168" t="s">
        <v>78</v>
      </c>
      <c r="AY1051" s="168" t="s">
        <v>144</v>
      </c>
    </row>
    <row r="1052" spans="2:51" s="6" customFormat="1" ht="15.75" customHeight="1">
      <c r="B1052" s="160"/>
      <c r="C1052" s="161"/>
      <c r="D1052" s="162" t="s">
        <v>156</v>
      </c>
      <c r="E1052" s="161"/>
      <c r="F1052" s="163" t="s">
        <v>1280</v>
      </c>
      <c r="G1052" s="161"/>
      <c r="H1052" s="164">
        <v>23.02</v>
      </c>
      <c r="J1052" s="161"/>
      <c r="K1052" s="161"/>
      <c r="L1052" s="165"/>
      <c r="M1052" s="166"/>
      <c r="N1052" s="161"/>
      <c r="O1052" s="161"/>
      <c r="P1052" s="161"/>
      <c r="Q1052" s="161"/>
      <c r="R1052" s="161"/>
      <c r="S1052" s="161"/>
      <c r="T1052" s="167"/>
      <c r="AT1052" s="168" t="s">
        <v>156</v>
      </c>
      <c r="AU1052" s="168" t="s">
        <v>86</v>
      </c>
      <c r="AV1052" s="168" t="s">
        <v>86</v>
      </c>
      <c r="AW1052" s="168" t="s">
        <v>100</v>
      </c>
      <c r="AX1052" s="168" t="s">
        <v>78</v>
      </c>
      <c r="AY1052" s="168" t="s">
        <v>144</v>
      </c>
    </row>
    <row r="1053" spans="2:65" s="6" customFormat="1" ht="15.75" customHeight="1">
      <c r="B1053" s="24"/>
      <c r="C1053" s="176" t="s">
        <v>1283</v>
      </c>
      <c r="D1053" s="176" t="s">
        <v>326</v>
      </c>
      <c r="E1053" s="177" t="s">
        <v>1284</v>
      </c>
      <c r="F1053" s="178" t="s">
        <v>1285</v>
      </c>
      <c r="G1053" s="179" t="s">
        <v>185</v>
      </c>
      <c r="H1053" s="180">
        <v>542.168</v>
      </c>
      <c r="I1053" s="181"/>
      <c r="J1053" s="182">
        <f>ROUND($I$1053*$H$1053,2)</f>
        <v>0</v>
      </c>
      <c r="K1053" s="178" t="s">
        <v>151</v>
      </c>
      <c r="L1053" s="183"/>
      <c r="M1053" s="184"/>
      <c r="N1053" s="185" t="s">
        <v>49</v>
      </c>
      <c r="O1053" s="25"/>
      <c r="P1053" s="155">
        <f>$O$1053*$H$1053</f>
        <v>0</v>
      </c>
      <c r="Q1053" s="155">
        <v>0.008</v>
      </c>
      <c r="R1053" s="155">
        <f>$Q$1053*$H$1053</f>
        <v>4.337344</v>
      </c>
      <c r="S1053" s="155">
        <v>0</v>
      </c>
      <c r="T1053" s="156">
        <f>$S$1053*$H$1053</f>
        <v>0</v>
      </c>
      <c r="AR1053" s="90" t="s">
        <v>559</v>
      </c>
      <c r="AT1053" s="90" t="s">
        <v>326</v>
      </c>
      <c r="AU1053" s="90" t="s">
        <v>86</v>
      </c>
      <c r="AY1053" s="6" t="s">
        <v>144</v>
      </c>
      <c r="BE1053" s="157">
        <f>IF($N$1053="základní",$J$1053,0)</f>
        <v>0</v>
      </c>
      <c r="BF1053" s="157">
        <f>IF($N$1053="snížená",$J$1053,0)</f>
        <v>0</v>
      </c>
      <c r="BG1053" s="157">
        <f>IF($N$1053="zákl. přenesená",$J$1053,0)</f>
        <v>0</v>
      </c>
      <c r="BH1053" s="157">
        <f>IF($N$1053="sníž. přenesená",$J$1053,0)</f>
        <v>0</v>
      </c>
      <c r="BI1053" s="157">
        <f>IF($N$1053="nulová",$J$1053,0)</f>
        <v>0</v>
      </c>
      <c r="BJ1053" s="90" t="s">
        <v>22</v>
      </c>
      <c r="BK1053" s="157">
        <f>ROUND($I$1053*$H$1053,2)</f>
        <v>0</v>
      </c>
      <c r="BL1053" s="90" t="s">
        <v>295</v>
      </c>
      <c r="BM1053" s="90" t="s">
        <v>1286</v>
      </c>
    </row>
    <row r="1054" spans="2:51" s="6" customFormat="1" ht="15.75" customHeight="1">
      <c r="B1054" s="160"/>
      <c r="C1054" s="161"/>
      <c r="D1054" s="162" t="s">
        <v>156</v>
      </c>
      <c r="E1054" s="161"/>
      <c r="F1054" s="163" t="s">
        <v>1287</v>
      </c>
      <c r="G1054" s="161"/>
      <c r="H1054" s="164">
        <v>542.168</v>
      </c>
      <c r="J1054" s="161"/>
      <c r="K1054" s="161"/>
      <c r="L1054" s="165"/>
      <c r="M1054" s="166"/>
      <c r="N1054" s="161"/>
      <c r="O1054" s="161"/>
      <c r="P1054" s="161"/>
      <c r="Q1054" s="161"/>
      <c r="R1054" s="161"/>
      <c r="S1054" s="161"/>
      <c r="T1054" s="167"/>
      <c r="AT1054" s="168" t="s">
        <v>156</v>
      </c>
      <c r="AU1054" s="168" t="s">
        <v>86</v>
      </c>
      <c r="AV1054" s="168" t="s">
        <v>86</v>
      </c>
      <c r="AW1054" s="168" t="s">
        <v>78</v>
      </c>
      <c r="AX1054" s="168" t="s">
        <v>22</v>
      </c>
      <c r="AY1054" s="168" t="s">
        <v>144</v>
      </c>
    </row>
    <row r="1055" spans="2:65" s="6" customFormat="1" ht="15.75" customHeight="1">
      <c r="B1055" s="24"/>
      <c r="C1055" s="146" t="s">
        <v>1288</v>
      </c>
      <c r="D1055" s="146" t="s">
        <v>147</v>
      </c>
      <c r="E1055" s="147" t="s">
        <v>1289</v>
      </c>
      <c r="F1055" s="148" t="s">
        <v>1290</v>
      </c>
      <c r="G1055" s="149" t="s">
        <v>150</v>
      </c>
      <c r="H1055" s="150">
        <v>1</v>
      </c>
      <c r="I1055" s="151"/>
      <c r="J1055" s="152">
        <f>ROUND($I$1055*$H$1055,2)</f>
        <v>0</v>
      </c>
      <c r="K1055" s="148"/>
      <c r="L1055" s="44"/>
      <c r="M1055" s="153"/>
      <c r="N1055" s="154" t="s">
        <v>49</v>
      </c>
      <c r="O1055" s="25"/>
      <c r="P1055" s="155">
        <f>$O$1055*$H$1055</f>
        <v>0</v>
      </c>
      <c r="Q1055" s="155">
        <v>0</v>
      </c>
      <c r="R1055" s="155">
        <f>$Q$1055*$H$1055</f>
        <v>0</v>
      </c>
      <c r="S1055" s="155">
        <v>0</v>
      </c>
      <c r="T1055" s="156">
        <f>$S$1055*$H$1055</f>
        <v>0</v>
      </c>
      <c r="AR1055" s="90" t="s">
        <v>295</v>
      </c>
      <c r="AT1055" s="90" t="s">
        <v>147</v>
      </c>
      <c r="AU1055" s="90" t="s">
        <v>86</v>
      </c>
      <c r="AY1055" s="6" t="s">
        <v>144</v>
      </c>
      <c r="BE1055" s="157">
        <f>IF($N$1055="základní",$J$1055,0)</f>
        <v>0</v>
      </c>
      <c r="BF1055" s="157">
        <f>IF($N$1055="snížená",$J$1055,0)</f>
        <v>0</v>
      </c>
      <c r="BG1055" s="157">
        <f>IF($N$1055="zákl. přenesená",$J$1055,0)</f>
        <v>0</v>
      </c>
      <c r="BH1055" s="157">
        <f>IF($N$1055="sníž. přenesená",$J$1055,0)</f>
        <v>0</v>
      </c>
      <c r="BI1055" s="157">
        <f>IF($N$1055="nulová",$J$1055,0)</f>
        <v>0</v>
      </c>
      <c r="BJ1055" s="90" t="s">
        <v>22</v>
      </c>
      <c r="BK1055" s="157">
        <f>ROUND($I$1055*$H$1055,2)</f>
        <v>0</v>
      </c>
      <c r="BL1055" s="90" t="s">
        <v>295</v>
      </c>
      <c r="BM1055" s="90" t="s">
        <v>1291</v>
      </c>
    </row>
    <row r="1056" spans="2:47" s="6" customFormat="1" ht="85.5" customHeight="1">
      <c r="B1056" s="24"/>
      <c r="C1056" s="25"/>
      <c r="D1056" s="158" t="s">
        <v>154</v>
      </c>
      <c r="E1056" s="25"/>
      <c r="F1056" s="159" t="s">
        <v>1292</v>
      </c>
      <c r="G1056" s="25"/>
      <c r="H1056" s="25"/>
      <c r="J1056" s="25"/>
      <c r="K1056" s="25"/>
      <c r="L1056" s="44"/>
      <c r="M1056" s="57"/>
      <c r="N1056" s="25"/>
      <c r="O1056" s="25"/>
      <c r="P1056" s="25"/>
      <c r="Q1056" s="25"/>
      <c r="R1056" s="25"/>
      <c r="S1056" s="25"/>
      <c r="T1056" s="58"/>
      <c r="AT1056" s="6" t="s">
        <v>154</v>
      </c>
      <c r="AU1056" s="6" t="s">
        <v>86</v>
      </c>
    </row>
    <row r="1057" spans="2:65" s="6" customFormat="1" ht="15.75" customHeight="1">
      <c r="B1057" s="24"/>
      <c r="C1057" s="146" t="s">
        <v>1293</v>
      </c>
      <c r="D1057" s="146" t="s">
        <v>147</v>
      </c>
      <c r="E1057" s="147" t="s">
        <v>1294</v>
      </c>
      <c r="F1057" s="148" t="s">
        <v>1295</v>
      </c>
      <c r="G1057" s="149" t="s">
        <v>551</v>
      </c>
      <c r="H1057" s="150">
        <v>4</v>
      </c>
      <c r="I1057" s="151"/>
      <c r="J1057" s="152">
        <f>ROUND($I$1057*$H$1057,2)</f>
        <v>0</v>
      </c>
      <c r="K1057" s="148"/>
      <c r="L1057" s="44"/>
      <c r="M1057" s="153"/>
      <c r="N1057" s="154" t="s">
        <v>49</v>
      </c>
      <c r="O1057" s="25"/>
      <c r="P1057" s="155">
        <f>$O$1057*$H$1057</f>
        <v>0</v>
      </c>
      <c r="Q1057" s="155">
        <v>0</v>
      </c>
      <c r="R1057" s="155">
        <f>$Q$1057*$H$1057</f>
        <v>0</v>
      </c>
      <c r="S1057" s="155">
        <v>0</v>
      </c>
      <c r="T1057" s="156">
        <f>$S$1057*$H$1057</f>
        <v>0</v>
      </c>
      <c r="AR1057" s="90" t="s">
        <v>295</v>
      </c>
      <c r="AT1057" s="90" t="s">
        <v>147</v>
      </c>
      <c r="AU1057" s="90" t="s">
        <v>86</v>
      </c>
      <c r="AY1057" s="6" t="s">
        <v>144</v>
      </c>
      <c r="BE1057" s="157">
        <f>IF($N$1057="základní",$J$1057,0)</f>
        <v>0</v>
      </c>
      <c r="BF1057" s="157">
        <f>IF($N$1057="snížená",$J$1057,0)</f>
        <v>0</v>
      </c>
      <c r="BG1057" s="157">
        <f>IF($N$1057="zákl. přenesená",$J$1057,0)</f>
        <v>0</v>
      </c>
      <c r="BH1057" s="157">
        <f>IF($N$1057="sníž. přenesená",$J$1057,0)</f>
        <v>0</v>
      </c>
      <c r="BI1057" s="157">
        <f>IF($N$1057="nulová",$J$1057,0)</f>
        <v>0</v>
      </c>
      <c r="BJ1057" s="90" t="s">
        <v>22</v>
      </c>
      <c r="BK1057" s="157">
        <f>ROUND($I$1057*$H$1057,2)</f>
        <v>0</v>
      </c>
      <c r="BL1057" s="90" t="s">
        <v>295</v>
      </c>
      <c r="BM1057" s="90" t="s">
        <v>1296</v>
      </c>
    </row>
    <row r="1058" spans="2:47" s="6" customFormat="1" ht="62.25" customHeight="1">
      <c r="B1058" s="24"/>
      <c r="C1058" s="25"/>
      <c r="D1058" s="158" t="s">
        <v>154</v>
      </c>
      <c r="E1058" s="25"/>
      <c r="F1058" s="159" t="s">
        <v>1297</v>
      </c>
      <c r="G1058" s="25"/>
      <c r="H1058" s="25"/>
      <c r="J1058" s="25"/>
      <c r="K1058" s="25"/>
      <c r="L1058" s="44"/>
      <c r="M1058" s="57"/>
      <c r="N1058" s="25"/>
      <c r="O1058" s="25"/>
      <c r="P1058" s="25"/>
      <c r="Q1058" s="25"/>
      <c r="R1058" s="25"/>
      <c r="S1058" s="25"/>
      <c r="T1058" s="58"/>
      <c r="AT1058" s="6" t="s">
        <v>154</v>
      </c>
      <c r="AU1058" s="6" t="s">
        <v>86</v>
      </c>
    </row>
    <row r="1059" spans="2:65" s="6" customFormat="1" ht="15.75" customHeight="1">
      <c r="B1059" s="24"/>
      <c r="C1059" s="146" t="s">
        <v>1298</v>
      </c>
      <c r="D1059" s="146" t="s">
        <v>147</v>
      </c>
      <c r="E1059" s="147" t="s">
        <v>1299</v>
      </c>
      <c r="F1059" s="148" t="s">
        <v>1300</v>
      </c>
      <c r="G1059" s="149" t="s">
        <v>969</v>
      </c>
      <c r="H1059" s="187"/>
      <c r="I1059" s="151"/>
      <c r="J1059" s="152">
        <f>ROUND($I$1059*$H$1059,2)</f>
        <v>0</v>
      </c>
      <c r="K1059" s="148" t="s">
        <v>151</v>
      </c>
      <c r="L1059" s="44"/>
      <c r="M1059" s="153"/>
      <c r="N1059" s="154" t="s">
        <v>49</v>
      </c>
      <c r="O1059" s="25"/>
      <c r="P1059" s="155">
        <f>$O$1059*$H$1059</f>
        <v>0</v>
      </c>
      <c r="Q1059" s="155">
        <v>0</v>
      </c>
      <c r="R1059" s="155">
        <f>$Q$1059*$H$1059</f>
        <v>0</v>
      </c>
      <c r="S1059" s="155">
        <v>0</v>
      </c>
      <c r="T1059" s="156">
        <f>$S$1059*$H$1059</f>
        <v>0</v>
      </c>
      <c r="AR1059" s="90" t="s">
        <v>295</v>
      </c>
      <c r="AT1059" s="90" t="s">
        <v>147</v>
      </c>
      <c r="AU1059" s="90" t="s">
        <v>86</v>
      </c>
      <c r="AY1059" s="6" t="s">
        <v>144</v>
      </c>
      <c r="BE1059" s="157">
        <f>IF($N$1059="základní",$J$1059,0)</f>
        <v>0</v>
      </c>
      <c r="BF1059" s="157">
        <f>IF($N$1059="snížená",$J$1059,0)</f>
        <v>0</v>
      </c>
      <c r="BG1059" s="157">
        <f>IF($N$1059="zákl. přenesená",$J$1059,0)</f>
        <v>0</v>
      </c>
      <c r="BH1059" s="157">
        <f>IF($N$1059="sníž. přenesená",$J$1059,0)</f>
        <v>0</v>
      </c>
      <c r="BI1059" s="157">
        <f>IF($N$1059="nulová",$J$1059,0)</f>
        <v>0</v>
      </c>
      <c r="BJ1059" s="90" t="s">
        <v>22</v>
      </c>
      <c r="BK1059" s="157">
        <f>ROUND($I$1059*$H$1059,2)</f>
        <v>0</v>
      </c>
      <c r="BL1059" s="90" t="s">
        <v>295</v>
      </c>
      <c r="BM1059" s="90" t="s">
        <v>1301</v>
      </c>
    </row>
    <row r="1060" spans="2:47" s="6" customFormat="1" ht="27" customHeight="1">
      <c r="B1060" s="24"/>
      <c r="C1060" s="25"/>
      <c r="D1060" s="158" t="s">
        <v>154</v>
      </c>
      <c r="E1060" s="25"/>
      <c r="F1060" s="159" t="s">
        <v>1302</v>
      </c>
      <c r="G1060" s="25"/>
      <c r="H1060" s="25"/>
      <c r="J1060" s="25"/>
      <c r="K1060" s="25"/>
      <c r="L1060" s="44"/>
      <c r="M1060" s="57"/>
      <c r="N1060" s="25"/>
      <c r="O1060" s="25"/>
      <c r="P1060" s="25"/>
      <c r="Q1060" s="25"/>
      <c r="R1060" s="25"/>
      <c r="S1060" s="25"/>
      <c r="T1060" s="58"/>
      <c r="AT1060" s="6" t="s">
        <v>154</v>
      </c>
      <c r="AU1060" s="6" t="s">
        <v>86</v>
      </c>
    </row>
    <row r="1061" spans="2:63" s="133" customFormat="1" ht="30.75" customHeight="1">
      <c r="B1061" s="134"/>
      <c r="C1061" s="135"/>
      <c r="D1061" s="135" t="s">
        <v>77</v>
      </c>
      <c r="E1061" s="144" t="s">
        <v>1303</v>
      </c>
      <c r="F1061" s="144" t="s">
        <v>1304</v>
      </c>
      <c r="G1061" s="135"/>
      <c r="H1061" s="135"/>
      <c r="J1061" s="145">
        <f>$BK$1061</f>
        <v>0</v>
      </c>
      <c r="K1061" s="135"/>
      <c r="L1061" s="138"/>
      <c r="M1061" s="139"/>
      <c r="N1061" s="135"/>
      <c r="O1061" s="135"/>
      <c r="P1061" s="140">
        <f>SUM($P$1062:$P$1122)</f>
        <v>0</v>
      </c>
      <c r="Q1061" s="135"/>
      <c r="R1061" s="140">
        <f>SUM($R$1062:$R$1122)</f>
        <v>17.547808399999997</v>
      </c>
      <c r="S1061" s="135"/>
      <c r="T1061" s="141">
        <f>SUM($T$1062:$T$1122)</f>
        <v>0</v>
      </c>
      <c r="AR1061" s="142" t="s">
        <v>86</v>
      </c>
      <c r="AT1061" s="142" t="s">
        <v>77</v>
      </c>
      <c r="AU1061" s="142" t="s">
        <v>22</v>
      </c>
      <c r="AY1061" s="142" t="s">
        <v>144</v>
      </c>
      <c r="BK1061" s="143">
        <f>SUM($BK$1062:$BK$1122)</f>
        <v>0</v>
      </c>
    </row>
    <row r="1062" spans="2:65" s="6" customFormat="1" ht="15.75" customHeight="1">
      <c r="B1062" s="24"/>
      <c r="C1062" s="146" t="s">
        <v>1305</v>
      </c>
      <c r="D1062" s="146" t="s">
        <v>147</v>
      </c>
      <c r="E1062" s="147" t="s">
        <v>1306</v>
      </c>
      <c r="F1062" s="148" t="s">
        <v>1307</v>
      </c>
      <c r="G1062" s="149" t="s">
        <v>228</v>
      </c>
      <c r="H1062" s="150">
        <v>318.95</v>
      </c>
      <c r="I1062" s="151"/>
      <c r="J1062" s="152">
        <f>ROUND($I$1062*$H$1062,2)</f>
        <v>0</v>
      </c>
      <c r="K1062" s="148" t="s">
        <v>151</v>
      </c>
      <c r="L1062" s="44"/>
      <c r="M1062" s="153"/>
      <c r="N1062" s="154" t="s">
        <v>49</v>
      </c>
      <c r="O1062" s="25"/>
      <c r="P1062" s="155">
        <f>$O$1062*$H$1062</f>
        <v>0</v>
      </c>
      <c r="Q1062" s="155">
        <v>0.00046</v>
      </c>
      <c r="R1062" s="155">
        <f>$Q$1062*$H$1062</f>
        <v>0.146717</v>
      </c>
      <c r="S1062" s="155">
        <v>0</v>
      </c>
      <c r="T1062" s="156">
        <f>$S$1062*$H$1062</f>
        <v>0</v>
      </c>
      <c r="AR1062" s="90" t="s">
        <v>295</v>
      </c>
      <c r="AT1062" s="90" t="s">
        <v>147</v>
      </c>
      <c r="AU1062" s="90" t="s">
        <v>86</v>
      </c>
      <c r="AY1062" s="6" t="s">
        <v>144</v>
      </c>
      <c r="BE1062" s="157">
        <f>IF($N$1062="základní",$J$1062,0)</f>
        <v>0</v>
      </c>
      <c r="BF1062" s="157">
        <f>IF($N$1062="snížená",$J$1062,0)</f>
        <v>0</v>
      </c>
      <c r="BG1062" s="157">
        <f>IF($N$1062="zákl. přenesená",$J$1062,0)</f>
        <v>0</v>
      </c>
      <c r="BH1062" s="157">
        <f>IF($N$1062="sníž. přenesená",$J$1062,0)</f>
        <v>0</v>
      </c>
      <c r="BI1062" s="157">
        <f>IF($N$1062="nulová",$J$1062,0)</f>
        <v>0</v>
      </c>
      <c r="BJ1062" s="90" t="s">
        <v>22</v>
      </c>
      <c r="BK1062" s="157">
        <f>ROUND($I$1062*$H$1062,2)</f>
        <v>0</v>
      </c>
      <c r="BL1062" s="90" t="s">
        <v>295</v>
      </c>
      <c r="BM1062" s="90" t="s">
        <v>1308</v>
      </c>
    </row>
    <row r="1063" spans="2:47" s="6" customFormat="1" ht="16.5" customHeight="1">
      <c r="B1063" s="24"/>
      <c r="C1063" s="25"/>
      <c r="D1063" s="158" t="s">
        <v>154</v>
      </c>
      <c r="E1063" s="25"/>
      <c r="F1063" s="159" t="s">
        <v>1309</v>
      </c>
      <c r="G1063" s="25"/>
      <c r="H1063" s="25"/>
      <c r="J1063" s="25"/>
      <c r="K1063" s="25"/>
      <c r="L1063" s="44"/>
      <c r="M1063" s="57"/>
      <c r="N1063" s="25"/>
      <c r="O1063" s="25"/>
      <c r="P1063" s="25"/>
      <c r="Q1063" s="25"/>
      <c r="R1063" s="25"/>
      <c r="S1063" s="25"/>
      <c r="T1063" s="58"/>
      <c r="AT1063" s="6" t="s">
        <v>154</v>
      </c>
      <c r="AU1063" s="6" t="s">
        <v>86</v>
      </c>
    </row>
    <row r="1064" spans="2:51" s="6" customFormat="1" ht="15.75" customHeight="1">
      <c r="B1064" s="169"/>
      <c r="C1064" s="170"/>
      <c r="D1064" s="162" t="s">
        <v>156</v>
      </c>
      <c r="E1064" s="170"/>
      <c r="F1064" s="171" t="s">
        <v>174</v>
      </c>
      <c r="G1064" s="170"/>
      <c r="H1064" s="170"/>
      <c r="J1064" s="170"/>
      <c r="K1064" s="170"/>
      <c r="L1064" s="172"/>
      <c r="M1064" s="173"/>
      <c r="N1064" s="170"/>
      <c r="O1064" s="170"/>
      <c r="P1064" s="170"/>
      <c r="Q1064" s="170"/>
      <c r="R1064" s="170"/>
      <c r="S1064" s="170"/>
      <c r="T1064" s="174"/>
      <c r="AT1064" s="175" t="s">
        <v>156</v>
      </c>
      <c r="AU1064" s="175" t="s">
        <v>86</v>
      </c>
      <c r="AV1064" s="175" t="s">
        <v>22</v>
      </c>
      <c r="AW1064" s="175" t="s">
        <v>100</v>
      </c>
      <c r="AX1064" s="175" t="s">
        <v>78</v>
      </c>
      <c r="AY1064" s="175" t="s">
        <v>144</v>
      </c>
    </row>
    <row r="1065" spans="2:51" s="6" customFormat="1" ht="15.75" customHeight="1">
      <c r="B1065" s="169"/>
      <c r="C1065" s="170"/>
      <c r="D1065" s="162" t="s">
        <v>156</v>
      </c>
      <c r="E1065" s="170"/>
      <c r="F1065" s="171" t="s">
        <v>335</v>
      </c>
      <c r="G1065" s="170"/>
      <c r="H1065" s="170"/>
      <c r="J1065" s="170"/>
      <c r="K1065" s="170"/>
      <c r="L1065" s="172"/>
      <c r="M1065" s="173"/>
      <c r="N1065" s="170"/>
      <c r="O1065" s="170"/>
      <c r="P1065" s="170"/>
      <c r="Q1065" s="170"/>
      <c r="R1065" s="170"/>
      <c r="S1065" s="170"/>
      <c r="T1065" s="174"/>
      <c r="AT1065" s="175" t="s">
        <v>156</v>
      </c>
      <c r="AU1065" s="175" t="s">
        <v>86</v>
      </c>
      <c r="AV1065" s="175" t="s">
        <v>22</v>
      </c>
      <c r="AW1065" s="175" t="s">
        <v>100</v>
      </c>
      <c r="AX1065" s="175" t="s">
        <v>78</v>
      </c>
      <c r="AY1065" s="175" t="s">
        <v>144</v>
      </c>
    </row>
    <row r="1066" spans="2:51" s="6" customFormat="1" ht="15.75" customHeight="1">
      <c r="B1066" s="160"/>
      <c r="C1066" s="161"/>
      <c r="D1066" s="162" t="s">
        <v>156</v>
      </c>
      <c r="E1066" s="161"/>
      <c r="F1066" s="163" t="s">
        <v>1310</v>
      </c>
      <c r="G1066" s="161"/>
      <c r="H1066" s="164">
        <v>9.8</v>
      </c>
      <c r="J1066" s="161"/>
      <c r="K1066" s="161"/>
      <c r="L1066" s="165"/>
      <c r="M1066" s="166"/>
      <c r="N1066" s="161"/>
      <c r="O1066" s="161"/>
      <c r="P1066" s="161"/>
      <c r="Q1066" s="161"/>
      <c r="R1066" s="161"/>
      <c r="S1066" s="161"/>
      <c r="T1066" s="167"/>
      <c r="AT1066" s="168" t="s">
        <v>156</v>
      </c>
      <c r="AU1066" s="168" t="s">
        <v>86</v>
      </c>
      <c r="AV1066" s="168" t="s">
        <v>86</v>
      </c>
      <c r="AW1066" s="168" t="s">
        <v>100</v>
      </c>
      <c r="AX1066" s="168" t="s">
        <v>78</v>
      </c>
      <c r="AY1066" s="168" t="s">
        <v>144</v>
      </c>
    </row>
    <row r="1067" spans="2:51" s="6" customFormat="1" ht="15.75" customHeight="1">
      <c r="B1067" s="169"/>
      <c r="C1067" s="170"/>
      <c r="D1067" s="162" t="s">
        <v>156</v>
      </c>
      <c r="E1067" s="170"/>
      <c r="F1067" s="171" t="s">
        <v>337</v>
      </c>
      <c r="G1067" s="170"/>
      <c r="H1067" s="170"/>
      <c r="J1067" s="170"/>
      <c r="K1067" s="170"/>
      <c r="L1067" s="172"/>
      <c r="M1067" s="173"/>
      <c r="N1067" s="170"/>
      <c r="O1067" s="170"/>
      <c r="P1067" s="170"/>
      <c r="Q1067" s="170"/>
      <c r="R1067" s="170"/>
      <c r="S1067" s="170"/>
      <c r="T1067" s="174"/>
      <c r="AT1067" s="175" t="s">
        <v>156</v>
      </c>
      <c r="AU1067" s="175" t="s">
        <v>86</v>
      </c>
      <c r="AV1067" s="175" t="s">
        <v>22</v>
      </c>
      <c r="AW1067" s="175" t="s">
        <v>100</v>
      </c>
      <c r="AX1067" s="175" t="s">
        <v>78</v>
      </c>
      <c r="AY1067" s="175" t="s">
        <v>144</v>
      </c>
    </row>
    <row r="1068" spans="2:51" s="6" customFormat="1" ht="15.75" customHeight="1">
      <c r="B1068" s="160"/>
      <c r="C1068" s="161"/>
      <c r="D1068" s="162" t="s">
        <v>156</v>
      </c>
      <c r="E1068" s="161"/>
      <c r="F1068" s="163" t="s">
        <v>1311</v>
      </c>
      <c r="G1068" s="161"/>
      <c r="H1068" s="164">
        <v>85.6</v>
      </c>
      <c r="J1068" s="161"/>
      <c r="K1068" s="161"/>
      <c r="L1068" s="165"/>
      <c r="M1068" s="166"/>
      <c r="N1068" s="161"/>
      <c r="O1068" s="161"/>
      <c r="P1068" s="161"/>
      <c r="Q1068" s="161"/>
      <c r="R1068" s="161"/>
      <c r="S1068" s="161"/>
      <c r="T1068" s="167"/>
      <c r="AT1068" s="168" t="s">
        <v>156</v>
      </c>
      <c r="AU1068" s="168" t="s">
        <v>86</v>
      </c>
      <c r="AV1068" s="168" t="s">
        <v>86</v>
      </c>
      <c r="AW1068" s="168" t="s">
        <v>100</v>
      </c>
      <c r="AX1068" s="168" t="s">
        <v>78</v>
      </c>
      <c r="AY1068" s="168" t="s">
        <v>144</v>
      </c>
    </row>
    <row r="1069" spans="2:51" s="6" customFormat="1" ht="15.75" customHeight="1">
      <c r="B1069" s="169"/>
      <c r="C1069" s="170"/>
      <c r="D1069" s="162" t="s">
        <v>156</v>
      </c>
      <c r="E1069" s="170"/>
      <c r="F1069" s="171" t="s">
        <v>393</v>
      </c>
      <c r="G1069" s="170"/>
      <c r="H1069" s="170"/>
      <c r="J1069" s="170"/>
      <c r="K1069" s="170"/>
      <c r="L1069" s="172"/>
      <c r="M1069" s="173"/>
      <c r="N1069" s="170"/>
      <c r="O1069" s="170"/>
      <c r="P1069" s="170"/>
      <c r="Q1069" s="170"/>
      <c r="R1069" s="170"/>
      <c r="S1069" s="170"/>
      <c r="T1069" s="174"/>
      <c r="AT1069" s="175" t="s">
        <v>156</v>
      </c>
      <c r="AU1069" s="175" t="s">
        <v>86</v>
      </c>
      <c r="AV1069" s="175" t="s">
        <v>22</v>
      </c>
      <c r="AW1069" s="175" t="s">
        <v>100</v>
      </c>
      <c r="AX1069" s="175" t="s">
        <v>78</v>
      </c>
      <c r="AY1069" s="175" t="s">
        <v>144</v>
      </c>
    </row>
    <row r="1070" spans="2:51" s="6" customFormat="1" ht="15.75" customHeight="1">
      <c r="B1070" s="160"/>
      <c r="C1070" s="161"/>
      <c r="D1070" s="162" t="s">
        <v>156</v>
      </c>
      <c r="E1070" s="161"/>
      <c r="F1070" s="163" t="s">
        <v>1312</v>
      </c>
      <c r="G1070" s="161"/>
      <c r="H1070" s="164">
        <v>9.25</v>
      </c>
      <c r="J1070" s="161"/>
      <c r="K1070" s="161"/>
      <c r="L1070" s="165"/>
      <c r="M1070" s="166"/>
      <c r="N1070" s="161"/>
      <c r="O1070" s="161"/>
      <c r="P1070" s="161"/>
      <c r="Q1070" s="161"/>
      <c r="R1070" s="161"/>
      <c r="S1070" s="161"/>
      <c r="T1070" s="167"/>
      <c r="AT1070" s="168" t="s">
        <v>156</v>
      </c>
      <c r="AU1070" s="168" t="s">
        <v>86</v>
      </c>
      <c r="AV1070" s="168" t="s">
        <v>86</v>
      </c>
      <c r="AW1070" s="168" t="s">
        <v>100</v>
      </c>
      <c r="AX1070" s="168" t="s">
        <v>78</v>
      </c>
      <c r="AY1070" s="168" t="s">
        <v>144</v>
      </c>
    </row>
    <row r="1071" spans="2:51" s="6" customFormat="1" ht="15.75" customHeight="1">
      <c r="B1071" s="169"/>
      <c r="C1071" s="170"/>
      <c r="D1071" s="162" t="s">
        <v>156</v>
      </c>
      <c r="E1071" s="170"/>
      <c r="F1071" s="171" t="s">
        <v>176</v>
      </c>
      <c r="G1071" s="170"/>
      <c r="H1071" s="170"/>
      <c r="J1071" s="170"/>
      <c r="K1071" s="170"/>
      <c r="L1071" s="172"/>
      <c r="M1071" s="173"/>
      <c r="N1071" s="170"/>
      <c r="O1071" s="170"/>
      <c r="P1071" s="170"/>
      <c r="Q1071" s="170"/>
      <c r="R1071" s="170"/>
      <c r="S1071" s="170"/>
      <c r="T1071" s="174"/>
      <c r="AT1071" s="175" t="s">
        <v>156</v>
      </c>
      <c r="AU1071" s="175" t="s">
        <v>86</v>
      </c>
      <c r="AV1071" s="175" t="s">
        <v>22</v>
      </c>
      <c r="AW1071" s="175" t="s">
        <v>100</v>
      </c>
      <c r="AX1071" s="175" t="s">
        <v>78</v>
      </c>
      <c r="AY1071" s="175" t="s">
        <v>144</v>
      </c>
    </row>
    <row r="1072" spans="2:51" s="6" customFormat="1" ht="15.75" customHeight="1">
      <c r="B1072" s="169"/>
      <c r="C1072" s="170"/>
      <c r="D1072" s="162" t="s">
        <v>156</v>
      </c>
      <c r="E1072" s="170"/>
      <c r="F1072" s="171" t="s">
        <v>363</v>
      </c>
      <c r="G1072" s="170"/>
      <c r="H1072" s="170"/>
      <c r="J1072" s="170"/>
      <c r="K1072" s="170"/>
      <c r="L1072" s="172"/>
      <c r="M1072" s="173"/>
      <c r="N1072" s="170"/>
      <c r="O1072" s="170"/>
      <c r="P1072" s="170"/>
      <c r="Q1072" s="170"/>
      <c r="R1072" s="170"/>
      <c r="S1072" s="170"/>
      <c r="T1072" s="174"/>
      <c r="AT1072" s="175" t="s">
        <v>156</v>
      </c>
      <c r="AU1072" s="175" t="s">
        <v>86</v>
      </c>
      <c r="AV1072" s="175" t="s">
        <v>22</v>
      </c>
      <c r="AW1072" s="175" t="s">
        <v>100</v>
      </c>
      <c r="AX1072" s="175" t="s">
        <v>78</v>
      </c>
      <c r="AY1072" s="175" t="s">
        <v>144</v>
      </c>
    </row>
    <row r="1073" spans="2:51" s="6" customFormat="1" ht="15.75" customHeight="1">
      <c r="B1073" s="160"/>
      <c r="C1073" s="161"/>
      <c r="D1073" s="162" t="s">
        <v>156</v>
      </c>
      <c r="E1073" s="161"/>
      <c r="F1073" s="163" t="s">
        <v>1313</v>
      </c>
      <c r="G1073" s="161"/>
      <c r="H1073" s="164">
        <v>12.3</v>
      </c>
      <c r="J1073" s="161"/>
      <c r="K1073" s="161"/>
      <c r="L1073" s="165"/>
      <c r="M1073" s="166"/>
      <c r="N1073" s="161"/>
      <c r="O1073" s="161"/>
      <c r="P1073" s="161"/>
      <c r="Q1073" s="161"/>
      <c r="R1073" s="161"/>
      <c r="S1073" s="161"/>
      <c r="T1073" s="167"/>
      <c r="AT1073" s="168" t="s">
        <v>156</v>
      </c>
      <c r="AU1073" s="168" t="s">
        <v>86</v>
      </c>
      <c r="AV1073" s="168" t="s">
        <v>86</v>
      </c>
      <c r="AW1073" s="168" t="s">
        <v>100</v>
      </c>
      <c r="AX1073" s="168" t="s">
        <v>78</v>
      </c>
      <c r="AY1073" s="168" t="s">
        <v>144</v>
      </c>
    </row>
    <row r="1074" spans="2:51" s="6" customFormat="1" ht="15.75" customHeight="1">
      <c r="B1074" s="169"/>
      <c r="C1074" s="170"/>
      <c r="D1074" s="162" t="s">
        <v>156</v>
      </c>
      <c r="E1074" s="170"/>
      <c r="F1074" s="171" t="s">
        <v>365</v>
      </c>
      <c r="G1074" s="170"/>
      <c r="H1074" s="170"/>
      <c r="J1074" s="170"/>
      <c r="K1074" s="170"/>
      <c r="L1074" s="172"/>
      <c r="M1074" s="173"/>
      <c r="N1074" s="170"/>
      <c r="O1074" s="170"/>
      <c r="P1074" s="170"/>
      <c r="Q1074" s="170"/>
      <c r="R1074" s="170"/>
      <c r="S1074" s="170"/>
      <c r="T1074" s="174"/>
      <c r="AT1074" s="175" t="s">
        <v>156</v>
      </c>
      <c r="AU1074" s="175" t="s">
        <v>86</v>
      </c>
      <c r="AV1074" s="175" t="s">
        <v>22</v>
      </c>
      <c r="AW1074" s="175" t="s">
        <v>100</v>
      </c>
      <c r="AX1074" s="175" t="s">
        <v>78</v>
      </c>
      <c r="AY1074" s="175" t="s">
        <v>144</v>
      </c>
    </row>
    <row r="1075" spans="2:51" s="6" customFormat="1" ht="15.75" customHeight="1">
      <c r="B1075" s="160"/>
      <c r="C1075" s="161"/>
      <c r="D1075" s="162" t="s">
        <v>156</v>
      </c>
      <c r="E1075" s="161"/>
      <c r="F1075" s="163" t="s">
        <v>1311</v>
      </c>
      <c r="G1075" s="161"/>
      <c r="H1075" s="164">
        <v>85.6</v>
      </c>
      <c r="J1075" s="161"/>
      <c r="K1075" s="161"/>
      <c r="L1075" s="165"/>
      <c r="M1075" s="166"/>
      <c r="N1075" s="161"/>
      <c r="O1075" s="161"/>
      <c r="P1075" s="161"/>
      <c r="Q1075" s="161"/>
      <c r="R1075" s="161"/>
      <c r="S1075" s="161"/>
      <c r="T1075" s="167"/>
      <c r="AT1075" s="168" t="s">
        <v>156</v>
      </c>
      <c r="AU1075" s="168" t="s">
        <v>86</v>
      </c>
      <c r="AV1075" s="168" t="s">
        <v>86</v>
      </c>
      <c r="AW1075" s="168" t="s">
        <v>100</v>
      </c>
      <c r="AX1075" s="168" t="s">
        <v>78</v>
      </c>
      <c r="AY1075" s="168" t="s">
        <v>144</v>
      </c>
    </row>
    <row r="1076" spans="2:51" s="6" customFormat="1" ht="15.75" customHeight="1">
      <c r="B1076" s="169"/>
      <c r="C1076" s="170"/>
      <c r="D1076" s="162" t="s">
        <v>156</v>
      </c>
      <c r="E1076" s="170"/>
      <c r="F1076" s="171" t="s">
        <v>421</v>
      </c>
      <c r="G1076" s="170"/>
      <c r="H1076" s="170"/>
      <c r="J1076" s="170"/>
      <c r="K1076" s="170"/>
      <c r="L1076" s="172"/>
      <c r="M1076" s="173"/>
      <c r="N1076" s="170"/>
      <c r="O1076" s="170"/>
      <c r="P1076" s="170"/>
      <c r="Q1076" s="170"/>
      <c r="R1076" s="170"/>
      <c r="S1076" s="170"/>
      <c r="T1076" s="174"/>
      <c r="AT1076" s="175" t="s">
        <v>156</v>
      </c>
      <c r="AU1076" s="175" t="s">
        <v>86</v>
      </c>
      <c r="AV1076" s="175" t="s">
        <v>22</v>
      </c>
      <c r="AW1076" s="175" t="s">
        <v>100</v>
      </c>
      <c r="AX1076" s="175" t="s">
        <v>78</v>
      </c>
      <c r="AY1076" s="175" t="s">
        <v>144</v>
      </c>
    </row>
    <row r="1077" spans="2:51" s="6" customFormat="1" ht="15.75" customHeight="1">
      <c r="B1077" s="160"/>
      <c r="C1077" s="161"/>
      <c r="D1077" s="162" t="s">
        <v>156</v>
      </c>
      <c r="E1077" s="161"/>
      <c r="F1077" s="163" t="s">
        <v>1312</v>
      </c>
      <c r="G1077" s="161"/>
      <c r="H1077" s="164">
        <v>9.25</v>
      </c>
      <c r="J1077" s="161"/>
      <c r="K1077" s="161"/>
      <c r="L1077" s="165"/>
      <c r="M1077" s="166"/>
      <c r="N1077" s="161"/>
      <c r="O1077" s="161"/>
      <c r="P1077" s="161"/>
      <c r="Q1077" s="161"/>
      <c r="R1077" s="161"/>
      <c r="S1077" s="161"/>
      <c r="T1077" s="167"/>
      <c r="AT1077" s="168" t="s">
        <v>156</v>
      </c>
      <c r="AU1077" s="168" t="s">
        <v>86</v>
      </c>
      <c r="AV1077" s="168" t="s">
        <v>86</v>
      </c>
      <c r="AW1077" s="168" t="s">
        <v>100</v>
      </c>
      <c r="AX1077" s="168" t="s">
        <v>78</v>
      </c>
      <c r="AY1077" s="168" t="s">
        <v>144</v>
      </c>
    </row>
    <row r="1078" spans="2:51" s="6" customFormat="1" ht="15.75" customHeight="1">
      <c r="B1078" s="169"/>
      <c r="C1078" s="170"/>
      <c r="D1078" s="162" t="s">
        <v>156</v>
      </c>
      <c r="E1078" s="170"/>
      <c r="F1078" s="171" t="s">
        <v>178</v>
      </c>
      <c r="G1078" s="170"/>
      <c r="H1078" s="170"/>
      <c r="J1078" s="170"/>
      <c r="K1078" s="170"/>
      <c r="L1078" s="172"/>
      <c r="M1078" s="173"/>
      <c r="N1078" s="170"/>
      <c r="O1078" s="170"/>
      <c r="P1078" s="170"/>
      <c r="Q1078" s="170"/>
      <c r="R1078" s="170"/>
      <c r="S1078" s="170"/>
      <c r="T1078" s="174"/>
      <c r="AT1078" s="175" t="s">
        <v>156</v>
      </c>
      <c r="AU1078" s="175" t="s">
        <v>86</v>
      </c>
      <c r="AV1078" s="175" t="s">
        <v>22</v>
      </c>
      <c r="AW1078" s="175" t="s">
        <v>100</v>
      </c>
      <c r="AX1078" s="175" t="s">
        <v>78</v>
      </c>
      <c r="AY1078" s="175" t="s">
        <v>144</v>
      </c>
    </row>
    <row r="1079" spans="2:51" s="6" customFormat="1" ht="15.75" customHeight="1">
      <c r="B1079" s="160"/>
      <c r="C1079" s="161"/>
      <c r="D1079" s="162" t="s">
        <v>156</v>
      </c>
      <c r="E1079" s="161"/>
      <c r="F1079" s="163" t="s">
        <v>1314</v>
      </c>
      <c r="G1079" s="161"/>
      <c r="H1079" s="164">
        <v>107.15</v>
      </c>
      <c r="J1079" s="161"/>
      <c r="K1079" s="161"/>
      <c r="L1079" s="165"/>
      <c r="M1079" s="166"/>
      <c r="N1079" s="161"/>
      <c r="O1079" s="161"/>
      <c r="P1079" s="161"/>
      <c r="Q1079" s="161"/>
      <c r="R1079" s="161"/>
      <c r="S1079" s="161"/>
      <c r="T1079" s="167"/>
      <c r="AT1079" s="168" t="s">
        <v>156</v>
      </c>
      <c r="AU1079" s="168" t="s">
        <v>86</v>
      </c>
      <c r="AV1079" s="168" t="s">
        <v>86</v>
      </c>
      <c r="AW1079" s="168" t="s">
        <v>100</v>
      </c>
      <c r="AX1079" s="168" t="s">
        <v>78</v>
      </c>
      <c r="AY1079" s="168" t="s">
        <v>144</v>
      </c>
    </row>
    <row r="1080" spans="2:65" s="6" customFormat="1" ht="15.75" customHeight="1">
      <c r="B1080" s="24"/>
      <c r="C1080" s="146" t="s">
        <v>1315</v>
      </c>
      <c r="D1080" s="146" t="s">
        <v>147</v>
      </c>
      <c r="E1080" s="147" t="s">
        <v>1316</v>
      </c>
      <c r="F1080" s="148" t="s">
        <v>1317</v>
      </c>
      <c r="G1080" s="149" t="s">
        <v>185</v>
      </c>
      <c r="H1080" s="150">
        <v>531.35</v>
      </c>
      <c r="I1080" s="151"/>
      <c r="J1080" s="152">
        <f>ROUND($I$1080*$H$1080,2)</f>
        <v>0</v>
      </c>
      <c r="K1080" s="148" t="s">
        <v>151</v>
      </c>
      <c r="L1080" s="44"/>
      <c r="M1080" s="153"/>
      <c r="N1080" s="154" t="s">
        <v>49</v>
      </c>
      <c r="O1080" s="25"/>
      <c r="P1080" s="155">
        <f>$O$1080*$H$1080</f>
        <v>0</v>
      </c>
      <c r="Q1080" s="155">
        <v>0.00417</v>
      </c>
      <c r="R1080" s="155">
        <f>$Q$1080*$H$1080</f>
        <v>2.2157295</v>
      </c>
      <c r="S1080" s="155">
        <v>0</v>
      </c>
      <c r="T1080" s="156">
        <f>$S$1080*$H$1080</f>
        <v>0</v>
      </c>
      <c r="AR1080" s="90" t="s">
        <v>295</v>
      </c>
      <c r="AT1080" s="90" t="s">
        <v>147</v>
      </c>
      <c r="AU1080" s="90" t="s">
        <v>86</v>
      </c>
      <c r="AY1080" s="6" t="s">
        <v>144</v>
      </c>
      <c r="BE1080" s="157">
        <f>IF($N$1080="základní",$J$1080,0)</f>
        <v>0</v>
      </c>
      <c r="BF1080" s="157">
        <f>IF($N$1080="snížená",$J$1080,0)</f>
        <v>0</v>
      </c>
      <c r="BG1080" s="157">
        <f>IF($N$1080="zákl. přenesená",$J$1080,0)</f>
        <v>0</v>
      </c>
      <c r="BH1080" s="157">
        <f>IF($N$1080="sníž. přenesená",$J$1080,0)</f>
        <v>0</v>
      </c>
      <c r="BI1080" s="157">
        <f>IF($N$1080="nulová",$J$1080,0)</f>
        <v>0</v>
      </c>
      <c r="BJ1080" s="90" t="s">
        <v>22</v>
      </c>
      <c r="BK1080" s="157">
        <f>ROUND($I$1080*$H$1080,2)</f>
        <v>0</v>
      </c>
      <c r="BL1080" s="90" t="s">
        <v>295</v>
      </c>
      <c r="BM1080" s="90" t="s">
        <v>1318</v>
      </c>
    </row>
    <row r="1081" spans="2:47" s="6" customFormat="1" ht="16.5" customHeight="1">
      <c r="B1081" s="24"/>
      <c r="C1081" s="25"/>
      <c r="D1081" s="158" t="s">
        <v>154</v>
      </c>
      <c r="E1081" s="25"/>
      <c r="F1081" s="159" t="s">
        <v>1319</v>
      </c>
      <c r="G1081" s="25"/>
      <c r="H1081" s="25"/>
      <c r="J1081" s="25"/>
      <c r="K1081" s="25"/>
      <c r="L1081" s="44"/>
      <c r="M1081" s="57"/>
      <c r="N1081" s="25"/>
      <c r="O1081" s="25"/>
      <c r="P1081" s="25"/>
      <c r="Q1081" s="25"/>
      <c r="R1081" s="25"/>
      <c r="S1081" s="25"/>
      <c r="T1081" s="58"/>
      <c r="AT1081" s="6" t="s">
        <v>154</v>
      </c>
      <c r="AU1081" s="6" t="s">
        <v>86</v>
      </c>
    </row>
    <row r="1082" spans="2:51" s="6" customFormat="1" ht="15.75" customHeight="1">
      <c r="B1082" s="169"/>
      <c r="C1082" s="170"/>
      <c r="D1082" s="162" t="s">
        <v>156</v>
      </c>
      <c r="E1082" s="170"/>
      <c r="F1082" s="171" t="s">
        <v>174</v>
      </c>
      <c r="G1082" s="170"/>
      <c r="H1082" s="170"/>
      <c r="J1082" s="170"/>
      <c r="K1082" s="170"/>
      <c r="L1082" s="172"/>
      <c r="M1082" s="173"/>
      <c r="N1082" s="170"/>
      <c r="O1082" s="170"/>
      <c r="P1082" s="170"/>
      <c r="Q1082" s="170"/>
      <c r="R1082" s="170"/>
      <c r="S1082" s="170"/>
      <c r="T1082" s="174"/>
      <c r="AT1082" s="175" t="s">
        <v>156</v>
      </c>
      <c r="AU1082" s="175" t="s">
        <v>86</v>
      </c>
      <c r="AV1082" s="175" t="s">
        <v>22</v>
      </c>
      <c r="AW1082" s="175" t="s">
        <v>100</v>
      </c>
      <c r="AX1082" s="175" t="s">
        <v>78</v>
      </c>
      <c r="AY1082" s="175" t="s">
        <v>144</v>
      </c>
    </row>
    <row r="1083" spans="2:51" s="6" customFormat="1" ht="15.75" customHeight="1">
      <c r="B1083" s="160"/>
      <c r="C1083" s="161"/>
      <c r="D1083" s="162" t="s">
        <v>156</v>
      </c>
      <c r="E1083" s="161"/>
      <c r="F1083" s="163" t="s">
        <v>1320</v>
      </c>
      <c r="G1083" s="161"/>
      <c r="H1083" s="164">
        <v>152.59</v>
      </c>
      <c r="J1083" s="161"/>
      <c r="K1083" s="161"/>
      <c r="L1083" s="165"/>
      <c r="M1083" s="166"/>
      <c r="N1083" s="161"/>
      <c r="O1083" s="161"/>
      <c r="P1083" s="161"/>
      <c r="Q1083" s="161"/>
      <c r="R1083" s="161"/>
      <c r="S1083" s="161"/>
      <c r="T1083" s="167"/>
      <c r="AT1083" s="168" t="s">
        <v>156</v>
      </c>
      <c r="AU1083" s="168" t="s">
        <v>86</v>
      </c>
      <c r="AV1083" s="168" t="s">
        <v>86</v>
      </c>
      <c r="AW1083" s="168" t="s">
        <v>100</v>
      </c>
      <c r="AX1083" s="168" t="s">
        <v>78</v>
      </c>
      <c r="AY1083" s="168" t="s">
        <v>144</v>
      </c>
    </row>
    <row r="1084" spans="2:51" s="6" customFormat="1" ht="15.75" customHeight="1">
      <c r="B1084" s="160"/>
      <c r="C1084" s="161"/>
      <c r="D1084" s="162" t="s">
        <v>156</v>
      </c>
      <c r="E1084" s="161"/>
      <c r="F1084" s="163" t="s">
        <v>1280</v>
      </c>
      <c r="G1084" s="161"/>
      <c r="H1084" s="164">
        <v>23.02</v>
      </c>
      <c r="J1084" s="161"/>
      <c r="K1084" s="161"/>
      <c r="L1084" s="165"/>
      <c r="M1084" s="166"/>
      <c r="N1084" s="161"/>
      <c r="O1084" s="161"/>
      <c r="P1084" s="161"/>
      <c r="Q1084" s="161"/>
      <c r="R1084" s="161"/>
      <c r="S1084" s="161"/>
      <c r="T1084" s="167"/>
      <c r="AT1084" s="168" t="s">
        <v>156</v>
      </c>
      <c r="AU1084" s="168" t="s">
        <v>86</v>
      </c>
      <c r="AV1084" s="168" t="s">
        <v>86</v>
      </c>
      <c r="AW1084" s="168" t="s">
        <v>100</v>
      </c>
      <c r="AX1084" s="168" t="s">
        <v>78</v>
      </c>
      <c r="AY1084" s="168" t="s">
        <v>144</v>
      </c>
    </row>
    <row r="1085" spans="2:51" s="6" customFormat="1" ht="15.75" customHeight="1">
      <c r="B1085" s="169"/>
      <c r="C1085" s="170"/>
      <c r="D1085" s="162" t="s">
        <v>156</v>
      </c>
      <c r="E1085" s="170"/>
      <c r="F1085" s="171" t="s">
        <v>176</v>
      </c>
      <c r="G1085" s="170"/>
      <c r="H1085" s="170"/>
      <c r="J1085" s="170"/>
      <c r="K1085" s="170"/>
      <c r="L1085" s="172"/>
      <c r="M1085" s="173"/>
      <c r="N1085" s="170"/>
      <c r="O1085" s="170"/>
      <c r="P1085" s="170"/>
      <c r="Q1085" s="170"/>
      <c r="R1085" s="170"/>
      <c r="S1085" s="170"/>
      <c r="T1085" s="174"/>
      <c r="AT1085" s="175" t="s">
        <v>156</v>
      </c>
      <c r="AU1085" s="175" t="s">
        <v>86</v>
      </c>
      <c r="AV1085" s="175" t="s">
        <v>22</v>
      </c>
      <c r="AW1085" s="175" t="s">
        <v>100</v>
      </c>
      <c r="AX1085" s="175" t="s">
        <v>78</v>
      </c>
      <c r="AY1085" s="175" t="s">
        <v>144</v>
      </c>
    </row>
    <row r="1086" spans="2:51" s="6" customFormat="1" ht="15.75" customHeight="1">
      <c r="B1086" s="160"/>
      <c r="C1086" s="161"/>
      <c r="D1086" s="162" t="s">
        <v>156</v>
      </c>
      <c r="E1086" s="161"/>
      <c r="F1086" s="163" t="s">
        <v>1321</v>
      </c>
      <c r="G1086" s="161"/>
      <c r="H1086" s="164">
        <v>154.65</v>
      </c>
      <c r="J1086" s="161"/>
      <c r="K1086" s="161"/>
      <c r="L1086" s="165"/>
      <c r="M1086" s="166"/>
      <c r="N1086" s="161"/>
      <c r="O1086" s="161"/>
      <c r="P1086" s="161"/>
      <c r="Q1086" s="161"/>
      <c r="R1086" s="161"/>
      <c r="S1086" s="161"/>
      <c r="T1086" s="167"/>
      <c r="AT1086" s="168" t="s">
        <v>156</v>
      </c>
      <c r="AU1086" s="168" t="s">
        <v>86</v>
      </c>
      <c r="AV1086" s="168" t="s">
        <v>86</v>
      </c>
      <c r="AW1086" s="168" t="s">
        <v>100</v>
      </c>
      <c r="AX1086" s="168" t="s">
        <v>78</v>
      </c>
      <c r="AY1086" s="168" t="s">
        <v>144</v>
      </c>
    </row>
    <row r="1087" spans="2:51" s="6" customFormat="1" ht="15.75" customHeight="1">
      <c r="B1087" s="160"/>
      <c r="C1087" s="161"/>
      <c r="D1087" s="162" t="s">
        <v>156</v>
      </c>
      <c r="E1087" s="161"/>
      <c r="F1087" s="163" t="s">
        <v>1280</v>
      </c>
      <c r="G1087" s="161"/>
      <c r="H1087" s="164">
        <v>23.02</v>
      </c>
      <c r="J1087" s="161"/>
      <c r="K1087" s="161"/>
      <c r="L1087" s="165"/>
      <c r="M1087" s="166"/>
      <c r="N1087" s="161"/>
      <c r="O1087" s="161"/>
      <c r="P1087" s="161"/>
      <c r="Q1087" s="161"/>
      <c r="R1087" s="161"/>
      <c r="S1087" s="161"/>
      <c r="T1087" s="167"/>
      <c r="AT1087" s="168" t="s">
        <v>156</v>
      </c>
      <c r="AU1087" s="168" t="s">
        <v>86</v>
      </c>
      <c r="AV1087" s="168" t="s">
        <v>86</v>
      </c>
      <c r="AW1087" s="168" t="s">
        <v>100</v>
      </c>
      <c r="AX1087" s="168" t="s">
        <v>78</v>
      </c>
      <c r="AY1087" s="168" t="s">
        <v>144</v>
      </c>
    </row>
    <row r="1088" spans="2:51" s="6" customFormat="1" ht="15.75" customHeight="1">
      <c r="B1088" s="169"/>
      <c r="C1088" s="170"/>
      <c r="D1088" s="162" t="s">
        <v>156</v>
      </c>
      <c r="E1088" s="170"/>
      <c r="F1088" s="171" t="s">
        <v>178</v>
      </c>
      <c r="G1088" s="170"/>
      <c r="H1088" s="170"/>
      <c r="J1088" s="170"/>
      <c r="K1088" s="170"/>
      <c r="L1088" s="172"/>
      <c r="M1088" s="173"/>
      <c r="N1088" s="170"/>
      <c r="O1088" s="170"/>
      <c r="P1088" s="170"/>
      <c r="Q1088" s="170"/>
      <c r="R1088" s="170"/>
      <c r="S1088" s="170"/>
      <c r="T1088" s="174"/>
      <c r="AT1088" s="175" t="s">
        <v>156</v>
      </c>
      <c r="AU1088" s="175" t="s">
        <v>86</v>
      </c>
      <c r="AV1088" s="175" t="s">
        <v>22</v>
      </c>
      <c r="AW1088" s="175" t="s">
        <v>100</v>
      </c>
      <c r="AX1088" s="175" t="s">
        <v>78</v>
      </c>
      <c r="AY1088" s="175" t="s">
        <v>144</v>
      </c>
    </row>
    <row r="1089" spans="2:51" s="6" customFormat="1" ht="15.75" customHeight="1">
      <c r="B1089" s="160"/>
      <c r="C1089" s="161"/>
      <c r="D1089" s="162" t="s">
        <v>156</v>
      </c>
      <c r="E1089" s="161"/>
      <c r="F1089" s="163" t="s">
        <v>1322</v>
      </c>
      <c r="G1089" s="161"/>
      <c r="H1089" s="164">
        <v>155.05</v>
      </c>
      <c r="J1089" s="161"/>
      <c r="K1089" s="161"/>
      <c r="L1089" s="165"/>
      <c r="M1089" s="166"/>
      <c r="N1089" s="161"/>
      <c r="O1089" s="161"/>
      <c r="P1089" s="161"/>
      <c r="Q1089" s="161"/>
      <c r="R1089" s="161"/>
      <c r="S1089" s="161"/>
      <c r="T1089" s="167"/>
      <c r="AT1089" s="168" t="s">
        <v>156</v>
      </c>
      <c r="AU1089" s="168" t="s">
        <v>86</v>
      </c>
      <c r="AV1089" s="168" t="s">
        <v>86</v>
      </c>
      <c r="AW1089" s="168" t="s">
        <v>100</v>
      </c>
      <c r="AX1089" s="168" t="s">
        <v>78</v>
      </c>
      <c r="AY1089" s="168" t="s">
        <v>144</v>
      </c>
    </row>
    <row r="1090" spans="2:51" s="6" customFormat="1" ht="15.75" customHeight="1">
      <c r="B1090" s="160"/>
      <c r="C1090" s="161"/>
      <c r="D1090" s="162" t="s">
        <v>156</v>
      </c>
      <c r="E1090" s="161"/>
      <c r="F1090" s="163" t="s">
        <v>1280</v>
      </c>
      <c r="G1090" s="161"/>
      <c r="H1090" s="164">
        <v>23.02</v>
      </c>
      <c r="J1090" s="161"/>
      <c r="K1090" s="161"/>
      <c r="L1090" s="165"/>
      <c r="M1090" s="166"/>
      <c r="N1090" s="161"/>
      <c r="O1090" s="161"/>
      <c r="P1090" s="161"/>
      <c r="Q1090" s="161"/>
      <c r="R1090" s="161"/>
      <c r="S1090" s="161"/>
      <c r="T1090" s="167"/>
      <c r="AT1090" s="168" t="s">
        <v>156</v>
      </c>
      <c r="AU1090" s="168" t="s">
        <v>86</v>
      </c>
      <c r="AV1090" s="168" t="s">
        <v>86</v>
      </c>
      <c r="AW1090" s="168" t="s">
        <v>100</v>
      </c>
      <c r="AX1090" s="168" t="s">
        <v>78</v>
      </c>
      <c r="AY1090" s="168" t="s">
        <v>144</v>
      </c>
    </row>
    <row r="1091" spans="2:65" s="6" customFormat="1" ht="15.75" customHeight="1">
      <c r="B1091" s="24"/>
      <c r="C1091" s="176" t="s">
        <v>1323</v>
      </c>
      <c r="D1091" s="176" t="s">
        <v>326</v>
      </c>
      <c r="E1091" s="177" t="s">
        <v>1324</v>
      </c>
      <c r="F1091" s="178" t="s">
        <v>1325</v>
      </c>
      <c r="G1091" s="179" t="s">
        <v>185</v>
      </c>
      <c r="H1091" s="180">
        <v>563.245</v>
      </c>
      <c r="I1091" s="181"/>
      <c r="J1091" s="182">
        <f>ROUND($I$1091*$H$1091,2)</f>
        <v>0</v>
      </c>
      <c r="K1091" s="178" t="s">
        <v>151</v>
      </c>
      <c r="L1091" s="183"/>
      <c r="M1091" s="184"/>
      <c r="N1091" s="185" t="s">
        <v>49</v>
      </c>
      <c r="O1091" s="25"/>
      <c r="P1091" s="155">
        <f>$O$1091*$H$1091</f>
        <v>0</v>
      </c>
      <c r="Q1091" s="155">
        <v>0.0118</v>
      </c>
      <c r="R1091" s="155">
        <f>$Q$1091*$H$1091</f>
        <v>6.646291</v>
      </c>
      <c r="S1091" s="155">
        <v>0</v>
      </c>
      <c r="T1091" s="156">
        <f>$S$1091*$H$1091</f>
        <v>0</v>
      </c>
      <c r="AR1091" s="90" t="s">
        <v>559</v>
      </c>
      <c r="AT1091" s="90" t="s">
        <v>326</v>
      </c>
      <c r="AU1091" s="90" t="s">
        <v>86</v>
      </c>
      <c r="AY1091" s="6" t="s">
        <v>144</v>
      </c>
      <c r="BE1091" s="157">
        <f>IF($N$1091="základní",$J$1091,0)</f>
        <v>0</v>
      </c>
      <c r="BF1091" s="157">
        <f>IF($N$1091="snížená",$J$1091,0)</f>
        <v>0</v>
      </c>
      <c r="BG1091" s="157">
        <f>IF($N$1091="zákl. přenesená",$J$1091,0)</f>
        <v>0</v>
      </c>
      <c r="BH1091" s="157">
        <f>IF($N$1091="sníž. přenesená",$J$1091,0)</f>
        <v>0</v>
      </c>
      <c r="BI1091" s="157">
        <f>IF($N$1091="nulová",$J$1091,0)</f>
        <v>0</v>
      </c>
      <c r="BJ1091" s="90" t="s">
        <v>22</v>
      </c>
      <c r="BK1091" s="157">
        <f>ROUND($I$1091*$H$1091,2)</f>
        <v>0</v>
      </c>
      <c r="BL1091" s="90" t="s">
        <v>295</v>
      </c>
      <c r="BM1091" s="90" t="s">
        <v>1326</v>
      </c>
    </row>
    <row r="1092" spans="2:47" s="6" customFormat="1" ht="16.5" customHeight="1">
      <c r="B1092" s="24"/>
      <c r="C1092" s="25"/>
      <c r="D1092" s="158" t="s">
        <v>154</v>
      </c>
      <c r="E1092" s="25"/>
      <c r="F1092" s="159" t="s">
        <v>1327</v>
      </c>
      <c r="G1092" s="25"/>
      <c r="H1092" s="25"/>
      <c r="J1092" s="25"/>
      <c r="K1092" s="25"/>
      <c r="L1092" s="44"/>
      <c r="M1092" s="57"/>
      <c r="N1092" s="25"/>
      <c r="O1092" s="25"/>
      <c r="P1092" s="25"/>
      <c r="Q1092" s="25"/>
      <c r="R1092" s="25"/>
      <c r="S1092" s="25"/>
      <c r="T1092" s="58"/>
      <c r="AT1092" s="6" t="s">
        <v>154</v>
      </c>
      <c r="AU1092" s="6" t="s">
        <v>86</v>
      </c>
    </row>
    <row r="1093" spans="2:51" s="6" customFormat="1" ht="15.75" customHeight="1">
      <c r="B1093" s="160"/>
      <c r="C1093" s="161"/>
      <c r="D1093" s="162" t="s">
        <v>156</v>
      </c>
      <c r="E1093" s="161"/>
      <c r="F1093" s="163" t="s">
        <v>1328</v>
      </c>
      <c r="G1093" s="161"/>
      <c r="H1093" s="164">
        <v>31.895</v>
      </c>
      <c r="J1093" s="161"/>
      <c r="K1093" s="161"/>
      <c r="L1093" s="165"/>
      <c r="M1093" s="166"/>
      <c r="N1093" s="161"/>
      <c r="O1093" s="161"/>
      <c r="P1093" s="161"/>
      <c r="Q1093" s="161"/>
      <c r="R1093" s="161"/>
      <c r="S1093" s="161"/>
      <c r="T1093" s="167"/>
      <c r="AT1093" s="168" t="s">
        <v>156</v>
      </c>
      <c r="AU1093" s="168" t="s">
        <v>86</v>
      </c>
      <c r="AV1093" s="168" t="s">
        <v>86</v>
      </c>
      <c r="AW1093" s="168" t="s">
        <v>100</v>
      </c>
      <c r="AX1093" s="168" t="s">
        <v>78</v>
      </c>
      <c r="AY1093" s="168" t="s">
        <v>144</v>
      </c>
    </row>
    <row r="1094" spans="2:51" s="6" customFormat="1" ht="15.75" customHeight="1">
      <c r="B1094" s="160"/>
      <c r="C1094" s="161"/>
      <c r="D1094" s="162" t="s">
        <v>156</v>
      </c>
      <c r="E1094" s="161"/>
      <c r="F1094" s="163" t="s">
        <v>1329</v>
      </c>
      <c r="G1094" s="161"/>
      <c r="H1094" s="164">
        <v>531.35</v>
      </c>
      <c r="J1094" s="161"/>
      <c r="K1094" s="161"/>
      <c r="L1094" s="165"/>
      <c r="M1094" s="166"/>
      <c r="N1094" s="161"/>
      <c r="O1094" s="161"/>
      <c r="P1094" s="161"/>
      <c r="Q1094" s="161"/>
      <c r="R1094" s="161"/>
      <c r="S1094" s="161"/>
      <c r="T1094" s="167"/>
      <c r="AT1094" s="168" t="s">
        <v>156</v>
      </c>
      <c r="AU1094" s="168" t="s">
        <v>86</v>
      </c>
      <c r="AV1094" s="168" t="s">
        <v>86</v>
      </c>
      <c r="AW1094" s="168" t="s">
        <v>100</v>
      </c>
      <c r="AX1094" s="168" t="s">
        <v>78</v>
      </c>
      <c r="AY1094" s="168" t="s">
        <v>144</v>
      </c>
    </row>
    <row r="1095" spans="2:65" s="6" customFormat="1" ht="15.75" customHeight="1">
      <c r="B1095" s="24"/>
      <c r="C1095" s="176" t="s">
        <v>1330</v>
      </c>
      <c r="D1095" s="176" t="s">
        <v>326</v>
      </c>
      <c r="E1095" s="177" t="s">
        <v>1331</v>
      </c>
      <c r="F1095" s="178" t="s">
        <v>1332</v>
      </c>
      <c r="G1095" s="179" t="s">
        <v>170</v>
      </c>
      <c r="H1095" s="180">
        <v>2.366</v>
      </c>
      <c r="I1095" s="181"/>
      <c r="J1095" s="182">
        <f>ROUND($I$1095*$H$1095,2)</f>
        <v>0</v>
      </c>
      <c r="K1095" s="178" t="s">
        <v>151</v>
      </c>
      <c r="L1095" s="183"/>
      <c r="M1095" s="184"/>
      <c r="N1095" s="185" t="s">
        <v>49</v>
      </c>
      <c r="O1095" s="25"/>
      <c r="P1095" s="155">
        <f>$O$1095*$H$1095</f>
        <v>0</v>
      </c>
      <c r="Q1095" s="155">
        <v>1</v>
      </c>
      <c r="R1095" s="155">
        <f>$Q$1095*$H$1095</f>
        <v>2.366</v>
      </c>
      <c r="S1095" s="155">
        <v>0</v>
      </c>
      <c r="T1095" s="156">
        <f>$S$1095*$H$1095</f>
        <v>0</v>
      </c>
      <c r="AR1095" s="90" t="s">
        <v>559</v>
      </c>
      <c r="AT1095" s="90" t="s">
        <v>326</v>
      </c>
      <c r="AU1095" s="90" t="s">
        <v>86</v>
      </c>
      <c r="AY1095" s="6" t="s">
        <v>144</v>
      </c>
      <c r="BE1095" s="157">
        <f>IF($N$1095="základní",$J$1095,0)</f>
        <v>0</v>
      </c>
      <c r="BF1095" s="157">
        <f>IF($N$1095="snížená",$J$1095,0)</f>
        <v>0</v>
      </c>
      <c r="BG1095" s="157">
        <f>IF($N$1095="zákl. přenesená",$J$1095,0)</f>
        <v>0</v>
      </c>
      <c r="BH1095" s="157">
        <f>IF($N$1095="sníž. přenesená",$J$1095,0)</f>
        <v>0</v>
      </c>
      <c r="BI1095" s="157">
        <f>IF($N$1095="nulová",$J$1095,0)</f>
        <v>0</v>
      </c>
      <c r="BJ1095" s="90" t="s">
        <v>22</v>
      </c>
      <c r="BK1095" s="157">
        <f>ROUND($I$1095*$H$1095,2)</f>
        <v>0</v>
      </c>
      <c r="BL1095" s="90" t="s">
        <v>295</v>
      </c>
      <c r="BM1095" s="90" t="s">
        <v>1333</v>
      </c>
    </row>
    <row r="1096" spans="2:47" s="6" customFormat="1" ht="16.5" customHeight="1">
      <c r="B1096" s="24"/>
      <c r="C1096" s="25"/>
      <c r="D1096" s="158" t="s">
        <v>154</v>
      </c>
      <c r="E1096" s="25"/>
      <c r="F1096" s="159" t="s">
        <v>1334</v>
      </c>
      <c r="G1096" s="25"/>
      <c r="H1096" s="25"/>
      <c r="J1096" s="25"/>
      <c r="K1096" s="25"/>
      <c r="L1096" s="44"/>
      <c r="M1096" s="57"/>
      <c r="N1096" s="25"/>
      <c r="O1096" s="25"/>
      <c r="P1096" s="25"/>
      <c r="Q1096" s="25"/>
      <c r="R1096" s="25"/>
      <c r="S1096" s="25"/>
      <c r="T1096" s="58"/>
      <c r="AT1096" s="6" t="s">
        <v>154</v>
      </c>
      <c r="AU1096" s="6" t="s">
        <v>86</v>
      </c>
    </row>
    <row r="1097" spans="2:47" s="6" customFormat="1" ht="30.75" customHeight="1">
      <c r="B1097" s="24"/>
      <c r="C1097" s="25"/>
      <c r="D1097" s="162" t="s">
        <v>848</v>
      </c>
      <c r="E1097" s="25"/>
      <c r="F1097" s="186" t="s">
        <v>1335</v>
      </c>
      <c r="G1097" s="25"/>
      <c r="H1097" s="25"/>
      <c r="J1097" s="25"/>
      <c r="K1097" s="25"/>
      <c r="L1097" s="44"/>
      <c r="M1097" s="57"/>
      <c r="N1097" s="25"/>
      <c r="O1097" s="25"/>
      <c r="P1097" s="25"/>
      <c r="Q1097" s="25"/>
      <c r="R1097" s="25"/>
      <c r="S1097" s="25"/>
      <c r="T1097" s="58"/>
      <c r="AT1097" s="6" t="s">
        <v>848</v>
      </c>
      <c r="AU1097" s="6" t="s">
        <v>86</v>
      </c>
    </row>
    <row r="1098" spans="2:51" s="6" customFormat="1" ht="15.75" customHeight="1">
      <c r="B1098" s="160"/>
      <c r="C1098" s="161"/>
      <c r="D1098" s="162" t="s">
        <v>156</v>
      </c>
      <c r="E1098" s="161"/>
      <c r="F1098" s="163" t="s">
        <v>1336</v>
      </c>
      <c r="G1098" s="161"/>
      <c r="H1098" s="164">
        <v>2.366</v>
      </c>
      <c r="J1098" s="161"/>
      <c r="K1098" s="161"/>
      <c r="L1098" s="165"/>
      <c r="M1098" s="166"/>
      <c r="N1098" s="161"/>
      <c r="O1098" s="161"/>
      <c r="P1098" s="161"/>
      <c r="Q1098" s="161"/>
      <c r="R1098" s="161"/>
      <c r="S1098" s="161"/>
      <c r="T1098" s="167"/>
      <c r="AT1098" s="168" t="s">
        <v>156</v>
      </c>
      <c r="AU1098" s="168" t="s">
        <v>86</v>
      </c>
      <c r="AV1098" s="168" t="s">
        <v>86</v>
      </c>
      <c r="AW1098" s="168" t="s">
        <v>100</v>
      </c>
      <c r="AX1098" s="168" t="s">
        <v>78</v>
      </c>
      <c r="AY1098" s="168" t="s">
        <v>144</v>
      </c>
    </row>
    <row r="1099" spans="2:65" s="6" customFormat="1" ht="15.75" customHeight="1">
      <c r="B1099" s="24"/>
      <c r="C1099" s="146" t="s">
        <v>1337</v>
      </c>
      <c r="D1099" s="146" t="s">
        <v>147</v>
      </c>
      <c r="E1099" s="147" t="s">
        <v>1338</v>
      </c>
      <c r="F1099" s="148" t="s">
        <v>1339</v>
      </c>
      <c r="G1099" s="149" t="s">
        <v>185</v>
      </c>
      <c r="H1099" s="150">
        <v>55.26</v>
      </c>
      <c r="I1099" s="151"/>
      <c r="J1099" s="152">
        <f>ROUND($I$1099*$H$1099,2)</f>
        <v>0</v>
      </c>
      <c r="K1099" s="148" t="s">
        <v>151</v>
      </c>
      <c r="L1099" s="44"/>
      <c r="M1099" s="153"/>
      <c r="N1099" s="154" t="s">
        <v>49</v>
      </c>
      <c r="O1099" s="25"/>
      <c r="P1099" s="155">
        <f>$O$1099*$H$1099</f>
        <v>0</v>
      </c>
      <c r="Q1099" s="155">
        <v>0</v>
      </c>
      <c r="R1099" s="155">
        <f>$Q$1099*$H$1099</f>
        <v>0</v>
      </c>
      <c r="S1099" s="155">
        <v>0</v>
      </c>
      <c r="T1099" s="156">
        <f>$S$1099*$H$1099</f>
        <v>0</v>
      </c>
      <c r="AR1099" s="90" t="s">
        <v>295</v>
      </c>
      <c r="AT1099" s="90" t="s">
        <v>147</v>
      </c>
      <c r="AU1099" s="90" t="s">
        <v>86</v>
      </c>
      <c r="AY1099" s="6" t="s">
        <v>144</v>
      </c>
      <c r="BE1099" s="157">
        <f>IF($N$1099="základní",$J$1099,0)</f>
        <v>0</v>
      </c>
      <c r="BF1099" s="157">
        <f>IF($N$1099="snížená",$J$1099,0)</f>
        <v>0</v>
      </c>
      <c r="BG1099" s="157">
        <f>IF($N$1099="zákl. přenesená",$J$1099,0)</f>
        <v>0</v>
      </c>
      <c r="BH1099" s="157">
        <f>IF($N$1099="sníž. přenesená",$J$1099,0)</f>
        <v>0</v>
      </c>
      <c r="BI1099" s="157">
        <f>IF($N$1099="nulová",$J$1099,0)</f>
        <v>0</v>
      </c>
      <c r="BJ1099" s="90" t="s">
        <v>22</v>
      </c>
      <c r="BK1099" s="157">
        <f>ROUND($I$1099*$H$1099,2)</f>
        <v>0</v>
      </c>
      <c r="BL1099" s="90" t="s">
        <v>295</v>
      </c>
      <c r="BM1099" s="90" t="s">
        <v>1340</v>
      </c>
    </row>
    <row r="1100" spans="2:47" s="6" customFormat="1" ht="16.5" customHeight="1">
      <c r="B1100" s="24"/>
      <c r="C1100" s="25"/>
      <c r="D1100" s="158" t="s">
        <v>154</v>
      </c>
      <c r="E1100" s="25"/>
      <c r="F1100" s="159" t="s">
        <v>1341</v>
      </c>
      <c r="G1100" s="25"/>
      <c r="H1100" s="25"/>
      <c r="J1100" s="25"/>
      <c r="K1100" s="25"/>
      <c r="L1100" s="44"/>
      <c r="M1100" s="57"/>
      <c r="N1100" s="25"/>
      <c r="O1100" s="25"/>
      <c r="P1100" s="25"/>
      <c r="Q1100" s="25"/>
      <c r="R1100" s="25"/>
      <c r="S1100" s="25"/>
      <c r="T1100" s="58"/>
      <c r="AT1100" s="6" t="s">
        <v>154</v>
      </c>
      <c r="AU1100" s="6" t="s">
        <v>86</v>
      </c>
    </row>
    <row r="1101" spans="2:51" s="6" customFormat="1" ht="15.75" customHeight="1">
      <c r="B1101" s="160"/>
      <c r="C1101" s="161"/>
      <c r="D1101" s="162" t="s">
        <v>156</v>
      </c>
      <c r="E1101" s="161"/>
      <c r="F1101" s="163" t="s">
        <v>1342</v>
      </c>
      <c r="G1101" s="161"/>
      <c r="H1101" s="164">
        <v>18.42</v>
      </c>
      <c r="J1101" s="161"/>
      <c r="K1101" s="161"/>
      <c r="L1101" s="165"/>
      <c r="M1101" s="166"/>
      <c r="N1101" s="161"/>
      <c r="O1101" s="161"/>
      <c r="P1101" s="161"/>
      <c r="Q1101" s="161"/>
      <c r="R1101" s="161"/>
      <c r="S1101" s="161"/>
      <c r="T1101" s="167"/>
      <c r="AT1101" s="168" t="s">
        <v>156</v>
      </c>
      <c r="AU1101" s="168" t="s">
        <v>86</v>
      </c>
      <c r="AV1101" s="168" t="s">
        <v>86</v>
      </c>
      <c r="AW1101" s="168" t="s">
        <v>100</v>
      </c>
      <c r="AX1101" s="168" t="s">
        <v>78</v>
      </c>
      <c r="AY1101" s="168" t="s">
        <v>144</v>
      </c>
    </row>
    <row r="1102" spans="2:51" s="6" customFormat="1" ht="15.75" customHeight="1">
      <c r="B1102" s="160"/>
      <c r="C1102" s="161"/>
      <c r="D1102" s="162" t="s">
        <v>156</v>
      </c>
      <c r="E1102" s="161"/>
      <c r="F1102" s="163" t="s">
        <v>1342</v>
      </c>
      <c r="G1102" s="161"/>
      <c r="H1102" s="164">
        <v>18.42</v>
      </c>
      <c r="J1102" s="161"/>
      <c r="K1102" s="161"/>
      <c r="L1102" s="165"/>
      <c r="M1102" s="166"/>
      <c r="N1102" s="161"/>
      <c r="O1102" s="161"/>
      <c r="P1102" s="161"/>
      <c r="Q1102" s="161"/>
      <c r="R1102" s="161"/>
      <c r="S1102" s="161"/>
      <c r="T1102" s="167"/>
      <c r="AT1102" s="168" t="s">
        <v>156</v>
      </c>
      <c r="AU1102" s="168" t="s">
        <v>86</v>
      </c>
      <c r="AV1102" s="168" t="s">
        <v>86</v>
      </c>
      <c r="AW1102" s="168" t="s">
        <v>100</v>
      </c>
      <c r="AX1102" s="168" t="s">
        <v>78</v>
      </c>
      <c r="AY1102" s="168" t="s">
        <v>144</v>
      </c>
    </row>
    <row r="1103" spans="2:51" s="6" customFormat="1" ht="15.75" customHeight="1">
      <c r="B1103" s="160"/>
      <c r="C1103" s="161"/>
      <c r="D1103" s="162" t="s">
        <v>156</v>
      </c>
      <c r="E1103" s="161"/>
      <c r="F1103" s="163" t="s">
        <v>1342</v>
      </c>
      <c r="G1103" s="161"/>
      <c r="H1103" s="164">
        <v>18.42</v>
      </c>
      <c r="J1103" s="161"/>
      <c r="K1103" s="161"/>
      <c r="L1103" s="165"/>
      <c r="M1103" s="166"/>
      <c r="N1103" s="161"/>
      <c r="O1103" s="161"/>
      <c r="P1103" s="161"/>
      <c r="Q1103" s="161"/>
      <c r="R1103" s="161"/>
      <c r="S1103" s="161"/>
      <c r="T1103" s="167"/>
      <c r="AT1103" s="168" t="s">
        <v>156</v>
      </c>
      <c r="AU1103" s="168" t="s">
        <v>86</v>
      </c>
      <c r="AV1103" s="168" t="s">
        <v>86</v>
      </c>
      <c r="AW1103" s="168" t="s">
        <v>100</v>
      </c>
      <c r="AX1103" s="168" t="s">
        <v>78</v>
      </c>
      <c r="AY1103" s="168" t="s">
        <v>144</v>
      </c>
    </row>
    <row r="1104" spans="2:65" s="6" customFormat="1" ht="15.75" customHeight="1">
      <c r="B1104" s="24"/>
      <c r="C1104" s="146" t="s">
        <v>1343</v>
      </c>
      <c r="D1104" s="146" t="s">
        <v>147</v>
      </c>
      <c r="E1104" s="147" t="s">
        <v>1344</v>
      </c>
      <c r="F1104" s="148" t="s">
        <v>1345</v>
      </c>
      <c r="G1104" s="149" t="s">
        <v>185</v>
      </c>
      <c r="H1104" s="150">
        <v>563.245</v>
      </c>
      <c r="I1104" s="151"/>
      <c r="J1104" s="152">
        <f>ROUND($I$1104*$H$1104,2)</f>
        <v>0</v>
      </c>
      <c r="K1104" s="148" t="s">
        <v>151</v>
      </c>
      <c r="L1104" s="44"/>
      <c r="M1104" s="153"/>
      <c r="N1104" s="154" t="s">
        <v>49</v>
      </c>
      <c r="O1104" s="25"/>
      <c r="P1104" s="155">
        <f>$O$1104*$H$1104</f>
        <v>0</v>
      </c>
      <c r="Q1104" s="155">
        <v>0.00062</v>
      </c>
      <c r="R1104" s="155">
        <f>$Q$1104*$H$1104</f>
        <v>0.3492119</v>
      </c>
      <c r="S1104" s="155">
        <v>0</v>
      </c>
      <c r="T1104" s="156">
        <f>$S$1104*$H$1104</f>
        <v>0</v>
      </c>
      <c r="AR1104" s="90" t="s">
        <v>295</v>
      </c>
      <c r="AT1104" s="90" t="s">
        <v>147</v>
      </c>
      <c r="AU1104" s="90" t="s">
        <v>86</v>
      </c>
      <c r="AY1104" s="6" t="s">
        <v>144</v>
      </c>
      <c r="BE1104" s="157">
        <f>IF($N$1104="základní",$J$1104,0)</f>
        <v>0</v>
      </c>
      <c r="BF1104" s="157">
        <f>IF($N$1104="snížená",$J$1104,0)</f>
        <v>0</v>
      </c>
      <c r="BG1104" s="157">
        <f>IF($N$1104="zákl. přenesená",$J$1104,0)</f>
        <v>0</v>
      </c>
      <c r="BH1104" s="157">
        <f>IF($N$1104="sníž. přenesená",$J$1104,0)</f>
        <v>0</v>
      </c>
      <c r="BI1104" s="157">
        <f>IF($N$1104="nulová",$J$1104,0)</f>
        <v>0</v>
      </c>
      <c r="BJ1104" s="90" t="s">
        <v>22</v>
      </c>
      <c r="BK1104" s="157">
        <f>ROUND($I$1104*$H$1104,2)</f>
        <v>0</v>
      </c>
      <c r="BL1104" s="90" t="s">
        <v>295</v>
      </c>
      <c r="BM1104" s="90" t="s">
        <v>1346</v>
      </c>
    </row>
    <row r="1105" spans="2:47" s="6" customFormat="1" ht="16.5" customHeight="1">
      <c r="B1105" s="24"/>
      <c r="C1105" s="25"/>
      <c r="D1105" s="158" t="s">
        <v>154</v>
      </c>
      <c r="E1105" s="25"/>
      <c r="F1105" s="159" t="s">
        <v>1347</v>
      </c>
      <c r="G1105" s="25"/>
      <c r="H1105" s="25"/>
      <c r="J1105" s="25"/>
      <c r="K1105" s="25"/>
      <c r="L1105" s="44"/>
      <c r="M1105" s="57"/>
      <c r="N1105" s="25"/>
      <c r="O1105" s="25"/>
      <c r="P1105" s="25"/>
      <c r="Q1105" s="25"/>
      <c r="R1105" s="25"/>
      <c r="S1105" s="25"/>
      <c r="T1105" s="58"/>
      <c r="AT1105" s="6" t="s">
        <v>154</v>
      </c>
      <c r="AU1105" s="6" t="s">
        <v>86</v>
      </c>
    </row>
    <row r="1106" spans="2:65" s="6" customFormat="1" ht="15.75" customHeight="1">
      <c r="B1106" s="24"/>
      <c r="C1106" s="146" t="s">
        <v>1348</v>
      </c>
      <c r="D1106" s="146" t="s">
        <v>147</v>
      </c>
      <c r="E1106" s="147" t="s">
        <v>1349</v>
      </c>
      <c r="F1106" s="148" t="s">
        <v>1350</v>
      </c>
      <c r="G1106" s="149" t="s">
        <v>228</v>
      </c>
      <c r="H1106" s="150">
        <v>318.95</v>
      </c>
      <c r="I1106" s="151"/>
      <c r="J1106" s="152">
        <f>ROUND($I$1106*$H$1106,2)</f>
        <v>0</v>
      </c>
      <c r="K1106" s="148"/>
      <c r="L1106" s="44"/>
      <c r="M1106" s="153"/>
      <c r="N1106" s="154" t="s">
        <v>49</v>
      </c>
      <c r="O1106" s="25"/>
      <c r="P1106" s="155">
        <f>$O$1106*$H$1106</f>
        <v>0</v>
      </c>
      <c r="Q1106" s="155">
        <v>0.0003</v>
      </c>
      <c r="R1106" s="155">
        <f>$Q$1106*$H$1106</f>
        <v>0.09568499999999999</v>
      </c>
      <c r="S1106" s="155">
        <v>0</v>
      </c>
      <c r="T1106" s="156">
        <f>$S$1106*$H$1106</f>
        <v>0</v>
      </c>
      <c r="AR1106" s="90" t="s">
        <v>295</v>
      </c>
      <c r="AT1106" s="90" t="s">
        <v>147</v>
      </c>
      <c r="AU1106" s="90" t="s">
        <v>86</v>
      </c>
      <c r="AY1106" s="6" t="s">
        <v>144</v>
      </c>
      <c r="BE1106" s="157">
        <f>IF($N$1106="základní",$J$1106,0)</f>
        <v>0</v>
      </c>
      <c r="BF1106" s="157">
        <f>IF($N$1106="snížená",$J$1106,0)</f>
        <v>0</v>
      </c>
      <c r="BG1106" s="157">
        <f>IF($N$1106="zákl. přenesená",$J$1106,0)</f>
        <v>0</v>
      </c>
      <c r="BH1106" s="157">
        <f>IF($N$1106="sníž. přenesená",$J$1106,0)</f>
        <v>0</v>
      </c>
      <c r="BI1106" s="157">
        <f>IF($N$1106="nulová",$J$1106,0)</f>
        <v>0</v>
      </c>
      <c r="BJ1106" s="90" t="s">
        <v>22</v>
      </c>
      <c r="BK1106" s="157">
        <f>ROUND($I$1106*$H$1106,2)</f>
        <v>0</v>
      </c>
      <c r="BL1106" s="90" t="s">
        <v>295</v>
      </c>
      <c r="BM1106" s="90" t="s">
        <v>1351</v>
      </c>
    </row>
    <row r="1107" spans="2:47" s="6" customFormat="1" ht="16.5" customHeight="1">
      <c r="B1107" s="24"/>
      <c r="C1107" s="25"/>
      <c r="D1107" s="158" t="s">
        <v>154</v>
      </c>
      <c r="E1107" s="25"/>
      <c r="F1107" s="159" t="s">
        <v>1352</v>
      </c>
      <c r="G1107" s="25"/>
      <c r="H1107" s="25"/>
      <c r="J1107" s="25"/>
      <c r="K1107" s="25"/>
      <c r="L1107" s="44"/>
      <c r="M1107" s="57"/>
      <c r="N1107" s="25"/>
      <c r="O1107" s="25"/>
      <c r="P1107" s="25"/>
      <c r="Q1107" s="25"/>
      <c r="R1107" s="25"/>
      <c r="S1107" s="25"/>
      <c r="T1107" s="58"/>
      <c r="AT1107" s="6" t="s">
        <v>154</v>
      </c>
      <c r="AU1107" s="6" t="s">
        <v>86</v>
      </c>
    </row>
    <row r="1108" spans="2:65" s="6" customFormat="1" ht="15.75" customHeight="1">
      <c r="B1108" s="24"/>
      <c r="C1108" s="146" t="s">
        <v>1353</v>
      </c>
      <c r="D1108" s="146" t="s">
        <v>147</v>
      </c>
      <c r="E1108" s="147" t="s">
        <v>1354</v>
      </c>
      <c r="F1108" s="148" t="s">
        <v>1355</v>
      </c>
      <c r="G1108" s="149" t="s">
        <v>228</v>
      </c>
      <c r="H1108" s="150">
        <v>318.95</v>
      </c>
      <c r="I1108" s="151"/>
      <c r="J1108" s="152">
        <f>ROUND($I$1108*$H$1108,2)</f>
        <v>0</v>
      </c>
      <c r="K1108" s="148" t="s">
        <v>151</v>
      </c>
      <c r="L1108" s="44"/>
      <c r="M1108" s="153"/>
      <c r="N1108" s="154" t="s">
        <v>49</v>
      </c>
      <c r="O1108" s="25"/>
      <c r="P1108" s="155">
        <f>$O$1108*$H$1108</f>
        <v>0</v>
      </c>
      <c r="Q1108" s="155">
        <v>3E-05</v>
      </c>
      <c r="R1108" s="155">
        <f>$Q$1108*$H$1108</f>
        <v>0.0095685</v>
      </c>
      <c r="S1108" s="155">
        <v>0</v>
      </c>
      <c r="T1108" s="156">
        <f>$S$1108*$H$1108</f>
        <v>0</v>
      </c>
      <c r="AR1108" s="90" t="s">
        <v>295</v>
      </c>
      <c r="AT1108" s="90" t="s">
        <v>147</v>
      </c>
      <c r="AU1108" s="90" t="s">
        <v>86</v>
      </c>
      <c r="AY1108" s="6" t="s">
        <v>144</v>
      </c>
      <c r="BE1108" s="157">
        <f>IF($N$1108="základní",$J$1108,0)</f>
        <v>0</v>
      </c>
      <c r="BF1108" s="157">
        <f>IF($N$1108="snížená",$J$1108,0)</f>
        <v>0</v>
      </c>
      <c r="BG1108" s="157">
        <f>IF($N$1108="zákl. přenesená",$J$1108,0)</f>
        <v>0</v>
      </c>
      <c r="BH1108" s="157">
        <f>IF($N$1108="sníž. přenesená",$J$1108,0)</f>
        <v>0</v>
      </c>
      <c r="BI1108" s="157">
        <f>IF($N$1108="nulová",$J$1108,0)</f>
        <v>0</v>
      </c>
      <c r="BJ1108" s="90" t="s">
        <v>22</v>
      </c>
      <c r="BK1108" s="157">
        <f>ROUND($I$1108*$H$1108,2)</f>
        <v>0</v>
      </c>
      <c r="BL1108" s="90" t="s">
        <v>295</v>
      </c>
      <c r="BM1108" s="90" t="s">
        <v>1356</v>
      </c>
    </row>
    <row r="1109" spans="2:47" s="6" customFormat="1" ht="16.5" customHeight="1">
      <c r="B1109" s="24"/>
      <c r="C1109" s="25"/>
      <c r="D1109" s="158" t="s">
        <v>154</v>
      </c>
      <c r="E1109" s="25"/>
      <c r="F1109" s="159" t="s">
        <v>1357</v>
      </c>
      <c r="G1109" s="25"/>
      <c r="H1109" s="25"/>
      <c r="J1109" s="25"/>
      <c r="K1109" s="25"/>
      <c r="L1109" s="44"/>
      <c r="M1109" s="57"/>
      <c r="N1109" s="25"/>
      <c r="O1109" s="25"/>
      <c r="P1109" s="25"/>
      <c r="Q1109" s="25"/>
      <c r="R1109" s="25"/>
      <c r="S1109" s="25"/>
      <c r="T1109" s="58"/>
      <c r="AT1109" s="6" t="s">
        <v>154</v>
      </c>
      <c r="AU1109" s="6" t="s">
        <v>86</v>
      </c>
    </row>
    <row r="1110" spans="2:65" s="6" customFormat="1" ht="15.75" customHeight="1">
      <c r="B1110" s="24"/>
      <c r="C1110" s="146" t="s">
        <v>1358</v>
      </c>
      <c r="D1110" s="146" t="s">
        <v>147</v>
      </c>
      <c r="E1110" s="147" t="s">
        <v>1359</v>
      </c>
      <c r="F1110" s="148" t="s">
        <v>1360</v>
      </c>
      <c r="G1110" s="149" t="s">
        <v>228</v>
      </c>
      <c r="H1110" s="150">
        <v>30</v>
      </c>
      <c r="I1110" s="151"/>
      <c r="J1110" s="152">
        <f>ROUND($I$1110*$H$1110,2)</f>
        <v>0</v>
      </c>
      <c r="K1110" s="148" t="s">
        <v>151</v>
      </c>
      <c r="L1110" s="44"/>
      <c r="M1110" s="153"/>
      <c r="N1110" s="154" t="s">
        <v>49</v>
      </c>
      <c r="O1110" s="25"/>
      <c r="P1110" s="155">
        <f>$O$1110*$H$1110</f>
        <v>0</v>
      </c>
      <c r="Q1110" s="155">
        <v>0.0002</v>
      </c>
      <c r="R1110" s="155">
        <f>$Q$1110*$H$1110</f>
        <v>0.006</v>
      </c>
      <c r="S1110" s="155">
        <v>0</v>
      </c>
      <c r="T1110" s="156">
        <f>$S$1110*$H$1110</f>
        <v>0</v>
      </c>
      <c r="AR1110" s="90" t="s">
        <v>295</v>
      </c>
      <c r="AT1110" s="90" t="s">
        <v>147</v>
      </c>
      <c r="AU1110" s="90" t="s">
        <v>86</v>
      </c>
      <c r="AY1110" s="6" t="s">
        <v>144</v>
      </c>
      <c r="BE1110" s="157">
        <f>IF($N$1110="základní",$J$1110,0)</f>
        <v>0</v>
      </c>
      <c r="BF1110" s="157">
        <f>IF($N$1110="snížená",$J$1110,0)</f>
        <v>0</v>
      </c>
      <c r="BG1110" s="157">
        <f>IF($N$1110="zákl. přenesená",$J$1110,0)</f>
        <v>0</v>
      </c>
      <c r="BH1110" s="157">
        <f>IF($N$1110="sníž. přenesená",$J$1110,0)</f>
        <v>0</v>
      </c>
      <c r="BI1110" s="157">
        <f>IF($N$1110="nulová",$J$1110,0)</f>
        <v>0</v>
      </c>
      <c r="BJ1110" s="90" t="s">
        <v>22</v>
      </c>
      <c r="BK1110" s="157">
        <f>ROUND($I$1110*$H$1110,2)</f>
        <v>0</v>
      </c>
      <c r="BL1110" s="90" t="s">
        <v>295</v>
      </c>
      <c r="BM1110" s="90" t="s">
        <v>1361</v>
      </c>
    </row>
    <row r="1111" spans="2:47" s="6" customFormat="1" ht="16.5" customHeight="1">
      <c r="B1111" s="24"/>
      <c r="C1111" s="25"/>
      <c r="D1111" s="158" t="s">
        <v>154</v>
      </c>
      <c r="E1111" s="25"/>
      <c r="F1111" s="159" t="s">
        <v>1362</v>
      </c>
      <c r="G1111" s="25"/>
      <c r="H1111" s="25"/>
      <c r="J1111" s="25"/>
      <c r="K1111" s="25"/>
      <c r="L1111" s="44"/>
      <c r="M1111" s="57"/>
      <c r="N1111" s="25"/>
      <c r="O1111" s="25"/>
      <c r="P1111" s="25"/>
      <c r="Q1111" s="25"/>
      <c r="R1111" s="25"/>
      <c r="S1111" s="25"/>
      <c r="T1111" s="58"/>
      <c r="AT1111" s="6" t="s">
        <v>154</v>
      </c>
      <c r="AU1111" s="6" t="s">
        <v>86</v>
      </c>
    </row>
    <row r="1112" spans="2:51" s="6" customFormat="1" ht="15.75" customHeight="1">
      <c r="B1112" s="160"/>
      <c r="C1112" s="161"/>
      <c r="D1112" s="162" t="s">
        <v>156</v>
      </c>
      <c r="E1112" s="161"/>
      <c r="F1112" s="163" t="s">
        <v>548</v>
      </c>
      <c r="G1112" s="161"/>
      <c r="H1112" s="164">
        <v>30</v>
      </c>
      <c r="J1112" s="161"/>
      <c r="K1112" s="161"/>
      <c r="L1112" s="165"/>
      <c r="M1112" s="166"/>
      <c r="N1112" s="161"/>
      <c r="O1112" s="161"/>
      <c r="P1112" s="161"/>
      <c r="Q1112" s="161"/>
      <c r="R1112" s="161"/>
      <c r="S1112" s="161"/>
      <c r="T1112" s="167"/>
      <c r="AT1112" s="168" t="s">
        <v>156</v>
      </c>
      <c r="AU1112" s="168" t="s">
        <v>86</v>
      </c>
      <c r="AV1112" s="168" t="s">
        <v>86</v>
      </c>
      <c r="AW1112" s="168" t="s">
        <v>100</v>
      </c>
      <c r="AX1112" s="168" t="s">
        <v>78</v>
      </c>
      <c r="AY1112" s="168" t="s">
        <v>144</v>
      </c>
    </row>
    <row r="1113" spans="2:65" s="6" customFormat="1" ht="15.75" customHeight="1">
      <c r="B1113" s="24"/>
      <c r="C1113" s="176" t="s">
        <v>1363</v>
      </c>
      <c r="D1113" s="176" t="s">
        <v>326</v>
      </c>
      <c r="E1113" s="177" t="s">
        <v>1364</v>
      </c>
      <c r="F1113" s="178" t="s">
        <v>1365</v>
      </c>
      <c r="G1113" s="179" t="s">
        <v>228</v>
      </c>
      <c r="H1113" s="180">
        <v>33</v>
      </c>
      <c r="I1113" s="181"/>
      <c r="J1113" s="182">
        <f>ROUND($I$1113*$H$1113,2)</f>
        <v>0</v>
      </c>
      <c r="K1113" s="178" t="s">
        <v>151</v>
      </c>
      <c r="L1113" s="183"/>
      <c r="M1113" s="184"/>
      <c r="N1113" s="185" t="s">
        <v>49</v>
      </c>
      <c r="O1113" s="25"/>
      <c r="P1113" s="155">
        <f>$O$1113*$H$1113</f>
        <v>0</v>
      </c>
      <c r="Q1113" s="155">
        <v>0.00034</v>
      </c>
      <c r="R1113" s="155">
        <f>$Q$1113*$H$1113</f>
        <v>0.01122</v>
      </c>
      <c r="S1113" s="155">
        <v>0</v>
      </c>
      <c r="T1113" s="156">
        <f>$S$1113*$H$1113</f>
        <v>0</v>
      </c>
      <c r="AR1113" s="90" t="s">
        <v>559</v>
      </c>
      <c r="AT1113" s="90" t="s">
        <v>326</v>
      </c>
      <c r="AU1113" s="90" t="s">
        <v>86</v>
      </c>
      <c r="AY1113" s="6" t="s">
        <v>144</v>
      </c>
      <c r="BE1113" s="157">
        <f>IF($N$1113="základní",$J$1113,0)</f>
        <v>0</v>
      </c>
      <c r="BF1113" s="157">
        <f>IF($N$1113="snížená",$J$1113,0)</f>
        <v>0</v>
      </c>
      <c r="BG1113" s="157">
        <f>IF($N$1113="zákl. přenesená",$J$1113,0)</f>
        <v>0</v>
      </c>
      <c r="BH1113" s="157">
        <f>IF($N$1113="sníž. přenesená",$J$1113,0)</f>
        <v>0</v>
      </c>
      <c r="BI1113" s="157">
        <f>IF($N$1113="nulová",$J$1113,0)</f>
        <v>0</v>
      </c>
      <c r="BJ1113" s="90" t="s">
        <v>22</v>
      </c>
      <c r="BK1113" s="157">
        <f>ROUND($I$1113*$H$1113,2)</f>
        <v>0</v>
      </c>
      <c r="BL1113" s="90" t="s">
        <v>295</v>
      </c>
      <c r="BM1113" s="90" t="s">
        <v>1366</v>
      </c>
    </row>
    <row r="1114" spans="2:47" s="6" customFormat="1" ht="16.5" customHeight="1">
      <c r="B1114" s="24"/>
      <c r="C1114" s="25"/>
      <c r="D1114" s="158" t="s">
        <v>154</v>
      </c>
      <c r="E1114" s="25"/>
      <c r="F1114" s="159" t="s">
        <v>1365</v>
      </c>
      <c r="G1114" s="25"/>
      <c r="H1114" s="25"/>
      <c r="J1114" s="25"/>
      <c r="K1114" s="25"/>
      <c r="L1114" s="44"/>
      <c r="M1114" s="57"/>
      <c r="N1114" s="25"/>
      <c r="O1114" s="25"/>
      <c r="P1114" s="25"/>
      <c r="Q1114" s="25"/>
      <c r="R1114" s="25"/>
      <c r="S1114" s="25"/>
      <c r="T1114" s="58"/>
      <c r="AT1114" s="6" t="s">
        <v>154</v>
      </c>
      <c r="AU1114" s="6" t="s">
        <v>86</v>
      </c>
    </row>
    <row r="1115" spans="2:51" s="6" customFormat="1" ht="15.75" customHeight="1">
      <c r="B1115" s="160"/>
      <c r="C1115" s="161"/>
      <c r="D1115" s="162" t="s">
        <v>156</v>
      </c>
      <c r="E1115" s="161"/>
      <c r="F1115" s="163" t="s">
        <v>1367</v>
      </c>
      <c r="G1115" s="161"/>
      <c r="H1115" s="164">
        <v>33</v>
      </c>
      <c r="J1115" s="161"/>
      <c r="K1115" s="161"/>
      <c r="L1115" s="165"/>
      <c r="M1115" s="166"/>
      <c r="N1115" s="161"/>
      <c r="O1115" s="161"/>
      <c r="P1115" s="161"/>
      <c r="Q1115" s="161"/>
      <c r="R1115" s="161"/>
      <c r="S1115" s="161"/>
      <c r="T1115" s="167"/>
      <c r="AT1115" s="168" t="s">
        <v>156</v>
      </c>
      <c r="AU1115" s="168" t="s">
        <v>86</v>
      </c>
      <c r="AV1115" s="168" t="s">
        <v>86</v>
      </c>
      <c r="AW1115" s="168" t="s">
        <v>78</v>
      </c>
      <c r="AX1115" s="168" t="s">
        <v>22</v>
      </c>
      <c r="AY1115" s="168" t="s">
        <v>144</v>
      </c>
    </row>
    <row r="1116" spans="2:65" s="6" customFormat="1" ht="15.75" customHeight="1">
      <c r="B1116" s="24"/>
      <c r="C1116" s="146" t="s">
        <v>1368</v>
      </c>
      <c r="D1116" s="146" t="s">
        <v>147</v>
      </c>
      <c r="E1116" s="147" t="s">
        <v>1369</v>
      </c>
      <c r="F1116" s="148" t="s">
        <v>1370</v>
      </c>
      <c r="G1116" s="149" t="s">
        <v>185</v>
      </c>
      <c r="H1116" s="150">
        <v>531.35</v>
      </c>
      <c r="I1116" s="151"/>
      <c r="J1116" s="152">
        <f>ROUND($I$1116*$H$1116,2)</f>
        <v>0</v>
      </c>
      <c r="K1116" s="148" t="s">
        <v>151</v>
      </c>
      <c r="L1116" s="44"/>
      <c r="M1116" s="153"/>
      <c r="N1116" s="154" t="s">
        <v>49</v>
      </c>
      <c r="O1116" s="25"/>
      <c r="P1116" s="155">
        <f>$O$1116*$H$1116</f>
        <v>0</v>
      </c>
      <c r="Q1116" s="155">
        <v>0.00715</v>
      </c>
      <c r="R1116" s="155">
        <f>$Q$1116*$H$1116</f>
        <v>3.7991525000000004</v>
      </c>
      <c r="S1116" s="155">
        <v>0</v>
      </c>
      <c r="T1116" s="156">
        <f>$S$1116*$H$1116</f>
        <v>0</v>
      </c>
      <c r="AR1116" s="90" t="s">
        <v>295</v>
      </c>
      <c r="AT1116" s="90" t="s">
        <v>147</v>
      </c>
      <c r="AU1116" s="90" t="s">
        <v>86</v>
      </c>
      <c r="AY1116" s="6" t="s">
        <v>144</v>
      </c>
      <c r="BE1116" s="157">
        <f>IF($N$1116="základní",$J$1116,0)</f>
        <v>0</v>
      </c>
      <c r="BF1116" s="157">
        <f>IF($N$1116="snížená",$J$1116,0)</f>
        <v>0</v>
      </c>
      <c r="BG1116" s="157">
        <f>IF($N$1116="zákl. přenesená",$J$1116,0)</f>
        <v>0</v>
      </c>
      <c r="BH1116" s="157">
        <f>IF($N$1116="sníž. přenesená",$J$1116,0)</f>
        <v>0</v>
      </c>
      <c r="BI1116" s="157">
        <f>IF($N$1116="nulová",$J$1116,0)</f>
        <v>0</v>
      </c>
      <c r="BJ1116" s="90" t="s">
        <v>22</v>
      </c>
      <c r="BK1116" s="157">
        <f>ROUND($I$1116*$H$1116,2)</f>
        <v>0</v>
      </c>
      <c r="BL1116" s="90" t="s">
        <v>295</v>
      </c>
      <c r="BM1116" s="90" t="s">
        <v>1371</v>
      </c>
    </row>
    <row r="1117" spans="2:47" s="6" customFormat="1" ht="16.5" customHeight="1">
      <c r="B1117" s="24"/>
      <c r="C1117" s="25"/>
      <c r="D1117" s="158" t="s">
        <v>154</v>
      </c>
      <c r="E1117" s="25"/>
      <c r="F1117" s="159" t="s">
        <v>1372</v>
      </c>
      <c r="G1117" s="25"/>
      <c r="H1117" s="25"/>
      <c r="J1117" s="25"/>
      <c r="K1117" s="25"/>
      <c r="L1117" s="44"/>
      <c r="M1117" s="57"/>
      <c r="N1117" s="25"/>
      <c r="O1117" s="25"/>
      <c r="P1117" s="25"/>
      <c r="Q1117" s="25"/>
      <c r="R1117" s="25"/>
      <c r="S1117" s="25"/>
      <c r="T1117" s="58"/>
      <c r="AT1117" s="6" t="s">
        <v>154</v>
      </c>
      <c r="AU1117" s="6" t="s">
        <v>86</v>
      </c>
    </row>
    <row r="1118" spans="2:65" s="6" customFormat="1" ht="15.75" customHeight="1">
      <c r="B1118" s="24"/>
      <c r="C1118" s="146" t="s">
        <v>1373</v>
      </c>
      <c r="D1118" s="146" t="s">
        <v>147</v>
      </c>
      <c r="E1118" s="147" t="s">
        <v>1374</v>
      </c>
      <c r="F1118" s="148" t="s">
        <v>1375</v>
      </c>
      <c r="G1118" s="149" t="s">
        <v>185</v>
      </c>
      <c r="H1118" s="150">
        <v>1062.7</v>
      </c>
      <c r="I1118" s="151"/>
      <c r="J1118" s="152">
        <f>ROUND($I$1118*$H$1118,2)</f>
        <v>0</v>
      </c>
      <c r="K1118" s="148" t="s">
        <v>151</v>
      </c>
      <c r="L1118" s="44"/>
      <c r="M1118" s="153"/>
      <c r="N1118" s="154" t="s">
        <v>49</v>
      </c>
      <c r="O1118" s="25"/>
      <c r="P1118" s="155">
        <f>$O$1118*$H$1118</f>
        <v>0</v>
      </c>
      <c r="Q1118" s="155">
        <v>0.00179</v>
      </c>
      <c r="R1118" s="155">
        <f>$Q$1118*$H$1118</f>
        <v>1.902233</v>
      </c>
      <c r="S1118" s="155">
        <v>0</v>
      </c>
      <c r="T1118" s="156">
        <f>$S$1118*$H$1118</f>
        <v>0</v>
      </c>
      <c r="AR1118" s="90" t="s">
        <v>295</v>
      </c>
      <c r="AT1118" s="90" t="s">
        <v>147</v>
      </c>
      <c r="AU1118" s="90" t="s">
        <v>86</v>
      </c>
      <c r="AY1118" s="6" t="s">
        <v>144</v>
      </c>
      <c r="BE1118" s="157">
        <f>IF($N$1118="základní",$J$1118,0)</f>
        <v>0</v>
      </c>
      <c r="BF1118" s="157">
        <f>IF($N$1118="snížená",$J$1118,0)</f>
        <v>0</v>
      </c>
      <c r="BG1118" s="157">
        <f>IF($N$1118="zákl. přenesená",$J$1118,0)</f>
        <v>0</v>
      </c>
      <c r="BH1118" s="157">
        <f>IF($N$1118="sníž. přenesená",$J$1118,0)</f>
        <v>0</v>
      </c>
      <c r="BI1118" s="157">
        <f>IF($N$1118="nulová",$J$1118,0)</f>
        <v>0</v>
      </c>
      <c r="BJ1118" s="90" t="s">
        <v>22</v>
      </c>
      <c r="BK1118" s="157">
        <f>ROUND($I$1118*$H$1118,2)</f>
        <v>0</v>
      </c>
      <c r="BL1118" s="90" t="s">
        <v>295</v>
      </c>
      <c r="BM1118" s="90" t="s">
        <v>1376</v>
      </c>
    </row>
    <row r="1119" spans="2:47" s="6" customFormat="1" ht="27" customHeight="1">
      <c r="B1119" s="24"/>
      <c r="C1119" s="25"/>
      <c r="D1119" s="158" t="s">
        <v>154</v>
      </c>
      <c r="E1119" s="25"/>
      <c r="F1119" s="159" t="s">
        <v>1377</v>
      </c>
      <c r="G1119" s="25"/>
      <c r="H1119" s="25"/>
      <c r="J1119" s="25"/>
      <c r="K1119" s="25"/>
      <c r="L1119" s="44"/>
      <c r="M1119" s="57"/>
      <c r="N1119" s="25"/>
      <c r="O1119" s="25"/>
      <c r="P1119" s="25"/>
      <c r="Q1119" s="25"/>
      <c r="R1119" s="25"/>
      <c r="S1119" s="25"/>
      <c r="T1119" s="58"/>
      <c r="AT1119" s="6" t="s">
        <v>154</v>
      </c>
      <c r="AU1119" s="6" t="s">
        <v>86</v>
      </c>
    </row>
    <row r="1120" spans="2:51" s="6" customFormat="1" ht="15.75" customHeight="1">
      <c r="B1120" s="160"/>
      <c r="C1120" s="161"/>
      <c r="D1120" s="162" t="s">
        <v>156</v>
      </c>
      <c r="E1120" s="161"/>
      <c r="F1120" s="163" t="s">
        <v>1378</v>
      </c>
      <c r="G1120" s="161"/>
      <c r="H1120" s="164">
        <v>1062.7</v>
      </c>
      <c r="J1120" s="161"/>
      <c r="K1120" s="161"/>
      <c r="L1120" s="165"/>
      <c r="M1120" s="166"/>
      <c r="N1120" s="161"/>
      <c r="O1120" s="161"/>
      <c r="P1120" s="161"/>
      <c r="Q1120" s="161"/>
      <c r="R1120" s="161"/>
      <c r="S1120" s="161"/>
      <c r="T1120" s="167"/>
      <c r="AT1120" s="168" t="s">
        <v>156</v>
      </c>
      <c r="AU1120" s="168" t="s">
        <v>86</v>
      </c>
      <c r="AV1120" s="168" t="s">
        <v>86</v>
      </c>
      <c r="AW1120" s="168" t="s">
        <v>78</v>
      </c>
      <c r="AX1120" s="168" t="s">
        <v>22</v>
      </c>
      <c r="AY1120" s="168" t="s">
        <v>144</v>
      </c>
    </row>
    <row r="1121" spans="2:65" s="6" customFormat="1" ht="15.75" customHeight="1">
      <c r="B1121" s="24"/>
      <c r="C1121" s="146" t="s">
        <v>1379</v>
      </c>
      <c r="D1121" s="146" t="s">
        <v>147</v>
      </c>
      <c r="E1121" s="147" t="s">
        <v>1380</v>
      </c>
      <c r="F1121" s="148" t="s">
        <v>1381</v>
      </c>
      <c r="G1121" s="149" t="s">
        <v>170</v>
      </c>
      <c r="H1121" s="150">
        <v>17.548</v>
      </c>
      <c r="I1121" s="151"/>
      <c r="J1121" s="152">
        <f>ROUND($I$1121*$H$1121,2)</f>
        <v>0</v>
      </c>
      <c r="K1121" s="148" t="s">
        <v>151</v>
      </c>
      <c r="L1121" s="44"/>
      <c r="M1121" s="153"/>
      <c r="N1121" s="154" t="s">
        <v>49</v>
      </c>
      <c r="O1121" s="25"/>
      <c r="P1121" s="155">
        <f>$O$1121*$H$1121</f>
        <v>0</v>
      </c>
      <c r="Q1121" s="155">
        <v>0</v>
      </c>
      <c r="R1121" s="155">
        <f>$Q$1121*$H$1121</f>
        <v>0</v>
      </c>
      <c r="S1121" s="155">
        <v>0</v>
      </c>
      <c r="T1121" s="156">
        <f>$S$1121*$H$1121</f>
        <v>0</v>
      </c>
      <c r="AR1121" s="90" t="s">
        <v>295</v>
      </c>
      <c r="AT1121" s="90" t="s">
        <v>147</v>
      </c>
      <c r="AU1121" s="90" t="s">
        <v>86</v>
      </c>
      <c r="AY1121" s="6" t="s">
        <v>144</v>
      </c>
      <c r="BE1121" s="157">
        <f>IF($N$1121="základní",$J$1121,0)</f>
        <v>0</v>
      </c>
      <c r="BF1121" s="157">
        <f>IF($N$1121="snížená",$J$1121,0)</f>
        <v>0</v>
      </c>
      <c r="BG1121" s="157">
        <f>IF($N$1121="zákl. přenesená",$J$1121,0)</f>
        <v>0</v>
      </c>
      <c r="BH1121" s="157">
        <f>IF($N$1121="sníž. přenesená",$J$1121,0)</f>
        <v>0</v>
      </c>
      <c r="BI1121" s="157">
        <f>IF($N$1121="nulová",$J$1121,0)</f>
        <v>0</v>
      </c>
      <c r="BJ1121" s="90" t="s">
        <v>22</v>
      </c>
      <c r="BK1121" s="157">
        <f>ROUND($I$1121*$H$1121,2)</f>
        <v>0</v>
      </c>
      <c r="BL1121" s="90" t="s">
        <v>295</v>
      </c>
      <c r="BM1121" s="90" t="s">
        <v>1382</v>
      </c>
    </row>
    <row r="1122" spans="2:47" s="6" customFormat="1" ht="27" customHeight="1">
      <c r="B1122" s="24"/>
      <c r="C1122" s="25"/>
      <c r="D1122" s="158" t="s">
        <v>154</v>
      </c>
      <c r="E1122" s="25"/>
      <c r="F1122" s="159" t="s">
        <v>1383</v>
      </c>
      <c r="G1122" s="25"/>
      <c r="H1122" s="25"/>
      <c r="J1122" s="25"/>
      <c r="K1122" s="25"/>
      <c r="L1122" s="44"/>
      <c r="M1122" s="57"/>
      <c r="N1122" s="25"/>
      <c r="O1122" s="25"/>
      <c r="P1122" s="25"/>
      <c r="Q1122" s="25"/>
      <c r="R1122" s="25"/>
      <c r="S1122" s="25"/>
      <c r="T1122" s="58"/>
      <c r="AT1122" s="6" t="s">
        <v>154</v>
      </c>
      <c r="AU1122" s="6" t="s">
        <v>86</v>
      </c>
    </row>
    <row r="1123" spans="2:63" s="133" customFormat="1" ht="30.75" customHeight="1">
      <c r="B1123" s="134"/>
      <c r="C1123" s="135"/>
      <c r="D1123" s="135" t="s">
        <v>77</v>
      </c>
      <c r="E1123" s="144" t="s">
        <v>1384</v>
      </c>
      <c r="F1123" s="144" t="s">
        <v>1385</v>
      </c>
      <c r="G1123" s="135"/>
      <c r="H1123" s="135"/>
      <c r="J1123" s="145">
        <f>$BK$1123</f>
        <v>0</v>
      </c>
      <c r="K1123" s="135"/>
      <c r="L1123" s="138"/>
      <c r="M1123" s="139"/>
      <c r="N1123" s="135"/>
      <c r="O1123" s="135"/>
      <c r="P1123" s="140">
        <f>SUM($P$1124:$P$1180)</f>
        <v>0</v>
      </c>
      <c r="Q1123" s="135"/>
      <c r="R1123" s="140">
        <f>SUM($R$1124:$R$1180)</f>
        <v>4.9470348799999995</v>
      </c>
      <c r="S1123" s="135"/>
      <c r="T1123" s="141">
        <f>SUM($T$1124:$T$1180)</f>
        <v>0</v>
      </c>
      <c r="AR1123" s="142" t="s">
        <v>86</v>
      </c>
      <c r="AT1123" s="142" t="s">
        <v>77</v>
      </c>
      <c r="AU1123" s="142" t="s">
        <v>22</v>
      </c>
      <c r="AY1123" s="142" t="s">
        <v>144</v>
      </c>
      <c r="BK1123" s="143">
        <f>SUM($BK$1124:$BK$1180)</f>
        <v>0</v>
      </c>
    </row>
    <row r="1124" spans="2:65" s="6" customFormat="1" ht="15.75" customHeight="1">
      <c r="B1124" s="24"/>
      <c r="C1124" s="146" t="s">
        <v>1386</v>
      </c>
      <c r="D1124" s="146" t="s">
        <v>147</v>
      </c>
      <c r="E1124" s="147" t="s">
        <v>1387</v>
      </c>
      <c r="F1124" s="148" t="s">
        <v>1388</v>
      </c>
      <c r="G1124" s="149" t="s">
        <v>228</v>
      </c>
      <c r="H1124" s="150">
        <v>183.45</v>
      </c>
      <c r="I1124" s="151"/>
      <c r="J1124" s="152">
        <f>ROUND($I$1124*$H$1124,2)</f>
        <v>0</v>
      </c>
      <c r="K1124" s="148" t="s">
        <v>151</v>
      </c>
      <c r="L1124" s="44"/>
      <c r="M1124" s="153"/>
      <c r="N1124" s="154" t="s">
        <v>49</v>
      </c>
      <c r="O1124" s="25"/>
      <c r="P1124" s="155">
        <f>$O$1124*$H$1124</f>
        <v>0</v>
      </c>
      <c r="Q1124" s="155">
        <v>2E-05</v>
      </c>
      <c r="R1124" s="155">
        <f>$Q$1124*$H$1124</f>
        <v>0.003669</v>
      </c>
      <c r="S1124" s="155">
        <v>0</v>
      </c>
      <c r="T1124" s="156">
        <f>$S$1124*$H$1124</f>
        <v>0</v>
      </c>
      <c r="AR1124" s="90" t="s">
        <v>295</v>
      </c>
      <c r="AT1124" s="90" t="s">
        <v>147</v>
      </c>
      <c r="AU1124" s="90" t="s">
        <v>86</v>
      </c>
      <c r="AY1124" s="6" t="s">
        <v>144</v>
      </c>
      <c r="BE1124" s="157">
        <f>IF($N$1124="základní",$J$1124,0)</f>
        <v>0</v>
      </c>
      <c r="BF1124" s="157">
        <f>IF($N$1124="snížená",$J$1124,0)</f>
        <v>0</v>
      </c>
      <c r="BG1124" s="157">
        <f>IF($N$1124="zákl. přenesená",$J$1124,0)</f>
        <v>0</v>
      </c>
      <c r="BH1124" s="157">
        <f>IF($N$1124="sníž. přenesená",$J$1124,0)</f>
        <v>0</v>
      </c>
      <c r="BI1124" s="157">
        <f>IF($N$1124="nulová",$J$1124,0)</f>
        <v>0</v>
      </c>
      <c r="BJ1124" s="90" t="s">
        <v>22</v>
      </c>
      <c r="BK1124" s="157">
        <f>ROUND($I$1124*$H$1124,2)</f>
        <v>0</v>
      </c>
      <c r="BL1124" s="90" t="s">
        <v>295</v>
      </c>
      <c r="BM1124" s="90" t="s">
        <v>1389</v>
      </c>
    </row>
    <row r="1125" spans="2:47" s="6" customFormat="1" ht="16.5" customHeight="1">
      <c r="B1125" s="24"/>
      <c r="C1125" s="25"/>
      <c r="D1125" s="158" t="s">
        <v>154</v>
      </c>
      <c r="E1125" s="25"/>
      <c r="F1125" s="159" t="s">
        <v>1390</v>
      </c>
      <c r="G1125" s="25"/>
      <c r="H1125" s="25"/>
      <c r="J1125" s="25"/>
      <c r="K1125" s="25"/>
      <c r="L1125" s="44"/>
      <c r="M1125" s="57"/>
      <c r="N1125" s="25"/>
      <c r="O1125" s="25"/>
      <c r="P1125" s="25"/>
      <c r="Q1125" s="25"/>
      <c r="R1125" s="25"/>
      <c r="S1125" s="25"/>
      <c r="T1125" s="58"/>
      <c r="AT1125" s="6" t="s">
        <v>154</v>
      </c>
      <c r="AU1125" s="6" t="s">
        <v>86</v>
      </c>
    </row>
    <row r="1126" spans="2:51" s="6" customFormat="1" ht="15.75" customHeight="1">
      <c r="B1126" s="169"/>
      <c r="C1126" s="170"/>
      <c r="D1126" s="162" t="s">
        <v>156</v>
      </c>
      <c r="E1126" s="170"/>
      <c r="F1126" s="171" t="s">
        <v>174</v>
      </c>
      <c r="G1126" s="170"/>
      <c r="H1126" s="170"/>
      <c r="J1126" s="170"/>
      <c r="K1126" s="170"/>
      <c r="L1126" s="172"/>
      <c r="M1126" s="173"/>
      <c r="N1126" s="170"/>
      <c r="O1126" s="170"/>
      <c r="P1126" s="170"/>
      <c r="Q1126" s="170"/>
      <c r="R1126" s="170"/>
      <c r="S1126" s="170"/>
      <c r="T1126" s="174"/>
      <c r="AT1126" s="175" t="s">
        <v>156</v>
      </c>
      <c r="AU1126" s="175" t="s">
        <v>86</v>
      </c>
      <c r="AV1126" s="175" t="s">
        <v>22</v>
      </c>
      <c r="AW1126" s="175" t="s">
        <v>100</v>
      </c>
      <c r="AX1126" s="175" t="s">
        <v>78</v>
      </c>
      <c r="AY1126" s="175" t="s">
        <v>144</v>
      </c>
    </row>
    <row r="1127" spans="2:51" s="6" customFormat="1" ht="15.75" customHeight="1">
      <c r="B1127" s="169"/>
      <c r="C1127" s="170"/>
      <c r="D1127" s="162" t="s">
        <v>156</v>
      </c>
      <c r="E1127" s="170"/>
      <c r="F1127" s="171" t="s">
        <v>344</v>
      </c>
      <c r="G1127" s="170"/>
      <c r="H1127" s="170"/>
      <c r="J1127" s="170"/>
      <c r="K1127" s="170"/>
      <c r="L1127" s="172"/>
      <c r="M1127" s="173"/>
      <c r="N1127" s="170"/>
      <c r="O1127" s="170"/>
      <c r="P1127" s="170"/>
      <c r="Q1127" s="170"/>
      <c r="R1127" s="170"/>
      <c r="S1127" s="170"/>
      <c r="T1127" s="174"/>
      <c r="AT1127" s="175" t="s">
        <v>156</v>
      </c>
      <c r="AU1127" s="175" t="s">
        <v>86</v>
      </c>
      <c r="AV1127" s="175" t="s">
        <v>22</v>
      </c>
      <c r="AW1127" s="175" t="s">
        <v>100</v>
      </c>
      <c r="AX1127" s="175" t="s">
        <v>78</v>
      </c>
      <c r="AY1127" s="175" t="s">
        <v>144</v>
      </c>
    </row>
    <row r="1128" spans="2:51" s="6" customFormat="1" ht="15.75" customHeight="1">
      <c r="B1128" s="160"/>
      <c r="C1128" s="161"/>
      <c r="D1128" s="162" t="s">
        <v>156</v>
      </c>
      <c r="E1128" s="161"/>
      <c r="F1128" s="163" t="s">
        <v>1391</v>
      </c>
      <c r="G1128" s="161"/>
      <c r="H1128" s="164">
        <v>27.3</v>
      </c>
      <c r="J1128" s="161"/>
      <c r="K1128" s="161"/>
      <c r="L1128" s="165"/>
      <c r="M1128" s="166"/>
      <c r="N1128" s="161"/>
      <c r="O1128" s="161"/>
      <c r="P1128" s="161"/>
      <c r="Q1128" s="161"/>
      <c r="R1128" s="161"/>
      <c r="S1128" s="161"/>
      <c r="T1128" s="167"/>
      <c r="AT1128" s="168" t="s">
        <v>156</v>
      </c>
      <c r="AU1128" s="168" t="s">
        <v>86</v>
      </c>
      <c r="AV1128" s="168" t="s">
        <v>86</v>
      </c>
      <c r="AW1128" s="168" t="s">
        <v>100</v>
      </c>
      <c r="AX1128" s="168" t="s">
        <v>78</v>
      </c>
      <c r="AY1128" s="168" t="s">
        <v>144</v>
      </c>
    </row>
    <row r="1129" spans="2:51" s="6" customFormat="1" ht="15.75" customHeight="1">
      <c r="B1129" s="169"/>
      <c r="C1129" s="170"/>
      <c r="D1129" s="162" t="s">
        <v>156</v>
      </c>
      <c r="E1129" s="170"/>
      <c r="F1129" s="171" t="s">
        <v>346</v>
      </c>
      <c r="G1129" s="170"/>
      <c r="H1129" s="170"/>
      <c r="J1129" s="170"/>
      <c r="K1129" s="170"/>
      <c r="L1129" s="172"/>
      <c r="M1129" s="173"/>
      <c r="N1129" s="170"/>
      <c r="O1129" s="170"/>
      <c r="P1129" s="170"/>
      <c r="Q1129" s="170"/>
      <c r="R1129" s="170"/>
      <c r="S1129" s="170"/>
      <c r="T1129" s="174"/>
      <c r="AT1129" s="175" t="s">
        <v>156</v>
      </c>
      <c r="AU1129" s="175" t="s">
        <v>86</v>
      </c>
      <c r="AV1129" s="175" t="s">
        <v>22</v>
      </c>
      <c r="AW1129" s="175" t="s">
        <v>100</v>
      </c>
      <c r="AX1129" s="175" t="s">
        <v>78</v>
      </c>
      <c r="AY1129" s="175" t="s">
        <v>144</v>
      </c>
    </row>
    <row r="1130" spans="2:51" s="6" customFormat="1" ht="15.75" customHeight="1">
      <c r="B1130" s="160"/>
      <c r="C1130" s="161"/>
      <c r="D1130" s="162" t="s">
        <v>156</v>
      </c>
      <c r="E1130" s="161"/>
      <c r="F1130" s="163" t="s">
        <v>1392</v>
      </c>
      <c r="G1130" s="161"/>
      <c r="H1130" s="164">
        <v>25.3</v>
      </c>
      <c r="J1130" s="161"/>
      <c r="K1130" s="161"/>
      <c r="L1130" s="165"/>
      <c r="M1130" s="166"/>
      <c r="N1130" s="161"/>
      <c r="O1130" s="161"/>
      <c r="P1130" s="161"/>
      <c r="Q1130" s="161"/>
      <c r="R1130" s="161"/>
      <c r="S1130" s="161"/>
      <c r="T1130" s="167"/>
      <c r="AT1130" s="168" t="s">
        <v>156</v>
      </c>
      <c r="AU1130" s="168" t="s">
        <v>86</v>
      </c>
      <c r="AV1130" s="168" t="s">
        <v>86</v>
      </c>
      <c r="AW1130" s="168" t="s">
        <v>100</v>
      </c>
      <c r="AX1130" s="168" t="s">
        <v>78</v>
      </c>
      <c r="AY1130" s="168" t="s">
        <v>144</v>
      </c>
    </row>
    <row r="1131" spans="2:51" s="6" customFormat="1" ht="15.75" customHeight="1">
      <c r="B1131" s="169"/>
      <c r="C1131" s="170"/>
      <c r="D1131" s="162" t="s">
        <v>156</v>
      </c>
      <c r="E1131" s="170"/>
      <c r="F1131" s="171" t="s">
        <v>348</v>
      </c>
      <c r="G1131" s="170"/>
      <c r="H1131" s="170"/>
      <c r="J1131" s="170"/>
      <c r="K1131" s="170"/>
      <c r="L1131" s="172"/>
      <c r="M1131" s="173"/>
      <c r="N1131" s="170"/>
      <c r="O1131" s="170"/>
      <c r="P1131" s="170"/>
      <c r="Q1131" s="170"/>
      <c r="R1131" s="170"/>
      <c r="S1131" s="170"/>
      <c r="T1131" s="174"/>
      <c r="AT1131" s="175" t="s">
        <v>156</v>
      </c>
      <c r="AU1131" s="175" t="s">
        <v>86</v>
      </c>
      <c r="AV1131" s="175" t="s">
        <v>22</v>
      </c>
      <c r="AW1131" s="175" t="s">
        <v>100</v>
      </c>
      <c r="AX1131" s="175" t="s">
        <v>78</v>
      </c>
      <c r="AY1131" s="175" t="s">
        <v>144</v>
      </c>
    </row>
    <row r="1132" spans="2:51" s="6" customFormat="1" ht="15.75" customHeight="1">
      <c r="B1132" s="160"/>
      <c r="C1132" s="161"/>
      <c r="D1132" s="162" t="s">
        <v>156</v>
      </c>
      <c r="E1132" s="161"/>
      <c r="F1132" s="163" t="s">
        <v>1392</v>
      </c>
      <c r="G1132" s="161"/>
      <c r="H1132" s="164">
        <v>25.3</v>
      </c>
      <c r="J1132" s="161"/>
      <c r="K1132" s="161"/>
      <c r="L1132" s="165"/>
      <c r="M1132" s="166"/>
      <c r="N1132" s="161"/>
      <c r="O1132" s="161"/>
      <c r="P1132" s="161"/>
      <c r="Q1132" s="161"/>
      <c r="R1132" s="161"/>
      <c r="S1132" s="161"/>
      <c r="T1132" s="167"/>
      <c r="AT1132" s="168" t="s">
        <v>156</v>
      </c>
      <c r="AU1132" s="168" t="s">
        <v>86</v>
      </c>
      <c r="AV1132" s="168" t="s">
        <v>86</v>
      </c>
      <c r="AW1132" s="168" t="s">
        <v>100</v>
      </c>
      <c r="AX1132" s="168" t="s">
        <v>78</v>
      </c>
      <c r="AY1132" s="168" t="s">
        <v>144</v>
      </c>
    </row>
    <row r="1133" spans="2:51" s="6" customFormat="1" ht="15.75" customHeight="1">
      <c r="B1133" s="169"/>
      <c r="C1133" s="170"/>
      <c r="D1133" s="162" t="s">
        <v>156</v>
      </c>
      <c r="E1133" s="170"/>
      <c r="F1133" s="171" t="s">
        <v>350</v>
      </c>
      <c r="G1133" s="170"/>
      <c r="H1133" s="170"/>
      <c r="J1133" s="170"/>
      <c r="K1133" s="170"/>
      <c r="L1133" s="172"/>
      <c r="M1133" s="173"/>
      <c r="N1133" s="170"/>
      <c r="O1133" s="170"/>
      <c r="P1133" s="170"/>
      <c r="Q1133" s="170"/>
      <c r="R1133" s="170"/>
      <c r="S1133" s="170"/>
      <c r="T1133" s="174"/>
      <c r="AT1133" s="175" t="s">
        <v>156</v>
      </c>
      <c r="AU1133" s="175" t="s">
        <v>86</v>
      </c>
      <c r="AV1133" s="175" t="s">
        <v>22</v>
      </c>
      <c r="AW1133" s="175" t="s">
        <v>100</v>
      </c>
      <c r="AX1133" s="175" t="s">
        <v>78</v>
      </c>
      <c r="AY1133" s="175" t="s">
        <v>144</v>
      </c>
    </row>
    <row r="1134" spans="2:51" s="6" customFormat="1" ht="15.75" customHeight="1">
      <c r="B1134" s="160"/>
      <c r="C1134" s="161"/>
      <c r="D1134" s="162" t="s">
        <v>156</v>
      </c>
      <c r="E1134" s="161"/>
      <c r="F1134" s="163" t="s">
        <v>1393</v>
      </c>
      <c r="G1134" s="161"/>
      <c r="H1134" s="164">
        <v>14.65</v>
      </c>
      <c r="J1134" s="161"/>
      <c r="K1134" s="161"/>
      <c r="L1134" s="165"/>
      <c r="M1134" s="166"/>
      <c r="N1134" s="161"/>
      <c r="O1134" s="161"/>
      <c r="P1134" s="161"/>
      <c r="Q1134" s="161"/>
      <c r="R1134" s="161"/>
      <c r="S1134" s="161"/>
      <c r="T1134" s="167"/>
      <c r="AT1134" s="168" t="s">
        <v>156</v>
      </c>
      <c r="AU1134" s="168" t="s">
        <v>86</v>
      </c>
      <c r="AV1134" s="168" t="s">
        <v>86</v>
      </c>
      <c r="AW1134" s="168" t="s">
        <v>100</v>
      </c>
      <c r="AX1134" s="168" t="s">
        <v>78</v>
      </c>
      <c r="AY1134" s="168" t="s">
        <v>144</v>
      </c>
    </row>
    <row r="1135" spans="2:51" s="6" customFormat="1" ht="15.75" customHeight="1">
      <c r="B1135" s="169"/>
      <c r="C1135" s="170"/>
      <c r="D1135" s="162" t="s">
        <v>156</v>
      </c>
      <c r="E1135" s="170"/>
      <c r="F1135" s="171" t="s">
        <v>353</v>
      </c>
      <c r="G1135" s="170"/>
      <c r="H1135" s="170"/>
      <c r="J1135" s="170"/>
      <c r="K1135" s="170"/>
      <c r="L1135" s="172"/>
      <c r="M1135" s="173"/>
      <c r="N1135" s="170"/>
      <c r="O1135" s="170"/>
      <c r="P1135" s="170"/>
      <c r="Q1135" s="170"/>
      <c r="R1135" s="170"/>
      <c r="S1135" s="170"/>
      <c r="T1135" s="174"/>
      <c r="AT1135" s="175" t="s">
        <v>156</v>
      </c>
      <c r="AU1135" s="175" t="s">
        <v>86</v>
      </c>
      <c r="AV1135" s="175" t="s">
        <v>22</v>
      </c>
      <c r="AW1135" s="175" t="s">
        <v>100</v>
      </c>
      <c r="AX1135" s="175" t="s">
        <v>78</v>
      </c>
      <c r="AY1135" s="175" t="s">
        <v>144</v>
      </c>
    </row>
    <row r="1136" spans="2:51" s="6" customFormat="1" ht="15.75" customHeight="1">
      <c r="B1136" s="160"/>
      <c r="C1136" s="161"/>
      <c r="D1136" s="162" t="s">
        <v>156</v>
      </c>
      <c r="E1136" s="161"/>
      <c r="F1136" s="163" t="s">
        <v>1394</v>
      </c>
      <c r="G1136" s="161"/>
      <c r="H1136" s="164">
        <v>13.85</v>
      </c>
      <c r="J1136" s="161"/>
      <c r="K1136" s="161"/>
      <c r="L1136" s="165"/>
      <c r="M1136" s="166"/>
      <c r="N1136" s="161"/>
      <c r="O1136" s="161"/>
      <c r="P1136" s="161"/>
      <c r="Q1136" s="161"/>
      <c r="R1136" s="161"/>
      <c r="S1136" s="161"/>
      <c r="T1136" s="167"/>
      <c r="AT1136" s="168" t="s">
        <v>156</v>
      </c>
      <c r="AU1136" s="168" t="s">
        <v>86</v>
      </c>
      <c r="AV1136" s="168" t="s">
        <v>86</v>
      </c>
      <c r="AW1136" s="168" t="s">
        <v>100</v>
      </c>
      <c r="AX1136" s="168" t="s">
        <v>78</v>
      </c>
      <c r="AY1136" s="168" t="s">
        <v>144</v>
      </c>
    </row>
    <row r="1137" spans="2:51" s="6" customFormat="1" ht="15.75" customHeight="1">
      <c r="B1137" s="169"/>
      <c r="C1137" s="170"/>
      <c r="D1137" s="162" t="s">
        <v>156</v>
      </c>
      <c r="E1137" s="170"/>
      <c r="F1137" s="171" t="s">
        <v>359</v>
      </c>
      <c r="G1137" s="170"/>
      <c r="H1137" s="170"/>
      <c r="J1137" s="170"/>
      <c r="K1137" s="170"/>
      <c r="L1137" s="172"/>
      <c r="M1137" s="173"/>
      <c r="N1137" s="170"/>
      <c r="O1137" s="170"/>
      <c r="P1137" s="170"/>
      <c r="Q1137" s="170"/>
      <c r="R1137" s="170"/>
      <c r="S1137" s="170"/>
      <c r="T1137" s="174"/>
      <c r="AT1137" s="175" t="s">
        <v>156</v>
      </c>
      <c r="AU1137" s="175" t="s">
        <v>86</v>
      </c>
      <c r="AV1137" s="175" t="s">
        <v>22</v>
      </c>
      <c r="AW1137" s="175" t="s">
        <v>100</v>
      </c>
      <c r="AX1137" s="175" t="s">
        <v>78</v>
      </c>
      <c r="AY1137" s="175" t="s">
        <v>144</v>
      </c>
    </row>
    <row r="1138" spans="2:51" s="6" customFormat="1" ht="15.75" customHeight="1">
      <c r="B1138" s="160"/>
      <c r="C1138" s="161"/>
      <c r="D1138" s="162" t="s">
        <v>156</v>
      </c>
      <c r="E1138" s="161"/>
      <c r="F1138" s="163" t="s">
        <v>1395</v>
      </c>
      <c r="G1138" s="161"/>
      <c r="H1138" s="164">
        <v>14.65</v>
      </c>
      <c r="J1138" s="161"/>
      <c r="K1138" s="161"/>
      <c r="L1138" s="165"/>
      <c r="M1138" s="166"/>
      <c r="N1138" s="161"/>
      <c r="O1138" s="161"/>
      <c r="P1138" s="161"/>
      <c r="Q1138" s="161"/>
      <c r="R1138" s="161"/>
      <c r="S1138" s="161"/>
      <c r="T1138" s="167"/>
      <c r="AT1138" s="168" t="s">
        <v>156</v>
      </c>
      <c r="AU1138" s="168" t="s">
        <v>86</v>
      </c>
      <c r="AV1138" s="168" t="s">
        <v>86</v>
      </c>
      <c r="AW1138" s="168" t="s">
        <v>100</v>
      </c>
      <c r="AX1138" s="168" t="s">
        <v>78</v>
      </c>
      <c r="AY1138" s="168" t="s">
        <v>144</v>
      </c>
    </row>
    <row r="1139" spans="2:51" s="6" customFormat="1" ht="15.75" customHeight="1">
      <c r="B1139" s="169"/>
      <c r="C1139" s="170"/>
      <c r="D1139" s="162" t="s">
        <v>156</v>
      </c>
      <c r="E1139" s="170"/>
      <c r="F1139" s="171" t="s">
        <v>176</v>
      </c>
      <c r="G1139" s="170"/>
      <c r="H1139" s="170"/>
      <c r="J1139" s="170"/>
      <c r="K1139" s="170"/>
      <c r="L1139" s="172"/>
      <c r="M1139" s="173"/>
      <c r="N1139" s="170"/>
      <c r="O1139" s="170"/>
      <c r="P1139" s="170"/>
      <c r="Q1139" s="170"/>
      <c r="R1139" s="170"/>
      <c r="S1139" s="170"/>
      <c r="T1139" s="174"/>
      <c r="AT1139" s="175" t="s">
        <v>156</v>
      </c>
      <c r="AU1139" s="175" t="s">
        <v>86</v>
      </c>
      <c r="AV1139" s="175" t="s">
        <v>22</v>
      </c>
      <c r="AW1139" s="175" t="s">
        <v>100</v>
      </c>
      <c r="AX1139" s="175" t="s">
        <v>78</v>
      </c>
      <c r="AY1139" s="175" t="s">
        <v>144</v>
      </c>
    </row>
    <row r="1140" spans="2:51" s="6" customFormat="1" ht="15.75" customHeight="1">
      <c r="B1140" s="169"/>
      <c r="C1140" s="170"/>
      <c r="D1140" s="162" t="s">
        <v>156</v>
      </c>
      <c r="E1140" s="170"/>
      <c r="F1140" s="171" t="s">
        <v>369</v>
      </c>
      <c r="G1140" s="170"/>
      <c r="H1140" s="170"/>
      <c r="J1140" s="170"/>
      <c r="K1140" s="170"/>
      <c r="L1140" s="172"/>
      <c r="M1140" s="173"/>
      <c r="N1140" s="170"/>
      <c r="O1140" s="170"/>
      <c r="P1140" s="170"/>
      <c r="Q1140" s="170"/>
      <c r="R1140" s="170"/>
      <c r="S1140" s="170"/>
      <c r="T1140" s="174"/>
      <c r="AT1140" s="175" t="s">
        <v>156</v>
      </c>
      <c r="AU1140" s="175" t="s">
        <v>86</v>
      </c>
      <c r="AV1140" s="175" t="s">
        <v>22</v>
      </c>
      <c r="AW1140" s="175" t="s">
        <v>100</v>
      </c>
      <c r="AX1140" s="175" t="s">
        <v>78</v>
      </c>
      <c r="AY1140" s="175" t="s">
        <v>144</v>
      </c>
    </row>
    <row r="1141" spans="2:51" s="6" customFormat="1" ht="15.75" customHeight="1">
      <c r="B1141" s="160"/>
      <c r="C1141" s="161"/>
      <c r="D1141" s="162" t="s">
        <v>156</v>
      </c>
      <c r="E1141" s="161"/>
      <c r="F1141" s="163" t="s">
        <v>1396</v>
      </c>
      <c r="G1141" s="161"/>
      <c r="H1141" s="164">
        <v>33.5</v>
      </c>
      <c r="J1141" s="161"/>
      <c r="K1141" s="161"/>
      <c r="L1141" s="165"/>
      <c r="M1141" s="166"/>
      <c r="N1141" s="161"/>
      <c r="O1141" s="161"/>
      <c r="P1141" s="161"/>
      <c r="Q1141" s="161"/>
      <c r="R1141" s="161"/>
      <c r="S1141" s="161"/>
      <c r="T1141" s="167"/>
      <c r="AT1141" s="168" t="s">
        <v>156</v>
      </c>
      <c r="AU1141" s="168" t="s">
        <v>86</v>
      </c>
      <c r="AV1141" s="168" t="s">
        <v>86</v>
      </c>
      <c r="AW1141" s="168" t="s">
        <v>100</v>
      </c>
      <c r="AX1141" s="168" t="s">
        <v>78</v>
      </c>
      <c r="AY1141" s="168" t="s">
        <v>144</v>
      </c>
    </row>
    <row r="1142" spans="2:51" s="6" customFormat="1" ht="15.75" customHeight="1">
      <c r="B1142" s="169"/>
      <c r="C1142" s="170"/>
      <c r="D1142" s="162" t="s">
        <v>156</v>
      </c>
      <c r="E1142" s="170"/>
      <c r="F1142" s="171" t="s">
        <v>372</v>
      </c>
      <c r="G1142" s="170"/>
      <c r="H1142" s="170"/>
      <c r="J1142" s="170"/>
      <c r="K1142" s="170"/>
      <c r="L1142" s="172"/>
      <c r="M1142" s="173"/>
      <c r="N1142" s="170"/>
      <c r="O1142" s="170"/>
      <c r="P1142" s="170"/>
      <c r="Q1142" s="170"/>
      <c r="R1142" s="170"/>
      <c r="S1142" s="170"/>
      <c r="T1142" s="174"/>
      <c r="AT1142" s="175" t="s">
        <v>156</v>
      </c>
      <c r="AU1142" s="175" t="s">
        <v>86</v>
      </c>
      <c r="AV1142" s="175" t="s">
        <v>22</v>
      </c>
      <c r="AW1142" s="175" t="s">
        <v>100</v>
      </c>
      <c r="AX1142" s="175" t="s">
        <v>78</v>
      </c>
      <c r="AY1142" s="175" t="s">
        <v>144</v>
      </c>
    </row>
    <row r="1143" spans="2:51" s="6" customFormat="1" ht="15.75" customHeight="1">
      <c r="B1143" s="160"/>
      <c r="C1143" s="161"/>
      <c r="D1143" s="162" t="s">
        <v>156</v>
      </c>
      <c r="E1143" s="161"/>
      <c r="F1143" s="163" t="s">
        <v>1397</v>
      </c>
      <c r="G1143" s="161"/>
      <c r="H1143" s="164">
        <v>14.65</v>
      </c>
      <c r="J1143" s="161"/>
      <c r="K1143" s="161"/>
      <c r="L1143" s="165"/>
      <c r="M1143" s="166"/>
      <c r="N1143" s="161"/>
      <c r="O1143" s="161"/>
      <c r="P1143" s="161"/>
      <c r="Q1143" s="161"/>
      <c r="R1143" s="161"/>
      <c r="S1143" s="161"/>
      <c r="T1143" s="167"/>
      <c r="AT1143" s="168" t="s">
        <v>156</v>
      </c>
      <c r="AU1143" s="168" t="s">
        <v>86</v>
      </c>
      <c r="AV1143" s="168" t="s">
        <v>86</v>
      </c>
      <c r="AW1143" s="168" t="s">
        <v>100</v>
      </c>
      <c r="AX1143" s="168" t="s">
        <v>78</v>
      </c>
      <c r="AY1143" s="168" t="s">
        <v>144</v>
      </c>
    </row>
    <row r="1144" spans="2:51" s="6" customFormat="1" ht="15.75" customHeight="1">
      <c r="B1144" s="169"/>
      <c r="C1144" s="170"/>
      <c r="D1144" s="162" t="s">
        <v>156</v>
      </c>
      <c r="E1144" s="170"/>
      <c r="F1144" s="171" t="s">
        <v>178</v>
      </c>
      <c r="G1144" s="170"/>
      <c r="H1144" s="170"/>
      <c r="J1144" s="170"/>
      <c r="K1144" s="170"/>
      <c r="L1144" s="172"/>
      <c r="M1144" s="173"/>
      <c r="N1144" s="170"/>
      <c r="O1144" s="170"/>
      <c r="P1144" s="170"/>
      <c r="Q1144" s="170"/>
      <c r="R1144" s="170"/>
      <c r="S1144" s="170"/>
      <c r="T1144" s="174"/>
      <c r="AT1144" s="175" t="s">
        <v>156</v>
      </c>
      <c r="AU1144" s="175" t="s">
        <v>86</v>
      </c>
      <c r="AV1144" s="175" t="s">
        <v>22</v>
      </c>
      <c r="AW1144" s="175" t="s">
        <v>100</v>
      </c>
      <c r="AX1144" s="175" t="s">
        <v>78</v>
      </c>
      <c r="AY1144" s="175" t="s">
        <v>144</v>
      </c>
    </row>
    <row r="1145" spans="2:51" s="6" customFormat="1" ht="15.75" customHeight="1">
      <c r="B1145" s="169"/>
      <c r="C1145" s="170"/>
      <c r="D1145" s="162" t="s">
        <v>156</v>
      </c>
      <c r="E1145" s="170"/>
      <c r="F1145" s="171" t="s">
        <v>1398</v>
      </c>
      <c r="G1145" s="170"/>
      <c r="H1145" s="170"/>
      <c r="J1145" s="170"/>
      <c r="K1145" s="170"/>
      <c r="L1145" s="172"/>
      <c r="M1145" s="173"/>
      <c r="N1145" s="170"/>
      <c r="O1145" s="170"/>
      <c r="P1145" s="170"/>
      <c r="Q1145" s="170"/>
      <c r="R1145" s="170"/>
      <c r="S1145" s="170"/>
      <c r="T1145" s="174"/>
      <c r="AT1145" s="175" t="s">
        <v>156</v>
      </c>
      <c r="AU1145" s="175" t="s">
        <v>86</v>
      </c>
      <c r="AV1145" s="175" t="s">
        <v>22</v>
      </c>
      <c r="AW1145" s="175" t="s">
        <v>100</v>
      </c>
      <c r="AX1145" s="175" t="s">
        <v>78</v>
      </c>
      <c r="AY1145" s="175" t="s">
        <v>144</v>
      </c>
    </row>
    <row r="1146" spans="2:51" s="6" customFormat="1" ht="15.75" customHeight="1">
      <c r="B1146" s="160"/>
      <c r="C1146" s="161"/>
      <c r="D1146" s="162" t="s">
        <v>156</v>
      </c>
      <c r="E1146" s="161"/>
      <c r="F1146" s="163" t="s">
        <v>1399</v>
      </c>
      <c r="G1146" s="161"/>
      <c r="H1146" s="164">
        <v>14.25</v>
      </c>
      <c r="J1146" s="161"/>
      <c r="K1146" s="161"/>
      <c r="L1146" s="165"/>
      <c r="M1146" s="166"/>
      <c r="N1146" s="161"/>
      <c r="O1146" s="161"/>
      <c r="P1146" s="161"/>
      <c r="Q1146" s="161"/>
      <c r="R1146" s="161"/>
      <c r="S1146" s="161"/>
      <c r="T1146" s="167"/>
      <c r="AT1146" s="168" t="s">
        <v>156</v>
      </c>
      <c r="AU1146" s="168" t="s">
        <v>86</v>
      </c>
      <c r="AV1146" s="168" t="s">
        <v>86</v>
      </c>
      <c r="AW1146" s="168" t="s">
        <v>100</v>
      </c>
      <c r="AX1146" s="168" t="s">
        <v>78</v>
      </c>
      <c r="AY1146" s="168" t="s">
        <v>144</v>
      </c>
    </row>
    <row r="1147" spans="2:65" s="6" customFormat="1" ht="15.75" customHeight="1">
      <c r="B1147" s="24"/>
      <c r="C1147" s="176" t="s">
        <v>1400</v>
      </c>
      <c r="D1147" s="176" t="s">
        <v>326</v>
      </c>
      <c r="E1147" s="177" t="s">
        <v>1401</v>
      </c>
      <c r="F1147" s="178" t="s">
        <v>1402</v>
      </c>
      <c r="G1147" s="179" t="s">
        <v>228</v>
      </c>
      <c r="H1147" s="180">
        <v>201.795</v>
      </c>
      <c r="I1147" s="181"/>
      <c r="J1147" s="182">
        <f>ROUND($I$1147*$H$1147,2)</f>
        <v>0</v>
      </c>
      <c r="K1147" s="178" t="s">
        <v>151</v>
      </c>
      <c r="L1147" s="183"/>
      <c r="M1147" s="184"/>
      <c r="N1147" s="185" t="s">
        <v>49</v>
      </c>
      <c r="O1147" s="25"/>
      <c r="P1147" s="155">
        <f>$O$1147*$H$1147</f>
        <v>0</v>
      </c>
      <c r="Q1147" s="155">
        <v>0.0002</v>
      </c>
      <c r="R1147" s="155">
        <f>$Q$1147*$H$1147</f>
        <v>0.040359</v>
      </c>
      <c r="S1147" s="155">
        <v>0</v>
      </c>
      <c r="T1147" s="156">
        <f>$S$1147*$H$1147</f>
        <v>0</v>
      </c>
      <c r="AR1147" s="90" t="s">
        <v>559</v>
      </c>
      <c r="AT1147" s="90" t="s">
        <v>326</v>
      </c>
      <c r="AU1147" s="90" t="s">
        <v>86</v>
      </c>
      <c r="AY1147" s="6" t="s">
        <v>144</v>
      </c>
      <c r="BE1147" s="157">
        <f>IF($N$1147="základní",$J$1147,0)</f>
        <v>0</v>
      </c>
      <c r="BF1147" s="157">
        <f>IF($N$1147="snížená",$J$1147,0)</f>
        <v>0</v>
      </c>
      <c r="BG1147" s="157">
        <f>IF($N$1147="zákl. přenesená",$J$1147,0)</f>
        <v>0</v>
      </c>
      <c r="BH1147" s="157">
        <f>IF($N$1147="sníž. přenesená",$J$1147,0)</f>
        <v>0</v>
      </c>
      <c r="BI1147" s="157">
        <f>IF($N$1147="nulová",$J$1147,0)</f>
        <v>0</v>
      </c>
      <c r="BJ1147" s="90" t="s">
        <v>22</v>
      </c>
      <c r="BK1147" s="157">
        <f>ROUND($I$1147*$H$1147,2)</f>
        <v>0</v>
      </c>
      <c r="BL1147" s="90" t="s">
        <v>295</v>
      </c>
      <c r="BM1147" s="90" t="s">
        <v>1403</v>
      </c>
    </row>
    <row r="1148" spans="2:47" s="6" customFormat="1" ht="16.5" customHeight="1">
      <c r="B1148" s="24"/>
      <c r="C1148" s="25"/>
      <c r="D1148" s="158" t="s">
        <v>154</v>
      </c>
      <c r="E1148" s="25"/>
      <c r="F1148" s="159" t="s">
        <v>1402</v>
      </c>
      <c r="G1148" s="25"/>
      <c r="H1148" s="25"/>
      <c r="J1148" s="25"/>
      <c r="K1148" s="25"/>
      <c r="L1148" s="44"/>
      <c r="M1148" s="57"/>
      <c r="N1148" s="25"/>
      <c r="O1148" s="25"/>
      <c r="P1148" s="25"/>
      <c r="Q1148" s="25"/>
      <c r="R1148" s="25"/>
      <c r="S1148" s="25"/>
      <c r="T1148" s="58"/>
      <c r="AT1148" s="6" t="s">
        <v>154</v>
      </c>
      <c r="AU1148" s="6" t="s">
        <v>86</v>
      </c>
    </row>
    <row r="1149" spans="2:51" s="6" customFormat="1" ht="15.75" customHeight="1">
      <c r="B1149" s="160"/>
      <c r="C1149" s="161"/>
      <c r="D1149" s="162" t="s">
        <v>156</v>
      </c>
      <c r="E1149" s="161"/>
      <c r="F1149" s="163" t="s">
        <v>1404</v>
      </c>
      <c r="G1149" s="161"/>
      <c r="H1149" s="164">
        <v>201.795</v>
      </c>
      <c r="J1149" s="161"/>
      <c r="K1149" s="161"/>
      <c r="L1149" s="165"/>
      <c r="M1149" s="166"/>
      <c r="N1149" s="161"/>
      <c r="O1149" s="161"/>
      <c r="P1149" s="161"/>
      <c r="Q1149" s="161"/>
      <c r="R1149" s="161"/>
      <c r="S1149" s="161"/>
      <c r="T1149" s="167"/>
      <c r="AT1149" s="168" t="s">
        <v>156</v>
      </c>
      <c r="AU1149" s="168" t="s">
        <v>86</v>
      </c>
      <c r="AV1149" s="168" t="s">
        <v>86</v>
      </c>
      <c r="AW1149" s="168" t="s">
        <v>78</v>
      </c>
      <c r="AX1149" s="168" t="s">
        <v>22</v>
      </c>
      <c r="AY1149" s="168" t="s">
        <v>144</v>
      </c>
    </row>
    <row r="1150" spans="2:65" s="6" customFormat="1" ht="15.75" customHeight="1">
      <c r="B1150" s="24"/>
      <c r="C1150" s="146" t="s">
        <v>1405</v>
      </c>
      <c r="D1150" s="146" t="s">
        <v>147</v>
      </c>
      <c r="E1150" s="147" t="s">
        <v>1406</v>
      </c>
      <c r="F1150" s="148" t="s">
        <v>1407</v>
      </c>
      <c r="G1150" s="149" t="s">
        <v>185</v>
      </c>
      <c r="H1150" s="150">
        <v>395.34</v>
      </c>
      <c r="I1150" s="151"/>
      <c r="J1150" s="152">
        <f>ROUND($I$1150*$H$1150,2)</f>
        <v>0</v>
      </c>
      <c r="K1150" s="148" t="s">
        <v>151</v>
      </c>
      <c r="L1150" s="44"/>
      <c r="M1150" s="153"/>
      <c r="N1150" s="154" t="s">
        <v>49</v>
      </c>
      <c r="O1150" s="25"/>
      <c r="P1150" s="155">
        <f>$O$1150*$H$1150</f>
        <v>0</v>
      </c>
      <c r="Q1150" s="155">
        <v>0.00027</v>
      </c>
      <c r="R1150" s="155">
        <f>$Q$1150*$H$1150</f>
        <v>0.1067418</v>
      </c>
      <c r="S1150" s="155">
        <v>0</v>
      </c>
      <c r="T1150" s="156">
        <f>$S$1150*$H$1150</f>
        <v>0</v>
      </c>
      <c r="AR1150" s="90" t="s">
        <v>295</v>
      </c>
      <c r="AT1150" s="90" t="s">
        <v>147</v>
      </c>
      <c r="AU1150" s="90" t="s">
        <v>86</v>
      </c>
      <c r="AY1150" s="6" t="s">
        <v>144</v>
      </c>
      <c r="BE1150" s="157">
        <f>IF($N$1150="základní",$J$1150,0)</f>
        <v>0</v>
      </c>
      <c r="BF1150" s="157">
        <f>IF($N$1150="snížená",$J$1150,0)</f>
        <v>0</v>
      </c>
      <c r="BG1150" s="157">
        <f>IF($N$1150="zákl. přenesená",$J$1150,0)</f>
        <v>0</v>
      </c>
      <c r="BH1150" s="157">
        <f>IF($N$1150="sníž. přenesená",$J$1150,0)</f>
        <v>0</v>
      </c>
      <c r="BI1150" s="157">
        <f>IF($N$1150="nulová",$J$1150,0)</f>
        <v>0</v>
      </c>
      <c r="BJ1150" s="90" t="s">
        <v>22</v>
      </c>
      <c r="BK1150" s="157">
        <f>ROUND($I$1150*$H$1150,2)</f>
        <v>0</v>
      </c>
      <c r="BL1150" s="90" t="s">
        <v>295</v>
      </c>
      <c r="BM1150" s="90" t="s">
        <v>1408</v>
      </c>
    </row>
    <row r="1151" spans="2:47" s="6" customFormat="1" ht="16.5" customHeight="1">
      <c r="B1151" s="24"/>
      <c r="C1151" s="25"/>
      <c r="D1151" s="158" t="s">
        <v>154</v>
      </c>
      <c r="E1151" s="25"/>
      <c r="F1151" s="159" t="s">
        <v>1409</v>
      </c>
      <c r="G1151" s="25"/>
      <c r="H1151" s="25"/>
      <c r="J1151" s="25"/>
      <c r="K1151" s="25"/>
      <c r="L1151" s="44"/>
      <c r="M1151" s="57"/>
      <c r="N1151" s="25"/>
      <c r="O1151" s="25"/>
      <c r="P1151" s="25"/>
      <c r="Q1151" s="25"/>
      <c r="R1151" s="25"/>
      <c r="S1151" s="25"/>
      <c r="T1151" s="58"/>
      <c r="AT1151" s="6" t="s">
        <v>154</v>
      </c>
      <c r="AU1151" s="6" t="s">
        <v>86</v>
      </c>
    </row>
    <row r="1152" spans="2:51" s="6" customFormat="1" ht="15.75" customHeight="1">
      <c r="B1152" s="169"/>
      <c r="C1152" s="170"/>
      <c r="D1152" s="162" t="s">
        <v>156</v>
      </c>
      <c r="E1152" s="170"/>
      <c r="F1152" s="171" t="s">
        <v>174</v>
      </c>
      <c r="G1152" s="170"/>
      <c r="H1152" s="170"/>
      <c r="J1152" s="170"/>
      <c r="K1152" s="170"/>
      <c r="L1152" s="172"/>
      <c r="M1152" s="173"/>
      <c r="N1152" s="170"/>
      <c r="O1152" s="170"/>
      <c r="P1152" s="170"/>
      <c r="Q1152" s="170"/>
      <c r="R1152" s="170"/>
      <c r="S1152" s="170"/>
      <c r="T1152" s="174"/>
      <c r="AT1152" s="175" t="s">
        <v>156</v>
      </c>
      <c r="AU1152" s="175" t="s">
        <v>86</v>
      </c>
      <c r="AV1152" s="175" t="s">
        <v>22</v>
      </c>
      <c r="AW1152" s="175" t="s">
        <v>100</v>
      </c>
      <c r="AX1152" s="175" t="s">
        <v>78</v>
      </c>
      <c r="AY1152" s="175" t="s">
        <v>144</v>
      </c>
    </row>
    <row r="1153" spans="2:51" s="6" customFormat="1" ht="15.75" customHeight="1">
      <c r="B1153" s="160"/>
      <c r="C1153" s="161"/>
      <c r="D1153" s="162" t="s">
        <v>156</v>
      </c>
      <c r="E1153" s="161"/>
      <c r="F1153" s="163" t="s">
        <v>1410</v>
      </c>
      <c r="G1153" s="161"/>
      <c r="H1153" s="164">
        <v>125.17</v>
      </c>
      <c r="J1153" s="161"/>
      <c r="K1153" s="161"/>
      <c r="L1153" s="165"/>
      <c r="M1153" s="166"/>
      <c r="N1153" s="161"/>
      <c r="O1153" s="161"/>
      <c r="P1153" s="161"/>
      <c r="Q1153" s="161"/>
      <c r="R1153" s="161"/>
      <c r="S1153" s="161"/>
      <c r="T1153" s="167"/>
      <c r="AT1153" s="168" t="s">
        <v>156</v>
      </c>
      <c r="AU1153" s="168" t="s">
        <v>86</v>
      </c>
      <c r="AV1153" s="168" t="s">
        <v>86</v>
      </c>
      <c r="AW1153" s="168" t="s">
        <v>100</v>
      </c>
      <c r="AX1153" s="168" t="s">
        <v>78</v>
      </c>
      <c r="AY1153" s="168" t="s">
        <v>144</v>
      </c>
    </row>
    <row r="1154" spans="2:51" s="6" customFormat="1" ht="15.75" customHeight="1">
      <c r="B1154" s="169"/>
      <c r="C1154" s="170"/>
      <c r="D1154" s="162" t="s">
        <v>156</v>
      </c>
      <c r="E1154" s="170"/>
      <c r="F1154" s="171" t="s">
        <v>1411</v>
      </c>
      <c r="G1154" s="170"/>
      <c r="H1154" s="170"/>
      <c r="J1154" s="170"/>
      <c r="K1154" s="170"/>
      <c r="L1154" s="172"/>
      <c r="M1154" s="173"/>
      <c r="N1154" s="170"/>
      <c r="O1154" s="170"/>
      <c r="P1154" s="170"/>
      <c r="Q1154" s="170"/>
      <c r="R1154" s="170"/>
      <c r="S1154" s="170"/>
      <c r="T1154" s="174"/>
      <c r="AT1154" s="175" t="s">
        <v>156</v>
      </c>
      <c r="AU1154" s="175" t="s">
        <v>86</v>
      </c>
      <c r="AV1154" s="175" t="s">
        <v>22</v>
      </c>
      <c r="AW1154" s="175" t="s">
        <v>100</v>
      </c>
      <c r="AX1154" s="175" t="s">
        <v>78</v>
      </c>
      <c r="AY1154" s="175" t="s">
        <v>144</v>
      </c>
    </row>
    <row r="1155" spans="2:51" s="6" customFormat="1" ht="15.75" customHeight="1">
      <c r="B1155" s="160"/>
      <c r="C1155" s="161"/>
      <c r="D1155" s="162" t="s">
        <v>156</v>
      </c>
      <c r="E1155" s="161"/>
      <c r="F1155" s="163" t="s">
        <v>1412</v>
      </c>
      <c r="G1155" s="161"/>
      <c r="H1155" s="164">
        <v>77.14</v>
      </c>
      <c r="J1155" s="161"/>
      <c r="K1155" s="161"/>
      <c r="L1155" s="165"/>
      <c r="M1155" s="166"/>
      <c r="N1155" s="161"/>
      <c r="O1155" s="161"/>
      <c r="P1155" s="161"/>
      <c r="Q1155" s="161"/>
      <c r="R1155" s="161"/>
      <c r="S1155" s="161"/>
      <c r="T1155" s="167"/>
      <c r="AT1155" s="168" t="s">
        <v>156</v>
      </c>
      <c r="AU1155" s="168" t="s">
        <v>86</v>
      </c>
      <c r="AV1155" s="168" t="s">
        <v>86</v>
      </c>
      <c r="AW1155" s="168" t="s">
        <v>100</v>
      </c>
      <c r="AX1155" s="168" t="s">
        <v>78</v>
      </c>
      <c r="AY1155" s="168" t="s">
        <v>144</v>
      </c>
    </row>
    <row r="1156" spans="2:51" s="6" customFormat="1" ht="15.75" customHeight="1">
      <c r="B1156" s="169"/>
      <c r="C1156" s="170"/>
      <c r="D1156" s="162" t="s">
        <v>156</v>
      </c>
      <c r="E1156" s="170"/>
      <c r="F1156" s="171" t="s">
        <v>176</v>
      </c>
      <c r="G1156" s="170"/>
      <c r="H1156" s="170"/>
      <c r="J1156" s="170"/>
      <c r="K1156" s="170"/>
      <c r="L1156" s="172"/>
      <c r="M1156" s="173"/>
      <c r="N1156" s="170"/>
      <c r="O1156" s="170"/>
      <c r="P1156" s="170"/>
      <c r="Q1156" s="170"/>
      <c r="R1156" s="170"/>
      <c r="S1156" s="170"/>
      <c r="T1156" s="174"/>
      <c r="AT1156" s="175" t="s">
        <v>156</v>
      </c>
      <c r="AU1156" s="175" t="s">
        <v>86</v>
      </c>
      <c r="AV1156" s="175" t="s">
        <v>22</v>
      </c>
      <c r="AW1156" s="175" t="s">
        <v>100</v>
      </c>
      <c r="AX1156" s="175" t="s">
        <v>78</v>
      </c>
      <c r="AY1156" s="175" t="s">
        <v>144</v>
      </c>
    </row>
    <row r="1157" spans="2:51" s="6" customFormat="1" ht="15.75" customHeight="1">
      <c r="B1157" s="160"/>
      <c r="C1157" s="161"/>
      <c r="D1157" s="162" t="s">
        <v>156</v>
      </c>
      <c r="E1157" s="161"/>
      <c r="F1157" s="163" t="s">
        <v>1413</v>
      </c>
      <c r="G1157" s="161"/>
      <c r="H1157" s="164">
        <v>66.03</v>
      </c>
      <c r="J1157" s="161"/>
      <c r="K1157" s="161"/>
      <c r="L1157" s="165"/>
      <c r="M1157" s="166"/>
      <c r="N1157" s="161"/>
      <c r="O1157" s="161"/>
      <c r="P1157" s="161"/>
      <c r="Q1157" s="161"/>
      <c r="R1157" s="161"/>
      <c r="S1157" s="161"/>
      <c r="T1157" s="167"/>
      <c r="AT1157" s="168" t="s">
        <v>156</v>
      </c>
      <c r="AU1157" s="168" t="s">
        <v>86</v>
      </c>
      <c r="AV1157" s="168" t="s">
        <v>86</v>
      </c>
      <c r="AW1157" s="168" t="s">
        <v>100</v>
      </c>
      <c r="AX1157" s="168" t="s">
        <v>78</v>
      </c>
      <c r="AY1157" s="168" t="s">
        <v>144</v>
      </c>
    </row>
    <row r="1158" spans="2:51" s="6" customFormat="1" ht="15.75" customHeight="1">
      <c r="B1158" s="169"/>
      <c r="C1158" s="170"/>
      <c r="D1158" s="162" t="s">
        <v>156</v>
      </c>
      <c r="E1158" s="170"/>
      <c r="F1158" s="171" t="s">
        <v>1414</v>
      </c>
      <c r="G1158" s="170"/>
      <c r="H1158" s="170"/>
      <c r="J1158" s="170"/>
      <c r="K1158" s="170"/>
      <c r="L1158" s="172"/>
      <c r="M1158" s="173"/>
      <c r="N1158" s="170"/>
      <c r="O1158" s="170"/>
      <c r="P1158" s="170"/>
      <c r="Q1158" s="170"/>
      <c r="R1158" s="170"/>
      <c r="S1158" s="170"/>
      <c r="T1158" s="174"/>
      <c r="AT1158" s="175" t="s">
        <v>156</v>
      </c>
      <c r="AU1158" s="175" t="s">
        <v>86</v>
      </c>
      <c r="AV1158" s="175" t="s">
        <v>22</v>
      </c>
      <c r="AW1158" s="175" t="s">
        <v>100</v>
      </c>
      <c r="AX1158" s="175" t="s">
        <v>78</v>
      </c>
      <c r="AY1158" s="175" t="s">
        <v>144</v>
      </c>
    </row>
    <row r="1159" spans="2:51" s="6" customFormat="1" ht="15.75" customHeight="1">
      <c r="B1159" s="160"/>
      <c r="C1159" s="161"/>
      <c r="D1159" s="162" t="s">
        <v>156</v>
      </c>
      <c r="E1159" s="161"/>
      <c r="F1159" s="163" t="s">
        <v>1415</v>
      </c>
      <c r="G1159" s="161"/>
      <c r="H1159" s="164">
        <v>26</v>
      </c>
      <c r="J1159" s="161"/>
      <c r="K1159" s="161"/>
      <c r="L1159" s="165"/>
      <c r="M1159" s="166"/>
      <c r="N1159" s="161"/>
      <c r="O1159" s="161"/>
      <c r="P1159" s="161"/>
      <c r="Q1159" s="161"/>
      <c r="R1159" s="161"/>
      <c r="S1159" s="161"/>
      <c r="T1159" s="167"/>
      <c r="AT1159" s="168" t="s">
        <v>156</v>
      </c>
      <c r="AU1159" s="168" t="s">
        <v>86</v>
      </c>
      <c r="AV1159" s="168" t="s">
        <v>86</v>
      </c>
      <c r="AW1159" s="168" t="s">
        <v>100</v>
      </c>
      <c r="AX1159" s="168" t="s">
        <v>78</v>
      </c>
      <c r="AY1159" s="168" t="s">
        <v>144</v>
      </c>
    </row>
    <row r="1160" spans="2:51" s="6" customFormat="1" ht="15.75" customHeight="1">
      <c r="B1160" s="169"/>
      <c r="C1160" s="170"/>
      <c r="D1160" s="162" t="s">
        <v>156</v>
      </c>
      <c r="E1160" s="170"/>
      <c r="F1160" s="171" t="s">
        <v>178</v>
      </c>
      <c r="G1160" s="170"/>
      <c r="H1160" s="170"/>
      <c r="J1160" s="170"/>
      <c r="K1160" s="170"/>
      <c r="L1160" s="172"/>
      <c r="M1160" s="173"/>
      <c r="N1160" s="170"/>
      <c r="O1160" s="170"/>
      <c r="P1160" s="170"/>
      <c r="Q1160" s="170"/>
      <c r="R1160" s="170"/>
      <c r="S1160" s="170"/>
      <c r="T1160" s="174"/>
      <c r="AT1160" s="175" t="s">
        <v>156</v>
      </c>
      <c r="AU1160" s="175" t="s">
        <v>86</v>
      </c>
      <c r="AV1160" s="175" t="s">
        <v>22</v>
      </c>
      <c r="AW1160" s="175" t="s">
        <v>100</v>
      </c>
      <c r="AX1160" s="175" t="s">
        <v>78</v>
      </c>
      <c r="AY1160" s="175" t="s">
        <v>144</v>
      </c>
    </row>
    <row r="1161" spans="2:51" s="6" customFormat="1" ht="15.75" customHeight="1">
      <c r="B1161" s="160"/>
      <c r="C1161" s="161"/>
      <c r="D1161" s="162" t="s">
        <v>156</v>
      </c>
      <c r="E1161" s="161"/>
      <c r="F1161" s="163" t="s">
        <v>1416</v>
      </c>
      <c r="G1161" s="161"/>
      <c r="H1161" s="164">
        <v>26</v>
      </c>
      <c r="J1161" s="161"/>
      <c r="K1161" s="161"/>
      <c r="L1161" s="165"/>
      <c r="M1161" s="166"/>
      <c r="N1161" s="161"/>
      <c r="O1161" s="161"/>
      <c r="P1161" s="161"/>
      <c r="Q1161" s="161"/>
      <c r="R1161" s="161"/>
      <c r="S1161" s="161"/>
      <c r="T1161" s="167"/>
      <c r="AT1161" s="168" t="s">
        <v>156</v>
      </c>
      <c r="AU1161" s="168" t="s">
        <v>86</v>
      </c>
      <c r="AV1161" s="168" t="s">
        <v>86</v>
      </c>
      <c r="AW1161" s="168" t="s">
        <v>100</v>
      </c>
      <c r="AX1161" s="168" t="s">
        <v>78</v>
      </c>
      <c r="AY1161" s="168" t="s">
        <v>144</v>
      </c>
    </row>
    <row r="1162" spans="2:51" s="6" customFormat="1" ht="15.75" customHeight="1">
      <c r="B1162" s="169"/>
      <c r="C1162" s="170"/>
      <c r="D1162" s="162" t="s">
        <v>156</v>
      </c>
      <c r="E1162" s="170"/>
      <c r="F1162" s="171" t="s">
        <v>1417</v>
      </c>
      <c r="G1162" s="170"/>
      <c r="H1162" s="170"/>
      <c r="J1162" s="170"/>
      <c r="K1162" s="170"/>
      <c r="L1162" s="172"/>
      <c r="M1162" s="173"/>
      <c r="N1162" s="170"/>
      <c r="O1162" s="170"/>
      <c r="P1162" s="170"/>
      <c r="Q1162" s="170"/>
      <c r="R1162" s="170"/>
      <c r="S1162" s="170"/>
      <c r="T1162" s="174"/>
      <c r="AT1162" s="175" t="s">
        <v>156</v>
      </c>
      <c r="AU1162" s="175" t="s">
        <v>86</v>
      </c>
      <c r="AV1162" s="175" t="s">
        <v>22</v>
      </c>
      <c r="AW1162" s="175" t="s">
        <v>100</v>
      </c>
      <c r="AX1162" s="175" t="s">
        <v>78</v>
      </c>
      <c r="AY1162" s="175" t="s">
        <v>144</v>
      </c>
    </row>
    <row r="1163" spans="2:51" s="6" customFormat="1" ht="15.75" customHeight="1">
      <c r="B1163" s="160"/>
      <c r="C1163" s="161"/>
      <c r="D1163" s="162" t="s">
        <v>156</v>
      </c>
      <c r="E1163" s="161"/>
      <c r="F1163" s="163" t="s">
        <v>828</v>
      </c>
      <c r="G1163" s="161"/>
      <c r="H1163" s="164">
        <v>75</v>
      </c>
      <c r="J1163" s="161"/>
      <c r="K1163" s="161"/>
      <c r="L1163" s="165"/>
      <c r="M1163" s="166"/>
      <c r="N1163" s="161"/>
      <c r="O1163" s="161"/>
      <c r="P1163" s="161"/>
      <c r="Q1163" s="161"/>
      <c r="R1163" s="161"/>
      <c r="S1163" s="161"/>
      <c r="T1163" s="167"/>
      <c r="AT1163" s="168" t="s">
        <v>156</v>
      </c>
      <c r="AU1163" s="168" t="s">
        <v>86</v>
      </c>
      <c r="AV1163" s="168" t="s">
        <v>86</v>
      </c>
      <c r="AW1163" s="168" t="s">
        <v>100</v>
      </c>
      <c r="AX1163" s="168" t="s">
        <v>78</v>
      </c>
      <c r="AY1163" s="168" t="s">
        <v>144</v>
      </c>
    </row>
    <row r="1164" spans="2:65" s="6" customFormat="1" ht="15.75" customHeight="1">
      <c r="B1164" s="24"/>
      <c r="C1164" s="176" t="s">
        <v>1418</v>
      </c>
      <c r="D1164" s="176" t="s">
        <v>326</v>
      </c>
      <c r="E1164" s="177" t="s">
        <v>1419</v>
      </c>
      <c r="F1164" s="178" t="s">
        <v>1420</v>
      </c>
      <c r="G1164" s="179" t="s">
        <v>185</v>
      </c>
      <c r="H1164" s="180">
        <v>415.107</v>
      </c>
      <c r="I1164" s="181"/>
      <c r="J1164" s="182">
        <f>ROUND($I$1164*$H$1164,2)</f>
        <v>0</v>
      </c>
      <c r="K1164" s="178" t="s">
        <v>151</v>
      </c>
      <c r="L1164" s="183"/>
      <c r="M1164" s="184"/>
      <c r="N1164" s="185" t="s">
        <v>49</v>
      </c>
      <c r="O1164" s="25"/>
      <c r="P1164" s="155">
        <f>$O$1164*$H$1164</f>
        <v>0</v>
      </c>
      <c r="Q1164" s="155">
        <v>0.00264</v>
      </c>
      <c r="R1164" s="155">
        <f>$Q$1164*$H$1164</f>
        <v>1.09588248</v>
      </c>
      <c r="S1164" s="155">
        <v>0</v>
      </c>
      <c r="T1164" s="156">
        <f>$S$1164*$H$1164</f>
        <v>0</v>
      </c>
      <c r="AR1164" s="90" t="s">
        <v>559</v>
      </c>
      <c r="AT1164" s="90" t="s">
        <v>326</v>
      </c>
      <c r="AU1164" s="90" t="s">
        <v>86</v>
      </c>
      <c r="AY1164" s="6" t="s">
        <v>144</v>
      </c>
      <c r="BE1164" s="157">
        <f>IF($N$1164="základní",$J$1164,0)</f>
        <v>0</v>
      </c>
      <c r="BF1164" s="157">
        <f>IF($N$1164="snížená",$J$1164,0)</f>
        <v>0</v>
      </c>
      <c r="BG1164" s="157">
        <f>IF($N$1164="zákl. přenesená",$J$1164,0)</f>
        <v>0</v>
      </c>
      <c r="BH1164" s="157">
        <f>IF($N$1164="sníž. přenesená",$J$1164,0)</f>
        <v>0</v>
      </c>
      <c r="BI1164" s="157">
        <f>IF($N$1164="nulová",$J$1164,0)</f>
        <v>0</v>
      </c>
      <c r="BJ1164" s="90" t="s">
        <v>22</v>
      </c>
      <c r="BK1164" s="157">
        <f>ROUND($I$1164*$H$1164,2)</f>
        <v>0</v>
      </c>
      <c r="BL1164" s="90" t="s">
        <v>295</v>
      </c>
      <c r="BM1164" s="90" t="s">
        <v>1421</v>
      </c>
    </row>
    <row r="1165" spans="2:47" s="6" customFormat="1" ht="16.5" customHeight="1">
      <c r="B1165" s="24"/>
      <c r="C1165" s="25"/>
      <c r="D1165" s="158" t="s">
        <v>154</v>
      </c>
      <c r="E1165" s="25"/>
      <c r="F1165" s="159" t="s">
        <v>1422</v>
      </c>
      <c r="G1165" s="25"/>
      <c r="H1165" s="25"/>
      <c r="J1165" s="25"/>
      <c r="K1165" s="25"/>
      <c r="L1165" s="44"/>
      <c r="M1165" s="57"/>
      <c r="N1165" s="25"/>
      <c r="O1165" s="25"/>
      <c r="P1165" s="25"/>
      <c r="Q1165" s="25"/>
      <c r="R1165" s="25"/>
      <c r="S1165" s="25"/>
      <c r="T1165" s="58"/>
      <c r="AT1165" s="6" t="s">
        <v>154</v>
      </c>
      <c r="AU1165" s="6" t="s">
        <v>86</v>
      </c>
    </row>
    <row r="1166" spans="2:51" s="6" customFormat="1" ht="15.75" customHeight="1">
      <c r="B1166" s="160"/>
      <c r="C1166" s="161"/>
      <c r="D1166" s="162" t="s">
        <v>156</v>
      </c>
      <c r="E1166" s="161"/>
      <c r="F1166" s="163" t="s">
        <v>1423</v>
      </c>
      <c r="G1166" s="161"/>
      <c r="H1166" s="164">
        <v>415.107</v>
      </c>
      <c r="J1166" s="161"/>
      <c r="K1166" s="161"/>
      <c r="L1166" s="165"/>
      <c r="M1166" s="166"/>
      <c r="N1166" s="161"/>
      <c r="O1166" s="161"/>
      <c r="P1166" s="161"/>
      <c r="Q1166" s="161"/>
      <c r="R1166" s="161"/>
      <c r="S1166" s="161"/>
      <c r="T1166" s="167"/>
      <c r="AT1166" s="168" t="s">
        <v>156</v>
      </c>
      <c r="AU1166" s="168" t="s">
        <v>86</v>
      </c>
      <c r="AV1166" s="168" t="s">
        <v>86</v>
      </c>
      <c r="AW1166" s="168" t="s">
        <v>78</v>
      </c>
      <c r="AX1166" s="168" t="s">
        <v>22</v>
      </c>
      <c r="AY1166" s="168" t="s">
        <v>144</v>
      </c>
    </row>
    <row r="1167" spans="2:65" s="6" customFormat="1" ht="15.75" customHeight="1">
      <c r="B1167" s="24"/>
      <c r="C1167" s="146" t="s">
        <v>1424</v>
      </c>
      <c r="D1167" s="146" t="s">
        <v>147</v>
      </c>
      <c r="E1167" s="147" t="s">
        <v>1425</v>
      </c>
      <c r="F1167" s="148" t="s">
        <v>1426</v>
      </c>
      <c r="G1167" s="149" t="s">
        <v>185</v>
      </c>
      <c r="H1167" s="150">
        <v>395.34</v>
      </c>
      <c r="I1167" s="151"/>
      <c r="J1167" s="152">
        <f>ROUND($I$1167*$H$1167,2)</f>
        <v>0</v>
      </c>
      <c r="K1167" s="148" t="s">
        <v>151</v>
      </c>
      <c r="L1167" s="44"/>
      <c r="M1167" s="153"/>
      <c r="N1167" s="154" t="s">
        <v>49</v>
      </c>
      <c r="O1167" s="25"/>
      <c r="P1167" s="155">
        <f>$O$1167*$H$1167</f>
        <v>0</v>
      </c>
      <c r="Q1167" s="155">
        <v>0</v>
      </c>
      <c r="R1167" s="155">
        <f>$Q$1167*$H$1167</f>
        <v>0</v>
      </c>
      <c r="S1167" s="155">
        <v>0</v>
      </c>
      <c r="T1167" s="156">
        <f>$S$1167*$H$1167</f>
        <v>0</v>
      </c>
      <c r="AR1167" s="90" t="s">
        <v>295</v>
      </c>
      <c r="AT1167" s="90" t="s">
        <v>147</v>
      </c>
      <c r="AU1167" s="90" t="s">
        <v>86</v>
      </c>
      <c r="AY1167" s="6" t="s">
        <v>144</v>
      </c>
      <c r="BE1167" s="157">
        <f>IF($N$1167="základní",$J$1167,0)</f>
        <v>0</v>
      </c>
      <c r="BF1167" s="157">
        <f>IF($N$1167="snížená",$J$1167,0)</f>
        <v>0</v>
      </c>
      <c r="BG1167" s="157">
        <f>IF($N$1167="zákl. přenesená",$J$1167,0)</f>
        <v>0</v>
      </c>
      <c r="BH1167" s="157">
        <f>IF($N$1167="sníž. přenesená",$J$1167,0)</f>
        <v>0</v>
      </c>
      <c r="BI1167" s="157">
        <f>IF($N$1167="nulová",$J$1167,0)</f>
        <v>0</v>
      </c>
      <c r="BJ1167" s="90" t="s">
        <v>22</v>
      </c>
      <c r="BK1167" s="157">
        <f>ROUND($I$1167*$H$1167,2)</f>
        <v>0</v>
      </c>
      <c r="BL1167" s="90" t="s">
        <v>295</v>
      </c>
      <c r="BM1167" s="90" t="s">
        <v>1427</v>
      </c>
    </row>
    <row r="1168" spans="2:47" s="6" customFormat="1" ht="16.5" customHeight="1">
      <c r="B1168" s="24"/>
      <c r="C1168" s="25"/>
      <c r="D1168" s="158" t="s">
        <v>154</v>
      </c>
      <c r="E1168" s="25"/>
      <c r="F1168" s="159" t="s">
        <v>1428</v>
      </c>
      <c r="G1168" s="25"/>
      <c r="H1168" s="25"/>
      <c r="J1168" s="25"/>
      <c r="K1168" s="25"/>
      <c r="L1168" s="44"/>
      <c r="M1168" s="57"/>
      <c r="N1168" s="25"/>
      <c r="O1168" s="25"/>
      <c r="P1168" s="25"/>
      <c r="Q1168" s="25"/>
      <c r="R1168" s="25"/>
      <c r="S1168" s="25"/>
      <c r="T1168" s="58"/>
      <c r="AT1168" s="6" t="s">
        <v>154</v>
      </c>
      <c r="AU1168" s="6" t="s">
        <v>86</v>
      </c>
    </row>
    <row r="1169" spans="2:65" s="6" customFormat="1" ht="15.75" customHeight="1">
      <c r="B1169" s="24"/>
      <c r="C1169" s="146" t="s">
        <v>1429</v>
      </c>
      <c r="D1169" s="146" t="s">
        <v>147</v>
      </c>
      <c r="E1169" s="147" t="s">
        <v>1430</v>
      </c>
      <c r="F1169" s="148" t="s">
        <v>1431</v>
      </c>
      <c r="G1169" s="149" t="s">
        <v>185</v>
      </c>
      <c r="H1169" s="150">
        <v>395.34</v>
      </c>
      <c r="I1169" s="151"/>
      <c r="J1169" s="152">
        <f>ROUND($I$1169*$H$1169,2)</f>
        <v>0</v>
      </c>
      <c r="K1169" s="148" t="s">
        <v>151</v>
      </c>
      <c r="L1169" s="44"/>
      <c r="M1169" s="153"/>
      <c r="N1169" s="154" t="s">
        <v>49</v>
      </c>
      <c r="O1169" s="25"/>
      <c r="P1169" s="155">
        <f>$O$1169*$H$1169</f>
        <v>0</v>
      </c>
      <c r="Q1169" s="155">
        <v>0</v>
      </c>
      <c r="R1169" s="155">
        <f>$Q$1169*$H$1169</f>
        <v>0</v>
      </c>
      <c r="S1169" s="155">
        <v>0</v>
      </c>
      <c r="T1169" s="156">
        <f>$S$1169*$H$1169</f>
        <v>0</v>
      </c>
      <c r="AR1169" s="90" t="s">
        <v>295</v>
      </c>
      <c r="AT1169" s="90" t="s">
        <v>147</v>
      </c>
      <c r="AU1169" s="90" t="s">
        <v>86</v>
      </c>
      <c r="AY1169" s="6" t="s">
        <v>144</v>
      </c>
      <c r="BE1169" s="157">
        <f>IF($N$1169="základní",$J$1169,0)</f>
        <v>0</v>
      </c>
      <c r="BF1169" s="157">
        <f>IF($N$1169="snížená",$J$1169,0)</f>
        <v>0</v>
      </c>
      <c r="BG1169" s="157">
        <f>IF($N$1169="zákl. přenesená",$J$1169,0)</f>
        <v>0</v>
      </c>
      <c r="BH1169" s="157">
        <f>IF($N$1169="sníž. přenesená",$J$1169,0)</f>
        <v>0</v>
      </c>
      <c r="BI1169" s="157">
        <f>IF($N$1169="nulová",$J$1169,0)</f>
        <v>0</v>
      </c>
      <c r="BJ1169" s="90" t="s">
        <v>22</v>
      </c>
      <c r="BK1169" s="157">
        <f>ROUND($I$1169*$H$1169,2)</f>
        <v>0</v>
      </c>
      <c r="BL1169" s="90" t="s">
        <v>295</v>
      </c>
      <c r="BM1169" s="90" t="s">
        <v>1432</v>
      </c>
    </row>
    <row r="1170" spans="2:47" s="6" customFormat="1" ht="16.5" customHeight="1">
      <c r="B1170" s="24"/>
      <c r="C1170" s="25"/>
      <c r="D1170" s="158" t="s">
        <v>154</v>
      </c>
      <c r="E1170" s="25"/>
      <c r="F1170" s="159" t="s">
        <v>1433</v>
      </c>
      <c r="G1170" s="25"/>
      <c r="H1170" s="25"/>
      <c r="J1170" s="25"/>
      <c r="K1170" s="25"/>
      <c r="L1170" s="44"/>
      <c r="M1170" s="57"/>
      <c r="N1170" s="25"/>
      <c r="O1170" s="25"/>
      <c r="P1170" s="25"/>
      <c r="Q1170" s="25"/>
      <c r="R1170" s="25"/>
      <c r="S1170" s="25"/>
      <c r="T1170" s="58"/>
      <c r="AT1170" s="6" t="s">
        <v>154</v>
      </c>
      <c r="AU1170" s="6" t="s">
        <v>86</v>
      </c>
    </row>
    <row r="1171" spans="2:65" s="6" customFormat="1" ht="15.75" customHeight="1">
      <c r="B1171" s="24"/>
      <c r="C1171" s="176" t="s">
        <v>1434</v>
      </c>
      <c r="D1171" s="176" t="s">
        <v>326</v>
      </c>
      <c r="E1171" s="177" t="s">
        <v>1435</v>
      </c>
      <c r="F1171" s="178" t="s">
        <v>1436</v>
      </c>
      <c r="G1171" s="179" t="s">
        <v>1437</v>
      </c>
      <c r="H1171" s="180">
        <v>166.043</v>
      </c>
      <c r="I1171" s="181"/>
      <c r="J1171" s="182">
        <f>ROUND($I$1171*$H$1171,2)</f>
        <v>0</v>
      </c>
      <c r="K1171" s="178" t="s">
        <v>151</v>
      </c>
      <c r="L1171" s="183"/>
      <c r="M1171" s="184"/>
      <c r="N1171" s="185" t="s">
        <v>49</v>
      </c>
      <c r="O1171" s="25"/>
      <c r="P1171" s="155">
        <f>$O$1171*$H$1171</f>
        <v>0</v>
      </c>
      <c r="Q1171" s="155">
        <v>0.001</v>
      </c>
      <c r="R1171" s="155">
        <f>$Q$1171*$H$1171</f>
        <v>0.166043</v>
      </c>
      <c r="S1171" s="155">
        <v>0</v>
      </c>
      <c r="T1171" s="156">
        <f>$S$1171*$H$1171</f>
        <v>0</v>
      </c>
      <c r="AR1171" s="90" t="s">
        <v>559</v>
      </c>
      <c r="AT1171" s="90" t="s">
        <v>326</v>
      </c>
      <c r="AU1171" s="90" t="s">
        <v>86</v>
      </c>
      <c r="AY1171" s="6" t="s">
        <v>144</v>
      </c>
      <c r="BE1171" s="157">
        <f>IF($N$1171="základní",$J$1171,0)</f>
        <v>0</v>
      </c>
      <c r="BF1171" s="157">
        <f>IF($N$1171="snížená",$J$1171,0)</f>
        <v>0</v>
      </c>
      <c r="BG1171" s="157">
        <f>IF($N$1171="zákl. přenesená",$J$1171,0)</f>
        <v>0</v>
      </c>
      <c r="BH1171" s="157">
        <f>IF($N$1171="sníž. přenesená",$J$1171,0)</f>
        <v>0</v>
      </c>
      <c r="BI1171" s="157">
        <f>IF($N$1171="nulová",$J$1171,0)</f>
        <v>0</v>
      </c>
      <c r="BJ1171" s="90" t="s">
        <v>22</v>
      </c>
      <c r="BK1171" s="157">
        <f>ROUND($I$1171*$H$1171,2)</f>
        <v>0</v>
      </c>
      <c r="BL1171" s="90" t="s">
        <v>295</v>
      </c>
      <c r="BM1171" s="90" t="s">
        <v>1438</v>
      </c>
    </row>
    <row r="1172" spans="2:47" s="6" customFormat="1" ht="16.5" customHeight="1">
      <c r="B1172" s="24"/>
      <c r="C1172" s="25"/>
      <c r="D1172" s="158" t="s">
        <v>154</v>
      </c>
      <c r="E1172" s="25"/>
      <c r="F1172" s="159" t="s">
        <v>1436</v>
      </c>
      <c r="G1172" s="25"/>
      <c r="H1172" s="25"/>
      <c r="J1172" s="25"/>
      <c r="K1172" s="25"/>
      <c r="L1172" s="44"/>
      <c r="M1172" s="57"/>
      <c r="N1172" s="25"/>
      <c r="O1172" s="25"/>
      <c r="P1172" s="25"/>
      <c r="Q1172" s="25"/>
      <c r="R1172" s="25"/>
      <c r="S1172" s="25"/>
      <c r="T1172" s="58"/>
      <c r="AT1172" s="6" t="s">
        <v>154</v>
      </c>
      <c r="AU1172" s="6" t="s">
        <v>86</v>
      </c>
    </row>
    <row r="1173" spans="2:51" s="6" customFormat="1" ht="15.75" customHeight="1">
      <c r="B1173" s="160"/>
      <c r="C1173" s="161"/>
      <c r="D1173" s="162" t="s">
        <v>156</v>
      </c>
      <c r="E1173" s="161"/>
      <c r="F1173" s="163" t="s">
        <v>1439</v>
      </c>
      <c r="G1173" s="161"/>
      <c r="H1173" s="164">
        <v>166.043</v>
      </c>
      <c r="J1173" s="161"/>
      <c r="K1173" s="161"/>
      <c r="L1173" s="165"/>
      <c r="M1173" s="166"/>
      <c r="N1173" s="161"/>
      <c r="O1173" s="161"/>
      <c r="P1173" s="161"/>
      <c r="Q1173" s="161"/>
      <c r="R1173" s="161"/>
      <c r="S1173" s="161"/>
      <c r="T1173" s="167"/>
      <c r="AT1173" s="168" t="s">
        <v>156</v>
      </c>
      <c r="AU1173" s="168" t="s">
        <v>86</v>
      </c>
      <c r="AV1173" s="168" t="s">
        <v>86</v>
      </c>
      <c r="AW1173" s="168" t="s">
        <v>100</v>
      </c>
      <c r="AX1173" s="168" t="s">
        <v>78</v>
      </c>
      <c r="AY1173" s="168" t="s">
        <v>144</v>
      </c>
    </row>
    <row r="1174" spans="2:65" s="6" customFormat="1" ht="15.75" customHeight="1">
      <c r="B1174" s="24"/>
      <c r="C1174" s="146" t="s">
        <v>1440</v>
      </c>
      <c r="D1174" s="146" t="s">
        <v>147</v>
      </c>
      <c r="E1174" s="147" t="s">
        <v>1441</v>
      </c>
      <c r="F1174" s="148" t="s">
        <v>1442</v>
      </c>
      <c r="G1174" s="149" t="s">
        <v>185</v>
      </c>
      <c r="H1174" s="150">
        <v>395.34</v>
      </c>
      <c r="I1174" s="151"/>
      <c r="J1174" s="152">
        <f>ROUND($I$1174*$H$1174,2)</f>
        <v>0</v>
      </c>
      <c r="K1174" s="148" t="s">
        <v>151</v>
      </c>
      <c r="L1174" s="44"/>
      <c r="M1174" s="153"/>
      <c r="N1174" s="154" t="s">
        <v>49</v>
      </c>
      <c r="O1174" s="25"/>
      <c r="P1174" s="155">
        <f>$O$1174*$H$1174</f>
        <v>0</v>
      </c>
      <c r="Q1174" s="155">
        <v>0.00536</v>
      </c>
      <c r="R1174" s="155">
        <f>$Q$1174*$H$1174</f>
        <v>2.1190224</v>
      </c>
      <c r="S1174" s="155">
        <v>0</v>
      </c>
      <c r="T1174" s="156">
        <f>$S$1174*$H$1174</f>
        <v>0</v>
      </c>
      <c r="AR1174" s="90" t="s">
        <v>295</v>
      </c>
      <c r="AT1174" s="90" t="s">
        <v>147</v>
      </c>
      <c r="AU1174" s="90" t="s">
        <v>86</v>
      </c>
      <c r="AY1174" s="6" t="s">
        <v>144</v>
      </c>
      <c r="BE1174" s="157">
        <f>IF($N$1174="základní",$J$1174,0)</f>
        <v>0</v>
      </c>
      <c r="BF1174" s="157">
        <f>IF($N$1174="snížená",$J$1174,0)</f>
        <v>0</v>
      </c>
      <c r="BG1174" s="157">
        <f>IF($N$1174="zákl. přenesená",$J$1174,0)</f>
        <v>0</v>
      </c>
      <c r="BH1174" s="157">
        <f>IF($N$1174="sníž. přenesená",$J$1174,0)</f>
        <v>0</v>
      </c>
      <c r="BI1174" s="157">
        <f>IF($N$1174="nulová",$J$1174,0)</f>
        <v>0</v>
      </c>
      <c r="BJ1174" s="90" t="s">
        <v>22</v>
      </c>
      <c r="BK1174" s="157">
        <f>ROUND($I$1174*$H$1174,2)</f>
        <v>0</v>
      </c>
      <c r="BL1174" s="90" t="s">
        <v>295</v>
      </c>
      <c r="BM1174" s="90" t="s">
        <v>1443</v>
      </c>
    </row>
    <row r="1175" spans="2:47" s="6" customFormat="1" ht="16.5" customHeight="1">
      <c r="B1175" s="24"/>
      <c r="C1175" s="25"/>
      <c r="D1175" s="158" t="s">
        <v>154</v>
      </c>
      <c r="E1175" s="25"/>
      <c r="F1175" s="159" t="s">
        <v>1444</v>
      </c>
      <c r="G1175" s="25"/>
      <c r="H1175" s="25"/>
      <c r="J1175" s="25"/>
      <c r="K1175" s="25"/>
      <c r="L1175" s="44"/>
      <c r="M1175" s="57"/>
      <c r="N1175" s="25"/>
      <c r="O1175" s="25"/>
      <c r="P1175" s="25"/>
      <c r="Q1175" s="25"/>
      <c r="R1175" s="25"/>
      <c r="S1175" s="25"/>
      <c r="T1175" s="58"/>
      <c r="AT1175" s="6" t="s">
        <v>154</v>
      </c>
      <c r="AU1175" s="6" t="s">
        <v>86</v>
      </c>
    </row>
    <row r="1176" spans="2:65" s="6" customFormat="1" ht="15.75" customHeight="1">
      <c r="B1176" s="24"/>
      <c r="C1176" s="146" t="s">
        <v>1445</v>
      </c>
      <c r="D1176" s="146" t="s">
        <v>147</v>
      </c>
      <c r="E1176" s="147" t="s">
        <v>1446</v>
      </c>
      <c r="F1176" s="148" t="s">
        <v>1447</v>
      </c>
      <c r="G1176" s="149" t="s">
        <v>185</v>
      </c>
      <c r="H1176" s="150">
        <v>790.68</v>
      </c>
      <c r="I1176" s="151"/>
      <c r="J1176" s="152">
        <f>ROUND($I$1176*$H$1176,2)</f>
        <v>0</v>
      </c>
      <c r="K1176" s="148" t="s">
        <v>151</v>
      </c>
      <c r="L1176" s="44"/>
      <c r="M1176" s="153"/>
      <c r="N1176" s="154" t="s">
        <v>49</v>
      </c>
      <c r="O1176" s="25"/>
      <c r="P1176" s="155">
        <f>$O$1176*$H$1176</f>
        <v>0</v>
      </c>
      <c r="Q1176" s="155">
        <v>0.00179</v>
      </c>
      <c r="R1176" s="155">
        <f>$Q$1176*$H$1176</f>
        <v>1.4153171999999998</v>
      </c>
      <c r="S1176" s="155">
        <v>0</v>
      </c>
      <c r="T1176" s="156">
        <f>$S$1176*$H$1176</f>
        <v>0</v>
      </c>
      <c r="AR1176" s="90" t="s">
        <v>295</v>
      </c>
      <c r="AT1176" s="90" t="s">
        <v>147</v>
      </c>
      <c r="AU1176" s="90" t="s">
        <v>86</v>
      </c>
      <c r="AY1176" s="6" t="s">
        <v>144</v>
      </c>
      <c r="BE1176" s="157">
        <f>IF($N$1176="základní",$J$1176,0)</f>
        <v>0</v>
      </c>
      <c r="BF1176" s="157">
        <f>IF($N$1176="snížená",$J$1176,0)</f>
        <v>0</v>
      </c>
      <c r="BG1176" s="157">
        <f>IF($N$1176="zákl. přenesená",$J$1176,0)</f>
        <v>0</v>
      </c>
      <c r="BH1176" s="157">
        <f>IF($N$1176="sníž. přenesená",$J$1176,0)</f>
        <v>0</v>
      </c>
      <c r="BI1176" s="157">
        <f>IF($N$1176="nulová",$J$1176,0)</f>
        <v>0</v>
      </c>
      <c r="BJ1176" s="90" t="s">
        <v>22</v>
      </c>
      <c r="BK1176" s="157">
        <f>ROUND($I$1176*$H$1176,2)</f>
        <v>0</v>
      </c>
      <c r="BL1176" s="90" t="s">
        <v>295</v>
      </c>
      <c r="BM1176" s="90" t="s">
        <v>1448</v>
      </c>
    </row>
    <row r="1177" spans="2:47" s="6" customFormat="1" ht="16.5" customHeight="1">
      <c r="B1177" s="24"/>
      <c r="C1177" s="25"/>
      <c r="D1177" s="158" t="s">
        <v>154</v>
      </c>
      <c r="E1177" s="25"/>
      <c r="F1177" s="159" t="s">
        <v>1449</v>
      </c>
      <c r="G1177" s="25"/>
      <c r="H1177" s="25"/>
      <c r="J1177" s="25"/>
      <c r="K1177" s="25"/>
      <c r="L1177" s="44"/>
      <c r="M1177" s="57"/>
      <c r="N1177" s="25"/>
      <c r="O1177" s="25"/>
      <c r="P1177" s="25"/>
      <c r="Q1177" s="25"/>
      <c r="R1177" s="25"/>
      <c r="S1177" s="25"/>
      <c r="T1177" s="58"/>
      <c r="AT1177" s="6" t="s">
        <v>154</v>
      </c>
      <c r="AU1177" s="6" t="s">
        <v>86</v>
      </c>
    </row>
    <row r="1178" spans="2:51" s="6" customFormat="1" ht="15.75" customHeight="1">
      <c r="B1178" s="160"/>
      <c r="C1178" s="161"/>
      <c r="D1178" s="162" t="s">
        <v>156</v>
      </c>
      <c r="E1178" s="161"/>
      <c r="F1178" s="163" t="s">
        <v>1450</v>
      </c>
      <c r="G1178" s="161"/>
      <c r="H1178" s="164">
        <v>790.68</v>
      </c>
      <c r="J1178" s="161"/>
      <c r="K1178" s="161"/>
      <c r="L1178" s="165"/>
      <c r="M1178" s="166"/>
      <c r="N1178" s="161"/>
      <c r="O1178" s="161"/>
      <c r="P1178" s="161"/>
      <c r="Q1178" s="161"/>
      <c r="R1178" s="161"/>
      <c r="S1178" s="161"/>
      <c r="T1178" s="167"/>
      <c r="AT1178" s="168" t="s">
        <v>156</v>
      </c>
      <c r="AU1178" s="168" t="s">
        <v>86</v>
      </c>
      <c r="AV1178" s="168" t="s">
        <v>86</v>
      </c>
      <c r="AW1178" s="168" t="s">
        <v>78</v>
      </c>
      <c r="AX1178" s="168" t="s">
        <v>22</v>
      </c>
      <c r="AY1178" s="168" t="s">
        <v>144</v>
      </c>
    </row>
    <row r="1179" spans="2:65" s="6" customFormat="1" ht="15.75" customHeight="1">
      <c r="B1179" s="24"/>
      <c r="C1179" s="146" t="s">
        <v>1451</v>
      </c>
      <c r="D1179" s="146" t="s">
        <v>147</v>
      </c>
      <c r="E1179" s="147" t="s">
        <v>1452</v>
      </c>
      <c r="F1179" s="148" t="s">
        <v>1453</v>
      </c>
      <c r="G1179" s="149" t="s">
        <v>170</v>
      </c>
      <c r="H1179" s="150">
        <v>4.947</v>
      </c>
      <c r="I1179" s="151"/>
      <c r="J1179" s="152">
        <f>ROUND($I$1179*$H$1179,2)</f>
        <v>0</v>
      </c>
      <c r="K1179" s="148" t="s">
        <v>151</v>
      </c>
      <c r="L1179" s="44"/>
      <c r="M1179" s="153"/>
      <c r="N1179" s="154" t="s">
        <v>49</v>
      </c>
      <c r="O1179" s="25"/>
      <c r="P1179" s="155">
        <f>$O$1179*$H$1179</f>
        <v>0</v>
      </c>
      <c r="Q1179" s="155">
        <v>0</v>
      </c>
      <c r="R1179" s="155">
        <f>$Q$1179*$H$1179</f>
        <v>0</v>
      </c>
      <c r="S1179" s="155">
        <v>0</v>
      </c>
      <c r="T1179" s="156">
        <f>$S$1179*$H$1179</f>
        <v>0</v>
      </c>
      <c r="AR1179" s="90" t="s">
        <v>295</v>
      </c>
      <c r="AT1179" s="90" t="s">
        <v>147</v>
      </c>
      <c r="AU1179" s="90" t="s">
        <v>86</v>
      </c>
      <c r="AY1179" s="6" t="s">
        <v>144</v>
      </c>
      <c r="BE1179" s="157">
        <f>IF($N$1179="základní",$J$1179,0)</f>
        <v>0</v>
      </c>
      <c r="BF1179" s="157">
        <f>IF($N$1179="snížená",$J$1179,0)</f>
        <v>0</v>
      </c>
      <c r="BG1179" s="157">
        <f>IF($N$1179="zákl. přenesená",$J$1179,0)</f>
        <v>0</v>
      </c>
      <c r="BH1179" s="157">
        <f>IF($N$1179="sníž. přenesená",$J$1179,0)</f>
        <v>0</v>
      </c>
      <c r="BI1179" s="157">
        <f>IF($N$1179="nulová",$J$1179,0)</f>
        <v>0</v>
      </c>
      <c r="BJ1179" s="90" t="s">
        <v>22</v>
      </c>
      <c r="BK1179" s="157">
        <f>ROUND($I$1179*$H$1179,2)</f>
        <v>0</v>
      </c>
      <c r="BL1179" s="90" t="s">
        <v>295</v>
      </c>
      <c r="BM1179" s="90" t="s">
        <v>1454</v>
      </c>
    </row>
    <row r="1180" spans="2:47" s="6" customFormat="1" ht="27" customHeight="1">
      <c r="B1180" s="24"/>
      <c r="C1180" s="25"/>
      <c r="D1180" s="158" t="s">
        <v>154</v>
      </c>
      <c r="E1180" s="25"/>
      <c r="F1180" s="159" t="s">
        <v>1455</v>
      </c>
      <c r="G1180" s="25"/>
      <c r="H1180" s="25"/>
      <c r="J1180" s="25"/>
      <c r="K1180" s="25"/>
      <c r="L1180" s="44"/>
      <c r="M1180" s="57"/>
      <c r="N1180" s="25"/>
      <c r="O1180" s="25"/>
      <c r="P1180" s="25"/>
      <c r="Q1180" s="25"/>
      <c r="R1180" s="25"/>
      <c r="S1180" s="25"/>
      <c r="T1180" s="58"/>
      <c r="AT1180" s="6" t="s">
        <v>154</v>
      </c>
      <c r="AU1180" s="6" t="s">
        <v>86</v>
      </c>
    </row>
    <row r="1181" spans="2:63" s="133" customFormat="1" ht="30.75" customHeight="1">
      <c r="B1181" s="134"/>
      <c r="C1181" s="135"/>
      <c r="D1181" s="135" t="s">
        <v>77</v>
      </c>
      <c r="E1181" s="144" t="s">
        <v>1456</v>
      </c>
      <c r="F1181" s="144" t="s">
        <v>1457</v>
      </c>
      <c r="G1181" s="135"/>
      <c r="H1181" s="135"/>
      <c r="J1181" s="145">
        <f>$BK$1181</f>
        <v>0</v>
      </c>
      <c r="K1181" s="135"/>
      <c r="L1181" s="138"/>
      <c r="M1181" s="139"/>
      <c r="N1181" s="135"/>
      <c r="O1181" s="135"/>
      <c r="P1181" s="140">
        <f>SUM($P$1182:$P$1443)</f>
        <v>0</v>
      </c>
      <c r="Q1181" s="135"/>
      <c r="R1181" s="140">
        <f>SUM($R$1182:$R$1443)</f>
        <v>10.11741134</v>
      </c>
      <c r="S1181" s="135"/>
      <c r="T1181" s="141">
        <f>SUM($T$1182:$T$1443)</f>
        <v>0</v>
      </c>
      <c r="AR1181" s="142" t="s">
        <v>86</v>
      </c>
      <c r="AT1181" s="142" t="s">
        <v>77</v>
      </c>
      <c r="AU1181" s="142" t="s">
        <v>22</v>
      </c>
      <c r="AY1181" s="142" t="s">
        <v>144</v>
      </c>
      <c r="BK1181" s="143">
        <f>SUM($BK$1182:$BK$1443)</f>
        <v>0</v>
      </c>
    </row>
    <row r="1182" spans="2:65" s="6" customFormat="1" ht="15.75" customHeight="1">
      <c r="B1182" s="24"/>
      <c r="C1182" s="146" t="s">
        <v>1458</v>
      </c>
      <c r="D1182" s="146" t="s">
        <v>147</v>
      </c>
      <c r="E1182" s="147" t="s">
        <v>1459</v>
      </c>
      <c r="F1182" s="148" t="s">
        <v>1460</v>
      </c>
      <c r="G1182" s="149" t="s">
        <v>185</v>
      </c>
      <c r="H1182" s="150">
        <v>621.862</v>
      </c>
      <c r="I1182" s="151"/>
      <c r="J1182" s="152">
        <f>ROUND($I$1182*$H$1182,2)</f>
        <v>0</v>
      </c>
      <c r="K1182" s="148" t="s">
        <v>329</v>
      </c>
      <c r="L1182" s="44"/>
      <c r="M1182" s="153"/>
      <c r="N1182" s="154" t="s">
        <v>49</v>
      </c>
      <c r="O1182" s="25"/>
      <c r="P1182" s="155">
        <f>$O$1182*$H$1182</f>
        <v>0</v>
      </c>
      <c r="Q1182" s="155">
        <v>0.003</v>
      </c>
      <c r="R1182" s="155">
        <f>$Q$1182*$H$1182</f>
        <v>1.865586</v>
      </c>
      <c r="S1182" s="155">
        <v>0</v>
      </c>
      <c r="T1182" s="156">
        <f>$S$1182*$H$1182</f>
        <v>0</v>
      </c>
      <c r="AR1182" s="90" t="s">
        <v>295</v>
      </c>
      <c r="AT1182" s="90" t="s">
        <v>147</v>
      </c>
      <c r="AU1182" s="90" t="s">
        <v>86</v>
      </c>
      <c r="AY1182" s="6" t="s">
        <v>144</v>
      </c>
      <c r="BE1182" s="157">
        <f>IF($N$1182="základní",$J$1182,0)</f>
        <v>0</v>
      </c>
      <c r="BF1182" s="157">
        <f>IF($N$1182="snížená",$J$1182,0)</f>
        <v>0</v>
      </c>
      <c r="BG1182" s="157">
        <f>IF($N$1182="zákl. přenesená",$J$1182,0)</f>
        <v>0</v>
      </c>
      <c r="BH1182" s="157">
        <f>IF($N$1182="sníž. přenesená",$J$1182,0)</f>
        <v>0</v>
      </c>
      <c r="BI1182" s="157">
        <f>IF($N$1182="nulová",$J$1182,0)</f>
        <v>0</v>
      </c>
      <c r="BJ1182" s="90" t="s">
        <v>22</v>
      </c>
      <c r="BK1182" s="157">
        <f>ROUND($I$1182*$H$1182,2)</f>
        <v>0</v>
      </c>
      <c r="BL1182" s="90" t="s">
        <v>295</v>
      </c>
      <c r="BM1182" s="90" t="s">
        <v>1461</v>
      </c>
    </row>
    <row r="1183" spans="2:47" s="6" customFormat="1" ht="16.5" customHeight="1">
      <c r="B1183" s="24"/>
      <c r="C1183" s="25"/>
      <c r="D1183" s="158" t="s">
        <v>154</v>
      </c>
      <c r="E1183" s="25"/>
      <c r="F1183" s="159" t="s">
        <v>1460</v>
      </c>
      <c r="G1183" s="25"/>
      <c r="H1183" s="25"/>
      <c r="J1183" s="25"/>
      <c r="K1183" s="25"/>
      <c r="L1183" s="44"/>
      <c r="M1183" s="57"/>
      <c r="N1183" s="25"/>
      <c r="O1183" s="25"/>
      <c r="P1183" s="25"/>
      <c r="Q1183" s="25"/>
      <c r="R1183" s="25"/>
      <c r="S1183" s="25"/>
      <c r="T1183" s="58"/>
      <c r="AT1183" s="6" t="s">
        <v>154</v>
      </c>
      <c r="AU1183" s="6" t="s">
        <v>86</v>
      </c>
    </row>
    <row r="1184" spans="2:51" s="6" customFormat="1" ht="15.75" customHeight="1">
      <c r="B1184" s="169"/>
      <c r="C1184" s="170"/>
      <c r="D1184" s="162" t="s">
        <v>156</v>
      </c>
      <c r="E1184" s="170"/>
      <c r="F1184" s="171" t="s">
        <v>174</v>
      </c>
      <c r="G1184" s="170"/>
      <c r="H1184" s="170"/>
      <c r="J1184" s="170"/>
      <c r="K1184" s="170"/>
      <c r="L1184" s="172"/>
      <c r="M1184" s="173"/>
      <c r="N1184" s="170"/>
      <c r="O1184" s="170"/>
      <c r="P1184" s="170"/>
      <c r="Q1184" s="170"/>
      <c r="R1184" s="170"/>
      <c r="S1184" s="170"/>
      <c r="T1184" s="174"/>
      <c r="AT1184" s="175" t="s">
        <v>156</v>
      </c>
      <c r="AU1184" s="175" t="s">
        <v>86</v>
      </c>
      <c r="AV1184" s="175" t="s">
        <v>22</v>
      </c>
      <c r="AW1184" s="175" t="s">
        <v>100</v>
      </c>
      <c r="AX1184" s="175" t="s">
        <v>78</v>
      </c>
      <c r="AY1184" s="175" t="s">
        <v>144</v>
      </c>
    </row>
    <row r="1185" spans="2:51" s="6" customFormat="1" ht="15.75" customHeight="1">
      <c r="B1185" s="169"/>
      <c r="C1185" s="170"/>
      <c r="D1185" s="162" t="s">
        <v>156</v>
      </c>
      <c r="E1185" s="170"/>
      <c r="F1185" s="171" t="s">
        <v>395</v>
      </c>
      <c r="G1185" s="170"/>
      <c r="H1185" s="170"/>
      <c r="J1185" s="170"/>
      <c r="K1185" s="170"/>
      <c r="L1185" s="172"/>
      <c r="M1185" s="173"/>
      <c r="N1185" s="170"/>
      <c r="O1185" s="170"/>
      <c r="P1185" s="170"/>
      <c r="Q1185" s="170"/>
      <c r="R1185" s="170"/>
      <c r="S1185" s="170"/>
      <c r="T1185" s="174"/>
      <c r="AT1185" s="175" t="s">
        <v>156</v>
      </c>
      <c r="AU1185" s="175" t="s">
        <v>86</v>
      </c>
      <c r="AV1185" s="175" t="s">
        <v>22</v>
      </c>
      <c r="AW1185" s="175" t="s">
        <v>100</v>
      </c>
      <c r="AX1185" s="175" t="s">
        <v>78</v>
      </c>
      <c r="AY1185" s="175" t="s">
        <v>144</v>
      </c>
    </row>
    <row r="1186" spans="2:51" s="6" customFormat="1" ht="15.75" customHeight="1">
      <c r="B1186" s="160"/>
      <c r="C1186" s="161"/>
      <c r="D1186" s="162" t="s">
        <v>156</v>
      </c>
      <c r="E1186" s="161"/>
      <c r="F1186" s="163" t="s">
        <v>1462</v>
      </c>
      <c r="G1186" s="161"/>
      <c r="H1186" s="164">
        <v>9.5</v>
      </c>
      <c r="J1186" s="161"/>
      <c r="K1186" s="161"/>
      <c r="L1186" s="165"/>
      <c r="M1186" s="166"/>
      <c r="N1186" s="161"/>
      <c r="O1186" s="161"/>
      <c r="P1186" s="161"/>
      <c r="Q1186" s="161"/>
      <c r="R1186" s="161"/>
      <c r="S1186" s="161"/>
      <c r="T1186" s="167"/>
      <c r="AT1186" s="168" t="s">
        <v>156</v>
      </c>
      <c r="AU1186" s="168" t="s">
        <v>86</v>
      </c>
      <c r="AV1186" s="168" t="s">
        <v>86</v>
      </c>
      <c r="AW1186" s="168" t="s">
        <v>100</v>
      </c>
      <c r="AX1186" s="168" t="s">
        <v>78</v>
      </c>
      <c r="AY1186" s="168" t="s">
        <v>144</v>
      </c>
    </row>
    <row r="1187" spans="2:51" s="6" customFormat="1" ht="15.75" customHeight="1">
      <c r="B1187" s="169"/>
      <c r="C1187" s="170"/>
      <c r="D1187" s="162" t="s">
        <v>156</v>
      </c>
      <c r="E1187" s="170"/>
      <c r="F1187" s="171" t="s">
        <v>397</v>
      </c>
      <c r="G1187" s="170"/>
      <c r="H1187" s="170"/>
      <c r="J1187" s="170"/>
      <c r="K1187" s="170"/>
      <c r="L1187" s="172"/>
      <c r="M1187" s="173"/>
      <c r="N1187" s="170"/>
      <c r="O1187" s="170"/>
      <c r="P1187" s="170"/>
      <c r="Q1187" s="170"/>
      <c r="R1187" s="170"/>
      <c r="S1187" s="170"/>
      <c r="T1187" s="174"/>
      <c r="AT1187" s="175" t="s">
        <v>156</v>
      </c>
      <c r="AU1187" s="175" t="s">
        <v>86</v>
      </c>
      <c r="AV1187" s="175" t="s">
        <v>22</v>
      </c>
      <c r="AW1187" s="175" t="s">
        <v>100</v>
      </c>
      <c r="AX1187" s="175" t="s">
        <v>78</v>
      </c>
      <c r="AY1187" s="175" t="s">
        <v>144</v>
      </c>
    </row>
    <row r="1188" spans="2:51" s="6" customFormat="1" ht="15.75" customHeight="1">
      <c r="B1188" s="160"/>
      <c r="C1188" s="161"/>
      <c r="D1188" s="162" t="s">
        <v>156</v>
      </c>
      <c r="E1188" s="161"/>
      <c r="F1188" s="163" t="s">
        <v>1463</v>
      </c>
      <c r="G1188" s="161"/>
      <c r="H1188" s="164">
        <v>10.49</v>
      </c>
      <c r="J1188" s="161"/>
      <c r="K1188" s="161"/>
      <c r="L1188" s="165"/>
      <c r="M1188" s="166"/>
      <c r="N1188" s="161"/>
      <c r="O1188" s="161"/>
      <c r="P1188" s="161"/>
      <c r="Q1188" s="161"/>
      <c r="R1188" s="161"/>
      <c r="S1188" s="161"/>
      <c r="T1188" s="167"/>
      <c r="AT1188" s="168" t="s">
        <v>156</v>
      </c>
      <c r="AU1188" s="168" t="s">
        <v>86</v>
      </c>
      <c r="AV1188" s="168" t="s">
        <v>86</v>
      </c>
      <c r="AW1188" s="168" t="s">
        <v>100</v>
      </c>
      <c r="AX1188" s="168" t="s">
        <v>78</v>
      </c>
      <c r="AY1188" s="168" t="s">
        <v>144</v>
      </c>
    </row>
    <row r="1189" spans="2:51" s="6" customFormat="1" ht="15.75" customHeight="1">
      <c r="B1189" s="169"/>
      <c r="C1189" s="170"/>
      <c r="D1189" s="162" t="s">
        <v>156</v>
      </c>
      <c r="E1189" s="170"/>
      <c r="F1189" s="171" t="s">
        <v>399</v>
      </c>
      <c r="G1189" s="170"/>
      <c r="H1189" s="170"/>
      <c r="J1189" s="170"/>
      <c r="K1189" s="170"/>
      <c r="L1189" s="172"/>
      <c r="M1189" s="173"/>
      <c r="N1189" s="170"/>
      <c r="O1189" s="170"/>
      <c r="P1189" s="170"/>
      <c r="Q1189" s="170"/>
      <c r="R1189" s="170"/>
      <c r="S1189" s="170"/>
      <c r="T1189" s="174"/>
      <c r="AT1189" s="175" t="s">
        <v>156</v>
      </c>
      <c r="AU1189" s="175" t="s">
        <v>86</v>
      </c>
      <c r="AV1189" s="175" t="s">
        <v>22</v>
      </c>
      <c r="AW1189" s="175" t="s">
        <v>100</v>
      </c>
      <c r="AX1189" s="175" t="s">
        <v>78</v>
      </c>
      <c r="AY1189" s="175" t="s">
        <v>144</v>
      </c>
    </row>
    <row r="1190" spans="2:51" s="6" customFormat="1" ht="15.75" customHeight="1">
      <c r="B1190" s="160"/>
      <c r="C1190" s="161"/>
      <c r="D1190" s="162" t="s">
        <v>156</v>
      </c>
      <c r="E1190" s="161"/>
      <c r="F1190" s="163" t="s">
        <v>1464</v>
      </c>
      <c r="G1190" s="161"/>
      <c r="H1190" s="164">
        <v>10.08</v>
      </c>
      <c r="J1190" s="161"/>
      <c r="K1190" s="161"/>
      <c r="L1190" s="165"/>
      <c r="M1190" s="166"/>
      <c r="N1190" s="161"/>
      <c r="O1190" s="161"/>
      <c r="P1190" s="161"/>
      <c r="Q1190" s="161"/>
      <c r="R1190" s="161"/>
      <c r="S1190" s="161"/>
      <c r="T1190" s="167"/>
      <c r="AT1190" s="168" t="s">
        <v>156</v>
      </c>
      <c r="AU1190" s="168" t="s">
        <v>86</v>
      </c>
      <c r="AV1190" s="168" t="s">
        <v>86</v>
      </c>
      <c r="AW1190" s="168" t="s">
        <v>100</v>
      </c>
      <c r="AX1190" s="168" t="s">
        <v>78</v>
      </c>
      <c r="AY1190" s="168" t="s">
        <v>144</v>
      </c>
    </row>
    <row r="1191" spans="2:51" s="6" customFormat="1" ht="15.75" customHeight="1">
      <c r="B1191" s="169"/>
      <c r="C1191" s="170"/>
      <c r="D1191" s="162" t="s">
        <v>156</v>
      </c>
      <c r="E1191" s="170"/>
      <c r="F1191" s="171" t="s">
        <v>401</v>
      </c>
      <c r="G1191" s="170"/>
      <c r="H1191" s="170"/>
      <c r="J1191" s="170"/>
      <c r="K1191" s="170"/>
      <c r="L1191" s="172"/>
      <c r="M1191" s="173"/>
      <c r="N1191" s="170"/>
      <c r="O1191" s="170"/>
      <c r="P1191" s="170"/>
      <c r="Q1191" s="170"/>
      <c r="R1191" s="170"/>
      <c r="S1191" s="170"/>
      <c r="T1191" s="174"/>
      <c r="AT1191" s="175" t="s">
        <v>156</v>
      </c>
      <c r="AU1191" s="175" t="s">
        <v>86</v>
      </c>
      <c r="AV1191" s="175" t="s">
        <v>22</v>
      </c>
      <c r="AW1191" s="175" t="s">
        <v>100</v>
      </c>
      <c r="AX1191" s="175" t="s">
        <v>78</v>
      </c>
      <c r="AY1191" s="175" t="s">
        <v>144</v>
      </c>
    </row>
    <row r="1192" spans="2:51" s="6" customFormat="1" ht="15.75" customHeight="1">
      <c r="B1192" s="160"/>
      <c r="C1192" s="161"/>
      <c r="D1192" s="162" t="s">
        <v>156</v>
      </c>
      <c r="E1192" s="161"/>
      <c r="F1192" s="163" t="s">
        <v>1465</v>
      </c>
      <c r="G1192" s="161"/>
      <c r="H1192" s="164">
        <v>11.275</v>
      </c>
      <c r="J1192" s="161"/>
      <c r="K1192" s="161"/>
      <c r="L1192" s="165"/>
      <c r="M1192" s="166"/>
      <c r="N1192" s="161"/>
      <c r="O1192" s="161"/>
      <c r="P1192" s="161"/>
      <c r="Q1192" s="161"/>
      <c r="R1192" s="161"/>
      <c r="S1192" s="161"/>
      <c r="T1192" s="167"/>
      <c r="AT1192" s="168" t="s">
        <v>156</v>
      </c>
      <c r="AU1192" s="168" t="s">
        <v>86</v>
      </c>
      <c r="AV1192" s="168" t="s">
        <v>86</v>
      </c>
      <c r="AW1192" s="168" t="s">
        <v>100</v>
      </c>
      <c r="AX1192" s="168" t="s">
        <v>78</v>
      </c>
      <c r="AY1192" s="168" t="s">
        <v>144</v>
      </c>
    </row>
    <row r="1193" spans="2:51" s="6" customFormat="1" ht="15.75" customHeight="1">
      <c r="B1193" s="169"/>
      <c r="C1193" s="170"/>
      <c r="D1193" s="162" t="s">
        <v>156</v>
      </c>
      <c r="E1193" s="170"/>
      <c r="F1193" s="171" t="s">
        <v>403</v>
      </c>
      <c r="G1193" s="170"/>
      <c r="H1193" s="170"/>
      <c r="J1193" s="170"/>
      <c r="K1193" s="170"/>
      <c r="L1193" s="172"/>
      <c r="M1193" s="173"/>
      <c r="N1193" s="170"/>
      <c r="O1193" s="170"/>
      <c r="P1193" s="170"/>
      <c r="Q1193" s="170"/>
      <c r="R1193" s="170"/>
      <c r="S1193" s="170"/>
      <c r="T1193" s="174"/>
      <c r="AT1193" s="175" t="s">
        <v>156</v>
      </c>
      <c r="AU1193" s="175" t="s">
        <v>86</v>
      </c>
      <c r="AV1193" s="175" t="s">
        <v>22</v>
      </c>
      <c r="AW1193" s="175" t="s">
        <v>100</v>
      </c>
      <c r="AX1193" s="175" t="s">
        <v>78</v>
      </c>
      <c r="AY1193" s="175" t="s">
        <v>144</v>
      </c>
    </row>
    <row r="1194" spans="2:51" s="6" customFormat="1" ht="15.75" customHeight="1">
      <c r="B1194" s="160"/>
      <c r="C1194" s="161"/>
      <c r="D1194" s="162" t="s">
        <v>156</v>
      </c>
      <c r="E1194" s="161"/>
      <c r="F1194" s="163" t="s">
        <v>1466</v>
      </c>
      <c r="G1194" s="161"/>
      <c r="H1194" s="164">
        <v>18.69</v>
      </c>
      <c r="J1194" s="161"/>
      <c r="K1194" s="161"/>
      <c r="L1194" s="165"/>
      <c r="M1194" s="166"/>
      <c r="N1194" s="161"/>
      <c r="O1194" s="161"/>
      <c r="P1194" s="161"/>
      <c r="Q1194" s="161"/>
      <c r="R1194" s="161"/>
      <c r="S1194" s="161"/>
      <c r="T1194" s="167"/>
      <c r="AT1194" s="168" t="s">
        <v>156</v>
      </c>
      <c r="AU1194" s="168" t="s">
        <v>86</v>
      </c>
      <c r="AV1194" s="168" t="s">
        <v>86</v>
      </c>
      <c r="AW1194" s="168" t="s">
        <v>100</v>
      </c>
      <c r="AX1194" s="168" t="s">
        <v>78</v>
      </c>
      <c r="AY1194" s="168" t="s">
        <v>144</v>
      </c>
    </row>
    <row r="1195" spans="2:51" s="6" customFormat="1" ht="15.75" customHeight="1">
      <c r="B1195" s="169"/>
      <c r="C1195" s="170"/>
      <c r="D1195" s="162" t="s">
        <v>156</v>
      </c>
      <c r="E1195" s="170"/>
      <c r="F1195" s="171" t="s">
        <v>405</v>
      </c>
      <c r="G1195" s="170"/>
      <c r="H1195" s="170"/>
      <c r="J1195" s="170"/>
      <c r="K1195" s="170"/>
      <c r="L1195" s="172"/>
      <c r="M1195" s="173"/>
      <c r="N1195" s="170"/>
      <c r="O1195" s="170"/>
      <c r="P1195" s="170"/>
      <c r="Q1195" s="170"/>
      <c r="R1195" s="170"/>
      <c r="S1195" s="170"/>
      <c r="T1195" s="174"/>
      <c r="AT1195" s="175" t="s">
        <v>156</v>
      </c>
      <c r="AU1195" s="175" t="s">
        <v>86</v>
      </c>
      <c r="AV1195" s="175" t="s">
        <v>22</v>
      </c>
      <c r="AW1195" s="175" t="s">
        <v>100</v>
      </c>
      <c r="AX1195" s="175" t="s">
        <v>78</v>
      </c>
      <c r="AY1195" s="175" t="s">
        <v>144</v>
      </c>
    </row>
    <row r="1196" spans="2:51" s="6" customFormat="1" ht="15.75" customHeight="1">
      <c r="B1196" s="160"/>
      <c r="C1196" s="161"/>
      <c r="D1196" s="162" t="s">
        <v>156</v>
      </c>
      <c r="E1196" s="161"/>
      <c r="F1196" s="163" t="s">
        <v>1467</v>
      </c>
      <c r="G1196" s="161"/>
      <c r="H1196" s="164">
        <v>20</v>
      </c>
      <c r="J1196" s="161"/>
      <c r="K1196" s="161"/>
      <c r="L1196" s="165"/>
      <c r="M1196" s="166"/>
      <c r="N1196" s="161"/>
      <c r="O1196" s="161"/>
      <c r="P1196" s="161"/>
      <c r="Q1196" s="161"/>
      <c r="R1196" s="161"/>
      <c r="S1196" s="161"/>
      <c r="T1196" s="167"/>
      <c r="AT1196" s="168" t="s">
        <v>156</v>
      </c>
      <c r="AU1196" s="168" t="s">
        <v>86</v>
      </c>
      <c r="AV1196" s="168" t="s">
        <v>86</v>
      </c>
      <c r="AW1196" s="168" t="s">
        <v>100</v>
      </c>
      <c r="AX1196" s="168" t="s">
        <v>78</v>
      </c>
      <c r="AY1196" s="168" t="s">
        <v>144</v>
      </c>
    </row>
    <row r="1197" spans="2:51" s="6" customFormat="1" ht="15.75" customHeight="1">
      <c r="B1197" s="169"/>
      <c r="C1197" s="170"/>
      <c r="D1197" s="162" t="s">
        <v>156</v>
      </c>
      <c r="E1197" s="170"/>
      <c r="F1197" s="171" t="s">
        <v>408</v>
      </c>
      <c r="G1197" s="170"/>
      <c r="H1197" s="170"/>
      <c r="J1197" s="170"/>
      <c r="K1197" s="170"/>
      <c r="L1197" s="172"/>
      <c r="M1197" s="173"/>
      <c r="N1197" s="170"/>
      <c r="O1197" s="170"/>
      <c r="P1197" s="170"/>
      <c r="Q1197" s="170"/>
      <c r="R1197" s="170"/>
      <c r="S1197" s="170"/>
      <c r="T1197" s="174"/>
      <c r="AT1197" s="175" t="s">
        <v>156</v>
      </c>
      <c r="AU1197" s="175" t="s">
        <v>86</v>
      </c>
      <c r="AV1197" s="175" t="s">
        <v>22</v>
      </c>
      <c r="AW1197" s="175" t="s">
        <v>100</v>
      </c>
      <c r="AX1197" s="175" t="s">
        <v>78</v>
      </c>
      <c r="AY1197" s="175" t="s">
        <v>144</v>
      </c>
    </row>
    <row r="1198" spans="2:51" s="6" customFormat="1" ht="15.75" customHeight="1">
      <c r="B1198" s="160"/>
      <c r="C1198" s="161"/>
      <c r="D1198" s="162" t="s">
        <v>156</v>
      </c>
      <c r="E1198" s="161"/>
      <c r="F1198" s="163" t="s">
        <v>1468</v>
      </c>
      <c r="G1198" s="161"/>
      <c r="H1198" s="164">
        <v>26.895</v>
      </c>
      <c r="J1198" s="161"/>
      <c r="K1198" s="161"/>
      <c r="L1198" s="165"/>
      <c r="M1198" s="166"/>
      <c r="N1198" s="161"/>
      <c r="O1198" s="161"/>
      <c r="P1198" s="161"/>
      <c r="Q1198" s="161"/>
      <c r="R1198" s="161"/>
      <c r="S1198" s="161"/>
      <c r="T1198" s="167"/>
      <c r="AT1198" s="168" t="s">
        <v>156</v>
      </c>
      <c r="AU1198" s="168" t="s">
        <v>86</v>
      </c>
      <c r="AV1198" s="168" t="s">
        <v>86</v>
      </c>
      <c r="AW1198" s="168" t="s">
        <v>100</v>
      </c>
      <c r="AX1198" s="168" t="s">
        <v>78</v>
      </c>
      <c r="AY1198" s="168" t="s">
        <v>144</v>
      </c>
    </row>
    <row r="1199" spans="2:51" s="6" customFormat="1" ht="15.75" customHeight="1">
      <c r="B1199" s="169"/>
      <c r="C1199" s="170"/>
      <c r="D1199" s="162" t="s">
        <v>156</v>
      </c>
      <c r="E1199" s="170"/>
      <c r="F1199" s="171" t="s">
        <v>410</v>
      </c>
      <c r="G1199" s="170"/>
      <c r="H1199" s="170"/>
      <c r="J1199" s="170"/>
      <c r="K1199" s="170"/>
      <c r="L1199" s="172"/>
      <c r="M1199" s="173"/>
      <c r="N1199" s="170"/>
      <c r="O1199" s="170"/>
      <c r="P1199" s="170"/>
      <c r="Q1199" s="170"/>
      <c r="R1199" s="170"/>
      <c r="S1199" s="170"/>
      <c r="T1199" s="174"/>
      <c r="AT1199" s="175" t="s">
        <v>156</v>
      </c>
      <c r="AU1199" s="175" t="s">
        <v>86</v>
      </c>
      <c r="AV1199" s="175" t="s">
        <v>22</v>
      </c>
      <c r="AW1199" s="175" t="s">
        <v>100</v>
      </c>
      <c r="AX1199" s="175" t="s">
        <v>78</v>
      </c>
      <c r="AY1199" s="175" t="s">
        <v>144</v>
      </c>
    </row>
    <row r="1200" spans="2:51" s="6" customFormat="1" ht="15.75" customHeight="1">
      <c r="B1200" s="160"/>
      <c r="C1200" s="161"/>
      <c r="D1200" s="162" t="s">
        <v>156</v>
      </c>
      <c r="E1200" s="161"/>
      <c r="F1200" s="163" t="s">
        <v>1469</v>
      </c>
      <c r="G1200" s="161"/>
      <c r="H1200" s="164">
        <v>12.13</v>
      </c>
      <c r="J1200" s="161"/>
      <c r="K1200" s="161"/>
      <c r="L1200" s="165"/>
      <c r="M1200" s="166"/>
      <c r="N1200" s="161"/>
      <c r="O1200" s="161"/>
      <c r="P1200" s="161"/>
      <c r="Q1200" s="161"/>
      <c r="R1200" s="161"/>
      <c r="S1200" s="161"/>
      <c r="T1200" s="167"/>
      <c r="AT1200" s="168" t="s">
        <v>156</v>
      </c>
      <c r="AU1200" s="168" t="s">
        <v>86</v>
      </c>
      <c r="AV1200" s="168" t="s">
        <v>86</v>
      </c>
      <c r="AW1200" s="168" t="s">
        <v>100</v>
      </c>
      <c r="AX1200" s="168" t="s">
        <v>78</v>
      </c>
      <c r="AY1200" s="168" t="s">
        <v>144</v>
      </c>
    </row>
    <row r="1201" spans="2:51" s="6" customFormat="1" ht="15.75" customHeight="1">
      <c r="B1201" s="169"/>
      <c r="C1201" s="170"/>
      <c r="D1201" s="162" t="s">
        <v>156</v>
      </c>
      <c r="E1201" s="170"/>
      <c r="F1201" s="171" t="s">
        <v>412</v>
      </c>
      <c r="G1201" s="170"/>
      <c r="H1201" s="170"/>
      <c r="J1201" s="170"/>
      <c r="K1201" s="170"/>
      <c r="L1201" s="172"/>
      <c r="M1201" s="173"/>
      <c r="N1201" s="170"/>
      <c r="O1201" s="170"/>
      <c r="P1201" s="170"/>
      <c r="Q1201" s="170"/>
      <c r="R1201" s="170"/>
      <c r="S1201" s="170"/>
      <c r="T1201" s="174"/>
      <c r="AT1201" s="175" t="s">
        <v>156</v>
      </c>
      <c r="AU1201" s="175" t="s">
        <v>86</v>
      </c>
      <c r="AV1201" s="175" t="s">
        <v>22</v>
      </c>
      <c r="AW1201" s="175" t="s">
        <v>100</v>
      </c>
      <c r="AX1201" s="175" t="s">
        <v>78</v>
      </c>
      <c r="AY1201" s="175" t="s">
        <v>144</v>
      </c>
    </row>
    <row r="1202" spans="2:51" s="6" customFormat="1" ht="15.75" customHeight="1">
      <c r="B1202" s="160"/>
      <c r="C1202" s="161"/>
      <c r="D1202" s="162" t="s">
        <v>156</v>
      </c>
      <c r="E1202" s="161"/>
      <c r="F1202" s="163" t="s">
        <v>1470</v>
      </c>
      <c r="G1202" s="161"/>
      <c r="H1202" s="164">
        <v>21.708</v>
      </c>
      <c r="J1202" s="161"/>
      <c r="K1202" s="161"/>
      <c r="L1202" s="165"/>
      <c r="M1202" s="166"/>
      <c r="N1202" s="161"/>
      <c r="O1202" s="161"/>
      <c r="P1202" s="161"/>
      <c r="Q1202" s="161"/>
      <c r="R1202" s="161"/>
      <c r="S1202" s="161"/>
      <c r="T1202" s="167"/>
      <c r="AT1202" s="168" t="s">
        <v>156</v>
      </c>
      <c r="AU1202" s="168" t="s">
        <v>86</v>
      </c>
      <c r="AV1202" s="168" t="s">
        <v>86</v>
      </c>
      <c r="AW1202" s="168" t="s">
        <v>100</v>
      </c>
      <c r="AX1202" s="168" t="s">
        <v>78</v>
      </c>
      <c r="AY1202" s="168" t="s">
        <v>144</v>
      </c>
    </row>
    <row r="1203" spans="2:51" s="6" customFormat="1" ht="15.75" customHeight="1">
      <c r="B1203" s="169"/>
      <c r="C1203" s="170"/>
      <c r="D1203" s="162" t="s">
        <v>156</v>
      </c>
      <c r="E1203" s="170"/>
      <c r="F1203" s="171" t="s">
        <v>414</v>
      </c>
      <c r="G1203" s="170"/>
      <c r="H1203" s="170"/>
      <c r="J1203" s="170"/>
      <c r="K1203" s="170"/>
      <c r="L1203" s="172"/>
      <c r="M1203" s="173"/>
      <c r="N1203" s="170"/>
      <c r="O1203" s="170"/>
      <c r="P1203" s="170"/>
      <c r="Q1203" s="170"/>
      <c r="R1203" s="170"/>
      <c r="S1203" s="170"/>
      <c r="T1203" s="174"/>
      <c r="AT1203" s="175" t="s">
        <v>156</v>
      </c>
      <c r="AU1203" s="175" t="s">
        <v>86</v>
      </c>
      <c r="AV1203" s="175" t="s">
        <v>22</v>
      </c>
      <c r="AW1203" s="175" t="s">
        <v>100</v>
      </c>
      <c r="AX1203" s="175" t="s">
        <v>78</v>
      </c>
      <c r="AY1203" s="175" t="s">
        <v>144</v>
      </c>
    </row>
    <row r="1204" spans="2:51" s="6" customFormat="1" ht="15.75" customHeight="1">
      <c r="B1204" s="160"/>
      <c r="C1204" s="161"/>
      <c r="D1204" s="162" t="s">
        <v>156</v>
      </c>
      <c r="E1204" s="161"/>
      <c r="F1204" s="163" t="s">
        <v>1471</v>
      </c>
      <c r="G1204" s="161"/>
      <c r="H1204" s="164">
        <v>19.688</v>
      </c>
      <c r="J1204" s="161"/>
      <c r="K1204" s="161"/>
      <c r="L1204" s="165"/>
      <c r="M1204" s="166"/>
      <c r="N1204" s="161"/>
      <c r="O1204" s="161"/>
      <c r="P1204" s="161"/>
      <c r="Q1204" s="161"/>
      <c r="R1204" s="161"/>
      <c r="S1204" s="161"/>
      <c r="T1204" s="167"/>
      <c r="AT1204" s="168" t="s">
        <v>156</v>
      </c>
      <c r="AU1204" s="168" t="s">
        <v>86</v>
      </c>
      <c r="AV1204" s="168" t="s">
        <v>86</v>
      </c>
      <c r="AW1204" s="168" t="s">
        <v>100</v>
      </c>
      <c r="AX1204" s="168" t="s">
        <v>78</v>
      </c>
      <c r="AY1204" s="168" t="s">
        <v>144</v>
      </c>
    </row>
    <row r="1205" spans="2:51" s="6" customFormat="1" ht="15.75" customHeight="1">
      <c r="B1205" s="169"/>
      <c r="C1205" s="170"/>
      <c r="D1205" s="162" t="s">
        <v>156</v>
      </c>
      <c r="E1205" s="170"/>
      <c r="F1205" s="171" t="s">
        <v>417</v>
      </c>
      <c r="G1205" s="170"/>
      <c r="H1205" s="170"/>
      <c r="J1205" s="170"/>
      <c r="K1205" s="170"/>
      <c r="L1205" s="172"/>
      <c r="M1205" s="173"/>
      <c r="N1205" s="170"/>
      <c r="O1205" s="170"/>
      <c r="P1205" s="170"/>
      <c r="Q1205" s="170"/>
      <c r="R1205" s="170"/>
      <c r="S1205" s="170"/>
      <c r="T1205" s="174"/>
      <c r="AT1205" s="175" t="s">
        <v>156</v>
      </c>
      <c r="AU1205" s="175" t="s">
        <v>86</v>
      </c>
      <c r="AV1205" s="175" t="s">
        <v>22</v>
      </c>
      <c r="AW1205" s="175" t="s">
        <v>100</v>
      </c>
      <c r="AX1205" s="175" t="s">
        <v>78</v>
      </c>
      <c r="AY1205" s="175" t="s">
        <v>144</v>
      </c>
    </row>
    <row r="1206" spans="2:51" s="6" customFormat="1" ht="15.75" customHeight="1">
      <c r="B1206" s="160"/>
      <c r="C1206" s="161"/>
      <c r="D1206" s="162" t="s">
        <v>156</v>
      </c>
      <c r="E1206" s="161"/>
      <c r="F1206" s="163" t="s">
        <v>1472</v>
      </c>
      <c r="G1206" s="161"/>
      <c r="H1206" s="164">
        <v>9.568</v>
      </c>
      <c r="J1206" s="161"/>
      <c r="K1206" s="161"/>
      <c r="L1206" s="165"/>
      <c r="M1206" s="166"/>
      <c r="N1206" s="161"/>
      <c r="O1206" s="161"/>
      <c r="P1206" s="161"/>
      <c r="Q1206" s="161"/>
      <c r="R1206" s="161"/>
      <c r="S1206" s="161"/>
      <c r="T1206" s="167"/>
      <c r="AT1206" s="168" t="s">
        <v>156</v>
      </c>
      <c r="AU1206" s="168" t="s">
        <v>86</v>
      </c>
      <c r="AV1206" s="168" t="s">
        <v>86</v>
      </c>
      <c r="AW1206" s="168" t="s">
        <v>100</v>
      </c>
      <c r="AX1206" s="168" t="s">
        <v>78</v>
      </c>
      <c r="AY1206" s="168" t="s">
        <v>144</v>
      </c>
    </row>
    <row r="1207" spans="2:51" s="6" customFormat="1" ht="15.75" customHeight="1">
      <c r="B1207" s="169"/>
      <c r="C1207" s="170"/>
      <c r="D1207" s="162" t="s">
        <v>156</v>
      </c>
      <c r="E1207" s="170"/>
      <c r="F1207" s="171" t="s">
        <v>419</v>
      </c>
      <c r="G1207" s="170"/>
      <c r="H1207" s="170"/>
      <c r="J1207" s="170"/>
      <c r="K1207" s="170"/>
      <c r="L1207" s="172"/>
      <c r="M1207" s="173"/>
      <c r="N1207" s="170"/>
      <c r="O1207" s="170"/>
      <c r="P1207" s="170"/>
      <c r="Q1207" s="170"/>
      <c r="R1207" s="170"/>
      <c r="S1207" s="170"/>
      <c r="T1207" s="174"/>
      <c r="AT1207" s="175" t="s">
        <v>156</v>
      </c>
      <c r="AU1207" s="175" t="s">
        <v>86</v>
      </c>
      <c r="AV1207" s="175" t="s">
        <v>22</v>
      </c>
      <c r="AW1207" s="175" t="s">
        <v>100</v>
      </c>
      <c r="AX1207" s="175" t="s">
        <v>78</v>
      </c>
      <c r="AY1207" s="175" t="s">
        <v>144</v>
      </c>
    </row>
    <row r="1208" spans="2:51" s="6" customFormat="1" ht="15.75" customHeight="1">
      <c r="B1208" s="160"/>
      <c r="C1208" s="161"/>
      <c r="D1208" s="162" t="s">
        <v>156</v>
      </c>
      <c r="E1208" s="161"/>
      <c r="F1208" s="163" t="s">
        <v>1473</v>
      </c>
      <c r="G1208" s="161"/>
      <c r="H1208" s="164">
        <v>9.67</v>
      </c>
      <c r="J1208" s="161"/>
      <c r="K1208" s="161"/>
      <c r="L1208" s="165"/>
      <c r="M1208" s="166"/>
      <c r="N1208" s="161"/>
      <c r="O1208" s="161"/>
      <c r="P1208" s="161"/>
      <c r="Q1208" s="161"/>
      <c r="R1208" s="161"/>
      <c r="S1208" s="161"/>
      <c r="T1208" s="167"/>
      <c r="AT1208" s="168" t="s">
        <v>156</v>
      </c>
      <c r="AU1208" s="168" t="s">
        <v>86</v>
      </c>
      <c r="AV1208" s="168" t="s">
        <v>86</v>
      </c>
      <c r="AW1208" s="168" t="s">
        <v>100</v>
      </c>
      <c r="AX1208" s="168" t="s">
        <v>78</v>
      </c>
      <c r="AY1208" s="168" t="s">
        <v>144</v>
      </c>
    </row>
    <row r="1209" spans="2:51" s="6" customFormat="1" ht="15.75" customHeight="1">
      <c r="B1209" s="169"/>
      <c r="C1209" s="170"/>
      <c r="D1209" s="162" t="s">
        <v>156</v>
      </c>
      <c r="E1209" s="170"/>
      <c r="F1209" s="171" t="s">
        <v>1474</v>
      </c>
      <c r="G1209" s="170"/>
      <c r="H1209" s="170"/>
      <c r="J1209" s="170"/>
      <c r="K1209" s="170"/>
      <c r="L1209" s="172"/>
      <c r="M1209" s="173"/>
      <c r="N1209" s="170"/>
      <c r="O1209" s="170"/>
      <c r="P1209" s="170"/>
      <c r="Q1209" s="170"/>
      <c r="R1209" s="170"/>
      <c r="S1209" s="170"/>
      <c r="T1209" s="174"/>
      <c r="AT1209" s="175" t="s">
        <v>156</v>
      </c>
      <c r="AU1209" s="175" t="s">
        <v>86</v>
      </c>
      <c r="AV1209" s="175" t="s">
        <v>22</v>
      </c>
      <c r="AW1209" s="175" t="s">
        <v>100</v>
      </c>
      <c r="AX1209" s="175" t="s">
        <v>78</v>
      </c>
      <c r="AY1209" s="175" t="s">
        <v>144</v>
      </c>
    </row>
    <row r="1210" spans="2:51" s="6" customFormat="1" ht="15.75" customHeight="1">
      <c r="B1210" s="160"/>
      <c r="C1210" s="161"/>
      <c r="D1210" s="162" t="s">
        <v>156</v>
      </c>
      <c r="E1210" s="161"/>
      <c r="F1210" s="163" t="s">
        <v>1475</v>
      </c>
      <c r="G1210" s="161"/>
      <c r="H1210" s="164">
        <v>4.65</v>
      </c>
      <c r="J1210" s="161"/>
      <c r="K1210" s="161"/>
      <c r="L1210" s="165"/>
      <c r="M1210" s="166"/>
      <c r="N1210" s="161"/>
      <c r="O1210" s="161"/>
      <c r="P1210" s="161"/>
      <c r="Q1210" s="161"/>
      <c r="R1210" s="161"/>
      <c r="S1210" s="161"/>
      <c r="T1210" s="167"/>
      <c r="AT1210" s="168" t="s">
        <v>156</v>
      </c>
      <c r="AU1210" s="168" t="s">
        <v>86</v>
      </c>
      <c r="AV1210" s="168" t="s">
        <v>86</v>
      </c>
      <c r="AW1210" s="168" t="s">
        <v>100</v>
      </c>
      <c r="AX1210" s="168" t="s">
        <v>78</v>
      </c>
      <c r="AY1210" s="168" t="s">
        <v>144</v>
      </c>
    </row>
    <row r="1211" spans="2:51" s="6" customFormat="1" ht="15.75" customHeight="1">
      <c r="B1211" s="160"/>
      <c r="C1211" s="161"/>
      <c r="D1211" s="162" t="s">
        <v>156</v>
      </c>
      <c r="E1211" s="161"/>
      <c r="F1211" s="163" t="s">
        <v>1476</v>
      </c>
      <c r="G1211" s="161"/>
      <c r="H1211" s="164">
        <v>20.475</v>
      </c>
      <c r="J1211" s="161"/>
      <c r="K1211" s="161"/>
      <c r="L1211" s="165"/>
      <c r="M1211" s="166"/>
      <c r="N1211" s="161"/>
      <c r="O1211" s="161"/>
      <c r="P1211" s="161"/>
      <c r="Q1211" s="161"/>
      <c r="R1211" s="161"/>
      <c r="S1211" s="161"/>
      <c r="T1211" s="167"/>
      <c r="AT1211" s="168" t="s">
        <v>156</v>
      </c>
      <c r="AU1211" s="168" t="s">
        <v>86</v>
      </c>
      <c r="AV1211" s="168" t="s">
        <v>86</v>
      </c>
      <c r="AW1211" s="168" t="s">
        <v>100</v>
      </c>
      <c r="AX1211" s="168" t="s">
        <v>78</v>
      </c>
      <c r="AY1211" s="168" t="s">
        <v>144</v>
      </c>
    </row>
    <row r="1212" spans="2:51" s="6" customFormat="1" ht="15.75" customHeight="1">
      <c r="B1212" s="169"/>
      <c r="C1212" s="170"/>
      <c r="D1212" s="162" t="s">
        <v>156</v>
      </c>
      <c r="E1212" s="170"/>
      <c r="F1212" s="171" t="s">
        <v>1477</v>
      </c>
      <c r="G1212" s="170"/>
      <c r="H1212" s="170"/>
      <c r="J1212" s="170"/>
      <c r="K1212" s="170"/>
      <c r="L1212" s="172"/>
      <c r="M1212" s="173"/>
      <c r="N1212" s="170"/>
      <c r="O1212" s="170"/>
      <c r="P1212" s="170"/>
      <c r="Q1212" s="170"/>
      <c r="R1212" s="170"/>
      <c r="S1212" s="170"/>
      <c r="T1212" s="174"/>
      <c r="AT1212" s="175" t="s">
        <v>156</v>
      </c>
      <c r="AU1212" s="175" t="s">
        <v>86</v>
      </c>
      <c r="AV1212" s="175" t="s">
        <v>22</v>
      </c>
      <c r="AW1212" s="175" t="s">
        <v>100</v>
      </c>
      <c r="AX1212" s="175" t="s">
        <v>78</v>
      </c>
      <c r="AY1212" s="175" t="s">
        <v>144</v>
      </c>
    </row>
    <row r="1213" spans="2:51" s="6" customFormat="1" ht="15.75" customHeight="1">
      <c r="B1213" s="169"/>
      <c r="C1213" s="170"/>
      <c r="D1213" s="162" t="s">
        <v>156</v>
      </c>
      <c r="E1213" s="170"/>
      <c r="F1213" s="171" t="s">
        <v>1478</v>
      </c>
      <c r="G1213" s="170"/>
      <c r="H1213" s="170"/>
      <c r="J1213" s="170"/>
      <c r="K1213" s="170"/>
      <c r="L1213" s="172"/>
      <c r="M1213" s="173"/>
      <c r="N1213" s="170"/>
      <c r="O1213" s="170"/>
      <c r="P1213" s="170"/>
      <c r="Q1213" s="170"/>
      <c r="R1213" s="170"/>
      <c r="S1213" s="170"/>
      <c r="T1213" s="174"/>
      <c r="AT1213" s="175" t="s">
        <v>156</v>
      </c>
      <c r="AU1213" s="175" t="s">
        <v>86</v>
      </c>
      <c r="AV1213" s="175" t="s">
        <v>22</v>
      </c>
      <c r="AW1213" s="175" t="s">
        <v>100</v>
      </c>
      <c r="AX1213" s="175" t="s">
        <v>78</v>
      </c>
      <c r="AY1213" s="175" t="s">
        <v>144</v>
      </c>
    </row>
    <row r="1214" spans="2:51" s="6" customFormat="1" ht="15.75" customHeight="1">
      <c r="B1214" s="160"/>
      <c r="C1214" s="161"/>
      <c r="D1214" s="162" t="s">
        <v>156</v>
      </c>
      <c r="E1214" s="161"/>
      <c r="F1214" s="163" t="s">
        <v>1479</v>
      </c>
      <c r="G1214" s="161"/>
      <c r="H1214" s="164">
        <v>21.9</v>
      </c>
      <c r="J1214" s="161"/>
      <c r="K1214" s="161"/>
      <c r="L1214" s="165"/>
      <c r="M1214" s="166"/>
      <c r="N1214" s="161"/>
      <c r="O1214" s="161"/>
      <c r="P1214" s="161"/>
      <c r="Q1214" s="161"/>
      <c r="R1214" s="161"/>
      <c r="S1214" s="161"/>
      <c r="T1214" s="167"/>
      <c r="AT1214" s="168" t="s">
        <v>156</v>
      </c>
      <c r="AU1214" s="168" t="s">
        <v>86</v>
      </c>
      <c r="AV1214" s="168" t="s">
        <v>86</v>
      </c>
      <c r="AW1214" s="168" t="s">
        <v>100</v>
      </c>
      <c r="AX1214" s="168" t="s">
        <v>78</v>
      </c>
      <c r="AY1214" s="168" t="s">
        <v>144</v>
      </c>
    </row>
    <row r="1215" spans="2:51" s="6" customFormat="1" ht="15.75" customHeight="1">
      <c r="B1215" s="160"/>
      <c r="C1215" s="161"/>
      <c r="D1215" s="162" t="s">
        <v>156</v>
      </c>
      <c r="E1215" s="161"/>
      <c r="F1215" s="163" t="s">
        <v>1480</v>
      </c>
      <c r="G1215" s="161"/>
      <c r="H1215" s="164">
        <v>10.275</v>
      </c>
      <c r="J1215" s="161"/>
      <c r="K1215" s="161"/>
      <c r="L1215" s="165"/>
      <c r="M1215" s="166"/>
      <c r="N1215" s="161"/>
      <c r="O1215" s="161"/>
      <c r="P1215" s="161"/>
      <c r="Q1215" s="161"/>
      <c r="R1215" s="161"/>
      <c r="S1215" s="161"/>
      <c r="T1215" s="167"/>
      <c r="AT1215" s="168" t="s">
        <v>156</v>
      </c>
      <c r="AU1215" s="168" t="s">
        <v>86</v>
      </c>
      <c r="AV1215" s="168" t="s">
        <v>86</v>
      </c>
      <c r="AW1215" s="168" t="s">
        <v>100</v>
      </c>
      <c r="AX1215" s="168" t="s">
        <v>78</v>
      </c>
      <c r="AY1215" s="168" t="s">
        <v>144</v>
      </c>
    </row>
    <row r="1216" spans="2:51" s="6" customFormat="1" ht="15.75" customHeight="1">
      <c r="B1216" s="169"/>
      <c r="C1216" s="170"/>
      <c r="D1216" s="162" t="s">
        <v>156</v>
      </c>
      <c r="E1216" s="170"/>
      <c r="F1216" s="171" t="s">
        <v>423</v>
      </c>
      <c r="G1216" s="170"/>
      <c r="H1216" s="170"/>
      <c r="J1216" s="170"/>
      <c r="K1216" s="170"/>
      <c r="L1216" s="172"/>
      <c r="M1216" s="173"/>
      <c r="N1216" s="170"/>
      <c r="O1216" s="170"/>
      <c r="P1216" s="170"/>
      <c r="Q1216" s="170"/>
      <c r="R1216" s="170"/>
      <c r="S1216" s="170"/>
      <c r="T1216" s="174"/>
      <c r="AT1216" s="175" t="s">
        <v>156</v>
      </c>
      <c r="AU1216" s="175" t="s">
        <v>86</v>
      </c>
      <c r="AV1216" s="175" t="s">
        <v>22</v>
      </c>
      <c r="AW1216" s="175" t="s">
        <v>100</v>
      </c>
      <c r="AX1216" s="175" t="s">
        <v>78</v>
      </c>
      <c r="AY1216" s="175" t="s">
        <v>144</v>
      </c>
    </row>
    <row r="1217" spans="2:51" s="6" customFormat="1" ht="15.75" customHeight="1">
      <c r="B1217" s="160"/>
      <c r="C1217" s="161"/>
      <c r="D1217" s="162" t="s">
        <v>156</v>
      </c>
      <c r="E1217" s="161"/>
      <c r="F1217" s="163" t="s">
        <v>1462</v>
      </c>
      <c r="G1217" s="161"/>
      <c r="H1217" s="164">
        <v>9.5</v>
      </c>
      <c r="J1217" s="161"/>
      <c r="K1217" s="161"/>
      <c r="L1217" s="165"/>
      <c r="M1217" s="166"/>
      <c r="N1217" s="161"/>
      <c r="O1217" s="161"/>
      <c r="P1217" s="161"/>
      <c r="Q1217" s="161"/>
      <c r="R1217" s="161"/>
      <c r="S1217" s="161"/>
      <c r="T1217" s="167"/>
      <c r="AT1217" s="168" t="s">
        <v>156</v>
      </c>
      <c r="AU1217" s="168" t="s">
        <v>86</v>
      </c>
      <c r="AV1217" s="168" t="s">
        <v>86</v>
      </c>
      <c r="AW1217" s="168" t="s">
        <v>100</v>
      </c>
      <c r="AX1217" s="168" t="s">
        <v>78</v>
      </c>
      <c r="AY1217" s="168" t="s">
        <v>144</v>
      </c>
    </row>
    <row r="1218" spans="2:51" s="6" customFormat="1" ht="15.75" customHeight="1">
      <c r="B1218" s="169"/>
      <c r="C1218" s="170"/>
      <c r="D1218" s="162" t="s">
        <v>156</v>
      </c>
      <c r="E1218" s="170"/>
      <c r="F1218" s="171" t="s">
        <v>425</v>
      </c>
      <c r="G1218" s="170"/>
      <c r="H1218" s="170"/>
      <c r="J1218" s="170"/>
      <c r="K1218" s="170"/>
      <c r="L1218" s="172"/>
      <c r="M1218" s="173"/>
      <c r="N1218" s="170"/>
      <c r="O1218" s="170"/>
      <c r="P1218" s="170"/>
      <c r="Q1218" s="170"/>
      <c r="R1218" s="170"/>
      <c r="S1218" s="170"/>
      <c r="T1218" s="174"/>
      <c r="AT1218" s="175" t="s">
        <v>156</v>
      </c>
      <c r="AU1218" s="175" t="s">
        <v>86</v>
      </c>
      <c r="AV1218" s="175" t="s">
        <v>22</v>
      </c>
      <c r="AW1218" s="175" t="s">
        <v>100</v>
      </c>
      <c r="AX1218" s="175" t="s">
        <v>78</v>
      </c>
      <c r="AY1218" s="175" t="s">
        <v>144</v>
      </c>
    </row>
    <row r="1219" spans="2:51" s="6" customFormat="1" ht="15.75" customHeight="1">
      <c r="B1219" s="160"/>
      <c r="C1219" s="161"/>
      <c r="D1219" s="162" t="s">
        <v>156</v>
      </c>
      <c r="E1219" s="161"/>
      <c r="F1219" s="163" t="s">
        <v>1463</v>
      </c>
      <c r="G1219" s="161"/>
      <c r="H1219" s="164">
        <v>10.49</v>
      </c>
      <c r="J1219" s="161"/>
      <c r="K1219" s="161"/>
      <c r="L1219" s="165"/>
      <c r="M1219" s="166"/>
      <c r="N1219" s="161"/>
      <c r="O1219" s="161"/>
      <c r="P1219" s="161"/>
      <c r="Q1219" s="161"/>
      <c r="R1219" s="161"/>
      <c r="S1219" s="161"/>
      <c r="T1219" s="167"/>
      <c r="AT1219" s="168" t="s">
        <v>156</v>
      </c>
      <c r="AU1219" s="168" t="s">
        <v>86</v>
      </c>
      <c r="AV1219" s="168" t="s">
        <v>86</v>
      </c>
      <c r="AW1219" s="168" t="s">
        <v>100</v>
      </c>
      <c r="AX1219" s="168" t="s">
        <v>78</v>
      </c>
      <c r="AY1219" s="168" t="s">
        <v>144</v>
      </c>
    </row>
    <row r="1220" spans="2:51" s="6" customFormat="1" ht="15.75" customHeight="1">
      <c r="B1220" s="169"/>
      <c r="C1220" s="170"/>
      <c r="D1220" s="162" t="s">
        <v>156</v>
      </c>
      <c r="E1220" s="170"/>
      <c r="F1220" s="171" t="s">
        <v>426</v>
      </c>
      <c r="G1220" s="170"/>
      <c r="H1220" s="170"/>
      <c r="J1220" s="170"/>
      <c r="K1220" s="170"/>
      <c r="L1220" s="172"/>
      <c r="M1220" s="173"/>
      <c r="N1220" s="170"/>
      <c r="O1220" s="170"/>
      <c r="P1220" s="170"/>
      <c r="Q1220" s="170"/>
      <c r="R1220" s="170"/>
      <c r="S1220" s="170"/>
      <c r="T1220" s="174"/>
      <c r="AT1220" s="175" t="s">
        <v>156</v>
      </c>
      <c r="AU1220" s="175" t="s">
        <v>86</v>
      </c>
      <c r="AV1220" s="175" t="s">
        <v>22</v>
      </c>
      <c r="AW1220" s="175" t="s">
        <v>100</v>
      </c>
      <c r="AX1220" s="175" t="s">
        <v>78</v>
      </c>
      <c r="AY1220" s="175" t="s">
        <v>144</v>
      </c>
    </row>
    <row r="1221" spans="2:51" s="6" customFormat="1" ht="15.75" customHeight="1">
      <c r="B1221" s="160"/>
      <c r="C1221" s="161"/>
      <c r="D1221" s="162" t="s">
        <v>156</v>
      </c>
      <c r="E1221" s="161"/>
      <c r="F1221" s="163" t="s">
        <v>1481</v>
      </c>
      <c r="G1221" s="161"/>
      <c r="H1221" s="164">
        <v>8.68</v>
      </c>
      <c r="J1221" s="161"/>
      <c r="K1221" s="161"/>
      <c r="L1221" s="165"/>
      <c r="M1221" s="166"/>
      <c r="N1221" s="161"/>
      <c r="O1221" s="161"/>
      <c r="P1221" s="161"/>
      <c r="Q1221" s="161"/>
      <c r="R1221" s="161"/>
      <c r="S1221" s="161"/>
      <c r="T1221" s="167"/>
      <c r="AT1221" s="168" t="s">
        <v>156</v>
      </c>
      <c r="AU1221" s="168" t="s">
        <v>86</v>
      </c>
      <c r="AV1221" s="168" t="s">
        <v>86</v>
      </c>
      <c r="AW1221" s="168" t="s">
        <v>100</v>
      </c>
      <c r="AX1221" s="168" t="s">
        <v>78</v>
      </c>
      <c r="AY1221" s="168" t="s">
        <v>144</v>
      </c>
    </row>
    <row r="1222" spans="2:51" s="6" customFormat="1" ht="15.75" customHeight="1">
      <c r="B1222" s="169"/>
      <c r="C1222" s="170"/>
      <c r="D1222" s="162" t="s">
        <v>156</v>
      </c>
      <c r="E1222" s="170"/>
      <c r="F1222" s="171" t="s">
        <v>428</v>
      </c>
      <c r="G1222" s="170"/>
      <c r="H1222" s="170"/>
      <c r="J1222" s="170"/>
      <c r="K1222" s="170"/>
      <c r="L1222" s="172"/>
      <c r="M1222" s="173"/>
      <c r="N1222" s="170"/>
      <c r="O1222" s="170"/>
      <c r="P1222" s="170"/>
      <c r="Q1222" s="170"/>
      <c r="R1222" s="170"/>
      <c r="S1222" s="170"/>
      <c r="T1222" s="174"/>
      <c r="AT1222" s="175" t="s">
        <v>156</v>
      </c>
      <c r="AU1222" s="175" t="s">
        <v>86</v>
      </c>
      <c r="AV1222" s="175" t="s">
        <v>22</v>
      </c>
      <c r="AW1222" s="175" t="s">
        <v>100</v>
      </c>
      <c r="AX1222" s="175" t="s">
        <v>78</v>
      </c>
      <c r="AY1222" s="175" t="s">
        <v>144</v>
      </c>
    </row>
    <row r="1223" spans="2:51" s="6" customFormat="1" ht="15.75" customHeight="1">
      <c r="B1223" s="160"/>
      <c r="C1223" s="161"/>
      <c r="D1223" s="162" t="s">
        <v>156</v>
      </c>
      <c r="E1223" s="161"/>
      <c r="F1223" s="163" t="s">
        <v>1482</v>
      </c>
      <c r="G1223" s="161"/>
      <c r="H1223" s="164">
        <v>11.72</v>
      </c>
      <c r="J1223" s="161"/>
      <c r="K1223" s="161"/>
      <c r="L1223" s="165"/>
      <c r="M1223" s="166"/>
      <c r="N1223" s="161"/>
      <c r="O1223" s="161"/>
      <c r="P1223" s="161"/>
      <c r="Q1223" s="161"/>
      <c r="R1223" s="161"/>
      <c r="S1223" s="161"/>
      <c r="T1223" s="167"/>
      <c r="AT1223" s="168" t="s">
        <v>156</v>
      </c>
      <c r="AU1223" s="168" t="s">
        <v>86</v>
      </c>
      <c r="AV1223" s="168" t="s">
        <v>86</v>
      </c>
      <c r="AW1223" s="168" t="s">
        <v>100</v>
      </c>
      <c r="AX1223" s="168" t="s">
        <v>78</v>
      </c>
      <c r="AY1223" s="168" t="s">
        <v>144</v>
      </c>
    </row>
    <row r="1224" spans="2:51" s="6" customFormat="1" ht="15.75" customHeight="1">
      <c r="B1224" s="169"/>
      <c r="C1224" s="170"/>
      <c r="D1224" s="162" t="s">
        <v>156</v>
      </c>
      <c r="E1224" s="170"/>
      <c r="F1224" s="171" t="s">
        <v>430</v>
      </c>
      <c r="G1224" s="170"/>
      <c r="H1224" s="170"/>
      <c r="J1224" s="170"/>
      <c r="K1224" s="170"/>
      <c r="L1224" s="172"/>
      <c r="M1224" s="173"/>
      <c r="N1224" s="170"/>
      <c r="O1224" s="170"/>
      <c r="P1224" s="170"/>
      <c r="Q1224" s="170"/>
      <c r="R1224" s="170"/>
      <c r="S1224" s="170"/>
      <c r="T1224" s="174"/>
      <c r="AT1224" s="175" t="s">
        <v>156</v>
      </c>
      <c r="AU1224" s="175" t="s">
        <v>86</v>
      </c>
      <c r="AV1224" s="175" t="s">
        <v>22</v>
      </c>
      <c r="AW1224" s="175" t="s">
        <v>100</v>
      </c>
      <c r="AX1224" s="175" t="s">
        <v>78</v>
      </c>
      <c r="AY1224" s="175" t="s">
        <v>144</v>
      </c>
    </row>
    <row r="1225" spans="2:51" s="6" customFormat="1" ht="15.75" customHeight="1">
      <c r="B1225" s="160"/>
      <c r="C1225" s="161"/>
      <c r="D1225" s="162" t="s">
        <v>156</v>
      </c>
      <c r="E1225" s="161"/>
      <c r="F1225" s="163" t="s">
        <v>1483</v>
      </c>
      <c r="G1225" s="161"/>
      <c r="H1225" s="164">
        <v>18.69</v>
      </c>
      <c r="J1225" s="161"/>
      <c r="K1225" s="161"/>
      <c r="L1225" s="165"/>
      <c r="M1225" s="166"/>
      <c r="N1225" s="161"/>
      <c r="O1225" s="161"/>
      <c r="P1225" s="161"/>
      <c r="Q1225" s="161"/>
      <c r="R1225" s="161"/>
      <c r="S1225" s="161"/>
      <c r="T1225" s="167"/>
      <c r="AT1225" s="168" t="s">
        <v>156</v>
      </c>
      <c r="AU1225" s="168" t="s">
        <v>86</v>
      </c>
      <c r="AV1225" s="168" t="s">
        <v>86</v>
      </c>
      <c r="AW1225" s="168" t="s">
        <v>100</v>
      </c>
      <c r="AX1225" s="168" t="s">
        <v>78</v>
      </c>
      <c r="AY1225" s="168" t="s">
        <v>144</v>
      </c>
    </row>
    <row r="1226" spans="2:51" s="6" customFormat="1" ht="15.75" customHeight="1">
      <c r="B1226" s="169"/>
      <c r="C1226" s="170"/>
      <c r="D1226" s="162" t="s">
        <v>156</v>
      </c>
      <c r="E1226" s="170"/>
      <c r="F1226" s="171" t="s">
        <v>432</v>
      </c>
      <c r="G1226" s="170"/>
      <c r="H1226" s="170"/>
      <c r="J1226" s="170"/>
      <c r="K1226" s="170"/>
      <c r="L1226" s="172"/>
      <c r="M1226" s="173"/>
      <c r="N1226" s="170"/>
      <c r="O1226" s="170"/>
      <c r="P1226" s="170"/>
      <c r="Q1226" s="170"/>
      <c r="R1226" s="170"/>
      <c r="S1226" s="170"/>
      <c r="T1226" s="174"/>
      <c r="AT1226" s="175" t="s">
        <v>156</v>
      </c>
      <c r="AU1226" s="175" t="s">
        <v>86</v>
      </c>
      <c r="AV1226" s="175" t="s">
        <v>22</v>
      </c>
      <c r="AW1226" s="175" t="s">
        <v>100</v>
      </c>
      <c r="AX1226" s="175" t="s">
        <v>78</v>
      </c>
      <c r="AY1226" s="175" t="s">
        <v>144</v>
      </c>
    </row>
    <row r="1227" spans="2:51" s="6" customFormat="1" ht="15.75" customHeight="1">
      <c r="B1227" s="160"/>
      <c r="C1227" s="161"/>
      <c r="D1227" s="162" t="s">
        <v>156</v>
      </c>
      <c r="E1227" s="161"/>
      <c r="F1227" s="163" t="s">
        <v>1484</v>
      </c>
      <c r="G1227" s="161"/>
      <c r="H1227" s="164">
        <v>20</v>
      </c>
      <c r="J1227" s="161"/>
      <c r="K1227" s="161"/>
      <c r="L1227" s="165"/>
      <c r="M1227" s="166"/>
      <c r="N1227" s="161"/>
      <c r="O1227" s="161"/>
      <c r="P1227" s="161"/>
      <c r="Q1227" s="161"/>
      <c r="R1227" s="161"/>
      <c r="S1227" s="161"/>
      <c r="T1227" s="167"/>
      <c r="AT1227" s="168" t="s">
        <v>156</v>
      </c>
      <c r="AU1227" s="168" t="s">
        <v>86</v>
      </c>
      <c r="AV1227" s="168" t="s">
        <v>86</v>
      </c>
      <c r="AW1227" s="168" t="s">
        <v>100</v>
      </c>
      <c r="AX1227" s="168" t="s">
        <v>78</v>
      </c>
      <c r="AY1227" s="168" t="s">
        <v>144</v>
      </c>
    </row>
    <row r="1228" spans="2:51" s="6" customFormat="1" ht="15.75" customHeight="1">
      <c r="B1228" s="169"/>
      <c r="C1228" s="170"/>
      <c r="D1228" s="162" t="s">
        <v>156</v>
      </c>
      <c r="E1228" s="170"/>
      <c r="F1228" s="171" t="s">
        <v>434</v>
      </c>
      <c r="G1228" s="170"/>
      <c r="H1228" s="170"/>
      <c r="J1228" s="170"/>
      <c r="K1228" s="170"/>
      <c r="L1228" s="172"/>
      <c r="M1228" s="173"/>
      <c r="N1228" s="170"/>
      <c r="O1228" s="170"/>
      <c r="P1228" s="170"/>
      <c r="Q1228" s="170"/>
      <c r="R1228" s="170"/>
      <c r="S1228" s="170"/>
      <c r="T1228" s="174"/>
      <c r="AT1228" s="175" t="s">
        <v>156</v>
      </c>
      <c r="AU1228" s="175" t="s">
        <v>86</v>
      </c>
      <c r="AV1228" s="175" t="s">
        <v>22</v>
      </c>
      <c r="AW1228" s="175" t="s">
        <v>100</v>
      </c>
      <c r="AX1228" s="175" t="s">
        <v>78</v>
      </c>
      <c r="AY1228" s="175" t="s">
        <v>144</v>
      </c>
    </row>
    <row r="1229" spans="2:51" s="6" customFormat="1" ht="15.75" customHeight="1">
      <c r="B1229" s="160"/>
      <c r="C1229" s="161"/>
      <c r="D1229" s="162" t="s">
        <v>156</v>
      </c>
      <c r="E1229" s="161"/>
      <c r="F1229" s="163" t="s">
        <v>1485</v>
      </c>
      <c r="G1229" s="161"/>
      <c r="H1229" s="164">
        <v>26.895</v>
      </c>
      <c r="J1229" s="161"/>
      <c r="K1229" s="161"/>
      <c r="L1229" s="165"/>
      <c r="M1229" s="166"/>
      <c r="N1229" s="161"/>
      <c r="O1229" s="161"/>
      <c r="P1229" s="161"/>
      <c r="Q1229" s="161"/>
      <c r="R1229" s="161"/>
      <c r="S1229" s="161"/>
      <c r="T1229" s="167"/>
      <c r="AT1229" s="168" t="s">
        <v>156</v>
      </c>
      <c r="AU1229" s="168" t="s">
        <v>86</v>
      </c>
      <c r="AV1229" s="168" t="s">
        <v>86</v>
      </c>
      <c r="AW1229" s="168" t="s">
        <v>100</v>
      </c>
      <c r="AX1229" s="168" t="s">
        <v>78</v>
      </c>
      <c r="AY1229" s="168" t="s">
        <v>144</v>
      </c>
    </row>
    <row r="1230" spans="2:51" s="6" customFormat="1" ht="15.75" customHeight="1">
      <c r="B1230" s="169"/>
      <c r="C1230" s="170"/>
      <c r="D1230" s="162" t="s">
        <v>156</v>
      </c>
      <c r="E1230" s="170"/>
      <c r="F1230" s="171" t="s">
        <v>436</v>
      </c>
      <c r="G1230" s="170"/>
      <c r="H1230" s="170"/>
      <c r="J1230" s="170"/>
      <c r="K1230" s="170"/>
      <c r="L1230" s="172"/>
      <c r="M1230" s="173"/>
      <c r="N1230" s="170"/>
      <c r="O1230" s="170"/>
      <c r="P1230" s="170"/>
      <c r="Q1230" s="170"/>
      <c r="R1230" s="170"/>
      <c r="S1230" s="170"/>
      <c r="T1230" s="174"/>
      <c r="AT1230" s="175" t="s">
        <v>156</v>
      </c>
      <c r="AU1230" s="175" t="s">
        <v>86</v>
      </c>
      <c r="AV1230" s="175" t="s">
        <v>22</v>
      </c>
      <c r="AW1230" s="175" t="s">
        <v>100</v>
      </c>
      <c r="AX1230" s="175" t="s">
        <v>78</v>
      </c>
      <c r="AY1230" s="175" t="s">
        <v>144</v>
      </c>
    </row>
    <row r="1231" spans="2:51" s="6" customFormat="1" ht="15.75" customHeight="1">
      <c r="B1231" s="160"/>
      <c r="C1231" s="161"/>
      <c r="D1231" s="162" t="s">
        <v>156</v>
      </c>
      <c r="E1231" s="161"/>
      <c r="F1231" s="163" t="s">
        <v>1486</v>
      </c>
      <c r="G1231" s="161"/>
      <c r="H1231" s="164">
        <v>12.13</v>
      </c>
      <c r="J1231" s="161"/>
      <c r="K1231" s="161"/>
      <c r="L1231" s="165"/>
      <c r="M1231" s="166"/>
      <c r="N1231" s="161"/>
      <c r="O1231" s="161"/>
      <c r="P1231" s="161"/>
      <c r="Q1231" s="161"/>
      <c r="R1231" s="161"/>
      <c r="S1231" s="161"/>
      <c r="T1231" s="167"/>
      <c r="AT1231" s="168" t="s">
        <v>156</v>
      </c>
      <c r="AU1231" s="168" t="s">
        <v>86</v>
      </c>
      <c r="AV1231" s="168" t="s">
        <v>86</v>
      </c>
      <c r="AW1231" s="168" t="s">
        <v>100</v>
      </c>
      <c r="AX1231" s="168" t="s">
        <v>78</v>
      </c>
      <c r="AY1231" s="168" t="s">
        <v>144</v>
      </c>
    </row>
    <row r="1232" spans="2:51" s="6" customFormat="1" ht="15.75" customHeight="1">
      <c r="B1232" s="169"/>
      <c r="C1232" s="170"/>
      <c r="D1232" s="162" t="s">
        <v>156</v>
      </c>
      <c r="E1232" s="170"/>
      <c r="F1232" s="171" t="s">
        <v>437</v>
      </c>
      <c r="G1232" s="170"/>
      <c r="H1232" s="170"/>
      <c r="J1232" s="170"/>
      <c r="K1232" s="170"/>
      <c r="L1232" s="172"/>
      <c r="M1232" s="173"/>
      <c r="N1232" s="170"/>
      <c r="O1232" s="170"/>
      <c r="P1232" s="170"/>
      <c r="Q1232" s="170"/>
      <c r="R1232" s="170"/>
      <c r="S1232" s="170"/>
      <c r="T1232" s="174"/>
      <c r="AT1232" s="175" t="s">
        <v>156</v>
      </c>
      <c r="AU1232" s="175" t="s">
        <v>86</v>
      </c>
      <c r="AV1232" s="175" t="s">
        <v>22</v>
      </c>
      <c r="AW1232" s="175" t="s">
        <v>100</v>
      </c>
      <c r="AX1232" s="175" t="s">
        <v>78</v>
      </c>
      <c r="AY1232" s="175" t="s">
        <v>144</v>
      </c>
    </row>
    <row r="1233" spans="2:51" s="6" customFormat="1" ht="15.75" customHeight="1">
      <c r="B1233" s="160"/>
      <c r="C1233" s="161"/>
      <c r="D1233" s="162" t="s">
        <v>156</v>
      </c>
      <c r="E1233" s="161"/>
      <c r="F1233" s="163" t="s">
        <v>1487</v>
      </c>
      <c r="G1233" s="161"/>
      <c r="H1233" s="164">
        <v>21.708</v>
      </c>
      <c r="J1233" s="161"/>
      <c r="K1233" s="161"/>
      <c r="L1233" s="165"/>
      <c r="M1233" s="166"/>
      <c r="N1233" s="161"/>
      <c r="O1233" s="161"/>
      <c r="P1233" s="161"/>
      <c r="Q1233" s="161"/>
      <c r="R1233" s="161"/>
      <c r="S1233" s="161"/>
      <c r="T1233" s="167"/>
      <c r="AT1233" s="168" t="s">
        <v>156</v>
      </c>
      <c r="AU1233" s="168" t="s">
        <v>86</v>
      </c>
      <c r="AV1233" s="168" t="s">
        <v>86</v>
      </c>
      <c r="AW1233" s="168" t="s">
        <v>100</v>
      </c>
      <c r="AX1233" s="168" t="s">
        <v>78</v>
      </c>
      <c r="AY1233" s="168" t="s">
        <v>144</v>
      </c>
    </row>
    <row r="1234" spans="2:51" s="6" customFormat="1" ht="15.75" customHeight="1">
      <c r="B1234" s="169"/>
      <c r="C1234" s="170"/>
      <c r="D1234" s="162" t="s">
        <v>156</v>
      </c>
      <c r="E1234" s="170"/>
      <c r="F1234" s="171" t="s">
        <v>439</v>
      </c>
      <c r="G1234" s="170"/>
      <c r="H1234" s="170"/>
      <c r="J1234" s="170"/>
      <c r="K1234" s="170"/>
      <c r="L1234" s="172"/>
      <c r="M1234" s="173"/>
      <c r="N1234" s="170"/>
      <c r="O1234" s="170"/>
      <c r="P1234" s="170"/>
      <c r="Q1234" s="170"/>
      <c r="R1234" s="170"/>
      <c r="S1234" s="170"/>
      <c r="T1234" s="174"/>
      <c r="AT1234" s="175" t="s">
        <v>156</v>
      </c>
      <c r="AU1234" s="175" t="s">
        <v>86</v>
      </c>
      <c r="AV1234" s="175" t="s">
        <v>22</v>
      </c>
      <c r="AW1234" s="175" t="s">
        <v>100</v>
      </c>
      <c r="AX1234" s="175" t="s">
        <v>78</v>
      </c>
      <c r="AY1234" s="175" t="s">
        <v>144</v>
      </c>
    </row>
    <row r="1235" spans="2:51" s="6" customFormat="1" ht="15.75" customHeight="1">
      <c r="B1235" s="160"/>
      <c r="C1235" s="161"/>
      <c r="D1235" s="162" t="s">
        <v>156</v>
      </c>
      <c r="E1235" s="161"/>
      <c r="F1235" s="163" t="s">
        <v>1471</v>
      </c>
      <c r="G1235" s="161"/>
      <c r="H1235" s="164">
        <v>19.688</v>
      </c>
      <c r="J1235" s="161"/>
      <c r="K1235" s="161"/>
      <c r="L1235" s="165"/>
      <c r="M1235" s="166"/>
      <c r="N1235" s="161"/>
      <c r="O1235" s="161"/>
      <c r="P1235" s="161"/>
      <c r="Q1235" s="161"/>
      <c r="R1235" s="161"/>
      <c r="S1235" s="161"/>
      <c r="T1235" s="167"/>
      <c r="AT1235" s="168" t="s">
        <v>156</v>
      </c>
      <c r="AU1235" s="168" t="s">
        <v>86</v>
      </c>
      <c r="AV1235" s="168" t="s">
        <v>86</v>
      </c>
      <c r="AW1235" s="168" t="s">
        <v>100</v>
      </c>
      <c r="AX1235" s="168" t="s">
        <v>78</v>
      </c>
      <c r="AY1235" s="168" t="s">
        <v>144</v>
      </c>
    </row>
    <row r="1236" spans="2:51" s="6" customFormat="1" ht="15.75" customHeight="1">
      <c r="B1236" s="169"/>
      <c r="C1236" s="170"/>
      <c r="D1236" s="162" t="s">
        <v>156</v>
      </c>
      <c r="E1236" s="170"/>
      <c r="F1236" s="171" t="s">
        <v>441</v>
      </c>
      <c r="G1236" s="170"/>
      <c r="H1236" s="170"/>
      <c r="J1236" s="170"/>
      <c r="K1236" s="170"/>
      <c r="L1236" s="172"/>
      <c r="M1236" s="173"/>
      <c r="N1236" s="170"/>
      <c r="O1236" s="170"/>
      <c r="P1236" s="170"/>
      <c r="Q1236" s="170"/>
      <c r="R1236" s="170"/>
      <c r="S1236" s="170"/>
      <c r="T1236" s="174"/>
      <c r="AT1236" s="175" t="s">
        <v>156</v>
      </c>
      <c r="AU1236" s="175" t="s">
        <v>86</v>
      </c>
      <c r="AV1236" s="175" t="s">
        <v>22</v>
      </c>
      <c r="AW1236" s="175" t="s">
        <v>100</v>
      </c>
      <c r="AX1236" s="175" t="s">
        <v>78</v>
      </c>
      <c r="AY1236" s="175" t="s">
        <v>144</v>
      </c>
    </row>
    <row r="1237" spans="2:51" s="6" customFormat="1" ht="15.75" customHeight="1">
      <c r="B1237" s="160"/>
      <c r="C1237" s="161"/>
      <c r="D1237" s="162" t="s">
        <v>156</v>
      </c>
      <c r="E1237" s="161"/>
      <c r="F1237" s="163" t="s">
        <v>1472</v>
      </c>
      <c r="G1237" s="161"/>
      <c r="H1237" s="164">
        <v>9.568</v>
      </c>
      <c r="J1237" s="161"/>
      <c r="K1237" s="161"/>
      <c r="L1237" s="165"/>
      <c r="M1237" s="166"/>
      <c r="N1237" s="161"/>
      <c r="O1237" s="161"/>
      <c r="P1237" s="161"/>
      <c r="Q1237" s="161"/>
      <c r="R1237" s="161"/>
      <c r="S1237" s="161"/>
      <c r="T1237" s="167"/>
      <c r="AT1237" s="168" t="s">
        <v>156</v>
      </c>
      <c r="AU1237" s="168" t="s">
        <v>86</v>
      </c>
      <c r="AV1237" s="168" t="s">
        <v>86</v>
      </c>
      <c r="AW1237" s="168" t="s">
        <v>100</v>
      </c>
      <c r="AX1237" s="168" t="s">
        <v>78</v>
      </c>
      <c r="AY1237" s="168" t="s">
        <v>144</v>
      </c>
    </row>
    <row r="1238" spans="2:51" s="6" customFormat="1" ht="15.75" customHeight="1">
      <c r="B1238" s="169"/>
      <c r="C1238" s="170"/>
      <c r="D1238" s="162" t="s">
        <v>156</v>
      </c>
      <c r="E1238" s="170"/>
      <c r="F1238" s="171" t="s">
        <v>443</v>
      </c>
      <c r="G1238" s="170"/>
      <c r="H1238" s="170"/>
      <c r="J1238" s="170"/>
      <c r="K1238" s="170"/>
      <c r="L1238" s="172"/>
      <c r="M1238" s="173"/>
      <c r="N1238" s="170"/>
      <c r="O1238" s="170"/>
      <c r="P1238" s="170"/>
      <c r="Q1238" s="170"/>
      <c r="R1238" s="170"/>
      <c r="S1238" s="170"/>
      <c r="T1238" s="174"/>
      <c r="AT1238" s="175" t="s">
        <v>156</v>
      </c>
      <c r="AU1238" s="175" t="s">
        <v>86</v>
      </c>
      <c r="AV1238" s="175" t="s">
        <v>22</v>
      </c>
      <c r="AW1238" s="175" t="s">
        <v>100</v>
      </c>
      <c r="AX1238" s="175" t="s">
        <v>78</v>
      </c>
      <c r="AY1238" s="175" t="s">
        <v>144</v>
      </c>
    </row>
    <row r="1239" spans="2:51" s="6" customFormat="1" ht="15.75" customHeight="1">
      <c r="B1239" s="160"/>
      <c r="C1239" s="161"/>
      <c r="D1239" s="162" t="s">
        <v>156</v>
      </c>
      <c r="E1239" s="161"/>
      <c r="F1239" s="163" t="s">
        <v>1488</v>
      </c>
      <c r="G1239" s="161"/>
      <c r="H1239" s="164">
        <v>9.67</v>
      </c>
      <c r="J1239" s="161"/>
      <c r="K1239" s="161"/>
      <c r="L1239" s="165"/>
      <c r="M1239" s="166"/>
      <c r="N1239" s="161"/>
      <c r="O1239" s="161"/>
      <c r="P1239" s="161"/>
      <c r="Q1239" s="161"/>
      <c r="R1239" s="161"/>
      <c r="S1239" s="161"/>
      <c r="T1239" s="167"/>
      <c r="AT1239" s="168" t="s">
        <v>156</v>
      </c>
      <c r="AU1239" s="168" t="s">
        <v>86</v>
      </c>
      <c r="AV1239" s="168" t="s">
        <v>86</v>
      </c>
      <c r="AW1239" s="168" t="s">
        <v>100</v>
      </c>
      <c r="AX1239" s="168" t="s">
        <v>78</v>
      </c>
      <c r="AY1239" s="168" t="s">
        <v>144</v>
      </c>
    </row>
    <row r="1240" spans="2:51" s="6" customFormat="1" ht="15.75" customHeight="1">
      <c r="B1240" s="169"/>
      <c r="C1240" s="170"/>
      <c r="D1240" s="162" t="s">
        <v>156</v>
      </c>
      <c r="E1240" s="170"/>
      <c r="F1240" s="171" t="s">
        <v>1489</v>
      </c>
      <c r="G1240" s="170"/>
      <c r="H1240" s="170"/>
      <c r="J1240" s="170"/>
      <c r="K1240" s="170"/>
      <c r="L1240" s="172"/>
      <c r="M1240" s="173"/>
      <c r="N1240" s="170"/>
      <c r="O1240" s="170"/>
      <c r="P1240" s="170"/>
      <c r="Q1240" s="170"/>
      <c r="R1240" s="170"/>
      <c r="S1240" s="170"/>
      <c r="T1240" s="174"/>
      <c r="AT1240" s="175" t="s">
        <v>156</v>
      </c>
      <c r="AU1240" s="175" t="s">
        <v>86</v>
      </c>
      <c r="AV1240" s="175" t="s">
        <v>22</v>
      </c>
      <c r="AW1240" s="175" t="s">
        <v>100</v>
      </c>
      <c r="AX1240" s="175" t="s">
        <v>78</v>
      </c>
      <c r="AY1240" s="175" t="s">
        <v>144</v>
      </c>
    </row>
    <row r="1241" spans="2:51" s="6" customFormat="1" ht="15.75" customHeight="1">
      <c r="B1241" s="160"/>
      <c r="C1241" s="161"/>
      <c r="D1241" s="162" t="s">
        <v>156</v>
      </c>
      <c r="E1241" s="161"/>
      <c r="F1241" s="163" t="s">
        <v>1490</v>
      </c>
      <c r="G1241" s="161"/>
      <c r="H1241" s="164">
        <v>26.4</v>
      </c>
      <c r="J1241" s="161"/>
      <c r="K1241" s="161"/>
      <c r="L1241" s="165"/>
      <c r="M1241" s="166"/>
      <c r="N1241" s="161"/>
      <c r="O1241" s="161"/>
      <c r="P1241" s="161"/>
      <c r="Q1241" s="161"/>
      <c r="R1241" s="161"/>
      <c r="S1241" s="161"/>
      <c r="T1241" s="167"/>
      <c r="AT1241" s="168" t="s">
        <v>156</v>
      </c>
      <c r="AU1241" s="168" t="s">
        <v>86</v>
      </c>
      <c r="AV1241" s="168" t="s">
        <v>86</v>
      </c>
      <c r="AW1241" s="168" t="s">
        <v>100</v>
      </c>
      <c r="AX1241" s="168" t="s">
        <v>78</v>
      </c>
      <c r="AY1241" s="168" t="s">
        <v>144</v>
      </c>
    </row>
    <row r="1242" spans="2:51" s="6" customFormat="1" ht="15.75" customHeight="1">
      <c r="B1242" s="169"/>
      <c r="C1242" s="170"/>
      <c r="D1242" s="162" t="s">
        <v>156</v>
      </c>
      <c r="E1242" s="170"/>
      <c r="F1242" s="171" t="s">
        <v>1491</v>
      </c>
      <c r="G1242" s="170"/>
      <c r="H1242" s="170"/>
      <c r="J1242" s="170"/>
      <c r="K1242" s="170"/>
      <c r="L1242" s="172"/>
      <c r="M1242" s="173"/>
      <c r="N1242" s="170"/>
      <c r="O1242" s="170"/>
      <c r="P1242" s="170"/>
      <c r="Q1242" s="170"/>
      <c r="R1242" s="170"/>
      <c r="S1242" s="170"/>
      <c r="T1242" s="174"/>
      <c r="AT1242" s="175" t="s">
        <v>156</v>
      </c>
      <c r="AU1242" s="175" t="s">
        <v>86</v>
      </c>
      <c r="AV1242" s="175" t="s">
        <v>22</v>
      </c>
      <c r="AW1242" s="175" t="s">
        <v>100</v>
      </c>
      <c r="AX1242" s="175" t="s">
        <v>78</v>
      </c>
      <c r="AY1242" s="175" t="s">
        <v>144</v>
      </c>
    </row>
    <row r="1243" spans="2:51" s="6" customFormat="1" ht="15.75" customHeight="1">
      <c r="B1243" s="160"/>
      <c r="C1243" s="161"/>
      <c r="D1243" s="162" t="s">
        <v>156</v>
      </c>
      <c r="E1243" s="161"/>
      <c r="F1243" s="163" t="s">
        <v>1492</v>
      </c>
      <c r="G1243" s="161"/>
      <c r="H1243" s="164">
        <v>9.5</v>
      </c>
      <c r="J1243" s="161"/>
      <c r="K1243" s="161"/>
      <c r="L1243" s="165"/>
      <c r="M1243" s="166"/>
      <c r="N1243" s="161"/>
      <c r="O1243" s="161"/>
      <c r="P1243" s="161"/>
      <c r="Q1243" s="161"/>
      <c r="R1243" s="161"/>
      <c r="S1243" s="161"/>
      <c r="T1243" s="167"/>
      <c r="AT1243" s="168" t="s">
        <v>156</v>
      </c>
      <c r="AU1243" s="168" t="s">
        <v>86</v>
      </c>
      <c r="AV1243" s="168" t="s">
        <v>86</v>
      </c>
      <c r="AW1243" s="168" t="s">
        <v>100</v>
      </c>
      <c r="AX1243" s="168" t="s">
        <v>78</v>
      </c>
      <c r="AY1243" s="168" t="s">
        <v>144</v>
      </c>
    </row>
    <row r="1244" spans="2:51" s="6" customFormat="1" ht="15.75" customHeight="1">
      <c r="B1244" s="169"/>
      <c r="C1244" s="170"/>
      <c r="D1244" s="162" t="s">
        <v>156</v>
      </c>
      <c r="E1244" s="170"/>
      <c r="F1244" s="171" t="s">
        <v>1493</v>
      </c>
      <c r="G1244" s="170"/>
      <c r="H1244" s="170"/>
      <c r="J1244" s="170"/>
      <c r="K1244" s="170"/>
      <c r="L1244" s="172"/>
      <c r="M1244" s="173"/>
      <c r="N1244" s="170"/>
      <c r="O1244" s="170"/>
      <c r="P1244" s="170"/>
      <c r="Q1244" s="170"/>
      <c r="R1244" s="170"/>
      <c r="S1244" s="170"/>
      <c r="T1244" s="174"/>
      <c r="AT1244" s="175" t="s">
        <v>156</v>
      </c>
      <c r="AU1244" s="175" t="s">
        <v>86</v>
      </c>
      <c r="AV1244" s="175" t="s">
        <v>22</v>
      </c>
      <c r="AW1244" s="175" t="s">
        <v>100</v>
      </c>
      <c r="AX1244" s="175" t="s">
        <v>78</v>
      </c>
      <c r="AY1244" s="175" t="s">
        <v>144</v>
      </c>
    </row>
    <row r="1245" spans="2:51" s="6" customFormat="1" ht="15.75" customHeight="1">
      <c r="B1245" s="160"/>
      <c r="C1245" s="161"/>
      <c r="D1245" s="162" t="s">
        <v>156</v>
      </c>
      <c r="E1245" s="161"/>
      <c r="F1245" s="163" t="s">
        <v>1463</v>
      </c>
      <c r="G1245" s="161"/>
      <c r="H1245" s="164">
        <v>10.49</v>
      </c>
      <c r="J1245" s="161"/>
      <c r="K1245" s="161"/>
      <c r="L1245" s="165"/>
      <c r="M1245" s="166"/>
      <c r="N1245" s="161"/>
      <c r="O1245" s="161"/>
      <c r="P1245" s="161"/>
      <c r="Q1245" s="161"/>
      <c r="R1245" s="161"/>
      <c r="S1245" s="161"/>
      <c r="T1245" s="167"/>
      <c r="AT1245" s="168" t="s">
        <v>156</v>
      </c>
      <c r="AU1245" s="168" t="s">
        <v>86</v>
      </c>
      <c r="AV1245" s="168" t="s">
        <v>86</v>
      </c>
      <c r="AW1245" s="168" t="s">
        <v>100</v>
      </c>
      <c r="AX1245" s="168" t="s">
        <v>78</v>
      </c>
      <c r="AY1245" s="168" t="s">
        <v>144</v>
      </c>
    </row>
    <row r="1246" spans="2:51" s="6" customFormat="1" ht="15.75" customHeight="1">
      <c r="B1246" s="169"/>
      <c r="C1246" s="170"/>
      <c r="D1246" s="162" t="s">
        <v>156</v>
      </c>
      <c r="E1246" s="170"/>
      <c r="F1246" s="171" t="s">
        <v>1494</v>
      </c>
      <c r="G1246" s="170"/>
      <c r="H1246" s="170"/>
      <c r="J1246" s="170"/>
      <c r="K1246" s="170"/>
      <c r="L1246" s="172"/>
      <c r="M1246" s="173"/>
      <c r="N1246" s="170"/>
      <c r="O1246" s="170"/>
      <c r="P1246" s="170"/>
      <c r="Q1246" s="170"/>
      <c r="R1246" s="170"/>
      <c r="S1246" s="170"/>
      <c r="T1246" s="174"/>
      <c r="AT1246" s="175" t="s">
        <v>156</v>
      </c>
      <c r="AU1246" s="175" t="s">
        <v>86</v>
      </c>
      <c r="AV1246" s="175" t="s">
        <v>22</v>
      </c>
      <c r="AW1246" s="175" t="s">
        <v>100</v>
      </c>
      <c r="AX1246" s="175" t="s">
        <v>78</v>
      </c>
      <c r="AY1246" s="175" t="s">
        <v>144</v>
      </c>
    </row>
    <row r="1247" spans="2:51" s="6" customFormat="1" ht="15.75" customHeight="1">
      <c r="B1247" s="160"/>
      <c r="C1247" s="161"/>
      <c r="D1247" s="162" t="s">
        <v>156</v>
      </c>
      <c r="E1247" s="161"/>
      <c r="F1247" s="163" t="s">
        <v>1464</v>
      </c>
      <c r="G1247" s="161"/>
      <c r="H1247" s="164">
        <v>10.08</v>
      </c>
      <c r="J1247" s="161"/>
      <c r="K1247" s="161"/>
      <c r="L1247" s="165"/>
      <c r="M1247" s="166"/>
      <c r="N1247" s="161"/>
      <c r="O1247" s="161"/>
      <c r="P1247" s="161"/>
      <c r="Q1247" s="161"/>
      <c r="R1247" s="161"/>
      <c r="S1247" s="161"/>
      <c r="T1247" s="167"/>
      <c r="AT1247" s="168" t="s">
        <v>156</v>
      </c>
      <c r="AU1247" s="168" t="s">
        <v>86</v>
      </c>
      <c r="AV1247" s="168" t="s">
        <v>86</v>
      </c>
      <c r="AW1247" s="168" t="s">
        <v>100</v>
      </c>
      <c r="AX1247" s="168" t="s">
        <v>78</v>
      </c>
      <c r="AY1247" s="168" t="s">
        <v>144</v>
      </c>
    </row>
    <row r="1248" spans="2:51" s="6" customFormat="1" ht="15.75" customHeight="1">
      <c r="B1248" s="169"/>
      <c r="C1248" s="170"/>
      <c r="D1248" s="162" t="s">
        <v>156</v>
      </c>
      <c r="E1248" s="170"/>
      <c r="F1248" s="171" t="s">
        <v>1495</v>
      </c>
      <c r="G1248" s="170"/>
      <c r="H1248" s="170"/>
      <c r="J1248" s="170"/>
      <c r="K1248" s="170"/>
      <c r="L1248" s="172"/>
      <c r="M1248" s="173"/>
      <c r="N1248" s="170"/>
      <c r="O1248" s="170"/>
      <c r="P1248" s="170"/>
      <c r="Q1248" s="170"/>
      <c r="R1248" s="170"/>
      <c r="S1248" s="170"/>
      <c r="T1248" s="174"/>
      <c r="AT1248" s="175" t="s">
        <v>156</v>
      </c>
      <c r="AU1248" s="175" t="s">
        <v>86</v>
      </c>
      <c r="AV1248" s="175" t="s">
        <v>22</v>
      </c>
      <c r="AW1248" s="175" t="s">
        <v>100</v>
      </c>
      <c r="AX1248" s="175" t="s">
        <v>78</v>
      </c>
      <c r="AY1248" s="175" t="s">
        <v>144</v>
      </c>
    </row>
    <row r="1249" spans="2:51" s="6" customFormat="1" ht="15.75" customHeight="1">
      <c r="B1249" s="160"/>
      <c r="C1249" s="161"/>
      <c r="D1249" s="162" t="s">
        <v>156</v>
      </c>
      <c r="E1249" s="161"/>
      <c r="F1249" s="163" t="s">
        <v>1482</v>
      </c>
      <c r="G1249" s="161"/>
      <c r="H1249" s="164">
        <v>11.72</v>
      </c>
      <c r="J1249" s="161"/>
      <c r="K1249" s="161"/>
      <c r="L1249" s="165"/>
      <c r="M1249" s="166"/>
      <c r="N1249" s="161"/>
      <c r="O1249" s="161"/>
      <c r="P1249" s="161"/>
      <c r="Q1249" s="161"/>
      <c r="R1249" s="161"/>
      <c r="S1249" s="161"/>
      <c r="T1249" s="167"/>
      <c r="AT1249" s="168" t="s">
        <v>156</v>
      </c>
      <c r="AU1249" s="168" t="s">
        <v>86</v>
      </c>
      <c r="AV1249" s="168" t="s">
        <v>86</v>
      </c>
      <c r="AW1249" s="168" t="s">
        <v>100</v>
      </c>
      <c r="AX1249" s="168" t="s">
        <v>78</v>
      </c>
      <c r="AY1249" s="168" t="s">
        <v>144</v>
      </c>
    </row>
    <row r="1250" spans="2:51" s="6" customFormat="1" ht="15.75" customHeight="1">
      <c r="B1250" s="169"/>
      <c r="C1250" s="170"/>
      <c r="D1250" s="162" t="s">
        <v>156</v>
      </c>
      <c r="E1250" s="170"/>
      <c r="F1250" s="171" t="s">
        <v>1496</v>
      </c>
      <c r="G1250" s="170"/>
      <c r="H1250" s="170"/>
      <c r="J1250" s="170"/>
      <c r="K1250" s="170"/>
      <c r="L1250" s="172"/>
      <c r="M1250" s="173"/>
      <c r="N1250" s="170"/>
      <c r="O1250" s="170"/>
      <c r="P1250" s="170"/>
      <c r="Q1250" s="170"/>
      <c r="R1250" s="170"/>
      <c r="S1250" s="170"/>
      <c r="T1250" s="174"/>
      <c r="AT1250" s="175" t="s">
        <v>156</v>
      </c>
      <c r="AU1250" s="175" t="s">
        <v>86</v>
      </c>
      <c r="AV1250" s="175" t="s">
        <v>22</v>
      </c>
      <c r="AW1250" s="175" t="s">
        <v>100</v>
      </c>
      <c r="AX1250" s="175" t="s">
        <v>78</v>
      </c>
      <c r="AY1250" s="175" t="s">
        <v>144</v>
      </c>
    </row>
    <row r="1251" spans="2:51" s="6" customFormat="1" ht="15.75" customHeight="1">
      <c r="B1251" s="160"/>
      <c r="C1251" s="161"/>
      <c r="D1251" s="162" t="s">
        <v>156</v>
      </c>
      <c r="E1251" s="161"/>
      <c r="F1251" s="163" t="s">
        <v>1466</v>
      </c>
      <c r="G1251" s="161"/>
      <c r="H1251" s="164">
        <v>18.69</v>
      </c>
      <c r="J1251" s="161"/>
      <c r="K1251" s="161"/>
      <c r="L1251" s="165"/>
      <c r="M1251" s="166"/>
      <c r="N1251" s="161"/>
      <c r="O1251" s="161"/>
      <c r="P1251" s="161"/>
      <c r="Q1251" s="161"/>
      <c r="R1251" s="161"/>
      <c r="S1251" s="161"/>
      <c r="T1251" s="167"/>
      <c r="AT1251" s="168" t="s">
        <v>156</v>
      </c>
      <c r="AU1251" s="168" t="s">
        <v>86</v>
      </c>
      <c r="AV1251" s="168" t="s">
        <v>86</v>
      </c>
      <c r="AW1251" s="168" t="s">
        <v>100</v>
      </c>
      <c r="AX1251" s="168" t="s">
        <v>78</v>
      </c>
      <c r="AY1251" s="168" t="s">
        <v>144</v>
      </c>
    </row>
    <row r="1252" spans="2:51" s="6" customFormat="1" ht="15.75" customHeight="1">
      <c r="B1252" s="169"/>
      <c r="C1252" s="170"/>
      <c r="D1252" s="162" t="s">
        <v>156</v>
      </c>
      <c r="E1252" s="170"/>
      <c r="F1252" s="171" t="s">
        <v>1497</v>
      </c>
      <c r="G1252" s="170"/>
      <c r="H1252" s="170"/>
      <c r="J1252" s="170"/>
      <c r="K1252" s="170"/>
      <c r="L1252" s="172"/>
      <c r="M1252" s="173"/>
      <c r="N1252" s="170"/>
      <c r="O1252" s="170"/>
      <c r="P1252" s="170"/>
      <c r="Q1252" s="170"/>
      <c r="R1252" s="170"/>
      <c r="S1252" s="170"/>
      <c r="T1252" s="174"/>
      <c r="AT1252" s="175" t="s">
        <v>156</v>
      </c>
      <c r="AU1252" s="175" t="s">
        <v>86</v>
      </c>
      <c r="AV1252" s="175" t="s">
        <v>22</v>
      </c>
      <c r="AW1252" s="175" t="s">
        <v>100</v>
      </c>
      <c r="AX1252" s="175" t="s">
        <v>78</v>
      </c>
      <c r="AY1252" s="175" t="s">
        <v>144</v>
      </c>
    </row>
    <row r="1253" spans="2:51" s="6" customFormat="1" ht="15.75" customHeight="1">
      <c r="B1253" s="160"/>
      <c r="C1253" s="161"/>
      <c r="D1253" s="162" t="s">
        <v>156</v>
      </c>
      <c r="E1253" s="161"/>
      <c r="F1253" s="163" t="s">
        <v>1498</v>
      </c>
      <c r="G1253" s="161"/>
      <c r="H1253" s="164">
        <v>20</v>
      </c>
      <c r="J1253" s="161"/>
      <c r="K1253" s="161"/>
      <c r="L1253" s="165"/>
      <c r="M1253" s="166"/>
      <c r="N1253" s="161"/>
      <c r="O1253" s="161"/>
      <c r="P1253" s="161"/>
      <c r="Q1253" s="161"/>
      <c r="R1253" s="161"/>
      <c r="S1253" s="161"/>
      <c r="T1253" s="167"/>
      <c r="AT1253" s="168" t="s">
        <v>156</v>
      </c>
      <c r="AU1253" s="168" t="s">
        <v>86</v>
      </c>
      <c r="AV1253" s="168" t="s">
        <v>86</v>
      </c>
      <c r="AW1253" s="168" t="s">
        <v>100</v>
      </c>
      <c r="AX1253" s="168" t="s">
        <v>78</v>
      </c>
      <c r="AY1253" s="168" t="s">
        <v>144</v>
      </c>
    </row>
    <row r="1254" spans="2:51" s="6" customFormat="1" ht="15.75" customHeight="1">
      <c r="B1254" s="169"/>
      <c r="C1254" s="170"/>
      <c r="D1254" s="162" t="s">
        <v>156</v>
      </c>
      <c r="E1254" s="170"/>
      <c r="F1254" s="171" t="s">
        <v>1499</v>
      </c>
      <c r="G1254" s="170"/>
      <c r="H1254" s="170"/>
      <c r="J1254" s="170"/>
      <c r="K1254" s="170"/>
      <c r="L1254" s="172"/>
      <c r="M1254" s="173"/>
      <c r="N1254" s="170"/>
      <c r="O1254" s="170"/>
      <c r="P1254" s="170"/>
      <c r="Q1254" s="170"/>
      <c r="R1254" s="170"/>
      <c r="S1254" s="170"/>
      <c r="T1254" s="174"/>
      <c r="AT1254" s="175" t="s">
        <v>156</v>
      </c>
      <c r="AU1254" s="175" t="s">
        <v>86</v>
      </c>
      <c r="AV1254" s="175" t="s">
        <v>22</v>
      </c>
      <c r="AW1254" s="175" t="s">
        <v>100</v>
      </c>
      <c r="AX1254" s="175" t="s">
        <v>78</v>
      </c>
      <c r="AY1254" s="175" t="s">
        <v>144</v>
      </c>
    </row>
    <row r="1255" spans="2:51" s="6" customFormat="1" ht="15.75" customHeight="1">
      <c r="B1255" s="160"/>
      <c r="C1255" s="161"/>
      <c r="D1255" s="162" t="s">
        <v>156</v>
      </c>
      <c r="E1255" s="161"/>
      <c r="F1255" s="163" t="s">
        <v>1468</v>
      </c>
      <c r="G1255" s="161"/>
      <c r="H1255" s="164">
        <v>26.895</v>
      </c>
      <c r="J1255" s="161"/>
      <c r="K1255" s="161"/>
      <c r="L1255" s="165"/>
      <c r="M1255" s="166"/>
      <c r="N1255" s="161"/>
      <c r="O1255" s="161"/>
      <c r="P1255" s="161"/>
      <c r="Q1255" s="161"/>
      <c r="R1255" s="161"/>
      <c r="S1255" s="161"/>
      <c r="T1255" s="167"/>
      <c r="AT1255" s="168" t="s">
        <v>156</v>
      </c>
      <c r="AU1255" s="168" t="s">
        <v>86</v>
      </c>
      <c r="AV1255" s="168" t="s">
        <v>86</v>
      </c>
      <c r="AW1255" s="168" t="s">
        <v>100</v>
      </c>
      <c r="AX1255" s="168" t="s">
        <v>78</v>
      </c>
      <c r="AY1255" s="168" t="s">
        <v>144</v>
      </c>
    </row>
    <row r="1256" spans="2:51" s="6" customFormat="1" ht="15.75" customHeight="1">
      <c r="B1256" s="169"/>
      <c r="C1256" s="170"/>
      <c r="D1256" s="162" t="s">
        <v>156</v>
      </c>
      <c r="E1256" s="170"/>
      <c r="F1256" s="171" t="s">
        <v>1500</v>
      </c>
      <c r="G1256" s="170"/>
      <c r="H1256" s="170"/>
      <c r="J1256" s="170"/>
      <c r="K1256" s="170"/>
      <c r="L1256" s="172"/>
      <c r="M1256" s="173"/>
      <c r="N1256" s="170"/>
      <c r="O1256" s="170"/>
      <c r="P1256" s="170"/>
      <c r="Q1256" s="170"/>
      <c r="R1256" s="170"/>
      <c r="S1256" s="170"/>
      <c r="T1256" s="174"/>
      <c r="AT1256" s="175" t="s">
        <v>156</v>
      </c>
      <c r="AU1256" s="175" t="s">
        <v>86</v>
      </c>
      <c r="AV1256" s="175" t="s">
        <v>22</v>
      </c>
      <c r="AW1256" s="175" t="s">
        <v>100</v>
      </c>
      <c r="AX1256" s="175" t="s">
        <v>78</v>
      </c>
      <c r="AY1256" s="175" t="s">
        <v>144</v>
      </c>
    </row>
    <row r="1257" spans="2:51" s="6" customFormat="1" ht="15.75" customHeight="1">
      <c r="B1257" s="160"/>
      <c r="C1257" s="161"/>
      <c r="D1257" s="162" t="s">
        <v>156</v>
      </c>
      <c r="E1257" s="161"/>
      <c r="F1257" s="163" t="s">
        <v>1501</v>
      </c>
      <c r="G1257" s="161"/>
      <c r="H1257" s="164">
        <v>11.72</v>
      </c>
      <c r="J1257" s="161"/>
      <c r="K1257" s="161"/>
      <c r="L1257" s="165"/>
      <c r="M1257" s="166"/>
      <c r="N1257" s="161"/>
      <c r="O1257" s="161"/>
      <c r="P1257" s="161"/>
      <c r="Q1257" s="161"/>
      <c r="R1257" s="161"/>
      <c r="S1257" s="161"/>
      <c r="T1257" s="167"/>
      <c r="AT1257" s="168" t="s">
        <v>156</v>
      </c>
      <c r="AU1257" s="168" t="s">
        <v>86</v>
      </c>
      <c r="AV1257" s="168" t="s">
        <v>86</v>
      </c>
      <c r="AW1257" s="168" t="s">
        <v>100</v>
      </c>
      <c r="AX1257" s="168" t="s">
        <v>78</v>
      </c>
      <c r="AY1257" s="168" t="s">
        <v>144</v>
      </c>
    </row>
    <row r="1258" spans="2:51" s="6" customFormat="1" ht="15.75" customHeight="1">
      <c r="B1258" s="169"/>
      <c r="C1258" s="170"/>
      <c r="D1258" s="162" t="s">
        <v>156</v>
      </c>
      <c r="E1258" s="170"/>
      <c r="F1258" s="171" t="s">
        <v>1502</v>
      </c>
      <c r="G1258" s="170"/>
      <c r="H1258" s="170"/>
      <c r="J1258" s="170"/>
      <c r="K1258" s="170"/>
      <c r="L1258" s="172"/>
      <c r="M1258" s="173"/>
      <c r="N1258" s="170"/>
      <c r="O1258" s="170"/>
      <c r="P1258" s="170"/>
      <c r="Q1258" s="170"/>
      <c r="R1258" s="170"/>
      <c r="S1258" s="170"/>
      <c r="T1258" s="174"/>
      <c r="AT1258" s="175" t="s">
        <v>156</v>
      </c>
      <c r="AU1258" s="175" t="s">
        <v>86</v>
      </c>
      <c r="AV1258" s="175" t="s">
        <v>22</v>
      </c>
      <c r="AW1258" s="175" t="s">
        <v>100</v>
      </c>
      <c r="AX1258" s="175" t="s">
        <v>78</v>
      </c>
      <c r="AY1258" s="175" t="s">
        <v>144</v>
      </c>
    </row>
    <row r="1259" spans="2:51" s="6" customFormat="1" ht="15.75" customHeight="1">
      <c r="B1259" s="160"/>
      <c r="C1259" s="161"/>
      <c r="D1259" s="162" t="s">
        <v>156</v>
      </c>
      <c r="E1259" s="161"/>
      <c r="F1259" s="163" t="s">
        <v>1470</v>
      </c>
      <c r="G1259" s="161"/>
      <c r="H1259" s="164">
        <v>21.708</v>
      </c>
      <c r="J1259" s="161"/>
      <c r="K1259" s="161"/>
      <c r="L1259" s="165"/>
      <c r="M1259" s="166"/>
      <c r="N1259" s="161"/>
      <c r="O1259" s="161"/>
      <c r="P1259" s="161"/>
      <c r="Q1259" s="161"/>
      <c r="R1259" s="161"/>
      <c r="S1259" s="161"/>
      <c r="T1259" s="167"/>
      <c r="AT1259" s="168" t="s">
        <v>156</v>
      </c>
      <c r="AU1259" s="168" t="s">
        <v>86</v>
      </c>
      <c r="AV1259" s="168" t="s">
        <v>86</v>
      </c>
      <c r="AW1259" s="168" t="s">
        <v>100</v>
      </c>
      <c r="AX1259" s="168" t="s">
        <v>78</v>
      </c>
      <c r="AY1259" s="168" t="s">
        <v>144</v>
      </c>
    </row>
    <row r="1260" spans="2:51" s="6" customFormat="1" ht="15.75" customHeight="1">
      <c r="B1260" s="169"/>
      <c r="C1260" s="170"/>
      <c r="D1260" s="162" t="s">
        <v>156</v>
      </c>
      <c r="E1260" s="170"/>
      <c r="F1260" s="171" t="s">
        <v>1503</v>
      </c>
      <c r="G1260" s="170"/>
      <c r="H1260" s="170"/>
      <c r="J1260" s="170"/>
      <c r="K1260" s="170"/>
      <c r="L1260" s="172"/>
      <c r="M1260" s="173"/>
      <c r="N1260" s="170"/>
      <c r="O1260" s="170"/>
      <c r="P1260" s="170"/>
      <c r="Q1260" s="170"/>
      <c r="R1260" s="170"/>
      <c r="S1260" s="170"/>
      <c r="T1260" s="174"/>
      <c r="AT1260" s="175" t="s">
        <v>156</v>
      </c>
      <c r="AU1260" s="175" t="s">
        <v>86</v>
      </c>
      <c r="AV1260" s="175" t="s">
        <v>22</v>
      </c>
      <c r="AW1260" s="175" t="s">
        <v>100</v>
      </c>
      <c r="AX1260" s="175" t="s">
        <v>78</v>
      </c>
      <c r="AY1260" s="175" t="s">
        <v>144</v>
      </c>
    </row>
    <row r="1261" spans="2:51" s="6" customFormat="1" ht="15.75" customHeight="1">
      <c r="B1261" s="160"/>
      <c r="C1261" s="161"/>
      <c r="D1261" s="162" t="s">
        <v>156</v>
      </c>
      <c r="E1261" s="161"/>
      <c r="F1261" s="163" t="s">
        <v>1504</v>
      </c>
      <c r="G1261" s="161"/>
      <c r="H1261" s="164">
        <v>19.688</v>
      </c>
      <c r="J1261" s="161"/>
      <c r="K1261" s="161"/>
      <c r="L1261" s="165"/>
      <c r="M1261" s="166"/>
      <c r="N1261" s="161"/>
      <c r="O1261" s="161"/>
      <c r="P1261" s="161"/>
      <c r="Q1261" s="161"/>
      <c r="R1261" s="161"/>
      <c r="S1261" s="161"/>
      <c r="T1261" s="167"/>
      <c r="AT1261" s="168" t="s">
        <v>156</v>
      </c>
      <c r="AU1261" s="168" t="s">
        <v>86</v>
      </c>
      <c r="AV1261" s="168" t="s">
        <v>86</v>
      </c>
      <c r="AW1261" s="168" t="s">
        <v>100</v>
      </c>
      <c r="AX1261" s="168" t="s">
        <v>78</v>
      </c>
      <c r="AY1261" s="168" t="s">
        <v>144</v>
      </c>
    </row>
    <row r="1262" spans="2:51" s="6" customFormat="1" ht="15.75" customHeight="1">
      <c r="B1262" s="169"/>
      <c r="C1262" s="170"/>
      <c r="D1262" s="162" t="s">
        <v>156</v>
      </c>
      <c r="E1262" s="170"/>
      <c r="F1262" s="171" t="s">
        <v>1505</v>
      </c>
      <c r="G1262" s="170"/>
      <c r="H1262" s="170"/>
      <c r="J1262" s="170"/>
      <c r="K1262" s="170"/>
      <c r="L1262" s="172"/>
      <c r="M1262" s="173"/>
      <c r="N1262" s="170"/>
      <c r="O1262" s="170"/>
      <c r="P1262" s="170"/>
      <c r="Q1262" s="170"/>
      <c r="R1262" s="170"/>
      <c r="S1262" s="170"/>
      <c r="T1262" s="174"/>
      <c r="AT1262" s="175" t="s">
        <v>156</v>
      </c>
      <c r="AU1262" s="175" t="s">
        <v>86</v>
      </c>
      <c r="AV1262" s="175" t="s">
        <v>22</v>
      </c>
      <c r="AW1262" s="175" t="s">
        <v>100</v>
      </c>
      <c r="AX1262" s="175" t="s">
        <v>78</v>
      </c>
      <c r="AY1262" s="175" t="s">
        <v>144</v>
      </c>
    </row>
    <row r="1263" spans="2:51" s="6" customFormat="1" ht="15.75" customHeight="1">
      <c r="B1263" s="160"/>
      <c r="C1263" s="161"/>
      <c r="D1263" s="162" t="s">
        <v>156</v>
      </c>
      <c r="E1263" s="161"/>
      <c r="F1263" s="163" t="s">
        <v>1472</v>
      </c>
      <c r="G1263" s="161"/>
      <c r="H1263" s="164">
        <v>9.568</v>
      </c>
      <c r="J1263" s="161"/>
      <c r="K1263" s="161"/>
      <c r="L1263" s="165"/>
      <c r="M1263" s="166"/>
      <c r="N1263" s="161"/>
      <c r="O1263" s="161"/>
      <c r="P1263" s="161"/>
      <c r="Q1263" s="161"/>
      <c r="R1263" s="161"/>
      <c r="S1263" s="161"/>
      <c r="T1263" s="167"/>
      <c r="AT1263" s="168" t="s">
        <v>156</v>
      </c>
      <c r="AU1263" s="168" t="s">
        <v>86</v>
      </c>
      <c r="AV1263" s="168" t="s">
        <v>86</v>
      </c>
      <c r="AW1263" s="168" t="s">
        <v>100</v>
      </c>
      <c r="AX1263" s="168" t="s">
        <v>78</v>
      </c>
      <c r="AY1263" s="168" t="s">
        <v>144</v>
      </c>
    </row>
    <row r="1264" spans="2:51" s="6" customFormat="1" ht="15.75" customHeight="1">
      <c r="B1264" s="169"/>
      <c r="C1264" s="170"/>
      <c r="D1264" s="162" t="s">
        <v>156</v>
      </c>
      <c r="E1264" s="170"/>
      <c r="F1264" s="171" t="s">
        <v>1506</v>
      </c>
      <c r="G1264" s="170"/>
      <c r="H1264" s="170"/>
      <c r="J1264" s="170"/>
      <c r="K1264" s="170"/>
      <c r="L1264" s="172"/>
      <c r="M1264" s="173"/>
      <c r="N1264" s="170"/>
      <c r="O1264" s="170"/>
      <c r="P1264" s="170"/>
      <c r="Q1264" s="170"/>
      <c r="R1264" s="170"/>
      <c r="S1264" s="170"/>
      <c r="T1264" s="174"/>
      <c r="AT1264" s="175" t="s">
        <v>156</v>
      </c>
      <c r="AU1264" s="175" t="s">
        <v>86</v>
      </c>
      <c r="AV1264" s="175" t="s">
        <v>22</v>
      </c>
      <c r="AW1264" s="175" t="s">
        <v>100</v>
      </c>
      <c r="AX1264" s="175" t="s">
        <v>78</v>
      </c>
      <c r="AY1264" s="175" t="s">
        <v>144</v>
      </c>
    </row>
    <row r="1265" spans="2:51" s="6" customFormat="1" ht="15.75" customHeight="1">
      <c r="B1265" s="160"/>
      <c r="C1265" s="161"/>
      <c r="D1265" s="162" t="s">
        <v>156</v>
      </c>
      <c r="E1265" s="161"/>
      <c r="F1265" s="163" t="s">
        <v>1488</v>
      </c>
      <c r="G1265" s="161"/>
      <c r="H1265" s="164">
        <v>9.67</v>
      </c>
      <c r="J1265" s="161"/>
      <c r="K1265" s="161"/>
      <c r="L1265" s="165"/>
      <c r="M1265" s="166"/>
      <c r="N1265" s="161"/>
      <c r="O1265" s="161"/>
      <c r="P1265" s="161"/>
      <c r="Q1265" s="161"/>
      <c r="R1265" s="161"/>
      <c r="S1265" s="161"/>
      <c r="T1265" s="167"/>
      <c r="AT1265" s="168" t="s">
        <v>156</v>
      </c>
      <c r="AU1265" s="168" t="s">
        <v>86</v>
      </c>
      <c r="AV1265" s="168" t="s">
        <v>86</v>
      </c>
      <c r="AW1265" s="168" t="s">
        <v>100</v>
      </c>
      <c r="AX1265" s="168" t="s">
        <v>78</v>
      </c>
      <c r="AY1265" s="168" t="s">
        <v>144</v>
      </c>
    </row>
    <row r="1266" spans="2:65" s="6" customFormat="1" ht="15.75" customHeight="1">
      <c r="B1266" s="24"/>
      <c r="C1266" s="176" t="s">
        <v>1507</v>
      </c>
      <c r="D1266" s="176" t="s">
        <v>326</v>
      </c>
      <c r="E1266" s="177" t="s">
        <v>1324</v>
      </c>
      <c r="F1266" s="178" t="s">
        <v>1325</v>
      </c>
      <c r="G1266" s="179" t="s">
        <v>185</v>
      </c>
      <c r="H1266" s="180">
        <v>652.955</v>
      </c>
      <c r="I1266" s="181"/>
      <c r="J1266" s="182">
        <f>ROUND($I$1266*$H$1266,2)</f>
        <v>0</v>
      </c>
      <c r="K1266" s="178" t="s">
        <v>151</v>
      </c>
      <c r="L1266" s="183"/>
      <c r="M1266" s="184"/>
      <c r="N1266" s="185" t="s">
        <v>49</v>
      </c>
      <c r="O1266" s="25"/>
      <c r="P1266" s="155">
        <f>$O$1266*$H$1266</f>
        <v>0</v>
      </c>
      <c r="Q1266" s="155">
        <v>0.0118</v>
      </c>
      <c r="R1266" s="155">
        <f>$Q$1266*$H$1266</f>
        <v>7.704869</v>
      </c>
      <c r="S1266" s="155">
        <v>0</v>
      </c>
      <c r="T1266" s="156">
        <f>$S$1266*$H$1266</f>
        <v>0</v>
      </c>
      <c r="AR1266" s="90" t="s">
        <v>559</v>
      </c>
      <c r="AT1266" s="90" t="s">
        <v>326</v>
      </c>
      <c r="AU1266" s="90" t="s">
        <v>86</v>
      </c>
      <c r="AY1266" s="6" t="s">
        <v>144</v>
      </c>
      <c r="BE1266" s="157">
        <f>IF($N$1266="základní",$J$1266,0)</f>
        <v>0</v>
      </c>
      <c r="BF1266" s="157">
        <f>IF($N$1266="snížená",$J$1266,0)</f>
        <v>0</v>
      </c>
      <c r="BG1266" s="157">
        <f>IF($N$1266="zákl. přenesená",$J$1266,0)</f>
        <v>0</v>
      </c>
      <c r="BH1266" s="157">
        <f>IF($N$1266="sníž. přenesená",$J$1266,0)</f>
        <v>0</v>
      </c>
      <c r="BI1266" s="157">
        <f>IF($N$1266="nulová",$J$1266,0)</f>
        <v>0</v>
      </c>
      <c r="BJ1266" s="90" t="s">
        <v>22</v>
      </c>
      <c r="BK1266" s="157">
        <f>ROUND($I$1266*$H$1266,2)</f>
        <v>0</v>
      </c>
      <c r="BL1266" s="90" t="s">
        <v>295</v>
      </c>
      <c r="BM1266" s="90" t="s">
        <v>1508</v>
      </c>
    </row>
    <row r="1267" spans="2:47" s="6" customFormat="1" ht="16.5" customHeight="1">
      <c r="B1267" s="24"/>
      <c r="C1267" s="25"/>
      <c r="D1267" s="158" t="s">
        <v>154</v>
      </c>
      <c r="E1267" s="25"/>
      <c r="F1267" s="159" t="s">
        <v>1327</v>
      </c>
      <c r="G1267" s="25"/>
      <c r="H1267" s="25"/>
      <c r="J1267" s="25"/>
      <c r="K1267" s="25"/>
      <c r="L1267" s="44"/>
      <c r="M1267" s="57"/>
      <c r="N1267" s="25"/>
      <c r="O1267" s="25"/>
      <c r="P1267" s="25"/>
      <c r="Q1267" s="25"/>
      <c r="R1267" s="25"/>
      <c r="S1267" s="25"/>
      <c r="T1267" s="58"/>
      <c r="AT1267" s="6" t="s">
        <v>154</v>
      </c>
      <c r="AU1267" s="6" t="s">
        <v>86</v>
      </c>
    </row>
    <row r="1268" spans="2:51" s="6" customFormat="1" ht="15.75" customHeight="1">
      <c r="B1268" s="160"/>
      <c r="C1268" s="161"/>
      <c r="D1268" s="162" t="s">
        <v>156</v>
      </c>
      <c r="E1268" s="161"/>
      <c r="F1268" s="163" t="s">
        <v>1509</v>
      </c>
      <c r="G1268" s="161"/>
      <c r="H1268" s="164">
        <v>652.955</v>
      </c>
      <c r="J1268" s="161"/>
      <c r="K1268" s="161"/>
      <c r="L1268" s="165"/>
      <c r="M1268" s="166"/>
      <c r="N1268" s="161"/>
      <c r="O1268" s="161"/>
      <c r="P1268" s="161"/>
      <c r="Q1268" s="161"/>
      <c r="R1268" s="161"/>
      <c r="S1268" s="161"/>
      <c r="T1268" s="167"/>
      <c r="AT1268" s="168" t="s">
        <v>156</v>
      </c>
      <c r="AU1268" s="168" t="s">
        <v>86</v>
      </c>
      <c r="AV1268" s="168" t="s">
        <v>86</v>
      </c>
      <c r="AW1268" s="168" t="s">
        <v>78</v>
      </c>
      <c r="AX1268" s="168" t="s">
        <v>22</v>
      </c>
      <c r="AY1268" s="168" t="s">
        <v>144</v>
      </c>
    </row>
    <row r="1269" spans="2:65" s="6" customFormat="1" ht="15.75" customHeight="1">
      <c r="B1269" s="24"/>
      <c r="C1269" s="146" t="s">
        <v>1510</v>
      </c>
      <c r="D1269" s="146" t="s">
        <v>147</v>
      </c>
      <c r="E1269" s="147" t="s">
        <v>1511</v>
      </c>
      <c r="F1269" s="148" t="s">
        <v>1512</v>
      </c>
      <c r="G1269" s="149" t="s">
        <v>185</v>
      </c>
      <c r="H1269" s="150">
        <v>621.862</v>
      </c>
      <c r="I1269" s="151"/>
      <c r="J1269" s="152">
        <f>ROUND($I$1269*$H$1269,2)</f>
        <v>0</v>
      </c>
      <c r="K1269" s="148" t="s">
        <v>329</v>
      </c>
      <c r="L1269" s="44"/>
      <c r="M1269" s="153"/>
      <c r="N1269" s="154" t="s">
        <v>49</v>
      </c>
      <c r="O1269" s="25"/>
      <c r="P1269" s="155">
        <f>$O$1269*$H$1269</f>
        <v>0</v>
      </c>
      <c r="Q1269" s="155">
        <v>0.00027</v>
      </c>
      <c r="R1269" s="155">
        <f>$Q$1269*$H$1269</f>
        <v>0.16790274</v>
      </c>
      <c r="S1269" s="155">
        <v>0</v>
      </c>
      <c r="T1269" s="156">
        <f>$S$1269*$H$1269</f>
        <v>0</v>
      </c>
      <c r="AR1269" s="90" t="s">
        <v>295</v>
      </c>
      <c r="AT1269" s="90" t="s">
        <v>147</v>
      </c>
      <c r="AU1269" s="90" t="s">
        <v>86</v>
      </c>
      <c r="AY1269" s="6" t="s">
        <v>144</v>
      </c>
      <c r="BE1269" s="157">
        <f>IF($N$1269="základní",$J$1269,0)</f>
        <v>0</v>
      </c>
      <c r="BF1269" s="157">
        <f>IF($N$1269="snížená",$J$1269,0)</f>
        <v>0</v>
      </c>
      <c r="BG1269" s="157">
        <f>IF($N$1269="zákl. přenesená",$J$1269,0)</f>
        <v>0</v>
      </c>
      <c r="BH1269" s="157">
        <f>IF($N$1269="sníž. přenesená",$J$1269,0)</f>
        <v>0</v>
      </c>
      <c r="BI1269" s="157">
        <f>IF($N$1269="nulová",$J$1269,0)</f>
        <v>0</v>
      </c>
      <c r="BJ1269" s="90" t="s">
        <v>22</v>
      </c>
      <c r="BK1269" s="157">
        <f>ROUND($I$1269*$H$1269,2)</f>
        <v>0</v>
      </c>
      <c r="BL1269" s="90" t="s">
        <v>295</v>
      </c>
      <c r="BM1269" s="90" t="s">
        <v>1513</v>
      </c>
    </row>
    <row r="1270" spans="2:47" s="6" customFormat="1" ht="16.5" customHeight="1">
      <c r="B1270" s="24"/>
      <c r="C1270" s="25"/>
      <c r="D1270" s="158" t="s">
        <v>154</v>
      </c>
      <c r="E1270" s="25"/>
      <c r="F1270" s="159" t="s">
        <v>1512</v>
      </c>
      <c r="G1270" s="25"/>
      <c r="H1270" s="25"/>
      <c r="J1270" s="25"/>
      <c r="K1270" s="25"/>
      <c r="L1270" s="44"/>
      <c r="M1270" s="57"/>
      <c r="N1270" s="25"/>
      <c r="O1270" s="25"/>
      <c r="P1270" s="25"/>
      <c r="Q1270" s="25"/>
      <c r="R1270" s="25"/>
      <c r="S1270" s="25"/>
      <c r="T1270" s="58"/>
      <c r="AT1270" s="6" t="s">
        <v>154</v>
      </c>
      <c r="AU1270" s="6" t="s">
        <v>86</v>
      </c>
    </row>
    <row r="1271" spans="2:65" s="6" customFormat="1" ht="15.75" customHeight="1">
      <c r="B1271" s="24"/>
      <c r="C1271" s="146" t="s">
        <v>1514</v>
      </c>
      <c r="D1271" s="146" t="s">
        <v>147</v>
      </c>
      <c r="E1271" s="147" t="s">
        <v>1515</v>
      </c>
      <c r="F1271" s="148" t="s">
        <v>1516</v>
      </c>
      <c r="G1271" s="149" t="s">
        <v>228</v>
      </c>
      <c r="H1271" s="150">
        <v>441.87</v>
      </c>
      <c r="I1271" s="151"/>
      <c r="J1271" s="152">
        <f>ROUND($I$1271*$H$1271,2)</f>
        <v>0</v>
      </c>
      <c r="K1271" s="148" t="s">
        <v>329</v>
      </c>
      <c r="L1271" s="44"/>
      <c r="M1271" s="153"/>
      <c r="N1271" s="154" t="s">
        <v>49</v>
      </c>
      <c r="O1271" s="25"/>
      <c r="P1271" s="155">
        <f>$O$1271*$H$1271</f>
        <v>0</v>
      </c>
      <c r="Q1271" s="155">
        <v>0.00026</v>
      </c>
      <c r="R1271" s="155">
        <f>$Q$1271*$H$1271</f>
        <v>0.1148862</v>
      </c>
      <c r="S1271" s="155">
        <v>0</v>
      </c>
      <c r="T1271" s="156">
        <f>$S$1271*$H$1271</f>
        <v>0</v>
      </c>
      <c r="AR1271" s="90" t="s">
        <v>295</v>
      </c>
      <c r="AT1271" s="90" t="s">
        <v>147</v>
      </c>
      <c r="AU1271" s="90" t="s">
        <v>86</v>
      </c>
      <c r="AY1271" s="6" t="s">
        <v>144</v>
      </c>
      <c r="BE1271" s="157">
        <f>IF($N$1271="základní",$J$1271,0)</f>
        <v>0</v>
      </c>
      <c r="BF1271" s="157">
        <f>IF($N$1271="snížená",$J$1271,0)</f>
        <v>0</v>
      </c>
      <c r="BG1271" s="157">
        <f>IF($N$1271="zákl. přenesená",$J$1271,0)</f>
        <v>0</v>
      </c>
      <c r="BH1271" s="157">
        <f>IF($N$1271="sníž. přenesená",$J$1271,0)</f>
        <v>0</v>
      </c>
      <c r="BI1271" s="157">
        <f>IF($N$1271="nulová",$J$1271,0)</f>
        <v>0</v>
      </c>
      <c r="BJ1271" s="90" t="s">
        <v>22</v>
      </c>
      <c r="BK1271" s="157">
        <f>ROUND($I$1271*$H$1271,2)</f>
        <v>0</v>
      </c>
      <c r="BL1271" s="90" t="s">
        <v>295</v>
      </c>
      <c r="BM1271" s="90" t="s">
        <v>1517</v>
      </c>
    </row>
    <row r="1272" spans="2:47" s="6" customFormat="1" ht="16.5" customHeight="1">
      <c r="B1272" s="24"/>
      <c r="C1272" s="25"/>
      <c r="D1272" s="158" t="s">
        <v>154</v>
      </c>
      <c r="E1272" s="25"/>
      <c r="F1272" s="159" t="s">
        <v>1518</v>
      </c>
      <c r="G1272" s="25"/>
      <c r="H1272" s="25"/>
      <c r="J1272" s="25"/>
      <c r="K1272" s="25"/>
      <c r="L1272" s="44"/>
      <c r="M1272" s="57"/>
      <c r="N1272" s="25"/>
      <c r="O1272" s="25"/>
      <c r="P1272" s="25"/>
      <c r="Q1272" s="25"/>
      <c r="R1272" s="25"/>
      <c r="S1272" s="25"/>
      <c r="T1272" s="58"/>
      <c r="AT1272" s="6" t="s">
        <v>154</v>
      </c>
      <c r="AU1272" s="6" t="s">
        <v>86</v>
      </c>
    </row>
    <row r="1273" spans="2:51" s="6" customFormat="1" ht="15.75" customHeight="1">
      <c r="B1273" s="169"/>
      <c r="C1273" s="170"/>
      <c r="D1273" s="162" t="s">
        <v>156</v>
      </c>
      <c r="E1273" s="170"/>
      <c r="F1273" s="171" t="s">
        <v>174</v>
      </c>
      <c r="G1273" s="170"/>
      <c r="H1273" s="170"/>
      <c r="J1273" s="170"/>
      <c r="K1273" s="170"/>
      <c r="L1273" s="172"/>
      <c r="M1273" s="173"/>
      <c r="N1273" s="170"/>
      <c r="O1273" s="170"/>
      <c r="P1273" s="170"/>
      <c r="Q1273" s="170"/>
      <c r="R1273" s="170"/>
      <c r="S1273" s="170"/>
      <c r="T1273" s="174"/>
      <c r="AT1273" s="175" t="s">
        <v>156</v>
      </c>
      <c r="AU1273" s="175" t="s">
        <v>86</v>
      </c>
      <c r="AV1273" s="175" t="s">
        <v>22</v>
      </c>
      <c r="AW1273" s="175" t="s">
        <v>100</v>
      </c>
      <c r="AX1273" s="175" t="s">
        <v>78</v>
      </c>
      <c r="AY1273" s="175" t="s">
        <v>144</v>
      </c>
    </row>
    <row r="1274" spans="2:51" s="6" customFormat="1" ht="15.75" customHeight="1">
      <c r="B1274" s="169"/>
      <c r="C1274" s="170"/>
      <c r="D1274" s="162" t="s">
        <v>156</v>
      </c>
      <c r="E1274" s="170"/>
      <c r="F1274" s="171" t="s">
        <v>395</v>
      </c>
      <c r="G1274" s="170"/>
      <c r="H1274" s="170"/>
      <c r="J1274" s="170"/>
      <c r="K1274" s="170"/>
      <c r="L1274" s="172"/>
      <c r="M1274" s="173"/>
      <c r="N1274" s="170"/>
      <c r="O1274" s="170"/>
      <c r="P1274" s="170"/>
      <c r="Q1274" s="170"/>
      <c r="R1274" s="170"/>
      <c r="S1274" s="170"/>
      <c r="T1274" s="174"/>
      <c r="AT1274" s="175" t="s">
        <v>156</v>
      </c>
      <c r="AU1274" s="175" t="s">
        <v>86</v>
      </c>
      <c r="AV1274" s="175" t="s">
        <v>22</v>
      </c>
      <c r="AW1274" s="175" t="s">
        <v>100</v>
      </c>
      <c r="AX1274" s="175" t="s">
        <v>78</v>
      </c>
      <c r="AY1274" s="175" t="s">
        <v>144</v>
      </c>
    </row>
    <row r="1275" spans="2:51" s="6" customFormat="1" ht="15.75" customHeight="1">
      <c r="B1275" s="160"/>
      <c r="C1275" s="161"/>
      <c r="D1275" s="162" t="s">
        <v>156</v>
      </c>
      <c r="E1275" s="161"/>
      <c r="F1275" s="163" t="s">
        <v>1519</v>
      </c>
      <c r="G1275" s="161"/>
      <c r="H1275" s="164">
        <v>4.6</v>
      </c>
      <c r="J1275" s="161"/>
      <c r="K1275" s="161"/>
      <c r="L1275" s="165"/>
      <c r="M1275" s="166"/>
      <c r="N1275" s="161"/>
      <c r="O1275" s="161"/>
      <c r="P1275" s="161"/>
      <c r="Q1275" s="161"/>
      <c r="R1275" s="161"/>
      <c r="S1275" s="161"/>
      <c r="T1275" s="167"/>
      <c r="AT1275" s="168" t="s">
        <v>156</v>
      </c>
      <c r="AU1275" s="168" t="s">
        <v>86</v>
      </c>
      <c r="AV1275" s="168" t="s">
        <v>86</v>
      </c>
      <c r="AW1275" s="168" t="s">
        <v>100</v>
      </c>
      <c r="AX1275" s="168" t="s">
        <v>78</v>
      </c>
      <c r="AY1275" s="168" t="s">
        <v>144</v>
      </c>
    </row>
    <row r="1276" spans="2:51" s="6" customFormat="1" ht="15.75" customHeight="1">
      <c r="B1276" s="169"/>
      <c r="C1276" s="170"/>
      <c r="D1276" s="162" t="s">
        <v>156</v>
      </c>
      <c r="E1276" s="170"/>
      <c r="F1276" s="171" t="s">
        <v>397</v>
      </c>
      <c r="G1276" s="170"/>
      <c r="H1276" s="170"/>
      <c r="J1276" s="170"/>
      <c r="K1276" s="170"/>
      <c r="L1276" s="172"/>
      <c r="M1276" s="173"/>
      <c r="N1276" s="170"/>
      <c r="O1276" s="170"/>
      <c r="P1276" s="170"/>
      <c r="Q1276" s="170"/>
      <c r="R1276" s="170"/>
      <c r="S1276" s="170"/>
      <c r="T1276" s="174"/>
      <c r="AT1276" s="175" t="s">
        <v>156</v>
      </c>
      <c r="AU1276" s="175" t="s">
        <v>86</v>
      </c>
      <c r="AV1276" s="175" t="s">
        <v>22</v>
      </c>
      <c r="AW1276" s="175" t="s">
        <v>100</v>
      </c>
      <c r="AX1276" s="175" t="s">
        <v>78</v>
      </c>
      <c r="AY1276" s="175" t="s">
        <v>144</v>
      </c>
    </row>
    <row r="1277" spans="2:51" s="6" customFormat="1" ht="15.75" customHeight="1">
      <c r="B1277" s="160"/>
      <c r="C1277" s="161"/>
      <c r="D1277" s="162" t="s">
        <v>156</v>
      </c>
      <c r="E1277" s="161"/>
      <c r="F1277" s="163" t="s">
        <v>1520</v>
      </c>
      <c r="G1277" s="161"/>
      <c r="H1277" s="164">
        <v>5.1</v>
      </c>
      <c r="J1277" s="161"/>
      <c r="K1277" s="161"/>
      <c r="L1277" s="165"/>
      <c r="M1277" s="166"/>
      <c r="N1277" s="161"/>
      <c r="O1277" s="161"/>
      <c r="P1277" s="161"/>
      <c r="Q1277" s="161"/>
      <c r="R1277" s="161"/>
      <c r="S1277" s="161"/>
      <c r="T1277" s="167"/>
      <c r="AT1277" s="168" t="s">
        <v>156</v>
      </c>
      <c r="AU1277" s="168" t="s">
        <v>86</v>
      </c>
      <c r="AV1277" s="168" t="s">
        <v>86</v>
      </c>
      <c r="AW1277" s="168" t="s">
        <v>100</v>
      </c>
      <c r="AX1277" s="168" t="s">
        <v>78</v>
      </c>
      <c r="AY1277" s="168" t="s">
        <v>144</v>
      </c>
    </row>
    <row r="1278" spans="2:51" s="6" customFormat="1" ht="15.75" customHeight="1">
      <c r="B1278" s="169"/>
      <c r="C1278" s="170"/>
      <c r="D1278" s="162" t="s">
        <v>156</v>
      </c>
      <c r="E1278" s="170"/>
      <c r="F1278" s="171" t="s">
        <v>399</v>
      </c>
      <c r="G1278" s="170"/>
      <c r="H1278" s="170"/>
      <c r="J1278" s="170"/>
      <c r="K1278" s="170"/>
      <c r="L1278" s="172"/>
      <c r="M1278" s="173"/>
      <c r="N1278" s="170"/>
      <c r="O1278" s="170"/>
      <c r="P1278" s="170"/>
      <c r="Q1278" s="170"/>
      <c r="R1278" s="170"/>
      <c r="S1278" s="170"/>
      <c r="T1278" s="174"/>
      <c r="AT1278" s="175" t="s">
        <v>156</v>
      </c>
      <c r="AU1278" s="175" t="s">
        <v>86</v>
      </c>
      <c r="AV1278" s="175" t="s">
        <v>22</v>
      </c>
      <c r="AW1278" s="175" t="s">
        <v>100</v>
      </c>
      <c r="AX1278" s="175" t="s">
        <v>78</v>
      </c>
      <c r="AY1278" s="175" t="s">
        <v>144</v>
      </c>
    </row>
    <row r="1279" spans="2:51" s="6" customFormat="1" ht="15.75" customHeight="1">
      <c r="B1279" s="160"/>
      <c r="C1279" s="161"/>
      <c r="D1279" s="162" t="s">
        <v>156</v>
      </c>
      <c r="E1279" s="161"/>
      <c r="F1279" s="163" t="s">
        <v>1521</v>
      </c>
      <c r="G1279" s="161"/>
      <c r="H1279" s="164">
        <v>4.9</v>
      </c>
      <c r="J1279" s="161"/>
      <c r="K1279" s="161"/>
      <c r="L1279" s="165"/>
      <c r="M1279" s="166"/>
      <c r="N1279" s="161"/>
      <c r="O1279" s="161"/>
      <c r="P1279" s="161"/>
      <c r="Q1279" s="161"/>
      <c r="R1279" s="161"/>
      <c r="S1279" s="161"/>
      <c r="T1279" s="167"/>
      <c r="AT1279" s="168" t="s">
        <v>156</v>
      </c>
      <c r="AU1279" s="168" t="s">
        <v>86</v>
      </c>
      <c r="AV1279" s="168" t="s">
        <v>86</v>
      </c>
      <c r="AW1279" s="168" t="s">
        <v>100</v>
      </c>
      <c r="AX1279" s="168" t="s">
        <v>78</v>
      </c>
      <c r="AY1279" s="168" t="s">
        <v>144</v>
      </c>
    </row>
    <row r="1280" spans="2:51" s="6" customFormat="1" ht="15.75" customHeight="1">
      <c r="B1280" s="169"/>
      <c r="C1280" s="170"/>
      <c r="D1280" s="162" t="s">
        <v>156</v>
      </c>
      <c r="E1280" s="170"/>
      <c r="F1280" s="171" t="s">
        <v>401</v>
      </c>
      <c r="G1280" s="170"/>
      <c r="H1280" s="170"/>
      <c r="J1280" s="170"/>
      <c r="K1280" s="170"/>
      <c r="L1280" s="172"/>
      <c r="M1280" s="173"/>
      <c r="N1280" s="170"/>
      <c r="O1280" s="170"/>
      <c r="P1280" s="170"/>
      <c r="Q1280" s="170"/>
      <c r="R1280" s="170"/>
      <c r="S1280" s="170"/>
      <c r="T1280" s="174"/>
      <c r="AT1280" s="175" t="s">
        <v>156</v>
      </c>
      <c r="AU1280" s="175" t="s">
        <v>86</v>
      </c>
      <c r="AV1280" s="175" t="s">
        <v>22</v>
      </c>
      <c r="AW1280" s="175" t="s">
        <v>100</v>
      </c>
      <c r="AX1280" s="175" t="s">
        <v>78</v>
      </c>
      <c r="AY1280" s="175" t="s">
        <v>144</v>
      </c>
    </row>
    <row r="1281" spans="2:51" s="6" customFormat="1" ht="15.75" customHeight="1">
      <c r="B1281" s="160"/>
      <c r="C1281" s="161"/>
      <c r="D1281" s="162" t="s">
        <v>156</v>
      </c>
      <c r="E1281" s="161"/>
      <c r="F1281" s="163" t="s">
        <v>1522</v>
      </c>
      <c r="G1281" s="161"/>
      <c r="H1281" s="164">
        <v>5.5</v>
      </c>
      <c r="J1281" s="161"/>
      <c r="K1281" s="161"/>
      <c r="L1281" s="165"/>
      <c r="M1281" s="166"/>
      <c r="N1281" s="161"/>
      <c r="O1281" s="161"/>
      <c r="P1281" s="161"/>
      <c r="Q1281" s="161"/>
      <c r="R1281" s="161"/>
      <c r="S1281" s="161"/>
      <c r="T1281" s="167"/>
      <c r="AT1281" s="168" t="s">
        <v>156</v>
      </c>
      <c r="AU1281" s="168" t="s">
        <v>86</v>
      </c>
      <c r="AV1281" s="168" t="s">
        <v>86</v>
      </c>
      <c r="AW1281" s="168" t="s">
        <v>100</v>
      </c>
      <c r="AX1281" s="168" t="s">
        <v>78</v>
      </c>
      <c r="AY1281" s="168" t="s">
        <v>144</v>
      </c>
    </row>
    <row r="1282" spans="2:51" s="6" customFormat="1" ht="15.75" customHeight="1">
      <c r="B1282" s="169"/>
      <c r="C1282" s="170"/>
      <c r="D1282" s="162" t="s">
        <v>156</v>
      </c>
      <c r="E1282" s="170"/>
      <c r="F1282" s="171" t="s">
        <v>403</v>
      </c>
      <c r="G1282" s="170"/>
      <c r="H1282" s="170"/>
      <c r="J1282" s="170"/>
      <c r="K1282" s="170"/>
      <c r="L1282" s="172"/>
      <c r="M1282" s="173"/>
      <c r="N1282" s="170"/>
      <c r="O1282" s="170"/>
      <c r="P1282" s="170"/>
      <c r="Q1282" s="170"/>
      <c r="R1282" s="170"/>
      <c r="S1282" s="170"/>
      <c r="T1282" s="174"/>
      <c r="AT1282" s="175" t="s">
        <v>156</v>
      </c>
      <c r="AU1282" s="175" t="s">
        <v>86</v>
      </c>
      <c r="AV1282" s="175" t="s">
        <v>22</v>
      </c>
      <c r="AW1282" s="175" t="s">
        <v>100</v>
      </c>
      <c r="AX1282" s="175" t="s">
        <v>78</v>
      </c>
      <c r="AY1282" s="175" t="s">
        <v>144</v>
      </c>
    </row>
    <row r="1283" spans="2:51" s="6" customFormat="1" ht="15.75" customHeight="1">
      <c r="B1283" s="160"/>
      <c r="C1283" s="161"/>
      <c r="D1283" s="162" t="s">
        <v>156</v>
      </c>
      <c r="E1283" s="161"/>
      <c r="F1283" s="163" t="s">
        <v>1523</v>
      </c>
      <c r="G1283" s="161"/>
      <c r="H1283" s="164">
        <v>9.1</v>
      </c>
      <c r="J1283" s="161"/>
      <c r="K1283" s="161"/>
      <c r="L1283" s="165"/>
      <c r="M1283" s="166"/>
      <c r="N1283" s="161"/>
      <c r="O1283" s="161"/>
      <c r="P1283" s="161"/>
      <c r="Q1283" s="161"/>
      <c r="R1283" s="161"/>
      <c r="S1283" s="161"/>
      <c r="T1283" s="167"/>
      <c r="AT1283" s="168" t="s">
        <v>156</v>
      </c>
      <c r="AU1283" s="168" t="s">
        <v>86</v>
      </c>
      <c r="AV1283" s="168" t="s">
        <v>86</v>
      </c>
      <c r="AW1283" s="168" t="s">
        <v>100</v>
      </c>
      <c r="AX1283" s="168" t="s">
        <v>78</v>
      </c>
      <c r="AY1283" s="168" t="s">
        <v>144</v>
      </c>
    </row>
    <row r="1284" spans="2:51" s="6" customFormat="1" ht="15.75" customHeight="1">
      <c r="B1284" s="169"/>
      <c r="C1284" s="170"/>
      <c r="D1284" s="162" t="s">
        <v>156</v>
      </c>
      <c r="E1284" s="170"/>
      <c r="F1284" s="171" t="s">
        <v>405</v>
      </c>
      <c r="G1284" s="170"/>
      <c r="H1284" s="170"/>
      <c r="J1284" s="170"/>
      <c r="K1284" s="170"/>
      <c r="L1284" s="172"/>
      <c r="M1284" s="173"/>
      <c r="N1284" s="170"/>
      <c r="O1284" s="170"/>
      <c r="P1284" s="170"/>
      <c r="Q1284" s="170"/>
      <c r="R1284" s="170"/>
      <c r="S1284" s="170"/>
      <c r="T1284" s="174"/>
      <c r="AT1284" s="175" t="s">
        <v>156</v>
      </c>
      <c r="AU1284" s="175" t="s">
        <v>86</v>
      </c>
      <c r="AV1284" s="175" t="s">
        <v>22</v>
      </c>
      <c r="AW1284" s="175" t="s">
        <v>100</v>
      </c>
      <c r="AX1284" s="175" t="s">
        <v>78</v>
      </c>
      <c r="AY1284" s="175" t="s">
        <v>144</v>
      </c>
    </row>
    <row r="1285" spans="2:51" s="6" customFormat="1" ht="15.75" customHeight="1">
      <c r="B1285" s="160"/>
      <c r="C1285" s="161"/>
      <c r="D1285" s="162" t="s">
        <v>156</v>
      </c>
      <c r="E1285" s="161"/>
      <c r="F1285" s="163" t="s">
        <v>1524</v>
      </c>
      <c r="G1285" s="161"/>
      <c r="H1285" s="164">
        <v>9.7</v>
      </c>
      <c r="J1285" s="161"/>
      <c r="K1285" s="161"/>
      <c r="L1285" s="165"/>
      <c r="M1285" s="166"/>
      <c r="N1285" s="161"/>
      <c r="O1285" s="161"/>
      <c r="P1285" s="161"/>
      <c r="Q1285" s="161"/>
      <c r="R1285" s="161"/>
      <c r="S1285" s="161"/>
      <c r="T1285" s="167"/>
      <c r="AT1285" s="168" t="s">
        <v>156</v>
      </c>
      <c r="AU1285" s="168" t="s">
        <v>86</v>
      </c>
      <c r="AV1285" s="168" t="s">
        <v>86</v>
      </c>
      <c r="AW1285" s="168" t="s">
        <v>100</v>
      </c>
      <c r="AX1285" s="168" t="s">
        <v>78</v>
      </c>
      <c r="AY1285" s="168" t="s">
        <v>144</v>
      </c>
    </row>
    <row r="1286" spans="2:51" s="6" customFormat="1" ht="15.75" customHeight="1">
      <c r="B1286" s="169"/>
      <c r="C1286" s="170"/>
      <c r="D1286" s="162" t="s">
        <v>156</v>
      </c>
      <c r="E1286" s="170"/>
      <c r="F1286" s="171" t="s">
        <v>408</v>
      </c>
      <c r="G1286" s="170"/>
      <c r="H1286" s="170"/>
      <c r="J1286" s="170"/>
      <c r="K1286" s="170"/>
      <c r="L1286" s="172"/>
      <c r="M1286" s="173"/>
      <c r="N1286" s="170"/>
      <c r="O1286" s="170"/>
      <c r="P1286" s="170"/>
      <c r="Q1286" s="170"/>
      <c r="R1286" s="170"/>
      <c r="S1286" s="170"/>
      <c r="T1286" s="174"/>
      <c r="AT1286" s="175" t="s">
        <v>156</v>
      </c>
      <c r="AU1286" s="175" t="s">
        <v>86</v>
      </c>
      <c r="AV1286" s="175" t="s">
        <v>22</v>
      </c>
      <c r="AW1286" s="175" t="s">
        <v>100</v>
      </c>
      <c r="AX1286" s="175" t="s">
        <v>78</v>
      </c>
      <c r="AY1286" s="175" t="s">
        <v>144</v>
      </c>
    </row>
    <row r="1287" spans="2:51" s="6" customFormat="1" ht="15.75" customHeight="1">
      <c r="B1287" s="160"/>
      <c r="C1287" s="161"/>
      <c r="D1287" s="162" t="s">
        <v>156</v>
      </c>
      <c r="E1287" s="161"/>
      <c r="F1287" s="163" t="s">
        <v>1525</v>
      </c>
      <c r="G1287" s="161"/>
      <c r="H1287" s="164">
        <v>13.1</v>
      </c>
      <c r="J1287" s="161"/>
      <c r="K1287" s="161"/>
      <c r="L1287" s="165"/>
      <c r="M1287" s="166"/>
      <c r="N1287" s="161"/>
      <c r="O1287" s="161"/>
      <c r="P1287" s="161"/>
      <c r="Q1287" s="161"/>
      <c r="R1287" s="161"/>
      <c r="S1287" s="161"/>
      <c r="T1287" s="167"/>
      <c r="AT1287" s="168" t="s">
        <v>156</v>
      </c>
      <c r="AU1287" s="168" t="s">
        <v>86</v>
      </c>
      <c r="AV1287" s="168" t="s">
        <v>86</v>
      </c>
      <c r="AW1287" s="168" t="s">
        <v>100</v>
      </c>
      <c r="AX1287" s="168" t="s">
        <v>78</v>
      </c>
      <c r="AY1287" s="168" t="s">
        <v>144</v>
      </c>
    </row>
    <row r="1288" spans="2:51" s="6" customFormat="1" ht="15.75" customHeight="1">
      <c r="B1288" s="169"/>
      <c r="C1288" s="170"/>
      <c r="D1288" s="162" t="s">
        <v>156</v>
      </c>
      <c r="E1288" s="170"/>
      <c r="F1288" s="171" t="s">
        <v>410</v>
      </c>
      <c r="G1288" s="170"/>
      <c r="H1288" s="170"/>
      <c r="J1288" s="170"/>
      <c r="K1288" s="170"/>
      <c r="L1288" s="172"/>
      <c r="M1288" s="173"/>
      <c r="N1288" s="170"/>
      <c r="O1288" s="170"/>
      <c r="P1288" s="170"/>
      <c r="Q1288" s="170"/>
      <c r="R1288" s="170"/>
      <c r="S1288" s="170"/>
      <c r="T1288" s="174"/>
      <c r="AT1288" s="175" t="s">
        <v>156</v>
      </c>
      <c r="AU1288" s="175" t="s">
        <v>86</v>
      </c>
      <c r="AV1288" s="175" t="s">
        <v>22</v>
      </c>
      <c r="AW1288" s="175" t="s">
        <v>100</v>
      </c>
      <c r="AX1288" s="175" t="s">
        <v>78</v>
      </c>
      <c r="AY1288" s="175" t="s">
        <v>144</v>
      </c>
    </row>
    <row r="1289" spans="2:51" s="6" customFormat="1" ht="15.75" customHeight="1">
      <c r="B1289" s="160"/>
      <c r="C1289" s="161"/>
      <c r="D1289" s="162" t="s">
        <v>156</v>
      </c>
      <c r="E1289" s="161"/>
      <c r="F1289" s="163" t="s">
        <v>1526</v>
      </c>
      <c r="G1289" s="161"/>
      <c r="H1289" s="164">
        <v>5.9</v>
      </c>
      <c r="J1289" s="161"/>
      <c r="K1289" s="161"/>
      <c r="L1289" s="165"/>
      <c r="M1289" s="166"/>
      <c r="N1289" s="161"/>
      <c r="O1289" s="161"/>
      <c r="P1289" s="161"/>
      <c r="Q1289" s="161"/>
      <c r="R1289" s="161"/>
      <c r="S1289" s="161"/>
      <c r="T1289" s="167"/>
      <c r="AT1289" s="168" t="s">
        <v>156</v>
      </c>
      <c r="AU1289" s="168" t="s">
        <v>86</v>
      </c>
      <c r="AV1289" s="168" t="s">
        <v>86</v>
      </c>
      <c r="AW1289" s="168" t="s">
        <v>100</v>
      </c>
      <c r="AX1289" s="168" t="s">
        <v>78</v>
      </c>
      <c r="AY1289" s="168" t="s">
        <v>144</v>
      </c>
    </row>
    <row r="1290" spans="2:51" s="6" customFormat="1" ht="15.75" customHeight="1">
      <c r="B1290" s="169"/>
      <c r="C1290" s="170"/>
      <c r="D1290" s="162" t="s">
        <v>156</v>
      </c>
      <c r="E1290" s="170"/>
      <c r="F1290" s="171" t="s">
        <v>412</v>
      </c>
      <c r="G1290" s="170"/>
      <c r="H1290" s="170"/>
      <c r="J1290" s="170"/>
      <c r="K1290" s="170"/>
      <c r="L1290" s="172"/>
      <c r="M1290" s="173"/>
      <c r="N1290" s="170"/>
      <c r="O1290" s="170"/>
      <c r="P1290" s="170"/>
      <c r="Q1290" s="170"/>
      <c r="R1290" s="170"/>
      <c r="S1290" s="170"/>
      <c r="T1290" s="174"/>
      <c r="AT1290" s="175" t="s">
        <v>156</v>
      </c>
      <c r="AU1290" s="175" t="s">
        <v>86</v>
      </c>
      <c r="AV1290" s="175" t="s">
        <v>22</v>
      </c>
      <c r="AW1290" s="175" t="s">
        <v>100</v>
      </c>
      <c r="AX1290" s="175" t="s">
        <v>78</v>
      </c>
      <c r="AY1290" s="175" t="s">
        <v>144</v>
      </c>
    </row>
    <row r="1291" spans="2:51" s="6" customFormat="1" ht="15.75" customHeight="1">
      <c r="B1291" s="160"/>
      <c r="C1291" s="161"/>
      <c r="D1291" s="162" t="s">
        <v>156</v>
      </c>
      <c r="E1291" s="161"/>
      <c r="F1291" s="163" t="s">
        <v>1527</v>
      </c>
      <c r="G1291" s="161"/>
      <c r="H1291" s="164">
        <v>10.55</v>
      </c>
      <c r="J1291" s="161"/>
      <c r="K1291" s="161"/>
      <c r="L1291" s="165"/>
      <c r="M1291" s="166"/>
      <c r="N1291" s="161"/>
      <c r="O1291" s="161"/>
      <c r="P1291" s="161"/>
      <c r="Q1291" s="161"/>
      <c r="R1291" s="161"/>
      <c r="S1291" s="161"/>
      <c r="T1291" s="167"/>
      <c r="AT1291" s="168" t="s">
        <v>156</v>
      </c>
      <c r="AU1291" s="168" t="s">
        <v>86</v>
      </c>
      <c r="AV1291" s="168" t="s">
        <v>86</v>
      </c>
      <c r="AW1291" s="168" t="s">
        <v>100</v>
      </c>
      <c r="AX1291" s="168" t="s">
        <v>78</v>
      </c>
      <c r="AY1291" s="168" t="s">
        <v>144</v>
      </c>
    </row>
    <row r="1292" spans="2:51" s="6" customFormat="1" ht="15.75" customHeight="1">
      <c r="B1292" s="169"/>
      <c r="C1292" s="170"/>
      <c r="D1292" s="162" t="s">
        <v>156</v>
      </c>
      <c r="E1292" s="170"/>
      <c r="F1292" s="171" t="s">
        <v>414</v>
      </c>
      <c r="G1292" s="170"/>
      <c r="H1292" s="170"/>
      <c r="J1292" s="170"/>
      <c r="K1292" s="170"/>
      <c r="L1292" s="172"/>
      <c r="M1292" s="173"/>
      <c r="N1292" s="170"/>
      <c r="O1292" s="170"/>
      <c r="P1292" s="170"/>
      <c r="Q1292" s="170"/>
      <c r="R1292" s="170"/>
      <c r="S1292" s="170"/>
      <c r="T1292" s="174"/>
      <c r="AT1292" s="175" t="s">
        <v>156</v>
      </c>
      <c r="AU1292" s="175" t="s">
        <v>86</v>
      </c>
      <c r="AV1292" s="175" t="s">
        <v>22</v>
      </c>
      <c r="AW1292" s="175" t="s">
        <v>100</v>
      </c>
      <c r="AX1292" s="175" t="s">
        <v>78</v>
      </c>
      <c r="AY1292" s="175" t="s">
        <v>144</v>
      </c>
    </row>
    <row r="1293" spans="2:51" s="6" customFormat="1" ht="15.75" customHeight="1">
      <c r="B1293" s="160"/>
      <c r="C1293" s="161"/>
      <c r="D1293" s="162" t="s">
        <v>156</v>
      </c>
      <c r="E1293" s="161"/>
      <c r="F1293" s="163" t="s">
        <v>1528</v>
      </c>
      <c r="G1293" s="161"/>
      <c r="H1293" s="164">
        <v>9.55</v>
      </c>
      <c r="J1293" s="161"/>
      <c r="K1293" s="161"/>
      <c r="L1293" s="165"/>
      <c r="M1293" s="166"/>
      <c r="N1293" s="161"/>
      <c r="O1293" s="161"/>
      <c r="P1293" s="161"/>
      <c r="Q1293" s="161"/>
      <c r="R1293" s="161"/>
      <c r="S1293" s="161"/>
      <c r="T1293" s="167"/>
      <c r="AT1293" s="168" t="s">
        <v>156</v>
      </c>
      <c r="AU1293" s="168" t="s">
        <v>86</v>
      </c>
      <c r="AV1293" s="168" t="s">
        <v>86</v>
      </c>
      <c r="AW1293" s="168" t="s">
        <v>100</v>
      </c>
      <c r="AX1293" s="168" t="s">
        <v>78</v>
      </c>
      <c r="AY1293" s="168" t="s">
        <v>144</v>
      </c>
    </row>
    <row r="1294" spans="2:51" s="6" customFormat="1" ht="15.75" customHeight="1">
      <c r="B1294" s="169"/>
      <c r="C1294" s="170"/>
      <c r="D1294" s="162" t="s">
        <v>156</v>
      </c>
      <c r="E1294" s="170"/>
      <c r="F1294" s="171" t="s">
        <v>417</v>
      </c>
      <c r="G1294" s="170"/>
      <c r="H1294" s="170"/>
      <c r="J1294" s="170"/>
      <c r="K1294" s="170"/>
      <c r="L1294" s="172"/>
      <c r="M1294" s="173"/>
      <c r="N1294" s="170"/>
      <c r="O1294" s="170"/>
      <c r="P1294" s="170"/>
      <c r="Q1294" s="170"/>
      <c r="R1294" s="170"/>
      <c r="S1294" s="170"/>
      <c r="T1294" s="174"/>
      <c r="AT1294" s="175" t="s">
        <v>156</v>
      </c>
      <c r="AU1294" s="175" t="s">
        <v>86</v>
      </c>
      <c r="AV1294" s="175" t="s">
        <v>22</v>
      </c>
      <c r="AW1294" s="175" t="s">
        <v>100</v>
      </c>
      <c r="AX1294" s="175" t="s">
        <v>78</v>
      </c>
      <c r="AY1294" s="175" t="s">
        <v>144</v>
      </c>
    </row>
    <row r="1295" spans="2:51" s="6" customFormat="1" ht="15.75" customHeight="1">
      <c r="B1295" s="160"/>
      <c r="C1295" s="161"/>
      <c r="D1295" s="162" t="s">
        <v>156</v>
      </c>
      <c r="E1295" s="161"/>
      <c r="F1295" s="163" t="s">
        <v>1529</v>
      </c>
      <c r="G1295" s="161"/>
      <c r="H1295" s="164">
        <v>4.65</v>
      </c>
      <c r="J1295" s="161"/>
      <c r="K1295" s="161"/>
      <c r="L1295" s="165"/>
      <c r="M1295" s="166"/>
      <c r="N1295" s="161"/>
      <c r="O1295" s="161"/>
      <c r="P1295" s="161"/>
      <c r="Q1295" s="161"/>
      <c r="R1295" s="161"/>
      <c r="S1295" s="161"/>
      <c r="T1295" s="167"/>
      <c r="AT1295" s="168" t="s">
        <v>156</v>
      </c>
      <c r="AU1295" s="168" t="s">
        <v>86</v>
      </c>
      <c r="AV1295" s="168" t="s">
        <v>86</v>
      </c>
      <c r="AW1295" s="168" t="s">
        <v>100</v>
      </c>
      <c r="AX1295" s="168" t="s">
        <v>78</v>
      </c>
      <c r="AY1295" s="168" t="s">
        <v>144</v>
      </c>
    </row>
    <row r="1296" spans="2:51" s="6" customFormat="1" ht="15.75" customHeight="1">
      <c r="B1296" s="169"/>
      <c r="C1296" s="170"/>
      <c r="D1296" s="162" t="s">
        <v>156</v>
      </c>
      <c r="E1296" s="170"/>
      <c r="F1296" s="171" t="s">
        <v>419</v>
      </c>
      <c r="G1296" s="170"/>
      <c r="H1296" s="170"/>
      <c r="J1296" s="170"/>
      <c r="K1296" s="170"/>
      <c r="L1296" s="172"/>
      <c r="M1296" s="173"/>
      <c r="N1296" s="170"/>
      <c r="O1296" s="170"/>
      <c r="P1296" s="170"/>
      <c r="Q1296" s="170"/>
      <c r="R1296" s="170"/>
      <c r="S1296" s="170"/>
      <c r="T1296" s="174"/>
      <c r="AT1296" s="175" t="s">
        <v>156</v>
      </c>
      <c r="AU1296" s="175" t="s">
        <v>86</v>
      </c>
      <c r="AV1296" s="175" t="s">
        <v>22</v>
      </c>
      <c r="AW1296" s="175" t="s">
        <v>100</v>
      </c>
      <c r="AX1296" s="175" t="s">
        <v>78</v>
      </c>
      <c r="AY1296" s="175" t="s">
        <v>144</v>
      </c>
    </row>
    <row r="1297" spans="2:51" s="6" customFormat="1" ht="15.75" customHeight="1">
      <c r="B1297" s="160"/>
      <c r="C1297" s="161"/>
      <c r="D1297" s="162" t="s">
        <v>156</v>
      </c>
      <c r="E1297" s="161"/>
      <c r="F1297" s="163" t="s">
        <v>1530</v>
      </c>
      <c r="G1297" s="161"/>
      <c r="H1297" s="164">
        <v>4.7</v>
      </c>
      <c r="J1297" s="161"/>
      <c r="K1297" s="161"/>
      <c r="L1297" s="165"/>
      <c r="M1297" s="166"/>
      <c r="N1297" s="161"/>
      <c r="O1297" s="161"/>
      <c r="P1297" s="161"/>
      <c r="Q1297" s="161"/>
      <c r="R1297" s="161"/>
      <c r="S1297" s="161"/>
      <c r="T1297" s="167"/>
      <c r="AT1297" s="168" t="s">
        <v>156</v>
      </c>
      <c r="AU1297" s="168" t="s">
        <v>86</v>
      </c>
      <c r="AV1297" s="168" t="s">
        <v>86</v>
      </c>
      <c r="AW1297" s="168" t="s">
        <v>100</v>
      </c>
      <c r="AX1297" s="168" t="s">
        <v>78</v>
      </c>
      <c r="AY1297" s="168" t="s">
        <v>144</v>
      </c>
    </row>
    <row r="1298" spans="2:51" s="6" customFormat="1" ht="15.75" customHeight="1">
      <c r="B1298" s="169"/>
      <c r="C1298" s="170"/>
      <c r="D1298" s="162" t="s">
        <v>156</v>
      </c>
      <c r="E1298" s="170"/>
      <c r="F1298" s="171" t="s">
        <v>1474</v>
      </c>
      <c r="G1298" s="170"/>
      <c r="H1298" s="170"/>
      <c r="J1298" s="170"/>
      <c r="K1298" s="170"/>
      <c r="L1298" s="172"/>
      <c r="M1298" s="173"/>
      <c r="N1298" s="170"/>
      <c r="O1298" s="170"/>
      <c r="P1298" s="170"/>
      <c r="Q1298" s="170"/>
      <c r="R1298" s="170"/>
      <c r="S1298" s="170"/>
      <c r="T1298" s="174"/>
      <c r="AT1298" s="175" t="s">
        <v>156</v>
      </c>
      <c r="AU1298" s="175" t="s">
        <v>86</v>
      </c>
      <c r="AV1298" s="175" t="s">
        <v>22</v>
      </c>
      <c r="AW1298" s="175" t="s">
        <v>100</v>
      </c>
      <c r="AX1298" s="175" t="s">
        <v>78</v>
      </c>
      <c r="AY1298" s="175" t="s">
        <v>144</v>
      </c>
    </row>
    <row r="1299" spans="2:51" s="6" customFormat="1" ht="15.75" customHeight="1">
      <c r="B1299" s="160"/>
      <c r="C1299" s="161"/>
      <c r="D1299" s="162" t="s">
        <v>156</v>
      </c>
      <c r="E1299" s="161"/>
      <c r="F1299" s="163" t="s">
        <v>1531</v>
      </c>
      <c r="G1299" s="161"/>
      <c r="H1299" s="164">
        <v>6.1</v>
      </c>
      <c r="J1299" s="161"/>
      <c r="K1299" s="161"/>
      <c r="L1299" s="165"/>
      <c r="M1299" s="166"/>
      <c r="N1299" s="161"/>
      <c r="O1299" s="161"/>
      <c r="P1299" s="161"/>
      <c r="Q1299" s="161"/>
      <c r="R1299" s="161"/>
      <c r="S1299" s="161"/>
      <c r="T1299" s="167"/>
      <c r="AT1299" s="168" t="s">
        <v>156</v>
      </c>
      <c r="AU1299" s="168" t="s">
        <v>86</v>
      </c>
      <c r="AV1299" s="168" t="s">
        <v>86</v>
      </c>
      <c r="AW1299" s="168" t="s">
        <v>100</v>
      </c>
      <c r="AX1299" s="168" t="s">
        <v>78</v>
      </c>
      <c r="AY1299" s="168" t="s">
        <v>144</v>
      </c>
    </row>
    <row r="1300" spans="2:51" s="6" customFormat="1" ht="15.75" customHeight="1">
      <c r="B1300" s="160"/>
      <c r="C1300" s="161"/>
      <c r="D1300" s="162" t="s">
        <v>156</v>
      </c>
      <c r="E1300" s="161"/>
      <c r="F1300" s="163" t="s">
        <v>1532</v>
      </c>
      <c r="G1300" s="161"/>
      <c r="H1300" s="164">
        <v>43.65</v>
      </c>
      <c r="J1300" s="161"/>
      <c r="K1300" s="161"/>
      <c r="L1300" s="165"/>
      <c r="M1300" s="166"/>
      <c r="N1300" s="161"/>
      <c r="O1300" s="161"/>
      <c r="P1300" s="161"/>
      <c r="Q1300" s="161"/>
      <c r="R1300" s="161"/>
      <c r="S1300" s="161"/>
      <c r="T1300" s="167"/>
      <c r="AT1300" s="168" t="s">
        <v>156</v>
      </c>
      <c r="AU1300" s="168" t="s">
        <v>86</v>
      </c>
      <c r="AV1300" s="168" t="s">
        <v>86</v>
      </c>
      <c r="AW1300" s="168" t="s">
        <v>100</v>
      </c>
      <c r="AX1300" s="168" t="s">
        <v>78</v>
      </c>
      <c r="AY1300" s="168" t="s">
        <v>144</v>
      </c>
    </row>
    <row r="1301" spans="2:51" s="6" customFormat="1" ht="15.75" customHeight="1">
      <c r="B1301" s="169"/>
      <c r="C1301" s="170"/>
      <c r="D1301" s="162" t="s">
        <v>156</v>
      </c>
      <c r="E1301" s="170"/>
      <c r="F1301" s="171" t="s">
        <v>1477</v>
      </c>
      <c r="G1301" s="170"/>
      <c r="H1301" s="170"/>
      <c r="J1301" s="170"/>
      <c r="K1301" s="170"/>
      <c r="L1301" s="172"/>
      <c r="M1301" s="173"/>
      <c r="N1301" s="170"/>
      <c r="O1301" s="170"/>
      <c r="P1301" s="170"/>
      <c r="Q1301" s="170"/>
      <c r="R1301" s="170"/>
      <c r="S1301" s="170"/>
      <c r="T1301" s="174"/>
      <c r="AT1301" s="175" t="s">
        <v>156</v>
      </c>
      <c r="AU1301" s="175" t="s">
        <v>86</v>
      </c>
      <c r="AV1301" s="175" t="s">
        <v>22</v>
      </c>
      <c r="AW1301" s="175" t="s">
        <v>100</v>
      </c>
      <c r="AX1301" s="175" t="s">
        <v>78</v>
      </c>
      <c r="AY1301" s="175" t="s">
        <v>144</v>
      </c>
    </row>
    <row r="1302" spans="2:51" s="6" customFormat="1" ht="15.75" customHeight="1">
      <c r="B1302" s="169"/>
      <c r="C1302" s="170"/>
      <c r="D1302" s="162" t="s">
        <v>156</v>
      </c>
      <c r="E1302" s="170"/>
      <c r="F1302" s="171" t="s">
        <v>1478</v>
      </c>
      <c r="G1302" s="170"/>
      <c r="H1302" s="170"/>
      <c r="J1302" s="170"/>
      <c r="K1302" s="170"/>
      <c r="L1302" s="172"/>
      <c r="M1302" s="173"/>
      <c r="N1302" s="170"/>
      <c r="O1302" s="170"/>
      <c r="P1302" s="170"/>
      <c r="Q1302" s="170"/>
      <c r="R1302" s="170"/>
      <c r="S1302" s="170"/>
      <c r="T1302" s="174"/>
      <c r="AT1302" s="175" t="s">
        <v>156</v>
      </c>
      <c r="AU1302" s="175" t="s">
        <v>86</v>
      </c>
      <c r="AV1302" s="175" t="s">
        <v>22</v>
      </c>
      <c r="AW1302" s="175" t="s">
        <v>100</v>
      </c>
      <c r="AX1302" s="175" t="s">
        <v>78</v>
      </c>
      <c r="AY1302" s="175" t="s">
        <v>144</v>
      </c>
    </row>
    <row r="1303" spans="2:51" s="6" customFormat="1" ht="15.75" customHeight="1">
      <c r="B1303" s="160"/>
      <c r="C1303" s="161"/>
      <c r="D1303" s="162" t="s">
        <v>156</v>
      </c>
      <c r="E1303" s="161"/>
      <c r="F1303" s="163" t="s">
        <v>1533</v>
      </c>
      <c r="G1303" s="161"/>
      <c r="H1303" s="164">
        <v>50.6</v>
      </c>
      <c r="J1303" s="161"/>
      <c r="K1303" s="161"/>
      <c r="L1303" s="165"/>
      <c r="M1303" s="166"/>
      <c r="N1303" s="161"/>
      <c r="O1303" s="161"/>
      <c r="P1303" s="161"/>
      <c r="Q1303" s="161"/>
      <c r="R1303" s="161"/>
      <c r="S1303" s="161"/>
      <c r="T1303" s="167"/>
      <c r="AT1303" s="168" t="s">
        <v>156</v>
      </c>
      <c r="AU1303" s="168" t="s">
        <v>86</v>
      </c>
      <c r="AV1303" s="168" t="s">
        <v>86</v>
      </c>
      <c r="AW1303" s="168" t="s">
        <v>100</v>
      </c>
      <c r="AX1303" s="168" t="s">
        <v>78</v>
      </c>
      <c r="AY1303" s="168" t="s">
        <v>144</v>
      </c>
    </row>
    <row r="1304" spans="2:51" s="6" customFormat="1" ht="15.75" customHeight="1">
      <c r="B1304" s="160"/>
      <c r="C1304" s="161"/>
      <c r="D1304" s="162" t="s">
        <v>156</v>
      </c>
      <c r="E1304" s="161"/>
      <c r="F1304" s="163" t="s">
        <v>1534</v>
      </c>
      <c r="G1304" s="161"/>
      <c r="H1304" s="164">
        <v>15.85</v>
      </c>
      <c r="J1304" s="161"/>
      <c r="K1304" s="161"/>
      <c r="L1304" s="165"/>
      <c r="M1304" s="166"/>
      <c r="N1304" s="161"/>
      <c r="O1304" s="161"/>
      <c r="P1304" s="161"/>
      <c r="Q1304" s="161"/>
      <c r="R1304" s="161"/>
      <c r="S1304" s="161"/>
      <c r="T1304" s="167"/>
      <c r="AT1304" s="168" t="s">
        <v>156</v>
      </c>
      <c r="AU1304" s="168" t="s">
        <v>86</v>
      </c>
      <c r="AV1304" s="168" t="s">
        <v>86</v>
      </c>
      <c r="AW1304" s="168" t="s">
        <v>100</v>
      </c>
      <c r="AX1304" s="168" t="s">
        <v>78</v>
      </c>
      <c r="AY1304" s="168" t="s">
        <v>144</v>
      </c>
    </row>
    <row r="1305" spans="2:51" s="6" customFormat="1" ht="15.75" customHeight="1">
      <c r="B1305" s="169"/>
      <c r="C1305" s="170"/>
      <c r="D1305" s="162" t="s">
        <v>156</v>
      </c>
      <c r="E1305" s="170"/>
      <c r="F1305" s="171" t="s">
        <v>423</v>
      </c>
      <c r="G1305" s="170"/>
      <c r="H1305" s="170"/>
      <c r="J1305" s="170"/>
      <c r="K1305" s="170"/>
      <c r="L1305" s="172"/>
      <c r="M1305" s="173"/>
      <c r="N1305" s="170"/>
      <c r="O1305" s="170"/>
      <c r="P1305" s="170"/>
      <c r="Q1305" s="170"/>
      <c r="R1305" s="170"/>
      <c r="S1305" s="170"/>
      <c r="T1305" s="174"/>
      <c r="AT1305" s="175" t="s">
        <v>156</v>
      </c>
      <c r="AU1305" s="175" t="s">
        <v>86</v>
      </c>
      <c r="AV1305" s="175" t="s">
        <v>22</v>
      </c>
      <c r="AW1305" s="175" t="s">
        <v>100</v>
      </c>
      <c r="AX1305" s="175" t="s">
        <v>78</v>
      </c>
      <c r="AY1305" s="175" t="s">
        <v>144</v>
      </c>
    </row>
    <row r="1306" spans="2:51" s="6" customFormat="1" ht="15.75" customHeight="1">
      <c r="B1306" s="160"/>
      <c r="C1306" s="161"/>
      <c r="D1306" s="162" t="s">
        <v>156</v>
      </c>
      <c r="E1306" s="161"/>
      <c r="F1306" s="163" t="s">
        <v>1519</v>
      </c>
      <c r="G1306" s="161"/>
      <c r="H1306" s="164">
        <v>4.6</v>
      </c>
      <c r="J1306" s="161"/>
      <c r="K1306" s="161"/>
      <c r="L1306" s="165"/>
      <c r="M1306" s="166"/>
      <c r="N1306" s="161"/>
      <c r="O1306" s="161"/>
      <c r="P1306" s="161"/>
      <c r="Q1306" s="161"/>
      <c r="R1306" s="161"/>
      <c r="S1306" s="161"/>
      <c r="T1306" s="167"/>
      <c r="AT1306" s="168" t="s">
        <v>156</v>
      </c>
      <c r="AU1306" s="168" t="s">
        <v>86</v>
      </c>
      <c r="AV1306" s="168" t="s">
        <v>86</v>
      </c>
      <c r="AW1306" s="168" t="s">
        <v>100</v>
      </c>
      <c r="AX1306" s="168" t="s">
        <v>78</v>
      </c>
      <c r="AY1306" s="168" t="s">
        <v>144</v>
      </c>
    </row>
    <row r="1307" spans="2:51" s="6" customFormat="1" ht="15.75" customHeight="1">
      <c r="B1307" s="169"/>
      <c r="C1307" s="170"/>
      <c r="D1307" s="162" t="s">
        <v>156</v>
      </c>
      <c r="E1307" s="170"/>
      <c r="F1307" s="171" t="s">
        <v>425</v>
      </c>
      <c r="G1307" s="170"/>
      <c r="H1307" s="170"/>
      <c r="J1307" s="170"/>
      <c r="K1307" s="170"/>
      <c r="L1307" s="172"/>
      <c r="M1307" s="173"/>
      <c r="N1307" s="170"/>
      <c r="O1307" s="170"/>
      <c r="P1307" s="170"/>
      <c r="Q1307" s="170"/>
      <c r="R1307" s="170"/>
      <c r="S1307" s="170"/>
      <c r="T1307" s="174"/>
      <c r="AT1307" s="175" t="s">
        <v>156</v>
      </c>
      <c r="AU1307" s="175" t="s">
        <v>86</v>
      </c>
      <c r="AV1307" s="175" t="s">
        <v>22</v>
      </c>
      <c r="AW1307" s="175" t="s">
        <v>100</v>
      </c>
      <c r="AX1307" s="175" t="s">
        <v>78</v>
      </c>
      <c r="AY1307" s="175" t="s">
        <v>144</v>
      </c>
    </row>
    <row r="1308" spans="2:51" s="6" customFormat="1" ht="15.75" customHeight="1">
      <c r="B1308" s="160"/>
      <c r="C1308" s="161"/>
      <c r="D1308" s="162" t="s">
        <v>156</v>
      </c>
      <c r="E1308" s="161"/>
      <c r="F1308" s="163" t="s">
        <v>1520</v>
      </c>
      <c r="G1308" s="161"/>
      <c r="H1308" s="164">
        <v>5.1</v>
      </c>
      <c r="J1308" s="161"/>
      <c r="K1308" s="161"/>
      <c r="L1308" s="165"/>
      <c r="M1308" s="166"/>
      <c r="N1308" s="161"/>
      <c r="O1308" s="161"/>
      <c r="P1308" s="161"/>
      <c r="Q1308" s="161"/>
      <c r="R1308" s="161"/>
      <c r="S1308" s="161"/>
      <c r="T1308" s="167"/>
      <c r="AT1308" s="168" t="s">
        <v>156</v>
      </c>
      <c r="AU1308" s="168" t="s">
        <v>86</v>
      </c>
      <c r="AV1308" s="168" t="s">
        <v>86</v>
      </c>
      <c r="AW1308" s="168" t="s">
        <v>100</v>
      </c>
      <c r="AX1308" s="168" t="s">
        <v>78</v>
      </c>
      <c r="AY1308" s="168" t="s">
        <v>144</v>
      </c>
    </row>
    <row r="1309" spans="2:51" s="6" customFormat="1" ht="15.75" customHeight="1">
      <c r="B1309" s="169"/>
      <c r="C1309" s="170"/>
      <c r="D1309" s="162" t="s">
        <v>156</v>
      </c>
      <c r="E1309" s="170"/>
      <c r="F1309" s="171" t="s">
        <v>426</v>
      </c>
      <c r="G1309" s="170"/>
      <c r="H1309" s="170"/>
      <c r="J1309" s="170"/>
      <c r="K1309" s="170"/>
      <c r="L1309" s="172"/>
      <c r="M1309" s="173"/>
      <c r="N1309" s="170"/>
      <c r="O1309" s="170"/>
      <c r="P1309" s="170"/>
      <c r="Q1309" s="170"/>
      <c r="R1309" s="170"/>
      <c r="S1309" s="170"/>
      <c r="T1309" s="174"/>
      <c r="AT1309" s="175" t="s">
        <v>156</v>
      </c>
      <c r="AU1309" s="175" t="s">
        <v>86</v>
      </c>
      <c r="AV1309" s="175" t="s">
        <v>22</v>
      </c>
      <c r="AW1309" s="175" t="s">
        <v>100</v>
      </c>
      <c r="AX1309" s="175" t="s">
        <v>78</v>
      </c>
      <c r="AY1309" s="175" t="s">
        <v>144</v>
      </c>
    </row>
    <row r="1310" spans="2:51" s="6" customFormat="1" ht="15.75" customHeight="1">
      <c r="B1310" s="160"/>
      <c r="C1310" s="161"/>
      <c r="D1310" s="162" t="s">
        <v>156</v>
      </c>
      <c r="E1310" s="161"/>
      <c r="F1310" s="163" t="s">
        <v>1535</v>
      </c>
      <c r="G1310" s="161"/>
      <c r="H1310" s="164">
        <v>4.2</v>
      </c>
      <c r="J1310" s="161"/>
      <c r="K1310" s="161"/>
      <c r="L1310" s="165"/>
      <c r="M1310" s="166"/>
      <c r="N1310" s="161"/>
      <c r="O1310" s="161"/>
      <c r="P1310" s="161"/>
      <c r="Q1310" s="161"/>
      <c r="R1310" s="161"/>
      <c r="S1310" s="161"/>
      <c r="T1310" s="167"/>
      <c r="AT1310" s="168" t="s">
        <v>156</v>
      </c>
      <c r="AU1310" s="168" t="s">
        <v>86</v>
      </c>
      <c r="AV1310" s="168" t="s">
        <v>86</v>
      </c>
      <c r="AW1310" s="168" t="s">
        <v>100</v>
      </c>
      <c r="AX1310" s="168" t="s">
        <v>78</v>
      </c>
      <c r="AY1310" s="168" t="s">
        <v>144</v>
      </c>
    </row>
    <row r="1311" spans="2:51" s="6" customFormat="1" ht="15.75" customHeight="1">
      <c r="B1311" s="169"/>
      <c r="C1311" s="170"/>
      <c r="D1311" s="162" t="s">
        <v>156</v>
      </c>
      <c r="E1311" s="170"/>
      <c r="F1311" s="171" t="s">
        <v>428</v>
      </c>
      <c r="G1311" s="170"/>
      <c r="H1311" s="170"/>
      <c r="J1311" s="170"/>
      <c r="K1311" s="170"/>
      <c r="L1311" s="172"/>
      <c r="M1311" s="173"/>
      <c r="N1311" s="170"/>
      <c r="O1311" s="170"/>
      <c r="P1311" s="170"/>
      <c r="Q1311" s="170"/>
      <c r="R1311" s="170"/>
      <c r="S1311" s="170"/>
      <c r="T1311" s="174"/>
      <c r="AT1311" s="175" t="s">
        <v>156</v>
      </c>
      <c r="AU1311" s="175" t="s">
        <v>86</v>
      </c>
      <c r="AV1311" s="175" t="s">
        <v>22</v>
      </c>
      <c r="AW1311" s="175" t="s">
        <v>100</v>
      </c>
      <c r="AX1311" s="175" t="s">
        <v>78</v>
      </c>
      <c r="AY1311" s="175" t="s">
        <v>144</v>
      </c>
    </row>
    <row r="1312" spans="2:51" s="6" customFormat="1" ht="15.75" customHeight="1">
      <c r="B1312" s="160"/>
      <c r="C1312" s="161"/>
      <c r="D1312" s="162" t="s">
        <v>156</v>
      </c>
      <c r="E1312" s="161"/>
      <c r="F1312" s="163" t="s">
        <v>1536</v>
      </c>
      <c r="G1312" s="161"/>
      <c r="H1312" s="164">
        <v>5.7</v>
      </c>
      <c r="J1312" s="161"/>
      <c r="K1312" s="161"/>
      <c r="L1312" s="165"/>
      <c r="M1312" s="166"/>
      <c r="N1312" s="161"/>
      <c r="O1312" s="161"/>
      <c r="P1312" s="161"/>
      <c r="Q1312" s="161"/>
      <c r="R1312" s="161"/>
      <c r="S1312" s="161"/>
      <c r="T1312" s="167"/>
      <c r="AT1312" s="168" t="s">
        <v>156</v>
      </c>
      <c r="AU1312" s="168" t="s">
        <v>86</v>
      </c>
      <c r="AV1312" s="168" t="s">
        <v>86</v>
      </c>
      <c r="AW1312" s="168" t="s">
        <v>100</v>
      </c>
      <c r="AX1312" s="168" t="s">
        <v>78</v>
      </c>
      <c r="AY1312" s="168" t="s">
        <v>144</v>
      </c>
    </row>
    <row r="1313" spans="2:51" s="6" customFormat="1" ht="15.75" customHeight="1">
      <c r="B1313" s="169"/>
      <c r="C1313" s="170"/>
      <c r="D1313" s="162" t="s">
        <v>156</v>
      </c>
      <c r="E1313" s="170"/>
      <c r="F1313" s="171" t="s">
        <v>430</v>
      </c>
      <c r="G1313" s="170"/>
      <c r="H1313" s="170"/>
      <c r="J1313" s="170"/>
      <c r="K1313" s="170"/>
      <c r="L1313" s="172"/>
      <c r="M1313" s="173"/>
      <c r="N1313" s="170"/>
      <c r="O1313" s="170"/>
      <c r="P1313" s="170"/>
      <c r="Q1313" s="170"/>
      <c r="R1313" s="170"/>
      <c r="S1313" s="170"/>
      <c r="T1313" s="174"/>
      <c r="AT1313" s="175" t="s">
        <v>156</v>
      </c>
      <c r="AU1313" s="175" t="s">
        <v>86</v>
      </c>
      <c r="AV1313" s="175" t="s">
        <v>22</v>
      </c>
      <c r="AW1313" s="175" t="s">
        <v>100</v>
      </c>
      <c r="AX1313" s="175" t="s">
        <v>78</v>
      </c>
      <c r="AY1313" s="175" t="s">
        <v>144</v>
      </c>
    </row>
    <row r="1314" spans="2:51" s="6" customFormat="1" ht="15.75" customHeight="1">
      <c r="B1314" s="160"/>
      <c r="C1314" s="161"/>
      <c r="D1314" s="162" t="s">
        <v>156</v>
      </c>
      <c r="E1314" s="161"/>
      <c r="F1314" s="163" t="s">
        <v>1537</v>
      </c>
      <c r="G1314" s="161"/>
      <c r="H1314" s="164">
        <v>9.1</v>
      </c>
      <c r="J1314" s="161"/>
      <c r="K1314" s="161"/>
      <c r="L1314" s="165"/>
      <c r="M1314" s="166"/>
      <c r="N1314" s="161"/>
      <c r="O1314" s="161"/>
      <c r="P1314" s="161"/>
      <c r="Q1314" s="161"/>
      <c r="R1314" s="161"/>
      <c r="S1314" s="161"/>
      <c r="T1314" s="167"/>
      <c r="AT1314" s="168" t="s">
        <v>156</v>
      </c>
      <c r="AU1314" s="168" t="s">
        <v>86</v>
      </c>
      <c r="AV1314" s="168" t="s">
        <v>86</v>
      </c>
      <c r="AW1314" s="168" t="s">
        <v>100</v>
      </c>
      <c r="AX1314" s="168" t="s">
        <v>78</v>
      </c>
      <c r="AY1314" s="168" t="s">
        <v>144</v>
      </c>
    </row>
    <row r="1315" spans="2:51" s="6" customFormat="1" ht="15.75" customHeight="1">
      <c r="B1315" s="169"/>
      <c r="C1315" s="170"/>
      <c r="D1315" s="162" t="s">
        <v>156</v>
      </c>
      <c r="E1315" s="170"/>
      <c r="F1315" s="171" t="s">
        <v>432</v>
      </c>
      <c r="G1315" s="170"/>
      <c r="H1315" s="170"/>
      <c r="J1315" s="170"/>
      <c r="K1315" s="170"/>
      <c r="L1315" s="172"/>
      <c r="M1315" s="173"/>
      <c r="N1315" s="170"/>
      <c r="O1315" s="170"/>
      <c r="P1315" s="170"/>
      <c r="Q1315" s="170"/>
      <c r="R1315" s="170"/>
      <c r="S1315" s="170"/>
      <c r="T1315" s="174"/>
      <c r="AT1315" s="175" t="s">
        <v>156</v>
      </c>
      <c r="AU1315" s="175" t="s">
        <v>86</v>
      </c>
      <c r="AV1315" s="175" t="s">
        <v>22</v>
      </c>
      <c r="AW1315" s="175" t="s">
        <v>100</v>
      </c>
      <c r="AX1315" s="175" t="s">
        <v>78</v>
      </c>
      <c r="AY1315" s="175" t="s">
        <v>144</v>
      </c>
    </row>
    <row r="1316" spans="2:51" s="6" customFormat="1" ht="15.75" customHeight="1">
      <c r="B1316" s="160"/>
      <c r="C1316" s="161"/>
      <c r="D1316" s="162" t="s">
        <v>156</v>
      </c>
      <c r="E1316" s="161"/>
      <c r="F1316" s="163" t="s">
        <v>1538</v>
      </c>
      <c r="G1316" s="161"/>
      <c r="H1316" s="164">
        <v>9.7</v>
      </c>
      <c r="J1316" s="161"/>
      <c r="K1316" s="161"/>
      <c r="L1316" s="165"/>
      <c r="M1316" s="166"/>
      <c r="N1316" s="161"/>
      <c r="O1316" s="161"/>
      <c r="P1316" s="161"/>
      <c r="Q1316" s="161"/>
      <c r="R1316" s="161"/>
      <c r="S1316" s="161"/>
      <c r="T1316" s="167"/>
      <c r="AT1316" s="168" t="s">
        <v>156</v>
      </c>
      <c r="AU1316" s="168" t="s">
        <v>86</v>
      </c>
      <c r="AV1316" s="168" t="s">
        <v>86</v>
      </c>
      <c r="AW1316" s="168" t="s">
        <v>100</v>
      </c>
      <c r="AX1316" s="168" t="s">
        <v>78</v>
      </c>
      <c r="AY1316" s="168" t="s">
        <v>144</v>
      </c>
    </row>
    <row r="1317" spans="2:51" s="6" customFormat="1" ht="15.75" customHeight="1">
      <c r="B1317" s="169"/>
      <c r="C1317" s="170"/>
      <c r="D1317" s="162" t="s">
        <v>156</v>
      </c>
      <c r="E1317" s="170"/>
      <c r="F1317" s="171" t="s">
        <v>434</v>
      </c>
      <c r="G1317" s="170"/>
      <c r="H1317" s="170"/>
      <c r="J1317" s="170"/>
      <c r="K1317" s="170"/>
      <c r="L1317" s="172"/>
      <c r="M1317" s="173"/>
      <c r="N1317" s="170"/>
      <c r="O1317" s="170"/>
      <c r="P1317" s="170"/>
      <c r="Q1317" s="170"/>
      <c r="R1317" s="170"/>
      <c r="S1317" s="170"/>
      <c r="T1317" s="174"/>
      <c r="AT1317" s="175" t="s">
        <v>156</v>
      </c>
      <c r="AU1317" s="175" t="s">
        <v>86</v>
      </c>
      <c r="AV1317" s="175" t="s">
        <v>22</v>
      </c>
      <c r="AW1317" s="175" t="s">
        <v>100</v>
      </c>
      <c r="AX1317" s="175" t="s">
        <v>78</v>
      </c>
      <c r="AY1317" s="175" t="s">
        <v>144</v>
      </c>
    </row>
    <row r="1318" spans="2:51" s="6" customFormat="1" ht="15.75" customHeight="1">
      <c r="B1318" s="160"/>
      <c r="C1318" s="161"/>
      <c r="D1318" s="162" t="s">
        <v>156</v>
      </c>
      <c r="E1318" s="161"/>
      <c r="F1318" s="163" t="s">
        <v>1539</v>
      </c>
      <c r="G1318" s="161"/>
      <c r="H1318" s="164">
        <v>13.1</v>
      </c>
      <c r="J1318" s="161"/>
      <c r="K1318" s="161"/>
      <c r="L1318" s="165"/>
      <c r="M1318" s="166"/>
      <c r="N1318" s="161"/>
      <c r="O1318" s="161"/>
      <c r="P1318" s="161"/>
      <c r="Q1318" s="161"/>
      <c r="R1318" s="161"/>
      <c r="S1318" s="161"/>
      <c r="T1318" s="167"/>
      <c r="AT1318" s="168" t="s">
        <v>156</v>
      </c>
      <c r="AU1318" s="168" t="s">
        <v>86</v>
      </c>
      <c r="AV1318" s="168" t="s">
        <v>86</v>
      </c>
      <c r="AW1318" s="168" t="s">
        <v>100</v>
      </c>
      <c r="AX1318" s="168" t="s">
        <v>78</v>
      </c>
      <c r="AY1318" s="168" t="s">
        <v>144</v>
      </c>
    </row>
    <row r="1319" spans="2:51" s="6" customFormat="1" ht="15.75" customHeight="1">
      <c r="B1319" s="169"/>
      <c r="C1319" s="170"/>
      <c r="D1319" s="162" t="s">
        <v>156</v>
      </c>
      <c r="E1319" s="170"/>
      <c r="F1319" s="171" t="s">
        <v>436</v>
      </c>
      <c r="G1319" s="170"/>
      <c r="H1319" s="170"/>
      <c r="J1319" s="170"/>
      <c r="K1319" s="170"/>
      <c r="L1319" s="172"/>
      <c r="M1319" s="173"/>
      <c r="N1319" s="170"/>
      <c r="O1319" s="170"/>
      <c r="P1319" s="170"/>
      <c r="Q1319" s="170"/>
      <c r="R1319" s="170"/>
      <c r="S1319" s="170"/>
      <c r="T1319" s="174"/>
      <c r="AT1319" s="175" t="s">
        <v>156</v>
      </c>
      <c r="AU1319" s="175" t="s">
        <v>86</v>
      </c>
      <c r="AV1319" s="175" t="s">
        <v>22</v>
      </c>
      <c r="AW1319" s="175" t="s">
        <v>100</v>
      </c>
      <c r="AX1319" s="175" t="s">
        <v>78</v>
      </c>
      <c r="AY1319" s="175" t="s">
        <v>144</v>
      </c>
    </row>
    <row r="1320" spans="2:51" s="6" customFormat="1" ht="15.75" customHeight="1">
      <c r="B1320" s="160"/>
      <c r="C1320" s="161"/>
      <c r="D1320" s="162" t="s">
        <v>156</v>
      </c>
      <c r="E1320" s="161"/>
      <c r="F1320" s="163" t="s">
        <v>1540</v>
      </c>
      <c r="G1320" s="161"/>
      <c r="H1320" s="164">
        <v>5.9</v>
      </c>
      <c r="J1320" s="161"/>
      <c r="K1320" s="161"/>
      <c r="L1320" s="165"/>
      <c r="M1320" s="166"/>
      <c r="N1320" s="161"/>
      <c r="O1320" s="161"/>
      <c r="P1320" s="161"/>
      <c r="Q1320" s="161"/>
      <c r="R1320" s="161"/>
      <c r="S1320" s="161"/>
      <c r="T1320" s="167"/>
      <c r="AT1320" s="168" t="s">
        <v>156</v>
      </c>
      <c r="AU1320" s="168" t="s">
        <v>86</v>
      </c>
      <c r="AV1320" s="168" t="s">
        <v>86</v>
      </c>
      <c r="AW1320" s="168" t="s">
        <v>100</v>
      </c>
      <c r="AX1320" s="168" t="s">
        <v>78</v>
      </c>
      <c r="AY1320" s="168" t="s">
        <v>144</v>
      </c>
    </row>
    <row r="1321" spans="2:51" s="6" customFormat="1" ht="15.75" customHeight="1">
      <c r="B1321" s="169"/>
      <c r="C1321" s="170"/>
      <c r="D1321" s="162" t="s">
        <v>156</v>
      </c>
      <c r="E1321" s="170"/>
      <c r="F1321" s="171" t="s">
        <v>437</v>
      </c>
      <c r="G1321" s="170"/>
      <c r="H1321" s="170"/>
      <c r="J1321" s="170"/>
      <c r="K1321" s="170"/>
      <c r="L1321" s="172"/>
      <c r="M1321" s="173"/>
      <c r="N1321" s="170"/>
      <c r="O1321" s="170"/>
      <c r="P1321" s="170"/>
      <c r="Q1321" s="170"/>
      <c r="R1321" s="170"/>
      <c r="S1321" s="170"/>
      <c r="T1321" s="174"/>
      <c r="AT1321" s="175" t="s">
        <v>156</v>
      </c>
      <c r="AU1321" s="175" t="s">
        <v>86</v>
      </c>
      <c r="AV1321" s="175" t="s">
        <v>22</v>
      </c>
      <c r="AW1321" s="175" t="s">
        <v>100</v>
      </c>
      <c r="AX1321" s="175" t="s">
        <v>78</v>
      </c>
      <c r="AY1321" s="175" t="s">
        <v>144</v>
      </c>
    </row>
    <row r="1322" spans="2:51" s="6" customFormat="1" ht="15.75" customHeight="1">
      <c r="B1322" s="160"/>
      <c r="C1322" s="161"/>
      <c r="D1322" s="162" t="s">
        <v>156</v>
      </c>
      <c r="E1322" s="161"/>
      <c r="F1322" s="163" t="s">
        <v>1541</v>
      </c>
      <c r="G1322" s="161"/>
      <c r="H1322" s="164">
        <v>10.55</v>
      </c>
      <c r="J1322" s="161"/>
      <c r="K1322" s="161"/>
      <c r="L1322" s="165"/>
      <c r="M1322" s="166"/>
      <c r="N1322" s="161"/>
      <c r="O1322" s="161"/>
      <c r="P1322" s="161"/>
      <c r="Q1322" s="161"/>
      <c r="R1322" s="161"/>
      <c r="S1322" s="161"/>
      <c r="T1322" s="167"/>
      <c r="AT1322" s="168" t="s">
        <v>156</v>
      </c>
      <c r="AU1322" s="168" t="s">
        <v>86</v>
      </c>
      <c r="AV1322" s="168" t="s">
        <v>86</v>
      </c>
      <c r="AW1322" s="168" t="s">
        <v>100</v>
      </c>
      <c r="AX1322" s="168" t="s">
        <v>78</v>
      </c>
      <c r="AY1322" s="168" t="s">
        <v>144</v>
      </c>
    </row>
    <row r="1323" spans="2:51" s="6" customFormat="1" ht="15.75" customHeight="1">
      <c r="B1323" s="169"/>
      <c r="C1323" s="170"/>
      <c r="D1323" s="162" t="s">
        <v>156</v>
      </c>
      <c r="E1323" s="170"/>
      <c r="F1323" s="171" t="s">
        <v>439</v>
      </c>
      <c r="G1323" s="170"/>
      <c r="H1323" s="170"/>
      <c r="J1323" s="170"/>
      <c r="K1323" s="170"/>
      <c r="L1323" s="172"/>
      <c r="M1323" s="173"/>
      <c r="N1323" s="170"/>
      <c r="O1323" s="170"/>
      <c r="P1323" s="170"/>
      <c r="Q1323" s="170"/>
      <c r="R1323" s="170"/>
      <c r="S1323" s="170"/>
      <c r="T1323" s="174"/>
      <c r="AT1323" s="175" t="s">
        <v>156</v>
      </c>
      <c r="AU1323" s="175" t="s">
        <v>86</v>
      </c>
      <c r="AV1323" s="175" t="s">
        <v>22</v>
      </c>
      <c r="AW1323" s="175" t="s">
        <v>100</v>
      </c>
      <c r="AX1323" s="175" t="s">
        <v>78</v>
      </c>
      <c r="AY1323" s="175" t="s">
        <v>144</v>
      </c>
    </row>
    <row r="1324" spans="2:51" s="6" customFormat="1" ht="15.75" customHeight="1">
      <c r="B1324" s="160"/>
      <c r="C1324" s="161"/>
      <c r="D1324" s="162" t="s">
        <v>156</v>
      </c>
      <c r="E1324" s="161"/>
      <c r="F1324" s="163" t="s">
        <v>1528</v>
      </c>
      <c r="G1324" s="161"/>
      <c r="H1324" s="164">
        <v>9.55</v>
      </c>
      <c r="J1324" s="161"/>
      <c r="K1324" s="161"/>
      <c r="L1324" s="165"/>
      <c r="M1324" s="166"/>
      <c r="N1324" s="161"/>
      <c r="O1324" s="161"/>
      <c r="P1324" s="161"/>
      <c r="Q1324" s="161"/>
      <c r="R1324" s="161"/>
      <c r="S1324" s="161"/>
      <c r="T1324" s="167"/>
      <c r="AT1324" s="168" t="s">
        <v>156</v>
      </c>
      <c r="AU1324" s="168" t="s">
        <v>86</v>
      </c>
      <c r="AV1324" s="168" t="s">
        <v>86</v>
      </c>
      <c r="AW1324" s="168" t="s">
        <v>100</v>
      </c>
      <c r="AX1324" s="168" t="s">
        <v>78</v>
      </c>
      <c r="AY1324" s="168" t="s">
        <v>144</v>
      </c>
    </row>
    <row r="1325" spans="2:51" s="6" customFormat="1" ht="15.75" customHeight="1">
      <c r="B1325" s="169"/>
      <c r="C1325" s="170"/>
      <c r="D1325" s="162" t="s">
        <v>156</v>
      </c>
      <c r="E1325" s="170"/>
      <c r="F1325" s="171" t="s">
        <v>441</v>
      </c>
      <c r="G1325" s="170"/>
      <c r="H1325" s="170"/>
      <c r="J1325" s="170"/>
      <c r="K1325" s="170"/>
      <c r="L1325" s="172"/>
      <c r="M1325" s="173"/>
      <c r="N1325" s="170"/>
      <c r="O1325" s="170"/>
      <c r="P1325" s="170"/>
      <c r="Q1325" s="170"/>
      <c r="R1325" s="170"/>
      <c r="S1325" s="170"/>
      <c r="T1325" s="174"/>
      <c r="AT1325" s="175" t="s">
        <v>156</v>
      </c>
      <c r="AU1325" s="175" t="s">
        <v>86</v>
      </c>
      <c r="AV1325" s="175" t="s">
        <v>22</v>
      </c>
      <c r="AW1325" s="175" t="s">
        <v>100</v>
      </c>
      <c r="AX1325" s="175" t="s">
        <v>78</v>
      </c>
      <c r="AY1325" s="175" t="s">
        <v>144</v>
      </c>
    </row>
    <row r="1326" spans="2:51" s="6" customFormat="1" ht="15.75" customHeight="1">
      <c r="B1326" s="160"/>
      <c r="C1326" s="161"/>
      <c r="D1326" s="162" t="s">
        <v>156</v>
      </c>
      <c r="E1326" s="161"/>
      <c r="F1326" s="163" t="s">
        <v>1529</v>
      </c>
      <c r="G1326" s="161"/>
      <c r="H1326" s="164">
        <v>4.65</v>
      </c>
      <c r="J1326" s="161"/>
      <c r="K1326" s="161"/>
      <c r="L1326" s="165"/>
      <c r="M1326" s="166"/>
      <c r="N1326" s="161"/>
      <c r="O1326" s="161"/>
      <c r="P1326" s="161"/>
      <c r="Q1326" s="161"/>
      <c r="R1326" s="161"/>
      <c r="S1326" s="161"/>
      <c r="T1326" s="167"/>
      <c r="AT1326" s="168" t="s">
        <v>156</v>
      </c>
      <c r="AU1326" s="168" t="s">
        <v>86</v>
      </c>
      <c r="AV1326" s="168" t="s">
        <v>86</v>
      </c>
      <c r="AW1326" s="168" t="s">
        <v>100</v>
      </c>
      <c r="AX1326" s="168" t="s">
        <v>78</v>
      </c>
      <c r="AY1326" s="168" t="s">
        <v>144</v>
      </c>
    </row>
    <row r="1327" spans="2:51" s="6" customFormat="1" ht="15.75" customHeight="1">
      <c r="B1327" s="169"/>
      <c r="C1327" s="170"/>
      <c r="D1327" s="162" t="s">
        <v>156</v>
      </c>
      <c r="E1327" s="170"/>
      <c r="F1327" s="171" t="s">
        <v>443</v>
      </c>
      <c r="G1327" s="170"/>
      <c r="H1327" s="170"/>
      <c r="J1327" s="170"/>
      <c r="K1327" s="170"/>
      <c r="L1327" s="172"/>
      <c r="M1327" s="173"/>
      <c r="N1327" s="170"/>
      <c r="O1327" s="170"/>
      <c r="P1327" s="170"/>
      <c r="Q1327" s="170"/>
      <c r="R1327" s="170"/>
      <c r="S1327" s="170"/>
      <c r="T1327" s="174"/>
      <c r="AT1327" s="175" t="s">
        <v>156</v>
      </c>
      <c r="AU1327" s="175" t="s">
        <v>86</v>
      </c>
      <c r="AV1327" s="175" t="s">
        <v>22</v>
      </c>
      <c r="AW1327" s="175" t="s">
        <v>100</v>
      </c>
      <c r="AX1327" s="175" t="s">
        <v>78</v>
      </c>
      <c r="AY1327" s="175" t="s">
        <v>144</v>
      </c>
    </row>
    <row r="1328" spans="2:51" s="6" customFormat="1" ht="15.75" customHeight="1">
      <c r="B1328" s="160"/>
      <c r="C1328" s="161"/>
      <c r="D1328" s="162" t="s">
        <v>156</v>
      </c>
      <c r="E1328" s="161"/>
      <c r="F1328" s="163" t="s">
        <v>1542</v>
      </c>
      <c r="G1328" s="161"/>
      <c r="H1328" s="164">
        <v>4.7</v>
      </c>
      <c r="J1328" s="161"/>
      <c r="K1328" s="161"/>
      <c r="L1328" s="165"/>
      <c r="M1328" s="166"/>
      <c r="N1328" s="161"/>
      <c r="O1328" s="161"/>
      <c r="P1328" s="161"/>
      <c r="Q1328" s="161"/>
      <c r="R1328" s="161"/>
      <c r="S1328" s="161"/>
      <c r="T1328" s="167"/>
      <c r="AT1328" s="168" t="s">
        <v>156</v>
      </c>
      <c r="AU1328" s="168" t="s">
        <v>86</v>
      </c>
      <c r="AV1328" s="168" t="s">
        <v>86</v>
      </c>
      <c r="AW1328" s="168" t="s">
        <v>100</v>
      </c>
      <c r="AX1328" s="168" t="s">
        <v>78</v>
      </c>
      <c r="AY1328" s="168" t="s">
        <v>144</v>
      </c>
    </row>
    <row r="1329" spans="2:51" s="6" customFormat="1" ht="15.75" customHeight="1">
      <c r="B1329" s="169"/>
      <c r="C1329" s="170"/>
      <c r="D1329" s="162" t="s">
        <v>156</v>
      </c>
      <c r="E1329" s="170"/>
      <c r="F1329" s="171" t="s">
        <v>1489</v>
      </c>
      <c r="G1329" s="170"/>
      <c r="H1329" s="170"/>
      <c r="J1329" s="170"/>
      <c r="K1329" s="170"/>
      <c r="L1329" s="172"/>
      <c r="M1329" s="173"/>
      <c r="N1329" s="170"/>
      <c r="O1329" s="170"/>
      <c r="P1329" s="170"/>
      <c r="Q1329" s="170"/>
      <c r="R1329" s="170"/>
      <c r="S1329" s="170"/>
      <c r="T1329" s="174"/>
      <c r="AT1329" s="175" t="s">
        <v>156</v>
      </c>
      <c r="AU1329" s="175" t="s">
        <v>86</v>
      </c>
      <c r="AV1329" s="175" t="s">
        <v>22</v>
      </c>
      <c r="AW1329" s="175" t="s">
        <v>100</v>
      </c>
      <c r="AX1329" s="175" t="s">
        <v>78</v>
      </c>
      <c r="AY1329" s="175" t="s">
        <v>144</v>
      </c>
    </row>
    <row r="1330" spans="2:51" s="6" customFormat="1" ht="15.75" customHeight="1">
      <c r="B1330" s="160"/>
      <c r="C1330" s="161"/>
      <c r="D1330" s="162" t="s">
        <v>156</v>
      </c>
      <c r="E1330" s="161"/>
      <c r="F1330" s="163" t="s">
        <v>1543</v>
      </c>
      <c r="G1330" s="161"/>
      <c r="H1330" s="164">
        <v>58.1</v>
      </c>
      <c r="J1330" s="161"/>
      <c r="K1330" s="161"/>
      <c r="L1330" s="165"/>
      <c r="M1330" s="166"/>
      <c r="N1330" s="161"/>
      <c r="O1330" s="161"/>
      <c r="P1330" s="161"/>
      <c r="Q1330" s="161"/>
      <c r="R1330" s="161"/>
      <c r="S1330" s="161"/>
      <c r="T1330" s="167"/>
      <c r="AT1330" s="168" t="s">
        <v>156</v>
      </c>
      <c r="AU1330" s="168" t="s">
        <v>86</v>
      </c>
      <c r="AV1330" s="168" t="s">
        <v>86</v>
      </c>
      <c r="AW1330" s="168" t="s">
        <v>100</v>
      </c>
      <c r="AX1330" s="168" t="s">
        <v>78</v>
      </c>
      <c r="AY1330" s="168" t="s">
        <v>144</v>
      </c>
    </row>
    <row r="1331" spans="2:51" s="6" customFormat="1" ht="15.75" customHeight="1">
      <c r="B1331" s="169"/>
      <c r="C1331" s="170"/>
      <c r="D1331" s="162" t="s">
        <v>156</v>
      </c>
      <c r="E1331" s="170"/>
      <c r="F1331" s="171" t="s">
        <v>1491</v>
      </c>
      <c r="G1331" s="170"/>
      <c r="H1331" s="170"/>
      <c r="J1331" s="170"/>
      <c r="K1331" s="170"/>
      <c r="L1331" s="172"/>
      <c r="M1331" s="173"/>
      <c r="N1331" s="170"/>
      <c r="O1331" s="170"/>
      <c r="P1331" s="170"/>
      <c r="Q1331" s="170"/>
      <c r="R1331" s="170"/>
      <c r="S1331" s="170"/>
      <c r="T1331" s="174"/>
      <c r="AT1331" s="175" t="s">
        <v>156</v>
      </c>
      <c r="AU1331" s="175" t="s">
        <v>86</v>
      </c>
      <c r="AV1331" s="175" t="s">
        <v>22</v>
      </c>
      <c r="AW1331" s="175" t="s">
        <v>100</v>
      </c>
      <c r="AX1331" s="175" t="s">
        <v>78</v>
      </c>
      <c r="AY1331" s="175" t="s">
        <v>144</v>
      </c>
    </row>
    <row r="1332" spans="2:51" s="6" customFormat="1" ht="15.75" customHeight="1">
      <c r="B1332" s="160"/>
      <c r="C1332" s="161"/>
      <c r="D1332" s="162" t="s">
        <v>156</v>
      </c>
      <c r="E1332" s="161"/>
      <c r="F1332" s="163" t="s">
        <v>1544</v>
      </c>
      <c r="G1332" s="161"/>
      <c r="H1332" s="164">
        <v>4.6</v>
      </c>
      <c r="J1332" s="161"/>
      <c r="K1332" s="161"/>
      <c r="L1332" s="165"/>
      <c r="M1332" s="166"/>
      <c r="N1332" s="161"/>
      <c r="O1332" s="161"/>
      <c r="P1332" s="161"/>
      <c r="Q1332" s="161"/>
      <c r="R1332" s="161"/>
      <c r="S1332" s="161"/>
      <c r="T1332" s="167"/>
      <c r="AT1332" s="168" t="s">
        <v>156</v>
      </c>
      <c r="AU1332" s="168" t="s">
        <v>86</v>
      </c>
      <c r="AV1332" s="168" t="s">
        <v>86</v>
      </c>
      <c r="AW1332" s="168" t="s">
        <v>100</v>
      </c>
      <c r="AX1332" s="168" t="s">
        <v>78</v>
      </c>
      <c r="AY1332" s="168" t="s">
        <v>144</v>
      </c>
    </row>
    <row r="1333" spans="2:51" s="6" customFormat="1" ht="15.75" customHeight="1">
      <c r="B1333" s="169"/>
      <c r="C1333" s="170"/>
      <c r="D1333" s="162" t="s">
        <v>156</v>
      </c>
      <c r="E1333" s="170"/>
      <c r="F1333" s="171" t="s">
        <v>1493</v>
      </c>
      <c r="G1333" s="170"/>
      <c r="H1333" s="170"/>
      <c r="J1333" s="170"/>
      <c r="K1333" s="170"/>
      <c r="L1333" s="172"/>
      <c r="M1333" s="173"/>
      <c r="N1333" s="170"/>
      <c r="O1333" s="170"/>
      <c r="P1333" s="170"/>
      <c r="Q1333" s="170"/>
      <c r="R1333" s="170"/>
      <c r="S1333" s="170"/>
      <c r="T1333" s="174"/>
      <c r="AT1333" s="175" t="s">
        <v>156</v>
      </c>
      <c r="AU1333" s="175" t="s">
        <v>86</v>
      </c>
      <c r="AV1333" s="175" t="s">
        <v>22</v>
      </c>
      <c r="AW1333" s="175" t="s">
        <v>100</v>
      </c>
      <c r="AX1333" s="175" t="s">
        <v>78</v>
      </c>
      <c r="AY1333" s="175" t="s">
        <v>144</v>
      </c>
    </row>
    <row r="1334" spans="2:51" s="6" customFormat="1" ht="15.75" customHeight="1">
      <c r="B1334" s="160"/>
      <c r="C1334" s="161"/>
      <c r="D1334" s="162" t="s">
        <v>156</v>
      </c>
      <c r="E1334" s="161"/>
      <c r="F1334" s="163" t="s">
        <v>1520</v>
      </c>
      <c r="G1334" s="161"/>
      <c r="H1334" s="164">
        <v>5.1</v>
      </c>
      <c r="J1334" s="161"/>
      <c r="K1334" s="161"/>
      <c r="L1334" s="165"/>
      <c r="M1334" s="166"/>
      <c r="N1334" s="161"/>
      <c r="O1334" s="161"/>
      <c r="P1334" s="161"/>
      <c r="Q1334" s="161"/>
      <c r="R1334" s="161"/>
      <c r="S1334" s="161"/>
      <c r="T1334" s="167"/>
      <c r="AT1334" s="168" t="s">
        <v>156</v>
      </c>
      <c r="AU1334" s="168" t="s">
        <v>86</v>
      </c>
      <c r="AV1334" s="168" t="s">
        <v>86</v>
      </c>
      <c r="AW1334" s="168" t="s">
        <v>100</v>
      </c>
      <c r="AX1334" s="168" t="s">
        <v>78</v>
      </c>
      <c r="AY1334" s="168" t="s">
        <v>144</v>
      </c>
    </row>
    <row r="1335" spans="2:51" s="6" customFormat="1" ht="15.75" customHeight="1">
      <c r="B1335" s="169"/>
      <c r="C1335" s="170"/>
      <c r="D1335" s="162" t="s">
        <v>156</v>
      </c>
      <c r="E1335" s="170"/>
      <c r="F1335" s="171" t="s">
        <v>1494</v>
      </c>
      <c r="G1335" s="170"/>
      <c r="H1335" s="170"/>
      <c r="J1335" s="170"/>
      <c r="K1335" s="170"/>
      <c r="L1335" s="172"/>
      <c r="M1335" s="173"/>
      <c r="N1335" s="170"/>
      <c r="O1335" s="170"/>
      <c r="P1335" s="170"/>
      <c r="Q1335" s="170"/>
      <c r="R1335" s="170"/>
      <c r="S1335" s="170"/>
      <c r="T1335" s="174"/>
      <c r="AT1335" s="175" t="s">
        <v>156</v>
      </c>
      <c r="AU1335" s="175" t="s">
        <v>86</v>
      </c>
      <c r="AV1335" s="175" t="s">
        <v>22</v>
      </c>
      <c r="AW1335" s="175" t="s">
        <v>100</v>
      </c>
      <c r="AX1335" s="175" t="s">
        <v>78</v>
      </c>
      <c r="AY1335" s="175" t="s">
        <v>144</v>
      </c>
    </row>
    <row r="1336" spans="2:51" s="6" customFormat="1" ht="15.75" customHeight="1">
      <c r="B1336" s="160"/>
      <c r="C1336" s="161"/>
      <c r="D1336" s="162" t="s">
        <v>156</v>
      </c>
      <c r="E1336" s="161"/>
      <c r="F1336" s="163" t="s">
        <v>1521</v>
      </c>
      <c r="G1336" s="161"/>
      <c r="H1336" s="164">
        <v>4.9</v>
      </c>
      <c r="J1336" s="161"/>
      <c r="K1336" s="161"/>
      <c r="L1336" s="165"/>
      <c r="M1336" s="166"/>
      <c r="N1336" s="161"/>
      <c r="O1336" s="161"/>
      <c r="P1336" s="161"/>
      <c r="Q1336" s="161"/>
      <c r="R1336" s="161"/>
      <c r="S1336" s="161"/>
      <c r="T1336" s="167"/>
      <c r="AT1336" s="168" t="s">
        <v>156</v>
      </c>
      <c r="AU1336" s="168" t="s">
        <v>86</v>
      </c>
      <c r="AV1336" s="168" t="s">
        <v>86</v>
      </c>
      <c r="AW1336" s="168" t="s">
        <v>100</v>
      </c>
      <c r="AX1336" s="168" t="s">
        <v>78</v>
      </c>
      <c r="AY1336" s="168" t="s">
        <v>144</v>
      </c>
    </row>
    <row r="1337" spans="2:51" s="6" customFormat="1" ht="15.75" customHeight="1">
      <c r="B1337" s="169"/>
      <c r="C1337" s="170"/>
      <c r="D1337" s="162" t="s">
        <v>156</v>
      </c>
      <c r="E1337" s="170"/>
      <c r="F1337" s="171" t="s">
        <v>1495</v>
      </c>
      <c r="G1337" s="170"/>
      <c r="H1337" s="170"/>
      <c r="J1337" s="170"/>
      <c r="K1337" s="170"/>
      <c r="L1337" s="172"/>
      <c r="M1337" s="173"/>
      <c r="N1337" s="170"/>
      <c r="O1337" s="170"/>
      <c r="P1337" s="170"/>
      <c r="Q1337" s="170"/>
      <c r="R1337" s="170"/>
      <c r="S1337" s="170"/>
      <c r="T1337" s="174"/>
      <c r="AT1337" s="175" t="s">
        <v>156</v>
      </c>
      <c r="AU1337" s="175" t="s">
        <v>86</v>
      </c>
      <c r="AV1337" s="175" t="s">
        <v>22</v>
      </c>
      <c r="AW1337" s="175" t="s">
        <v>100</v>
      </c>
      <c r="AX1337" s="175" t="s">
        <v>78</v>
      </c>
      <c r="AY1337" s="175" t="s">
        <v>144</v>
      </c>
    </row>
    <row r="1338" spans="2:51" s="6" customFormat="1" ht="15.75" customHeight="1">
      <c r="B1338" s="160"/>
      <c r="C1338" s="161"/>
      <c r="D1338" s="162" t="s">
        <v>156</v>
      </c>
      <c r="E1338" s="161"/>
      <c r="F1338" s="163" t="s">
        <v>1536</v>
      </c>
      <c r="G1338" s="161"/>
      <c r="H1338" s="164">
        <v>5.7</v>
      </c>
      <c r="J1338" s="161"/>
      <c r="K1338" s="161"/>
      <c r="L1338" s="165"/>
      <c r="M1338" s="166"/>
      <c r="N1338" s="161"/>
      <c r="O1338" s="161"/>
      <c r="P1338" s="161"/>
      <c r="Q1338" s="161"/>
      <c r="R1338" s="161"/>
      <c r="S1338" s="161"/>
      <c r="T1338" s="167"/>
      <c r="AT1338" s="168" t="s">
        <v>156</v>
      </c>
      <c r="AU1338" s="168" t="s">
        <v>86</v>
      </c>
      <c r="AV1338" s="168" t="s">
        <v>86</v>
      </c>
      <c r="AW1338" s="168" t="s">
        <v>100</v>
      </c>
      <c r="AX1338" s="168" t="s">
        <v>78</v>
      </c>
      <c r="AY1338" s="168" t="s">
        <v>144</v>
      </c>
    </row>
    <row r="1339" spans="2:51" s="6" customFormat="1" ht="15.75" customHeight="1">
      <c r="B1339" s="169"/>
      <c r="C1339" s="170"/>
      <c r="D1339" s="162" t="s">
        <v>156</v>
      </c>
      <c r="E1339" s="170"/>
      <c r="F1339" s="171" t="s">
        <v>1496</v>
      </c>
      <c r="G1339" s="170"/>
      <c r="H1339" s="170"/>
      <c r="J1339" s="170"/>
      <c r="K1339" s="170"/>
      <c r="L1339" s="172"/>
      <c r="M1339" s="173"/>
      <c r="N1339" s="170"/>
      <c r="O1339" s="170"/>
      <c r="P1339" s="170"/>
      <c r="Q1339" s="170"/>
      <c r="R1339" s="170"/>
      <c r="S1339" s="170"/>
      <c r="T1339" s="174"/>
      <c r="AT1339" s="175" t="s">
        <v>156</v>
      </c>
      <c r="AU1339" s="175" t="s">
        <v>86</v>
      </c>
      <c r="AV1339" s="175" t="s">
        <v>22</v>
      </c>
      <c r="AW1339" s="175" t="s">
        <v>100</v>
      </c>
      <c r="AX1339" s="175" t="s">
        <v>78</v>
      </c>
      <c r="AY1339" s="175" t="s">
        <v>144</v>
      </c>
    </row>
    <row r="1340" spans="2:51" s="6" customFormat="1" ht="15.75" customHeight="1">
      <c r="B1340" s="160"/>
      <c r="C1340" s="161"/>
      <c r="D1340" s="162" t="s">
        <v>156</v>
      </c>
      <c r="E1340" s="161"/>
      <c r="F1340" s="163" t="s">
        <v>1523</v>
      </c>
      <c r="G1340" s="161"/>
      <c r="H1340" s="164">
        <v>9.1</v>
      </c>
      <c r="J1340" s="161"/>
      <c r="K1340" s="161"/>
      <c r="L1340" s="165"/>
      <c r="M1340" s="166"/>
      <c r="N1340" s="161"/>
      <c r="O1340" s="161"/>
      <c r="P1340" s="161"/>
      <c r="Q1340" s="161"/>
      <c r="R1340" s="161"/>
      <c r="S1340" s="161"/>
      <c r="T1340" s="167"/>
      <c r="AT1340" s="168" t="s">
        <v>156</v>
      </c>
      <c r="AU1340" s="168" t="s">
        <v>86</v>
      </c>
      <c r="AV1340" s="168" t="s">
        <v>86</v>
      </c>
      <c r="AW1340" s="168" t="s">
        <v>100</v>
      </c>
      <c r="AX1340" s="168" t="s">
        <v>78</v>
      </c>
      <c r="AY1340" s="168" t="s">
        <v>144</v>
      </c>
    </row>
    <row r="1341" spans="2:51" s="6" customFormat="1" ht="15.75" customHeight="1">
      <c r="B1341" s="169"/>
      <c r="C1341" s="170"/>
      <c r="D1341" s="162" t="s">
        <v>156</v>
      </c>
      <c r="E1341" s="170"/>
      <c r="F1341" s="171" t="s">
        <v>1497</v>
      </c>
      <c r="G1341" s="170"/>
      <c r="H1341" s="170"/>
      <c r="J1341" s="170"/>
      <c r="K1341" s="170"/>
      <c r="L1341" s="172"/>
      <c r="M1341" s="173"/>
      <c r="N1341" s="170"/>
      <c r="O1341" s="170"/>
      <c r="P1341" s="170"/>
      <c r="Q1341" s="170"/>
      <c r="R1341" s="170"/>
      <c r="S1341" s="170"/>
      <c r="T1341" s="174"/>
      <c r="AT1341" s="175" t="s">
        <v>156</v>
      </c>
      <c r="AU1341" s="175" t="s">
        <v>86</v>
      </c>
      <c r="AV1341" s="175" t="s">
        <v>22</v>
      </c>
      <c r="AW1341" s="175" t="s">
        <v>100</v>
      </c>
      <c r="AX1341" s="175" t="s">
        <v>78</v>
      </c>
      <c r="AY1341" s="175" t="s">
        <v>144</v>
      </c>
    </row>
    <row r="1342" spans="2:51" s="6" customFormat="1" ht="15.75" customHeight="1">
      <c r="B1342" s="160"/>
      <c r="C1342" s="161"/>
      <c r="D1342" s="162" t="s">
        <v>156</v>
      </c>
      <c r="E1342" s="161"/>
      <c r="F1342" s="163" t="s">
        <v>1545</v>
      </c>
      <c r="G1342" s="161"/>
      <c r="H1342" s="164">
        <v>9.7</v>
      </c>
      <c r="J1342" s="161"/>
      <c r="K1342" s="161"/>
      <c r="L1342" s="165"/>
      <c r="M1342" s="166"/>
      <c r="N1342" s="161"/>
      <c r="O1342" s="161"/>
      <c r="P1342" s="161"/>
      <c r="Q1342" s="161"/>
      <c r="R1342" s="161"/>
      <c r="S1342" s="161"/>
      <c r="T1342" s="167"/>
      <c r="AT1342" s="168" t="s">
        <v>156</v>
      </c>
      <c r="AU1342" s="168" t="s">
        <v>86</v>
      </c>
      <c r="AV1342" s="168" t="s">
        <v>86</v>
      </c>
      <c r="AW1342" s="168" t="s">
        <v>100</v>
      </c>
      <c r="AX1342" s="168" t="s">
        <v>78</v>
      </c>
      <c r="AY1342" s="168" t="s">
        <v>144</v>
      </c>
    </row>
    <row r="1343" spans="2:51" s="6" customFormat="1" ht="15.75" customHeight="1">
      <c r="B1343" s="169"/>
      <c r="C1343" s="170"/>
      <c r="D1343" s="162" t="s">
        <v>156</v>
      </c>
      <c r="E1343" s="170"/>
      <c r="F1343" s="171" t="s">
        <v>1499</v>
      </c>
      <c r="G1343" s="170"/>
      <c r="H1343" s="170"/>
      <c r="J1343" s="170"/>
      <c r="K1343" s="170"/>
      <c r="L1343" s="172"/>
      <c r="M1343" s="173"/>
      <c r="N1343" s="170"/>
      <c r="O1343" s="170"/>
      <c r="P1343" s="170"/>
      <c r="Q1343" s="170"/>
      <c r="R1343" s="170"/>
      <c r="S1343" s="170"/>
      <c r="T1343" s="174"/>
      <c r="AT1343" s="175" t="s">
        <v>156</v>
      </c>
      <c r="AU1343" s="175" t="s">
        <v>86</v>
      </c>
      <c r="AV1343" s="175" t="s">
        <v>22</v>
      </c>
      <c r="AW1343" s="175" t="s">
        <v>100</v>
      </c>
      <c r="AX1343" s="175" t="s">
        <v>78</v>
      </c>
      <c r="AY1343" s="175" t="s">
        <v>144</v>
      </c>
    </row>
    <row r="1344" spans="2:51" s="6" customFormat="1" ht="15.75" customHeight="1">
      <c r="B1344" s="160"/>
      <c r="C1344" s="161"/>
      <c r="D1344" s="162" t="s">
        <v>156</v>
      </c>
      <c r="E1344" s="161"/>
      <c r="F1344" s="163" t="s">
        <v>1525</v>
      </c>
      <c r="G1344" s="161"/>
      <c r="H1344" s="164">
        <v>13.1</v>
      </c>
      <c r="J1344" s="161"/>
      <c r="K1344" s="161"/>
      <c r="L1344" s="165"/>
      <c r="M1344" s="166"/>
      <c r="N1344" s="161"/>
      <c r="O1344" s="161"/>
      <c r="P1344" s="161"/>
      <c r="Q1344" s="161"/>
      <c r="R1344" s="161"/>
      <c r="S1344" s="161"/>
      <c r="T1344" s="167"/>
      <c r="AT1344" s="168" t="s">
        <v>156</v>
      </c>
      <c r="AU1344" s="168" t="s">
        <v>86</v>
      </c>
      <c r="AV1344" s="168" t="s">
        <v>86</v>
      </c>
      <c r="AW1344" s="168" t="s">
        <v>100</v>
      </c>
      <c r="AX1344" s="168" t="s">
        <v>78</v>
      </c>
      <c r="AY1344" s="168" t="s">
        <v>144</v>
      </c>
    </row>
    <row r="1345" spans="2:51" s="6" customFormat="1" ht="15.75" customHeight="1">
      <c r="B1345" s="169"/>
      <c r="C1345" s="170"/>
      <c r="D1345" s="162" t="s">
        <v>156</v>
      </c>
      <c r="E1345" s="170"/>
      <c r="F1345" s="171" t="s">
        <v>1500</v>
      </c>
      <c r="G1345" s="170"/>
      <c r="H1345" s="170"/>
      <c r="J1345" s="170"/>
      <c r="K1345" s="170"/>
      <c r="L1345" s="172"/>
      <c r="M1345" s="173"/>
      <c r="N1345" s="170"/>
      <c r="O1345" s="170"/>
      <c r="P1345" s="170"/>
      <c r="Q1345" s="170"/>
      <c r="R1345" s="170"/>
      <c r="S1345" s="170"/>
      <c r="T1345" s="174"/>
      <c r="AT1345" s="175" t="s">
        <v>156</v>
      </c>
      <c r="AU1345" s="175" t="s">
        <v>86</v>
      </c>
      <c r="AV1345" s="175" t="s">
        <v>22</v>
      </c>
      <c r="AW1345" s="175" t="s">
        <v>100</v>
      </c>
      <c r="AX1345" s="175" t="s">
        <v>78</v>
      </c>
      <c r="AY1345" s="175" t="s">
        <v>144</v>
      </c>
    </row>
    <row r="1346" spans="2:51" s="6" customFormat="1" ht="15.75" customHeight="1">
      <c r="B1346" s="160"/>
      <c r="C1346" s="161"/>
      <c r="D1346" s="162" t="s">
        <v>156</v>
      </c>
      <c r="E1346" s="161"/>
      <c r="F1346" s="163" t="s">
        <v>1501</v>
      </c>
      <c r="G1346" s="161"/>
      <c r="H1346" s="164">
        <v>11.72</v>
      </c>
      <c r="J1346" s="161"/>
      <c r="K1346" s="161"/>
      <c r="L1346" s="165"/>
      <c r="M1346" s="166"/>
      <c r="N1346" s="161"/>
      <c r="O1346" s="161"/>
      <c r="P1346" s="161"/>
      <c r="Q1346" s="161"/>
      <c r="R1346" s="161"/>
      <c r="S1346" s="161"/>
      <c r="T1346" s="167"/>
      <c r="AT1346" s="168" t="s">
        <v>156</v>
      </c>
      <c r="AU1346" s="168" t="s">
        <v>86</v>
      </c>
      <c r="AV1346" s="168" t="s">
        <v>86</v>
      </c>
      <c r="AW1346" s="168" t="s">
        <v>100</v>
      </c>
      <c r="AX1346" s="168" t="s">
        <v>78</v>
      </c>
      <c r="AY1346" s="168" t="s">
        <v>144</v>
      </c>
    </row>
    <row r="1347" spans="2:51" s="6" customFormat="1" ht="15.75" customHeight="1">
      <c r="B1347" s="169"/>
      <c r="C1347" s="170"/>
      <c r="D1347" s="162" t="s">
        <v>156</v>
      </c>
      <c r="E1347" s="170"/>
      <c r="F1347" s="171" t="s">
        <v>1502</v>
      </c>
      <c r="G1347" s="170"/>
      <c r="H1347" s="170"/>
      <c r="J1347" s="170"/>
      <c r="K1347" s="170"/>
      <c r="L1347" s="172"/>
      <c r="M1347" s="173"/>
      <c r="N1347" s="170"/>
      <c r="O1347" s="170"/>
      <c r="P1347" s="170"/>
      <c r="Q1347" s="170"/>
      <c r="R1347" s="170"/>
      <c r="S1347" s="170"/>
      <c r="T1347" s="174"/>
      <c r="AT1347" s="175" t="s">
        <v>156</v>
      </c>
      <c r="AU1347" s="175" t="s">
        <v>86</v>
      </c>
      <c r="AV1347" s="175" t="s">
        <v>22</v>
      </c>
      <c r="AW1347" s="175" t="s">
        <v>100</v>
      </c>
      <c r="AX1347" s="175" t="s">
        <v>78</v>
      </c>
      <c r="AY1347" s="175" t="s">
        <v>144</v>
      </c>
    </row>
    <row r="1348" spans="2:51" s="6" customFormat="1" ht="15.75" customHeight="1">
      <c r="B1348" s="160"/>
      <c r="C1348" s="161"/>
      <c r="D1348" s="162" t="s">
        <v>156</v>
      </c>
      <c r="E1348" s="161"/>
      <c r="F1348" s="163" t="s">
        <v>1527</v>
      </c>
      <c r="G1348" s="161"/>
      <c r="H1348" s="164">
        <v>10.55</v>
      </c>
      <c r="J1348" s="161"/>
      <c r="K1348" s="161"/>
      <c r="L1348" s="165"/>
      <c r="M1348" s="166"/>
      <c r="N1348" s="161"/>
      <c r="O1348" s="161"/>
      <c r="P1348" s="161"/>
      <c r="Q1348" s="161"/>
      <c r="R1348" s="161"/>
      <c r="S1348" s="161"/>
      <c r="T1348" s="167"/>
      <c r="AT1348" s="168" t="s">
        <v>156</v>
      </c>
      <c r="AU1348" s="168" t="s">
        <v>86</v>
      </c>
      <c r="AV1348" s="168" t="s">
        <v>86</v>
      </c>
      <c r="AW1348" s="168" t="s">
        <v>100</v>
      </c>
      <c r="AX1348" s="168" t="s">
        <v>78</v>
      </c>
      <c r="AY1348" s="168" t="s">
        <v>144</v>
      </c>
    </row>
    <row r="1349" spans="2:51" s="6" customFormat="1" ht="15.75" customHeight="1">
      <c r="B1349" s="169"/>
      <c r="C1349" s="170"/>
      <c r="D1349" s="162" t="s">
        <v>156</v>
      </c>
      <c r="E1349" s="170"/>
      <c r="F1349" s="171" t="s">
        <v>1503</v>
      </c>
      <c r="G1349" s="170"/>
      <c r="H1349" s="170"/>
      <c r="J1349" s="170"/>
      <c r="K1349" s="170"/>
      <c r="L1349" s="172"/>
      <c r="M1349" s="173"/>
      <c r="N1349" s="170"/>
      <c r="O1349" s="170"/>
      <c r="P1349" s="170"/>
      <c r="Q1349" s="170"/>
      <c r="R1349" s="170"/>
      <c r="S1349" s="170"/>
      <c r="T1349" s="174"/>
      <c r="AT1349" s="175" t="s">
        <v>156</v>
      </c>
      <c r="AU1349" s="175" t="s">
        <v>86</v>
      </c>
      <c r="AV1349" s="175" t="s">
        <v>22</v>
      </c>
      <c r="AW1349" s="175" t="s">
        <v>100</v>
      </c>
      <c r="AX1349" s="175" t="s">
        <v>78</v>
      </c>
      <c r="AY1349" s="175" t="s">
        <v>144</v>
      </c>
    </row>
    <row r="1350" spans="2:51" s="6" customFormat="1" ht="15.75" customHeight="1">
      <c r="B1350" s="160"/>
      <c r="C1350" s="161"/>
      <c r="D1350" s="162" t="s">
        <v>156</v>
      </c>
      <c r="E1350" s="161"/>
      <c r="F1350" s="163" t="s">
        <v>1528</v>
      </c>
      <c r="G1350" s="161"/>
      <c r="H1350" s="164">
        <v>9.55</v>
      </c>
      <c r="J1350" s="161"/>
      <c r="K1350" s="161"/>
      <c r="L1350" s="165"/>
      <c r="M1350" s="166"/>
      <c r="N1350" s="161"/>
      <c r="O1350" s="161"/>
      <c r="P1350" s="161"/>
      <c r="Q1350" s="161"/>
      <c r="R1350" s="161"/>
      <c r="S1350" s="161"/>
      <c r="T1350" s="167"/>
      <c r="AT1350" s="168" t="s">
        <v>156</v>
      </c>
      <c r="AU1350" s="168" t="s">
        <v>86</v>
      </c>
      <c r="AV1350" s="168" t="s">
        <v>86</v>
      </c>
      <c r="AW1350" s="168" t="s">
        <v>100</v>
      </c>
      <c r="AX1350" s="168" t="s">
        <v>78</v>
      </c>
      <c r="AY1350" s="168" t="s">
        <v>144</v>
      </c>
    </row>
    <row r="1351" spans="2:51" s="6" customFormat="1" ht="15.75" customHeight="1">
      <c r="B1351" s="169"/>
      <c r="C1351" s="170"/>
      <c r="D1351" s="162" t="s">
        <v>156</v>
      </c>
      <c r="E1351" s="170"/>
      <c r="F1351" s="171" t="s">
        <v>1505</v>
      </c>
      <c r="G1351" s="170"/>
      <c r="H1351" s="170"/>
      <c r="J1351" s="170"/>
      <c r="K1351" s="170"/>
      <c r="L1351" s="172"/>
      <c r="M1351" s="173"/>
      <c r="N1351" s="170"/>
      <c r="O1351" s="170"/>
      <c r="P1351" s="170"/>
      <c r="Q1351" s="170"/>
      <c r="R1351" s="170"/>
      <c r="S1351" s="170"/>
      <c r="T1351" s="174"/>
      <c r="AT1351" s="175" t="s">
        <v>156</v>
      </c>
      <c r="AU1351" s="175" t="s">
        <v>86</v>
      </c>
      <c r="AV1351" s="175" t="s">
        <v>22</v>
      </c>
      <c r="AW1351" s="175" t="s">
        <v>100</v>
      </c>
      <c r="AX1351" s="175" t="s">
        <v>78</v>
      </c>
      <c r="AY1351" s="175" t="s">
        <v>144</v>
      </c>
    </row>
    <row r="1352" spans="2:51" s="6" customFormat="1" ht="15.75" customHeight="1">
      <c r="B1352" s="160"/>
      <c r="C1352" s="161"/>
      <c r="D1352" s="162" t="s">
        <v>156</v>
      </c>
      <c r="E1352" s="161"/>
      <c r="F1352" s="163" t="s">
        <v>1529</v>
      </c>
      <c r="G1352" s="161"/>
      <c r="H1352" s="164">
        <v>4.65</v>
      </c>
      <c r="J1352" s="161"/>
      <c r="K1352" s="161"/>
      <c r="L1352" s="165"/>
      <c r="M1352" s="166"/>
      <c r="N1352" s="161"/>
      <c r="O1352" s="161"/>
      <c r="P1352" s="161"/>
      <c r="Q1352" s="161"/>
      <c r="R1352" s="161"/>
      <c r="S1352" s="161"/>
      <c r="T1352" s="167"/>
      <c r="AT1352" s="168" t="s">
        <v>156</v>
      </c>
      <c r="AU1352" s="168" t="s">
        <v>86</v>
      </c>
      <c r="AV1352" s="168" t="s">
        <v>86</v>
      </c>
      <c r="AW1352" s="168" t="s">
        <v>100</v>
      </c>
      <c r="AX1352" s="168" t="s">
        <v>78</v>
      </c>
      <c r="AY1352" s="168" t="s">
        <v>144</v>
      </c>
    </row>
    <row r="1353" spans="2:51" s="6" customFormat="1" ht="15.75" customHeight="1">
      <c r="B1353" s="169"/>
      <c r="C1353" s="170"/>
      <c r="D1353" s="162" t="s">
        <v>156</v>
      </c>
      <c r="E1353" s="170"/>
      <c r="F1353" s="171" t="s">
        <v>1506</v>
      </c>
      <c r="G1353" s="170"/>
      <c r="H1353" s="170"/>
      <c r="J1353" s="170"/>
      <c r="K1353" s="170"/>
      <c r="L1353" s="172"/>
      <c r="M1353" s="173"/>
      <c r="N1353" s="170"/>
      <c r="O1353" s="170"/>
      <c r="P1353" s="170"/>
      <c r="Q1353" s="170"/>
      <c r="R1353" s="170"/>
      <c r="S1353" s="170"/>
      <c r="T1353" s="174"/>
      <c r="AT1353" s="175" t="s">
        <v>156</v>
      </c>
      <c r="AU1353" s="175" t="s">
        <v>86</v>
      </c>
      <c r="AV1353" s="175" t="s">
        <v>22</v>
      </c>
      <c r="AW1353" s="175" t="s">
        <v>100</v>
      </c>
      <c r="AX1353" s="175" t="s">
        <v>78</v>
      </c>
      <c r="AY1353" s="175" t="s">
        <v>144</v>
      </c>
    </row>
    <row r="1354" spans="2:51" s="6" customFormat="1" ht="15.75" customHeight="1">
      <c r="B1354" s="160"/>
      <c r="C1354" s="161"/>
      <c r="D1354" s="162" t="s">
        <v>156</v>
      </c>
      <c r="E1354" s="161"/>
      <c r="F1354" s="163" t="s">
        <v>1542</v>
      </c>
      <c r="G1354" s="161"/>
      <c r="H1354" s="164">
        <v>4.7</v>
      </c>
      <c r="J1354" s="161"/>
      <c r="K1354" s="161"/>
      <c r="L1354" s="165"/>
      <c r="M1354" s="166"/>
      <c r="N1354" s="161"/>
      <c r="O1354" s="161"/>
      <c r="P1354" s="161"/>
      <c r="Q1354" s="161"/>
      <c r="R1354" s="161"/>
      <c r="S1354" s="161"/>
      <c r="T1354" s="167"/>
      <c r="AT1354" s="168" t="s">
        <v>156</v>
      </c>
      <c r="AU1354" s="168" t="s">
        <v>86</v>
      </c>
      <c r="AV1354" s="168" t="s">
        <v>86</v>
      </c>
      <c r="AW1354" s="168" t="s">
        <v>100</v>
      </c>
      <c r="AX1354" s="168" t="s">
        <v>78</v>
      </c>
      <c r="AY1354" s="168" t="s">
        <v>144</v>
      </c>
    </row>
    <row r="1355" spans="2:65" s="6" customFormat="1" ht="15.75" customHeight="1">
      <c r="B1355" s="24"/>
      <c r="C1355" s="146" t="s">
        <v>1546</v>
      </c>
      <c r="D1355" s="146" t="s">
        <v>147</v>
      </c>
      <c r="E1355" s="147" t="s">
        <v>1547</v>
      </c>
      <c r="F1355" s="148" t="s">
        <v>1548</v>
      </c>
      <c r="G1355" s="149" t="s">
        <v>185</v>
      </c>
      <c r="H1355" s="150">
        <v>621.862</v>
      </c>
      <c r="I1355" s="151"/>
      <c r="J1355" s="152">
        <f>ROUND($I$1355*$H$1355,2)</f>
        <v>0</v>
      </c>
      <c r="K1355" s="148" t="s">
        <v>329</v>
      </c>
      <c r="L1355" s="44"/>
      <c r="M1355" s="153"/>
      <c r="N1355" s="154" t="s">
        <v>49</v>
      </c>
      <c r="O1355" s="25"/>
      <c r="P1355" s="155">
        <f>$O$1355*$H$1355</f>
        <v>0</v>
      </c>
      <c r="Q1355" s="155">
        <v>0.0003</v>
      </c>
      <c r="R1355" s="155">
        <f>$Q$1355*$H$1355</f>
        <v>0.18655859999999996</v>
      </c>
      <c r="S1355" s="155">
        <v>0</v>
      </c>
      <c r="T1355" s="156">
        <f>$S$1355*$H$1355</f>
        <v>0</v>
      </c>
      <c r="AR1355" s="90" t="s">
        <v>295</v>
      </c>
      <c r="AT1355" s="90" t="s">
        <v>147</v>
      </c>
      <c r="AU1355" s="90" t="s">
        <v>86</v>
      </c>
      <c r="AY1355" s="6" t="s">
        <v>144</v>
      </c>
      <c r="BE1355" s="157">
        <f>IF($N$1355="základní",$J$1355,0)</f>
        <v>0</v>
      </c>
      <c r="BF1355" s="157">
        <f>IF($N$1355="snížená",$J$1355,0)</f>
        <v>0</v>
      </c>
      <c r="BG1355" s="157">
        <f>IF($N$1355="zákl. přenesená",$J$1355,0)</f>
        <v>0</v>
      </c>
      <c r="BH1355" s="157">
        <f>IF($N$1355="sníž. přenesená",$J$1355,0)</f>
        <v>0</v>
      </c>
      <c r="BI1355" s="157">
        <f>IF($N$1355="nulová",$J$1355,0)</f>
        <v>0</v>
      </c>
      <c r="BJ1355" s="90" t="s">
        <v>22</v>
      </c>
      <c r="BK1355" s="157">
        <f>ROUND($I$1355*$H$1355,2)</f>
        <v>0</v>
      </c>
      <c r="BL1355" s="90" t="s">
        <v>295</v>
      </c>
      <c r="BM1355" s="90" t="s">
        <v>1549</v>
      </c>
    </row>
    <row r="1356" spans="2:47" s="6" customFormat="1" ht="16.5" customHeight="1">
      <c r="B1356" s="24"/>
      <c r="C1356" s="25"/>
      <c r="D1356" s="158" t="s">
        <v>154</v>
      </c>
      <c r="E1356" s="25"/>
      <c r="F1356" s="159" t="s">
        <v>1548</v>
      </c>
      <c r="G1356" s="25"/>
      <c r="H1356" s="25"/>
      <c r="J1356" s="25"/>
      <c r="K1356" s="25"/>
      <c r="L1356" s="44"/>
      <c r="M1356" s="57"/>
      <c r="N1356" s="25"/>
      <c r="O1356" s="25"/>
      <c r="P1356" s="25"/>
      <c r="Q1356" s="25"/>
      <c r="R1356" s="25"/>
      <c r="S1356" s="25"/>
      <c r="T1356" s="58"/>
      <c r="AT1356" s="6" t="s">
        <v>154</v>
      </c>
      <c r="AU1356" s="6" t="s">
        <v>86</v>
      </c>
    </row>
    <row r="1357" spans="2:65" s="6" customFormat="1" ht="15.75" customHeight="1">
      <c r="B1357" s="24"/>
      <c r="C1357" s="146" t="s">
        <v>1550</v>
      </c>
      <c r="D1357" s="146" t="s">
        <v>147</v>
      </c>
      <c r="E1357" s="147" t="s">
        <v>1551</v>
      </c>
      <c r="F1357" s="148" t="s">
        <v>1552</v>
      </c>
      <c r="G1357" s="149" t="s">
        <v>228</v>
      </c>
      <c r="H1357" s="150">
        <v>323.37</v>
      </c>
      <c r="I1357" s="151"/>
      <c r="J1357" s="152">
        <f>ROUND($I$1357*$H$1357,2)</f>
        <v>0</v>
      </c>
      <c r="K1357" s="148" t="s">
        <v>1553</v>
      </c>
      <c r="L1357" s="44"/>
      <c r="M1357" s="153"/>
      <c r="N1357" s="154" t="s">
        <v>49</v>
      </c>
      <c r="O1357" s="25"/>
      <c r="P1357" s="155">
        <f>$O$1357*$H$1357</f>
        <v>0</v>
      </c>
      <c r="Q1357" s="155">
        <v>3E-05</v>
      </c>
      <c r="R1357" s="155">
        <f>$Q$1357*$H$1357</f>
        <v>0.0097011</v>
      </c>
      <c r="S1357" s="155">
        <v>0</v>
      </c>
      <c r="T1357" s="156">
        <f>$S$1357*$H$1357</f>
        <v>0</v>
      </c>
      <c r="AR1357" s="90" t="s">
        <v>295</v>
      </c>
      <c r="AT1357" s="90" t="s">
        <v>147</v>
      </c>
      <c r="AU1357" s="90" t="s">
        <v>86</v>
      </c>
      <c r="AY1357" s="6" t="s">
        <v>144</v>
      </c>
      <c r="BE1357" s="157">
        <f>IF($N$1357="základní",$J$1357,0)</f>
        <v>0</v>
      </c>
      <c r="BF1357" s="157">
        <f>IF($N$1357="snížená",$J$1357,0)</f>
        <v>0</v>
      </c>
      <c r="BG1357" s="157">
        <f>IF($N$1357="zákl. přenesená",$J$1357,0)</f>
        <v>0</v>
      </c>
      <c r="BH1357" s="157">
        <f>IF($N$1357="sníž. přenesená",$J$1357,0)</f>
        <v>0</v>
      </c>
      <c r="BI1357" s="157">
        <f>IF($N$1357="nulová",$J$1357,0)</f>
        <v>0</v>
      </c>
      <c r="BJ1357" s="90" t="s">
        <v>22</v>
      </c>
      <c r="BK1357" s="157">
        <f>ROUND($I$1357*$H$1357,2)</f>
        <v>0</v>
      </c>
      <c r="BL1357" s="90" t="s">
        <v>295</v>
      </c>
      <c r="BM1357" s="90" t="s">
        <v>1554</v>
      </c>
    </row>
    <row r="1358" spans="2:47" s="6" customFormat="1" ht="16.5" customHeight="1">
      <c r="B1358" s="24"/>
      <c r="C1358" s="25"/>
      <c r="D1358" s="158" t="s">
        <v>154</v>
      </c>
      <c r="E1358" s="25"/>
      <c r="F1358" s="159" t="s">
        <v>1552</v>
      </c>
      <c r="G1358" s="25"/>
      <c r="H1358" s="25"/>
      <c r="J1358" s="25"/>
      <c r="K1358" s="25"/>
      <c r="L1358" s="44"/>
      <c r="M1358" s="57"/>
      <c r="N1358" s="25"/>
      <c r="O1358" s="25"/>
      <c r="P1358" s="25"/>
      <c r="Q1358" s="25"/>
      <c r="R1358" s="25"/>
      <c r="S1358" s="25"/>
      <c r="T1358" s="58"/>
      <c r="AT1358" s="6" t="s">
        <v>154</v>
      </c>
      <c r="AU1358" s="6" t="s">
        <v>86</v>
      </c>
    </row>
    <row r="1359" spans="2:51" s="6" customFormat="1" ht="15.75" customHeight="1">
      <c r="B1359" s="169"/>
      <c r="C1359" s="170"/>
      <c r="D1359" s="162" t="s">
        <v>156</v>
      </c>
      <c r="E1359" s="170"/>
      <c r="F1359" s="171" t="s">
        <v>174</v>
      </c>
      <c r="G1359" s="170"/>
      <c r="H1359" s="170"/>
      <c r="J1359" s="170"/>
      <c r="K1359" s="170"/>
      <c r="L1359" s="172"/>
      <c r="M1359" s="173"/>
      <c r="N1359" s="170"/>
      <c r="O1359" s="170"/>
      <c r="P1359" s="170"/>
      <c r="Q1359" s="170"/>
      <c r="R1359" s="170"/>
      <c r="S1359" s="170"/>
      <c r="T1359" s="174"/>
      <c r="AT1359" s="175" t="s">
        <v>156</v>
      </c>
      <c r="AU1359" s="175" t="s">
        <v>86</v>
      </c>
      <c r="AV1359" s="175" t="s">
        <v>22</v>
      </c>
      <c r="AW1359" s="175" t="s">
        <v>100</v>
      </c>
      <c r="AX1359" s="175" t="s">
        <v>78</v>
      </c>
      <c r="AY1359" s="175" t="s">
        <v>144</v>
      </c>
    </row>
    <row r="1360" spans="2:51" s="6" customFormat="1" ht="15.75" customHeight="1">
      <c r="B1360" s="169"/>
      <c r="C1360" s="170"/>
      <c r="D1360" s="162" t="s">
        <v>156</v>
      </c>
      <c r="E1360" s="170"/>
      <c r="F1360" s="171" t="s">
        <v>395</v>
      </c>
      <c r="G1360" s="170"/>
      <c r="H1360" s="170"/>
      <c r="J1360" s="170"/>
      <c r="K1360" s="170"/>
      <c r="L1360" s="172"/>
      <c r="M1360" s="173"/>
      <c r="N1360" s="170"/>
      <c r="O1360" s="170"/>
      <c r="P1360" s="170"/>
      <c r="Q1360" s="170"/>
      <c r="R1360" s="170"/>
      <c r="S1360" s="170"/>
      <c r="T1360" s="174"/>
      <c r="AT1360" s="175" t="s">
        <v>156</v>
      </c>
      <c r="AU1360" s="175" t="s">
        <v>86</v>
      </c>
      <c r="AV1360" s="175" t="s">
        <v>22</v>
      </c>
      <c r="AW1360" s="175" t="s">
        <v>100</v>
      </c>
      <c r="AX1360" s="175" t="s">
        <v>78</v>
      </c>
      <c r="AY1360" s="175" t="s">
        <v>144</v>
      </c>
    </row>
    <row r="1361" spans="2:51" s="6" customFormat="1" ht="15.75" customHeight="1">
      <c r="B1361" s="160"/>
      <c r="C1361" s="161"/>
      <c r="D1361" s="162" t="s">
        <v>156</v>
      </c>
      <c r="E1361" s="161"/>
      <c r="F1361" s="163" t="s">
        <v>1519</v>
      </c>
      <c r="G1361" s="161"/>
      <c r="H1361" s="164">
        <v>4.6</v>
      </c>
      <c r="J1361" s="161"/>
      <c r="K1361" s="161"/>
      <c r="L1361" s="165"/>
      <c r="M1361" s="166"/>
      <c r="N1361" s="161"/>
      <c r="O1361" s="161"/>
      <c r="P1361" s="161"/>
      <c r="Q1361" s="161"/>
      <c r="R1361" s="161"/>
      <c r="S1361" s="161"/>
      <c r="T1361" s="167"/>
      <c r="AT1361" s="168" t="s">
        <v>156</v>
      </c>
      <c r="AU1361" s="168" t="s">
        <v>86</v>
      </c>
      <c r="AV1361" s="168" t="s">
        <v>86</v>
      </c>
      <c r="AW1361" s="168" t="s">
        <v>100</v>
      </c>
      <c r="AX1361" s="168" t="s">
        <v>78</v>
      </c>
      <c r="AY1361" s="168" t="s">
        <v>144</v>
      </c>
    </row>
    <row r="1362" spans="2:51" s="6" customFormat="1" ht="15.75" customHeight="1">
      <c r="B1362" s="169"/>
      <c r="C1362" s="170"/>
      <c r="D1362" s="162" t="s">
        <v>156</v>
      </c>
      <c r="E1362" s="170"/>
      <c r="F1362" s="171" t="s">
        <v>397</v>
      </c>
      <c r="G1362" s="170"/>
      <c r="H1362" s="170"/>
      <c r="J1362" s="170"/>
      <c r="K1362" s="170"/>
      <c r="L1362" s="172"/>
      <c r="M1362" s="173"/>
      <c r="N1362" s="170"/>
      <c r="O1362" s="170"/>
      <c r="P1362" s="170"/>
      <c r="Q1362" s="170"/>
      <c r="R1362" s="170"/>
      <c r="S1362" s="170"/>
      <c r="T1362" s="174"/>
      <c r="AT1362" s="175" t="s">
        <v>156</v>
      </c>
      <c r="AU1362" s="175" t="s">
        <v>86</v>
      </c>
      <c r="AV1362" s="175" t="s">
        <v>22</v>
      </c>
      <c r="AW1362" s="175" t="s">
        <v>100</v>
      </c>
      <c r="AX1362" s="175" t="s">
        <v>78</v>
      </c>
      <c r="AY1362" s="175" t="s">
        <v>144</v>
      </c>
    </row>
    <row r="1363" spans="2:51" s="6" customFormat="1" ht="15.75" customHeight="1">
      <c r="B1363" s="160"/>
      <c r="C1363" s="161"/>
      <c r="D1363" s="162" t="s">
        <v>156</v>
      </c>
      <c r="E1363" s="161"/>
      <c r="F1363" s="163" t="s">
        <v>1520</v>
      </c>
      <c r="G1363" s="161"/>
      <c r="H1363" s="164">
        <v>5.1</v>
      </c>
      <c r="J1363" s="161"/>
      <c r="K1363" s="161"/>
      <c r="L1363" s="165"/>
      <c r="M1363" s="166"/>
      <c r="N1363" s="161"/>
      <c r="O1363" s="161"/>
      <c r="P1363" s="161"/>
      <c r="Q1363" s="161"/>
      <c r="R1363" s="161"/>
      <c r="S1363" s="161"/>
      <c r="T1363" s="167"/>
      <c r="AT1363" s="168" t="s">
        <v>156</v>
      </c>
      <c r="AU1363" s="168" t="s">
        <v>86</v>
      </c>
      <c r="AV1363" s="168" t="s">
        <v>86</v>
      </c>
      <c r="AW1363" s="168" t="s">
        <v>100</v>
      </c>
      <c r="AX1363" s="168" t="s">
        <v>78</v>
      </c>
      <c r="AY1363" s="168" t="s">
        <v>144</v>
      </c>
    </row>
    <row r="1364" spans="2:51" s="6" customFormat="1" ht="15.75" customHeight="1">
      <c r="B1364" s="169"/>
      <c r="C1364" s="170"/>
      <c r="D1364" s="162" t="s">
        <v>156</v>
      </c>
      <c r="E1364" s="170"/>
      <c r="F1364" s="171" t="s">
        <v>399</v>
      </c>
      <c r="G1364" s="170"/>
      <c r="H1364" s="170"/>
      <c r="J1364" s="170"/>
      <c r="K1364" s="170"/>
      <c r="L1364" s="172"/>
      <c r="M1364" s="173"/>
      <c r="N1364" s="170"/>
      <c r="O1364" s="170"/>
      <c r="P1364" s="170"/>
      <c r="Q1364" s="170"/>
      <c r="R1364" s="170"/>
      <c r="S1364" s="170"/>
      <c r="T1364" s="174"/>
      <c r="AT1364" s="175" t="s">
        <v>156</v>
      </c>
      <c r="AU1364" s="175" t="s">
        <v>86</v>
      </c>
      <c r="AV1364" s="175" t="s">
        <v>22</v>
      </c>
      <c r="AW1364" s="175" t="s">
        <v>100</v>
      </c>
      <c r="AX1364" s="175" t="s">
        <v>78</v>
      </c>
      <c r="AY1364" s="175" t="s">
        <v>144</v>
      </c>
    </row>
    <row r="1365" spans="2:51" s="6" customFormat="1" ht="15.75" customHeight="1">
      <c r="B1365" s="160"/>
      <c r="C1365" s="161"/>
      <c r="D1365" s="162" t="s">
        <v>156</v>
      </c>
      <c r="E1365" s="161"/>
      <c r="F1365" s="163" t="s">
        <v>1521</v>
      </c>
      <c r="G1365" s="161"/>
      <c r="H1365" s="164">
        <v>4.9</v>
      </c>
      <c r="J1365" s="161"/>
      <c r="K1365" s="161"/>
      <c r="L1365" s="165"/>
      <c r="M1365" s="166"/>
      <c r="N1365" s="161"/>
      <c r="O1365" s="161"/>
      <c r="P1365" s="161"/>
      <c r="Q1365" s="161"/>
      <c r="R1365" s="161"/>
      <c r="S1365" s="161"/>
      <c r="T1365" s="167"/>
      <c r="AT1365" s="168" t="s">
        <v>156</v>
      </c>
      <c r="AU1365" s="168" t="s">
        <v>86</v>
      </c>
      <c r="AV1365" s="168" t="s">
        <v>86</v>
      </c>
      <c r="AW1365" s="168" t="s">
        <v>100</v>
      </c>
      <c r="AX1365" s="168" t="s">
        <v>78</v>
      </c>
      <c r="AY1365" s="168" t="s">
        <v>144</v>
      </c>
    </row>
    <row r="1366" spans="2:51" s="6" customFormat="1" ht="15.75" customHeight="1">
      <c r="B1366" s="169"/>
      <c r="C1366" s="170"/>
      <c r="D1366" s="162" t="s">
        <v>156</v>
      </c>
      <c r="E1366" s="170"/>
      <c r="F1366" s="171" t="s">
        <v>401</v>
      </c>
      <c r="G1366" s="170"/>
      <c r="H1366" s="170"/>
      <c r="J1366" s="170"/>
      <c r="K1366" s="170"/>
      <c r="L1366" s="172"/>
      <c r="M1366" s="173"/>
      <c r="N1366" s="170"/>
      <c r="O1366" s="170"/>
      <c r="P1366" s="170"/>
      <c r="Q1366" s="170"/>
      <c r="R1366" s="170"/>
      <c r="S1366" s="170"/>
      <c r="T1366" s="174"/>
      <c r="AT1366" s="175" t="s">
        <v>156</v>
      </c>
      <c r="AU1366" s="175" t="s">
        <v>86</v>
      </c>
      <c r="AV1366" s="175" t="s">
        <v>22</v>
      </c>
      <c r="AW1366" s="175" t="s">
        <v>100</v>
      </c>
      <c r="AX1366" s="175" t="s">
        <v>78</v>
      </c>
      <c r="AY1366" s="175" t="s">
        <v>144</v>
      </c>
    </row>
    <row r="1367" spans="2:51" s="6" customFormat="1" ht="15.75" customHeight="1">
      <c r="B1367" s="160"/>
      <c r="C1367" s="161"/>
      <c r="D1367" s="162" t="s">
        <v>156</v>
      </c>
      <c r="E1367" s="161"/>
      <c r="F1367" s="163" t="s">
        <v>1522</v>
      </c>
      <c r="G1367" s="161"/>
      <c r="H1367" s="164">
        <v>5.5</v>
      </c>
      <c r="J1367" s="161"/>
      <c r="K1367" s="161"/>
      <c r="L1367" s="165"/>
      <c r="M1367" s="166"/>
      <c r="N1367" s="161"/>
      <c r="O1367" s="161"/>
      <c r="P1367" s="161"/>
      <c r="Q1367" s="161"/>
      <c r="R1367" s="161"/>
      <c r="S1367" s="161"/>
      <c r="T1367" s="167"/>
      <c r="AT1367" s="168" t="s">
        <v>156</v>
      </c>
      <c r="AU1367" s="168" t="s">
        <v>86</v>
      </c>
      <c r="AV1367" s="168" t="s">
        <v>86</v>
      </c>
      <c r="AW1367" s="168" t="s">
        <v>100</v>
      </c>
      <c r="AX1367" s="168" t="s">
        <v>78</v>
      </c>
      <c r="AY1367" s="168" t="s">
        <v>144</v>
      </c>
    </row>
    <row r="1368" spans="2:51" s="6" customFormat="1" ht="15.75" customHeight="1">
      <c r="B1368" s="169"/>
      <c r="C1368" s="170"/>
      <c r="D1368" s="162" t="s">
        <v>156</v>
      </c>
      <c r="E1368" s="170"/>
      <c r="F1368" s="171" t="s">
        <v>403</v>
      </c>
      <c r="G1368" s="170"/>
      <c r="H1368" s="170"/>
      <c r="J1368" s="170"/>
      <c r="K1368" s="170"/>
      <c r="L1368" s="172"/>
      <c r="M1368" s="173"/>
      <c r="N1368" s="170"/>
      <c r="O1368" s="170"/>
      <c r="P1368" s="170"/>
      <c r="Q1368" s="170"/>
      <c r="R1368" s="170"/>
      <c r="S1368" s="170"/>
      <c r="T1368" s="174"/>
      <c r="AT1368" s="175" t="s">
        <v>156</v>
      </c>
      <c r="AU1368" s="175" t="s">
        <v>86</v>
      </c>
      <c r="AV1368" s="175" t="s">
        <v>22</v>
      </c>
      <c r="AW1368" s="175" t="s">
        <v>100</v>
      </c>
      <c r="AX1368" s="175" t="s">
        <v>78</v>
      </c>
      <c r="AY1368" s="175" t="s">
        <v>144</v>
      </c>
    </row>
    <row r="1369" spans="2:51" s="6" customFormat="1" ht="15.75" customHeight="1">
      <c r="B1369" s="160"/>
      <c r="C1369" s="161"/>
      <c r="D1369" s="162" t="s">
        <v>156</v>
      </c>
      <c r="E1369" s="161"/>
      <c r="F1369" s="163" t="s">
        <v>1523</v>
      </c>
      <c r="G1369" s="161"/>
      <c r="H1369" s="164">
        <v>9.1</v>
      </c>
      <c r="J1369" s="161"/>
      <c r="K1369" s="161"/>
      <c r="L1369" s="165"/>
      <c r="M1369" s="166"/>
      <c r="N1369" s="161"/>
      <c r="O1369" s="161"/>
      <c r="P1369" s="161"/>
      <c r="Q1369" s="161"/>
      <c r="R1369" s="161"/>
      <c r="S1369" s="161"/>
      <c r="T1369" s="167"/>
      <c r="AT1369" s="168" t="s">
        <v>156</v>
      </c>
      <c r="AU1369" s="168" t="s">
        <v>86</v>
      </c>
      <c r="AV1369" s="168" t="s">
        <v>86</v>
      </c>
      <c r="AW1369" s="168" t="s">
        <v>100</v>
      </c>
      <c r="AX1369" s="168" t="s">
        <v>78</v>
      </c>
      <c r="AY1369" s="168" t="s">
        <v>144</v>
      </c>
    </row>
    <row r="1370" spans="2:51" s="6" customFormat="1" ht="15.75" customHeight="1">
      <c r="B1370" s="169"/>
      <c r="C1370" s="170"/>
      <c r="D1370" s="162" t="s">
        <v>156</v>
      </c>
      <c r="E1370" s="170"/>
      <c r="F1370" s="171" t="s">
        <v>405</v>
      </c>
      <c r="G1370" s="170"/>
      <c r="H1370" s="170"/>
      <c r="J1370" s="170"/>
      <c r="K1370" s="170"/>
      <c r="L1370" s="172"/>
      <c r="M1370" s="173"/>
      <c r="N1370" s="170"/>
      <c r="O1370" s="170"/>
      <c r="P1370" s="170"/>
      <c r="Q1370" s="170"/>
      <c r="R1370" s="170"/>
      <c r="S1370" s="170"/>
      <c r="T1370" s="174"/>
      <c r="AT1370" s="175" t="s">
        <v>156</v>
      </c>
      <c r="AU1370" s="175" t="s">
        <v>86</v>
      </c>
      <c r="AV1370" s="175" t="s">
        <v>22</v>
      </c>
      <c r="AW1370" s="175" t="s">
        <v>100</v>
      </c>
      <c r="AX1370" s="175" t="s">
        <v>78</v>
      </c>
      <c r="AY1370" s="175" t="s">
        <v>144</v>
      </c>
    </row>
    <row r="1371" spans="2:51" s="6" customFormat="1" ht="15.75" customHeight="1">
      <c r="B1371" s="160"/>
      <c r="C1371" s="161"/>
      <c r="D1371" s="162" t="s">
        <v>156</v>
      </c>
      <c r="E1371" s="161"/>
      <c r="F1371" s="163" t="s">
        <v>1524</v>
      </c>
      <c r="G1371" s="161"/>
      <c r="H1371" s="164">
        <v>9.7</v>
      </c>
      <c r="J1371" s="161"/>
      <c r="K1371" s="161"/>
      <c r="L1371" s="165"/>
      <c r="M1371" s="166"/>
      <c r="N1371" s="161"/>
      <c r="O1371" s="161"/>
      <c r="P1371" s="161"/>
      <c r="Q1371" s="161"/>
      <c r="R1371" s="161"/>
      <c r="S1371" s="161"/>
      <c r="T1371" s="167"/>
      <c r="AT1371" s="168" t="s">
        <v>156</v>
      </c>
      <c r="AU1371" s="168" t="s">
        <v>86</v>
      </c>
      <c r="AV1371" s="168" t="s">
        <v>86</v>
      </c>
      <c r="AW1371" s="168" t="s">
        <v>100</v>
      </c>
      <c r="AX1371" s="168" t="s">
        <v>78</v>
      </c>
      <c r="AY1371" s="168" t="s">
        <v>144</v>
      </c>
    </row>
    <row r="1372" spans="2:51" s="6" customFormat="1" ht="15.75" customHeight="1">
      <c r="B1372" s="169"/>
      <c r="C1372" s="170"/>
      <c r="D1372" s="162" t="s">
        <v>156</v>
      </c>
      <c r="E1372" s="170"/>
      <c r="F1372" s="171" t="s">
        <v>408</v>
      </c>
      <c r="G1372" s="170"/>
      <c r="H1372" s="170"/>
      <c r="J1372" s="170"/>
      <c r="K1372" s="170"/>
      <c r="L1372" s="172"/>
      <c r="M1372" s="173"/>
      <c r="N1372" s="170"/>
      <c r="O1372" s="170"/>
      <c r="P1372" s="170"/>
      <c r="Q1372" s="170"/>
      <c r="R1372" s="170"/>
      <c r="S1372" s="170"/>
      <c r="T1372" s="174"/>
      <c r="AT1372" s="175" t="s">
        <v>156</v>
      </c>
      <c r="AU1372" s="175" t="s">
        <v>86</v>
      </c>
      <c r="AV1372" s="175" t="s">
        <v>22</v>
      </c>
      <c r="AW1372" s="175" t="s">
        <v>100</v>
      </c>
      <c r="AX1372" s="175" t="s">
        <v>78</v>
      </c>
      <c r="AY1372" s="175" t="s">
        <v>144</v>
      </c>
    </row>
    <row r="1373" spans="2:51" s="6" customFormat="1" ht="15.75" customHeight="1">
      <c r="B1373" s="160"/>
      <c r="C1373" s="161"/>
      <c r="D1373" s="162" t="s">
        <v>156</v>
      </c>
      <c r="E1373" s="161"/>
      <c r="F1373" s="163" t="s">
        <v>1525</v>
      </c>
      <c r="G1373" s="161"/>
      <c r="H1373" s="164">
        <v>13.1</v>
      </c>
      <c r="J1373" s="161"/>
      <c r="K1373" s="161"/>
      <c r="L1373" s="165"/>
      <c r="M1373" s="166"/>
      <c r="N1373" s="161"/>
      <c r="O1373" s="161"/>
      <c r="P1373" s="161"/>
      <c r="Q1373" s="161"/>
      <c r="R1373" s="161"/>
      <c r="S1373" s="161"/>
      <c r="T1373" s="167"/>
      <c r="AT1373" s="168" t="s">
        <v>156</v>
      </c>
      <c r="AU1373" s="168" t="s">
        <v>86</v>
      </c>
      <c r="AV1373" s="168" t="s">
        <v>86</v>
      </c>
      <c r="AW1373" s="168" t="s">
        <v>100</v>
      </c>
      <c r="AX1373" s="168" t="s">
        <v>78</v>
      </c>
      <c r="AY1373" s="168" t="s">
        <v>144</v>
      </c>
    </row>
    <row r="1374" spans="2:51" s="6" customFormat="1" ht="15.75" customHeight="1">
      <c r="B1374" s="169"/>
      <c r="C1374" s="170"/>
      <c r="D1374" s="162" t="s">
        <v>156</v>
      </c>
      <c r="E1374" s="170"/>
      <c r="F1374" s="171" t="s">
        <v>410</v>
      </c>
      <c r="G1374" s="170"/>
      <c r="H1374" s="170"/>
      <c r="J1374" s="170"/>
      <c r="K1374" s="170"/>
      <c r="L1374" s="172"/>
      <c r="M1374" s="173"/>
      <c r="N1374" s="170"/>
      <c r="O1374" s="170"/>
      <c r="P1374" s="170"/>
      <c r="Q1374" s="170"/>
      <c r="R1374" s="170"/>
      <c r="S1374" s="170"/>
      <c r="T1374" s="174"/>
      <c r="AT1374" s="175" t="s">
        <v>156</v>
      </c>
      <c r="AU1374" s="175" t="s">
        <v>86</v>
      </c>
      <c r="AV1374" s="175" t="s">
        <v>22</v>
      </c>
      <c r="AW1374" s="175" t="s">
        <v>100</v>
      </c>
      <c r="AX1374" s="175" t="s">
        <v>78</v>
      </c>
      <c r="AY1374" s="175" t="s">
        <v>144</v>
      </c>
    </row>
    <row r="1375" spans="2:51" s="6" customFormat="1" ht="15.75" customHeight="1">
      <c r="B1375" s="160"/>
      <c r="C1375" s="161"/>
      <c r="D1375" s="162" t="s">
        <v>156</v>
      </c>
      <c r="E1375" s="161"/>
      <c r="F1375" s="163" t="s">
        <v>1526</v>
      </c>
      <c r="G1375" s="161"/>
      <c r="H1375" s="164">
        <v>5.9</v>
      </c>
      <c r="J1375" s="161"/>
      <c r="K1375" s="161"/>
      <c r="L1375" s="165"/>
      <c r="M1375" s="166"/>
      <c r="N1375" s="161"/>
      <c r="O1375" s="161"/>
      <c r="P1375" s="161"/>
      <c r="Q1375" s="161"/>
      <c r="R1375" s="161"/>
      <c r="S1375" s="161"/>
      <c r="T1375" s="167"/>
      <c r="AT1375" s="168" t="s">
        <v>156</v>
      </c>
      <c r="AU1375" s="168" t="s">
        <v>86</v>
      </c>
      <c r="AV1375" s="168" t="s">
        <v>86</v>
      </c>
      <c r="AW1375" s="168" t="s">
        <v>100</v>
      </c>
      <c r="AX1375" s="168" t="s">
        <v>78</v>
      </c>
      <c r="AY1375" s="168" t="s">
        <v>144</v>
      </c>
    </row>
    <row r="1376" spans="2:51" s="6" customFormat="1" ht="15.75" customHeight="1">
      <c r="B1376" s="169"/>
      <c r="C1376" s="170"/>
      <c r="D1376" s="162" t="s">
        <v>156</v>
      </c>
      <c r="E1376" s="170"/>
      <c r="F1376" s="171" t="s">
        <v>412</v>
      </c>
      <c r="G1376" s="170"/>
      <c r="H1376" s="170"/>
      <c r="J1376" s="170"/>
      <c r="K1376" s="170"/>
      <c r="L1376" s="172"/>
      <c r="M1376" s="173"/>
      <c r="N1376" s="170"/>
      <c r="O1376" s="170"/>
      <c r="P1376" s="170"/>
      <c r="Q1376" s="170"/>
      <c r="R1376" s="170"/>
      <c r="S1376" s="170"/>
      <c r="T1376" s="174"/>
      <c r="AT1376" s="175" t="s">
        <v>156</v>
      </c>
      <c r="AU1376" s="175" t="s">
        <v>86</v>
      </c>
      <c r="AV1376" s="175" t="s">
        <v>22</v>
      </c>
      <c r="AW1376" s="175" t="s">
        <v>100</v>
      </c>
      <c r="AX1376" s="175" t="s">
        <v>78</v>
      </c>
      <c r="AY1376" s="175" t="s">
        <v>144</v>
      </c>
    </row>
    <row r="1377" spans="2:51" s="6" customFormat="1" ht="15.75" customHeight="1">
      <c r="B1377" s="160"/>
      <c r="C1377" s="161"/>
      <c r="D1377" s="162" t="s">
        <v>156</v>
      </c>
      <c r="E1377" s="161"/>
      <c r="F1377" s="163" t="s">
        <v>1527</v>
      </c>
      <c r="G1377" s="161"/>
      <c r="H1377" s="164">
        <v>10.55</v>
      </c>
      <c r="J1377" s="161"/>
      <c r="K1377" s="161"/>
      <c r="L1377" s="165"/>
      <c r="M1377" s="166"/>
      <c r="N1377" s="161"/>
      <c r="O1377" s="161"/>
      <c r="P1377" s="161"/>
      <c r="Q1377" s="161"/>
      <c r="R1377" s="161"/>
      <c r="S1377" s="161"/>
      <c r="T1377" s="167"/>
      <c r="AT1377" s="168" t="s">
        <v>156</v>
      </c>
      <c r="AU1377" s="168" t="s">
        <v>86</v>
      </c>
      <c r="AV1377" s="168" t="s">
        <v>86</v>
      </c>
      <c r="AW1377" s="168" t="s">
        <v>100</v>
      </c>
      <c r="AX1377" s="168" t="s">
        <v>78</v>
      </c>
      <c r="AY1377" s="168" t="s">
        <v>144</v>
      </c>
    </row>
    <row r="1378" spans="2:51" s="6" customFormat="1" ht="15.75" customHeight="1">
      <c r="B1378" s="169"/>
      <c r="C1378" s="170"/>
      <c r="D1378" s="162" t="s">
        <v>156</v>
      </c>
      <c r="E1378" s="170"/>
      <c r="F1378" s="171" t="s">
        <v>414</v>
      </c>
      <c r="G1378" s="170"/>
      <c r="H1378" s="170"/>
      <c r="J1378" s="170"/>
      <c r="K1378" s="170"/>
      <c r="L1378" s="172"/>
      <c r="M1378" s="173"/>
      <c r="N1378" s="170"/>
      <c r="O1378" s="170"/>
      <c r="P1378" s="170"/>
      <c r="Q1378" s="170"/>
      <c r="R1378" s="170"/>
      <c r="S1378" s="170"/>
      <c r="T1378" s="174"/>
      <c r="AT1378" s="175" t="s">
        <v>156</v>
      </c>
      <c r="AU1378" s="175" t="s">
        <v>86</v>
      </c>
      <c r="AV1378" s="175" t="s">
        <v>22</v>
      </c>
      <c r="AW1378" s="175" t="s">
        <v>100</v>
      </c>
      <c r="AX1378" s="175" t="s">
        <v>78</v>
      </c>
      <c r="AY1378" s="175" t="s">
        <v>144</v>
      </c>
    </row>
    <row r="1379" spans="2:51" s="6" customFormat="1" ht="15.75" customHeight="1">
      <c r="B1379" s="160"/>
      <c r="C1379" s="161"/>
      <c r="D1379" s="162" t="s">
        <v>156</v>
      </c>
      <c r="E1379" s="161"/>
      <c r="F1379" s="163" t="s">
        <v>1528</v>
      </c>
      <c r="G1379" s="161"/>
      <c r="H1379" s="164">
        <v>9.55</v>
      </c>
      <c r="J1379" s="161"/>
      <c r="K1379" s="161"/>
      <c r="L1379" s="165"/>
      <c r="M1379" s="166"/>
      <c r="N1379" s="161"/>
      <c r="O1379" s="161"/>
      <c r="P1379" s="161"/>
      <c r="Q1379" s="161"/>
      <c r="R1379" s="161"/>
      <c r="S1379" s="161"/>
      <c r="T1379" s="167"/>
      <c r="AT1379" s="168" t="s">
        <v>156</v>
      </c>
      <c r="AU1379" s="168" t="s">
        <v>86</v>
      </c>
      <c r="AV1379" s="168" t="s">
        <v>86</v>
      </c>
      <c r="AW1379" s="168" t="s">
        <v>100</v>
      </c>
      <c r="AX1379" s="168" t="s">
        <v>78</v>
      </c>
      <c r="AY1379" s="168" t="s">
        <v>144</v>
      </c>
    </row>
    <row r="1380" spans="2:51" s="6" customFormat="1" ht="15.75" customHeight="1">
      <c r="B1380" s="169"/>
      <c r="C1380" s="170"/>
      <c r="D1380" s="162" t="s">
        <v>156</v>
      </c>
      <c r="E1380" s="170"/>
      <c r="F1380" s="171" t="s">
        <v>417</v>
      </c>
      <c r="G1380" s="170"/>
      <c r="H1380" s="170"/>
      <c r="J1380" s="170"/>
      <c r="K1380" s="170"/>
      <c r="L1380" s="172"/>
      <c r="M1380" s="173"/>
      <c r="N1380" s="170"/>
      <c r="O1380" s="170"/>
      <c r="P1380" s="170"/>
      <c r="Q1380" s="170"/>
      <c r="R1380" s="170"/>
      <c r="S1380" s="170"/>
      <c r="T1380" s="174"/>
      <c r="AT1380" s="175" t="s">
        <v>156</v>
      </c>
      <c r="AU1380" s="175" t="s">
        <v>86</v>
      </c>
      <c r="AV1380" s="175" t="s">
        <v>22</v>
      </c>
      <c r="AW1380" s="175" t="s">
        <v>100</v>
      </c>
      <c r="AX1380" s="175" t="s">
        <v>78</v>
      </c>
      <c r="AY1380" s="175" t="s">
        <v>144</v>
      </c>
    </row>
    <row r="1381" spans="2:51" s="6" customFormat="1" ht="15.75" customHeight="1">
      <c r="B1381" s="160"/>
      <c r="C1381" s="161"/>
      <c r="D1381" s="162" t="s">
        <v>156</v>
      </c>
      <c r="E1381" s="161"/>
      <c r="F1381" s="163" t="s">
        <v>1529</v>
      </c>
      <c r="G1381" s="161"/>
      <c r="H1381" s="164">
        <v>4.65</v>
      </c>
      <c r="J1381" s="161"/>
      <c r="K1381" s="161"/>
      <c r="L1381" s="165"/>
      <c r="M1381" s="166"/>
      <c r="N1381" s="161"/>
      <c r="O1381" s="161"/>
      <c r="P1381" s="161"/>
      <c r="Q1381" s="161"/>
      <c r="R1381" s="161"/>
      <c r="S1381" s="161"/>
      <c r="T1381" s="167"/>
      <c r="AT1381" s="168" t="s">
        <v>156</v>
      </c>
      <c r="AU1381" s="168" t="s">
        <v>86</v>
      </c>
      <c r="AV1381" s="168" t="s">
        <v>86</v>
      </c>
      <c r="AW1381" s="168" t="s">
        <v>100</v>
      </c>
      <c r="AX1381" s="168" t="s">
        <v>78</v>
      </c>
      <c r="AY1381" s="168" t="s">
        <v>144</v>
      </c>
    </row>
    <row r="1382" spans="2:51" s="6" customFormat="1" ht="15.75" customHeight="1">
      <c r="B1382" s="169"/>
      <c r="C1382" s="170"/>
      <c r="D1382" s="162" t="s">
        <v>156</v>
      </c>
      <c r="E1382" s="170"/>
      <c r="F1382" s="171" t="s">
        <v>419</v>
      </c>
      <c r="G1382" s="170"/>
      <c r="H1382" s="170"/>
      <c r="J1382" s="170"/>
      <c r="K1382" s="170"/>
      <c r="L1382" s="172"/>
      <c r="M1382" s="173"/>
      <c r="N1382" s="170"/>
      <c r="O1382" s="170"/>
      <c r="P1382" s="170"/>
      <c r="Q1382" s="170"/>
      <c r="R1382" s="170"/>
      <c r="S1382" s="170"/>
      <c r="T1382" s="174"/>
      <c r="AT1382" s="175" t="s">
        <v>156</v>
      </c>
      <c r="AU1382" s="175" t="s">
        <v>86</v>
      </c>
      <c r="AV1382" s="175" t="s">
        <v>22</v>
      </c>
      <c r="AW1382" s="175" t="s">
        <v>100</v>
      </c>
      <c r="AX1382" s="175" t="s">
        <v>78</v>
      </c>
      <c r="AY1382" s="175" t="s">
        <v>144</v>
      </c>
    </row>
    <row r="1383" spans="2:51" s="6" customFormat="1" ht="15.75" customHeight="1">
      <c r="B1383" s="160"/>
      <c r="C1383" s="161"/>
      <c r="D1383" s="162" t="s">
        <v>156</v>
      </c>
      <c r="E1383" s="161"/>
      <c r="F1383" s="163" t="s">
        <v>1530</v>
      </c>
      <c r="G1383" s="161"/>
      <c r="H1383" s="164">
        <v>4.7</v>
      </c>
      <c r="J1383" s="161"/>
      <c r="K1383" s="161"/>
      <c r="L1383" s="165"/>
      <c r="M1383" s="166"/>
      <c r="N1383" s="161"/>
      <c r="O1383" s="161"/>
      <c r="P1383" s="161"/>
      <c r="Q1383" s="161"/>
      <c r="R1383" s="161"/>
      <c r="S1383" s="161"/>
      <c r="T1383" s="167"/>
      <c r="AT1383" s="168" t="s">
        <v>156</v>
      </c>
      <c r="AU1383" s="168" t="s">
        <v>86</v>
      </c>
      <c r="AV1383" s="168" t="s">
        <v>86</v>
      </c>
      <c r="AW1383" s="168" t="s">
        <v>100</v>
      </c>
      <c r="AX1383" s="168" t="s">
        <v>78</v>
      </c>
      <c r="AY1383" s="168" t="s">
        <v>144</v>
      </c>
    </row>
    <row r="1384" spans="2:51" s="6" customFormat="1" ht="15.75" customHeight="1">
      <c r="B1384" s="169"/>
      <c r="C1384" s="170"/>
      <c r="D1384" s="162" t="s">
        <v>156</v>
      </c>
      <c r="E1384" s="170"/>
      <c r="F1384" s="171" t="s">
        <v>1474</v>
      </c>
      <c r="G1384" s="170"/>
      <c r="H1384" s="170"/>
      <c r="J1384" s="170"/>
      <c r="K1384" s="170"/>
      <c r="L1384" s="172"/>
      <c r="M1384" s="173"/>
      <c r="N1384" s="170"/>
      <c r="O1384" s="170"/>
      <c r="P1384" s="170"/>
      <c r="Q1384" s="170"/>
      <c r="R1384" s="170"/>
      <c r="S1384" s="170"/>
      <c r="T1384" s="174"/>
      <c r="AT1384" s="175" t="s">
        <v>156</v>
      </c>
      <c r="AU1384" s="175" t="s">
        <v>86</v>
      </c>
      <c r="AV1384" s="175" t="s">
        <v>22</v>
      </c>
      <c r="AW1384" s="175" t="s">
        <v>100</v>
      </c>
      <c r="AX1384" s="175" t="s">
        <v>78</v>
      </c>
      <c r="AY1384" s="175" t="s">
        <v>144</v>
      </c>
    </row>
    <row r="1385" spans="2:51" s="6" customFormat="1" ht="15.75" customHeight="1">
      <c r="B1385" s="160"/>
      <c r="C1385" s="161"/>
      <c r="D1385" s="162" t="s">
        <v>156</v>
      </c>
      <c r="E1385" s="161"/>
      <c r="F1385" s="163" t="s">
        <v>1555</v>
      </c>
      <c r="G1385" s="161"/>
      <c r="H1385" s="164">
        <v>16.75</v>
      </c>
      <c r="J1385" s="161"/>
      <c r="K1385" s="161"/>
      <c r="L1385" s="165"/>
      <c r="M1385" s="166"/>
      <c r="N1385" s="161"/>
      <c r="O1385" s="161"/>
      <c r="P1385" s="161"/>
      <c r="Q1385" s="161"/>
      <c r="R1385" s="161"/>
      <c r="S1385" s="161"/>
      <c r="T1385" s="167"/>
      <c r="AT1385" s="168" t="s">
        <v>156</v>
      </c>
      <c r="AU1385" s="168" t="s">
        <v>86</v>
      </c>
      <c r="AV1385" s="168" t="s">
        <v>86</v>
      </c>
      <c r="AW1385" s="168" t="s">
        <v>100</v>
      </c>
      <c r="AX1385" s="168" t="s">
        <v>78</v>
      </c>
      <c r="AY1385" s="168" t="s">
        <v>144</v>
      </c>
    </row>
    <row r="1386" spans="2:51" s="6" customFormat="1" ht="15.75" customHeight="1">
      <c r="B1386" s="169"/>
      <c r="C1386" s="170"/>
      <c r="D1386" s="162" t="s">
        <v>156</v>
      </c>
      <c r="E1386" s="170"/>
      <c r="F1386" s="171" t="s">
        <v>1477</v>
      </c>
      <c r="G1386" s="170"/>
      <c r="H1386" s="170"/>
      <c r="J1386" s="170"/>
      <c r="K1386" s="170"/>
      <c r="L1386" s="172"/>
      <c r="M1386" s="173"/>
      <c r="N1386" s="170"/>
      <c r="O1386" s="170"/>
      <c r="P1386" s="170"/>
      <c r="Q1386" s="170"/>
      <c r="R1386" s="170"/>
      <c r="S1386" s="170"/>
      <c r="T1386" s="174"/>
      <c r="AT1386" s="175" t="s">
        <v>156</v>
      </c>
      <c r="AU1386" s="175" t="s">
        <v>86</v>
      </c>
      <c r="AV1386" s="175" t="s">
        <v>22</v>
      </c>
      <c r="AW1386" s="175" t="s">
        <v>100</v>
      </c>
      <c r="AX1386" s="175" t="s">
        <v>78</v>
      </c>
      <c r="AY1386" s="175" t="s">
        <v>144</v>
      </c>
    </row>
    <row r="1387" spans="2:51" s="6" customFormat="1" ht="15.75" customHeight="1">
      <c r="B1387" s="169"/>
      <c r="C1387" s="170"/>
      <c r="D1387" s="162" t="s">
        <v>156</v>
      </c>
      <c r="E1387" s="170"/>
      <c r="F1387" s="171" t="s">
        <v>1478</v>
      </c>
      <c r="G1387" s="170"/>
      <c r="H1387" s="170"/>
      <c r="J1387" s="170"/>
      <c r="K1387" s="170"/>
      <c r="L1387" s="172"/>
      <c r="M1387" s="173"/>
      <c r="N1387" s="170"/>
      <c r="O1387" s="170"/>
      <c r="P1387" s="170"/>
      <c r="Q1387" s="170"/>
      <c r="R1387" s="170"/>
      <c r="S1387" s="170"/>
      <c r="T1387" s="174"/>
      <c r="AT1387" s="175" t="s">
        <v>156</v>
      </c>
      <c r="AU1387" s="175" t="s">
        <v>86</v>
      </c>
      <c r="AV1387" s="175" t="s">
        <v>22</v>
      </c>
      <c r="AW1387" s="175" t="s">
        <v>100</v>
      </c>
      <c r="AX1387" s="175" t="s">
        <v>78</v>
      </c>
      <c r="AY1387" s="175" t="s">
        <v>144</v>
      </c>
    </row>
    <row r="1388" spans="2:51" s="6" customFormat="1" ht="15.75" customHeight="1">
      <c r="B1388" s="160"/>
      <c r="C1388" s="161"/>
      <c r="D1388" s="162" t="s">
        <v>156</v>
      </c>
      <c r="E1388" s="161"/>
      <c r="F1388" s="163" t="s">
        <v>1556</v>
      </c>
      <c r="G1388" s="161"/>
      <c r="H1388" s="164">
        <v>14.6</v>
      </c>
      <c r="J1388" s="161"/>
      <c r="K1388" s="161"/>
      <c r="L1388" s="165"/>
      <c r="M1388" s="166"/>
      <c r="N1388" s="161"/>
      <c r="O1388" s="161"/>
      <c r="P1388" s="161"/>
      <c r="Q1388" s="161"/>
      <c r="R1388" s="161"/>
      <c r="S1388" s="161"/>
      <c r="T1388" s="167"/>
      <c r="AT1388" s="168" t="s">
        <v>156</v>
      </c>
      <c r="AU1388" s="168" t="s">
        <v>86</v>
      </c>
      <c r="AV1388" s="168" t="s">
        <v>86</v>
      </c>
      <c r="AW1388" s="168" t="s">
        <v>100</v>
      </c>
      <c r="AX1388" s="168" t="s">
        <v>78</v>
      </c>
      <c r="AY1388" s="168" t="s">
        <v>144</v>
      </c>
    </row>
    <row r="1389" spans="2:51" s="6" customFormat="1" ht="15.75" customHeight="1">
      <c r="B1389" s="160"/>
      <c r="C1389" s="161"/>
      <c r="D1389" s="162" t="s">
        <v>156</v>
      </c>
      <c r="E1389" s="161"/>
      <c r="F1389" s="163" t="s">
        <v>1557</v>
      </c>
      <c r="G1389" s="161"/>
      <c r="H1389" s="164">
        <v>6.85</v>
      </c>
      <c r="J1389" s="161"/>
      <c r="K1389" s="161"/>
      <c r="L1389" s="165"/>
      <c r="M1389" s="166"/>
      <c r="N1389" s="161"/>
      <c r="O1389" s="161"/>
      <c r="P1389" s="161"/>
      <c r="Q1389" s="161"/>
      <c r="R1389" s="161"/>
      <c r="S1389" s="161"/>
      <c r="T1389" s="167"/>
      <c r="AT1389" s="168" t="s">
        <v>156</v>
      </c>
      <c r="AU1389" s="168" t="s">
        <v>86</v>
      </c>
      <c r="AV1389" s="168" t="s">
        <v>86</v>
      </c>
      <c r="AW1389" s="168" t="s">
        <v>100</v>
      </c>
      <c r="AX1389" s="168" t="s">
        <v>78</v>
      </c>
      <c r="AY1389" s="168" t="s">
        <v>144</v>
      </c>
    </row>
    <row r="1390" spans="2:51" s="6" customFormat="1" ht="15.75" customHeight="1">
      <c r="B1390" s="169"/>
      <c r="C1390" s="170"/>
      <c r="D1390" s="162" t="s">
        <v>156</v>
      </c>
      <c r="E1390" s="170"/>
      <c r="F1390" s="171" t="s">
        <v>423</v>
      </c>
      <c r="G1390" s="170"/>
      <c r="H1390" s="170"/>
      <c r="J1390" s="170"/>
      <c r="K1390" s="170"/>
      <c r="L1390" s="172"/>
      <c r="M1390" s="173"/>
      <c r="N1390" s="170"/>
      <c r="O1390" s="170"/>
      <c r="P1390" s="170"/>
      <c r="Q1390" s="170"/>
      <c r="R1390" s="170"/>
      <c r="S1390" s="170"/>
      <c r="T1390" s="174"/>
      <c r="AT1390" s="175" t="s">
        <v>156</v>
      </c>
      <c r="AU1390" s="175" t="s">
        <v>86</v>
      </c>
      <c r="AV1390" s="175" t="s">
        <v>22</v>
      </c>
      <c r="AW1390" s="175" t="s">
        <v>100</v>
      </c>
      <c r="AX1390" s="175" t="s">
        <v>78</v>
      </c>
      <c r="AY1390" s="175" t="s">
        <v>144</v>
      </c>
    </row>
    <row r="1391" spans="2:51" s="6" customFormat="1" ht="15.75" customHeight="1">
      <c r="B1391" s="160"/>
      <c r="C1391" s="161"/>
      <c r="D1391" s="162" t="s">
        <v>156</v>
      </c>
      <c r="E1391" s="161"/>
      <c r="F1391" s="163" t="s">
        <v>1519</v>
      </c>
      <c r="G1391" s="161"/>
      <c r="H1391" s="164">
        <v>4.6</v>
      </c>
      <c r="J1391" s="161"/>
      <c r="K1391" s="161"/>
      <c r="L1391" s="165"/>
      <c r="M1391" s="166"/>
      <c r="N1391" s="161"/>
      <c r="O1391" s="161"/>
      <c r="P1391" s="161"/>
      <c r="Q1391" s="161"/>
      <c r="R1391" s="161"/>
      <c r="S1391" s="161"/>
      <c r="T1391" s="167"/>
      <c r="AT1391" s="168" t="s">
        <v>156</v>
      </c>
      <c r="AU1391" s="168" t="s">
        <v>86</v>
      </c>
      <c r="AV1391" s="168" t="s">
        <v>86</v>
      </c>
      <c r="AW1391" s="168" t="s">
        <v>100</v>
      </c>
      <c r="AX1391" s="168" t="s">
        <v>78</v>
      </c>
      <c r="AY1391" s="168" t="s">
        <v>144</v>
      </c>
    </row>
    <row r="1392" spans="2:51" s="6" customFormat="1" ht="15.75" customHeight="1">
      <c r="B1392" s="169"/>
      <c r="C1392" s="170"/>
      <c r="D1392" s="162" t="s">
        <v>156</v>
      </c>
      <c r="E1392" s="170"/>
      <c r="F1392" s="171" t="s">
        <v>425</v>
      </c>
      <c r="G1392" s="170"/>
      <c r="H1392" s="170"/>
      <c r="J1392" s="170"/>
      <c r="K1392" s="170"/>
      <c r="L1392" s="172"/>
      <c r="M1392" s="173"/>
      <c r="N1392" s="170"/>
      <c r="O1392" s="170"/>
      <c r="P1392" s="170"/>
      <c r="Q1392" s="170"/>
      <c r="R1392" s="170"/>
      <c r="S1392" s="170"/>
      <c r="T1392" s="174"/>
      <c r="AT1392" s="175" t="s">
        <v>156</v>
      </c>
      <c r="AU1392" s="175" t="s">
        <v>86</v>
      </c>
      <c r="AV1392" s="175" t="s">
        <v>22</v>
      </c>
      <c r="AW1392" s="175" t="s">
        <v>100</v>
      </c>
      <c r="AX1392" s="175" t="s">
        <v>78</v>
      </c>
      <c r="AY1392" s="175" t="s">
        <v>144</v>
      </c>
    </row>
    <row r="1393" spans="2:51" s="6" customFormat="1" ht="15.75" customHeight="1">
      <c r="B1393" s="160"/>
      <c r="C1393" s="161"/>
      <c r="D1393" s="162" t="s">
        <v>156</v>
      </c>
      <c r="E1393" s="161"/>
      <c r="F1393" s="163" t="s">
        <v>1520</v>
      </c>
      <c r="G1393" s="161"/>
      <c r="H1393" s="164">
        <v>5.1</v>
      </c>
      <c r="J1393" s="161"/>
      <c r="K1393" s="161"/>
      <c r="L1393" s="165"/>
      <c r="M1393" s="166"/>
      <c r="N1393" s="161"/>
      <c r="O1393" s="161"/>
      <c r="P1393" s="161"/>
      <c r="Q1393" s="161"/>
      <c r="R1393" s="161"/>
      <c r="S1393" s="161"/>
      <c r="T1393" s="167"/>
      <c r="AT1393" s="168" t="s">
        <v>156</v>
      </c>
      <c r="AU1393" s="168" t="s">
        <v>86</v>
      </c>
      <c r="AV1393" s="168" t="s">
        <v>86</v>
      </c>
      <c r="AW1393" s="168" t="s">
        <v>100</v>
      </c>
      <c r="AX1393" s="168" t="s">
        <v>78</v>
      </c>
      <c r="AY1393" s="168" t="s">
        <v>144</v>
      </c>
    </row>
    <row r="1394" spans="2:51" s="6" customFormat="1" ht="15.75" customHeight="1">
      <c r="B1394" s="169"/>
      <c r="C1394" s="170"/>
      <c r="D1394" s="162" t="s">
        <v>156</v>
      </c>
      <c r="E1394" s="170"/>
      <c r="F1394" s="171" t="s">
        <v>426</v>
      </c>
      <c r="G1394" s="170"/>
      <c r="H1394" s="170"/>
      <c r="J1394" s="170"/>
      <c r="K1394" s="170"/>
      <c r="L1394" s="172"/>
      <c r="M1394" s="173"/>
      <c r="N1394" s="170"/>
      <c r="O1394" s="170"/>
      <c r="P1394" s="170"/>
      <c r="Q1394" s="170"/>
      <c r="R1394" s="170"/>
      <c r="S1394" s="170"/>
      <c r="T1394" s="174"/>
      <c r="AT1394" s="175" t="s">
        <v>156</v>
      </c>
      <c r="AU1394" s="175" t="s">
        <v>86</v>
      </c>
      <c r="AV1394" s="175" t="s">
        <v>22</v>
      </c>
      <c r="AW1394" s="175" t="s">
        <v>100</v>
      </c>
      <c r="AX1394" s="175" t="s">
        <v>78</v>
      </c>
      <c r="AY1394" s="175" t="s">
        <v>144</v>
      </c>
    </row>
    <row r="1395" spans="2:51" s="6" customFormat="1" ht="15.75" customHeight="1">
      <c r="B1395" s="160"/>
      <c r="C1395" s="161"/>
      <c r="D1395" s="162" t="s">
        <v>156</v>
      </c>
      <c r="E1395" s="161"/>
      <c r="F1395" s="163" t="s">
        <v>1535</v>
      </c>
      <c r="G1395" s="161"/>
      <c r="H1395" s="164">
        <v>4.2</v>
      </c>
      <c r="J1395" s="161"/>
      <c r="K1395" s="161"/>
      <c r="L1395" s="165"/>
      <c r="M1395" s="166"/>
      <c r="N1395" s="161"/>
      <c r="O1395" s="161"/>
      <c r="P1395" s="161"/>
      <c r="Q1395" s="161"/>
      <c r="R1395" s="161"/>
      <c r="S1395" s="161"/>
      <c r="T1395" s="167"/>
      <c r="AT1395" s="168" t="s">
        <v>156</v>
      </c>
      <c r="AU1395" s="168" t="s">
        <v>86</v>
      </c>
      <c r="AV1395" s="168" t="s">
        <v>86</v>
      </c>
      <c r="AW1395" s="168" t="s">
        <v>100</v>
      </c>
      <c r="AX1395" s="168" t="s">
        <v>78</v>
      </c>
      <c r="AY1395" s="168" t="s">
        <v>144</v>
      </c>
    </row>
    <row r="1396" spans="2:51" s="6" customFormat="1" ht="15.75" customHeight="1">
      <c r="B1396" s="169"/>
      <c r="C1396" s="170"/>
      <c r="D1396" s="162" t="s">
        <v>156</v>
      </c>
      <c r="E1396" s="170"/>
      <c r="F1396" s="171" t="s">
        <v>428</v>
      </c>
      <c r="G1396" s="170"/>
      <c r="H1396" s="170"/>
      <c r="J1396" s="170"/>
      <c r="K1396" s="170"/>
      <c r="L1396" s="172"/>
      <c r="M1396" s="173"/>
      <c r="N1396" s="170"/>
      <c r="O1396" s="170"/>
      <c r="P1396" s="170"/>
      <c r="Q1396" s="170"/>
      <c r="R1396" s="170"/>
      <c r="S1396" s="170"/>
      <c r="T1396" s="174"/>
      <c r="AT1396" s="175" t="s">
        <v>156</v>
      </c>
      <c r="AU1396" s="175" t="s">
        <v>86</v>
      </c>
      <c r="AV1396" s="175" t="s">
        <v>22</v>
      </c>
      <c r="AW1396" s="175" t="s">
        <v>100</v>
      </c>
      <c r="AX1396" s="175" t="s">
        <v>78</v>
      </c>
      <c r="AY1396" s="175" t="s">
        <v>144</v>
      </c>
    </row>
    <row r="1397" spans="2:51" s="6" customFormat="1" ht="15.75" customHeight="1">
      <c r="B1397" s="160"/>
      <c r="C1397" s="161"/>
      <c r="D1397" s="162" t="s">
        <v>156</v>
      </c>
      <c r="E1397" s="161"/>
      <c r="F1397" s="163" t="s">
        <v>1536</v>
      </c>
      <c r="G1397" s="161"/>
      <c r="H1397" s="164">
        <v>5.7</v>
      </c>
      <c r="J1397" s="161"/>
      <c r="K1397" s="161"/>
      <c r="L1397" s="165"/>
      <c r="M1397" s="166"/>
      <c r="N1397" s="161"/>
      <c r="O1397" s="161"/>
      <c r="P1397" s="161"/>
      <c r="Q1397" s="161"/>
      <c r="R1397" s="161"/>
      <c r="S1397" s="161"/>
      <c r="T1397" s="167"/>
      <c r="AT1397" s="168" t="s">
        <v>156</v>
      </c>
      <c r="AU1397" s="168" t="s">
        <v>86</v>
      </c>
      <c r="AV1397" s="168" t="s">
        <v>86</v>
      </c>
      <c r="AW1397" s="168" t="s">
        <v>100</v>
      </c>
      <c r="AX1397" s="168" t="s">
        <v>78</v>
      </c>
      <c r="AY1397" s="168" t="s">
        <v>144</v>
      </c>
    </row>
    <row r="1398" spans="2:51" s="6" customFormat="1" ht="15.75" customHeight="1">
      <c r="B1398" s="169"/>
      <c r="C1398" s="170"/>
      <c r="D1398" s="162" t="s">
        <v>156</v>
      </c>
      <c r="E1398" s="170"/>
      <c r="F1398" s="171" t="s">
        <v>430</v>
      </c>
      <c r="G1398" s="170"/>
      <c r="H1398" s="170"/>
      <c r="J1398" s="170"/>
      <c r="K1398" s="170"/>
      <c r="L1398" s="172"/>
      <c r="M1398" s="173"/>
      <c r="N1398" s="170"/>
      <c r="O1398" s="170"/>
      <c r="P1398" s="170"/>
      <c r="Q1398" s="170"/>
      <c r="R1398" s="170"/>
      <c r="S1398" s="170"/>
      <c r="T1398" s="174"/>
      <c r="AT1398" s="175" t="s">
        <v>156</v>
      </c>
      <c r="AU1398" s="175" t="s">
        <v>86</v>
      </c>
      <c r="AV1398" s="175" t="s">
        <v>22</v>
      </c>
      <c r="AW1398" s="175" t="s">
        <v>100</v>
      </c>
      <c r="AX1398" s="175" t="s">
        <v>78</v>
      </c>
      <c r="AY1398" s="175" t="s">
        <v>144</v>
      </c>
    </row>
    <row r="1399" spans="2:51" s="6" customFormat="1" ht="15.75" customHeight="1">
      <c r="B1399" s="160"/>
      <c r="C1399" s="161"/>
      <c r="D1399" s="162" t="s">
        <v>156</v>
      </c>
      <c r="E1399" s="161"/>
      <c r="F1399" s="163" t="s">
        <v>1537</v>
      </c>
      <c r="G1399" s="161"/>
      <c r="H1399" s="164">
        <v>9.1</v>
      </c>
      <c r="J1399" s="161"/>
      <c r="K1399" s="161"/>
      <c r="L1399" s="165"/>
      <c r="M1399" s="166"/>
      <c r="N1399" s="161"/>
      <c r="O1399" s="161"/>
      <c r="P1399" s="161"/>
      <c r="Q1399" s="161"/>
      <c r="R1399" s="161"/>
      <c r="S1399" s="161"/>
      <c r="T1399" s="167"/>
      <c r="AT1399" s="168" t="s">
        <v>156</v>
      </c>
      <c r="AU1399" s="168" t="s">
        <v>86</v>
      </c>
      <c r="AV1399" s="168" t="s">
        <v>86</v>
      </c>
      <c r="AW1399" s="168" t="s">
        <v>100</v>
      </c>
      <c r="AX1399" s="168" t="s">
        <v>78</v>
      </c>
      <c r="AY1399" s="168" t="s">
        <v>144</v>
      </c>
    </row>
    <row r="1400" spans="2:51" s="6" customFormat="1" ht="15.75" customHeight="1">
      <c r="B1400" s="169"/>
      <c r="C1400" s="170"/>
      <c r="D1400" s="162" t="s">
        <v>156</v>
      </c>
      <c r="E1400" s="170"/>
      <c r="F1400" s="171" t="s">
        <v>432</v>
      </c>
      <c r="G1400" s="170"/>
      <c r="H1400" s="170"/>
      <c r="J1400" s="170"/>
      <c r="K1400" s="170"/>
      <c r="L1400" s="172"/>
      <c r="M1400" s="173"/>
      <c r="N1400" s="170"/>
      <c r="O1400" s="170"/>
      <c r="P1400" s="170"/>
      <c r="Q1400" s="170"/>
      <c r="R1400" s="170"/>
      <c r="S1400" s="170"/>
      <c r="T1400" s="174"/>
      <c r="AT1400" s="175" t="s">
        <v>156</v>
      </c>
      <c r="AU1400" s="175" t="s">
        <v>86</v>
      </c>
      <c r="AV1400" s="175" t="s">
        <v>22</v>
      </c>
      <c r="AW1400" s="175" t="s">
        <v>100</v>
      </c>
      <c r="AX1400" s="175" t="s">
        <v>78</v>
      </c>
      <c r="AY1400" s="175" t="s">
        <v>144</v>
      </c>
    </row>
    <row r="1401" spans="2:51" s="6" customFormat="1" ht="15.75" customHeight="1">
      <c r="B1401" s="160"/>
      <c r="C1401" s="161"/>
      <c r="D1401" s="162" t="s">
        <v>156</v>
      </c>
      <c r="E1401" s="161"/>
      <c r="F1401" s="163" t="s">
        <v>1538</v>
      </c>
      <c r="G1401" s="161"/>
      <c r="H1401" s="164">
        <v>9.7</v>
      </c>
      <c r="J1401" s="161"/>
      <c r="K1401" s="161"/>
      <c r="L1401" s="165"/>
      <c r="M1401" s="166"/>
      <c r="N1401" s="161"/>
      <c r="O1401" s="161"/>
      <c r="P1401" s="161"/>
      <c r="Q1401" s="161"/>
      <c r="R1401" s="161"/>
      <c r="S1401" s="161"/>
      <c r="T1401" s="167"/>
      <c r="AT1401" s="168" t="s">
        <v>156</v>
      </c>
      <c r="AU1401" s="168" t="s">
        <v>86</v>
      </c>
      <c r="AV1401" s="168" t="s">
        <v>86</v>
      </c>
      <c r="AW1401" s="168" t="s">
        <v>100</v>
      </c>
      <c r="AX1401" s="168" t="s">
        <v>78</v>
      </c>
      <c r="AY1401" s="168" t="s">
        <v>144</v>
      </c>
    </row>
    <row r="1402" spans="2:51" s="6" customFormat="1" ht="15.75" customHeight="1">
      <c r="B1402" s="169"/>
      <c r="C1402" s="170"/>
      <c r="D1402" s="162" t="s">
        <v>156</v>
      </c>
      <c r="E1402" s="170"/>
      <c r="F1402" s="171" t="s">
        <v>434</v>
      </c>
      <c r="G1402" s="170"/>
      <c r="H1402" s="170"/>
      <c r="J1402" s="170"/>
      <c r="K1402" s="170"/>
      <c r="L1402" s="172"/>
      <c r="M1402" s="173"/>
      <c r="N1402" s="170"/>
      <c r="O1402" s="170"/>
      <c r="P1402" s="170"/>
      <c r="Q1402" s="170"/>
      <c r="R1402" s="170"/>
      <c r="S1402" s="170"/>
      <c r="T1402" s="174"/>
      <c r="AT1402" s="175" t="s">
        <v>156</v>
      </c>
      <c r="AU1402" s="175" t="s">
        <v>86</v>
      </c>
      <c r="AV1402" s="175" t="s">
        <v>22</v>
      </c>
      <c r="AW1402" s="175" t="s">
        <v>100</v>
      </c>
      <c r="AX1402" s="175" t="s">
        <v>78</v>
      </c>
      <c r="AY1402" s="175" t="s">
        <v>144</v>
      </c>
    </row>
    <row r="1403" spans="2:51" s="6" customFormat="1" ht="15.75" customHeight="1">
      <c r="B1403" s="160"/>
      <c r="C1403" s="161"/>
      <c r="D1403" s="162" t="s">
        <v>156</v>
      </c>
      <c r="E1403" s="161"/>
      <c r="F1403" s="163" t="s">
        <v>1539</v>
      </c>
      <c r="G1403" s="161"/>
      <c r="H1403" s="164">
        <v>13.1</v>
      </c>
      <c r="J1403" s="161"/>
      <c r="K1403" s="161"/>
      <c r="L1403" s="165"/>
      <c r="M1403" s="166"/>
      <c r="N1403" s="161"/>
      <c r="O1403" s="161"/>
      <c r="P1403" s="161"/>
      <c r="Q1403" s="161"/>
      <c r="R1403" s="161"/>
      <c r="S1403" s="161"/>
      <c r="T1403" s="167"/>
      <c r="AT1403" s="168" t="s">
        <v>156</v>
      </c>
      <c r="AU1403" s="168" t="s">
        <v>86</v>
      </c>
      <c r="AV1403" s="168" t="s">
        <v>86</v>
      </c>
      <c r="AW1403" s="168" t="s">
        <v>100</v>
      </c>
      <c r="AX1403" s="168" t="s">
        <v>78</v>
      </c>
      <c r="AY1403" s="168" t="s">
        <v>144</v>
      </c>
    </row>
    <row r="1404" spans="2:51" s="6" customFormat="1" ht="15.75" customHeight="1">
      <c r="B1404" s="169"/>
      <c r="C1404" s="170"/>
      <c r="D1404" s="162" t="s">
        <v>156</v>
      </c>
      <c r="E1404" s="170"/>
      <c r="F1404" s="171" t="s">
        <v>436</v>
      </c>
      <c r="G1404" s="170"/>
      <c r="H1404" s="170"/>
      <c r="J1404" s="170"/>
      <c r="K1404" s="170"/>
      <c r="L1404" s="172"/>
      <c r="M1404" s="173"/>
      <c r="N1404" s="170"/>
      <c r="O1404" s="170"/>
      <c r="P1404" s="170"/>
      <c r="Q1404" s="170"/>
      <c r="R1404" s="170"/>
      <c r="S1404" s="170"/>
      <c r="T1404" s="174"/>
      <c r="AT1404" s="175" t="s">
        <v>156</v>
      </c>
      <c r="AU1404" s="175" t="s">
        <v>86</v>
      </c>
      <c r="AV1404" s="175" t="s">
        <v>22</v>
      </c>
      <c r="AW1404" s="175" t="s">
        <v>100</v>
      </c>
      <c r="AX1404" s="175" t="s">
        <v>78</v>
      </c>
      <c r="AY1404" s="175" t="s">
        <v>144</v>
      </c>
    </row>
    <row r="1405" spans="2:51" s="6" customFormat="1" ht="15.75" customHeight="1">
      <c r="B1405" s="160"/>
      <c r="C1405" s="161"/>
      <c r="D1405" s="162" t="s">
        <v>156</v>
      </c>
      <c r="E1405" s="161"/>
      <c r="F1405" s="163" t="s">
        <v>1540</v>
      </c>
      <c r="G1405" s="161"/>
      <c r="H1405" s="164">
        <v>5.9</v>
      </c>
      <c r="J1405" s="161"/>
      <c r="K1405" s="161"/>
      <c r="L1405" s="165"/>
      <c r="M1405" s="166"/>
      <c r="N1405" s="161"/>
      <c r="O1405" s="161"/>
      <c r="P1405" s="161"/>
      <c r="Q1405" s="161"/>
      <c r="R1405" s="161"/>
      <c r="S1405" s="161"/>
      <c r="T1405" s="167"/>
      <c r="AT1405" s="168" t="s">
        <v>156</v>
      </c>
      <c r="AU1405" s="168" t="s">
        <v>86</v>
      </c>
      <c r="AV1405" s="168" t="s">
        <v>86</v>
      </c>
      <c r="AW1405" s="168" t="s">
        <v>100</v>
      </c>
      <c r="AX1405" s="168" t="s">
        <v>78</v>
      </c>
      <c r="AY1405" s="168" t="s">
        <v>144</v>
      </c>
    </row>
    <row r="1406" spans="2:51" s="6" customFormat="1" ht="15.75" customHeight="1">
      <c r="B1406" s="169"/>
      <c r="C1406" s="170"/>
      <c r="D1406" s="162" t="s">
        <v>156</v>
      </c>
      <c r="E1406" s="170"/>
      <c r="F1406" s="171" t="s">
        <v>437</v>
      </c>
      <c r="G1406" s="170"/>
      <c r="H1406" s="170"/>
      <c r="J1406" s="170"/>
      <c r="K1406" s="170"/>
      <c r="L1406" s="172"/>
      <c r="M1406" s="173"/>
      <c r="N1406" s="170"/>
      <c r="O1406" s="170"/>
      <c r="P1406" s="170"/>
      <c r="Q1406" s="170"/>
      <c r="R1406" s="170"/>
      <c r="S1406" s="170"/>
      <c r="T1406" s="174"/>
      <c r="AT1406" s="175" t="s">
        <v>156</v>
      </c>
      <c r="AU1406" s="175" t="s">
        <v>86</v>
      </c>
      <c r="AV1406" s="175" t="s">
        <v>22</v>
      </c>
      <c r="AW1406" s="175" t="s">
        <v>100</v>
      </c>
      <c r="AX1406" s="175" t="s">
        <v>78</v>
      </c>
      <c r="AY1406" s="175" t="s">
        <v>144</v>
      </c>
    </row>
    <row r="1407" spans="2:51" s="6" customFormat="1" ht="15.75" customHeight="1">
      <c r="B1407" s="160"/>
      <c r="C1407" s="161"/>
      <c r="D1407" s="162" t="s">
        <v>156</v>
      </c>
      <c r="E1407" s="161"/>
      <c r="F1407" s="163" t="s">
        <v>1541</v>
      </c>
      <c r="G1407" s="161"/>
      <c r="H1407" s="164">
        <v>10.55</v>
      </c>
      <c r="J1407" s="161"/>
      <c r="K1407" s="161"/>
      <c r="L1407" s="165"/>
      <c r="M1407" s="166"/>
      <c r="N1407" s="161"/>
      <c r="O1407" s="161"/>
      <c r="P1407" s="161"/>
      <c r="Q1407" s="161"/>
      <c r="R1407" s="161"/>
      <c r="S1407" s="161"/>
      <c r="T1407" s="167"/>
      <c r="AT1407" s="168" t="s">
        <v>156</v>
      </c>
      <c r="AU1407" s="168" t="s">
        <v>86</v>
      </c>
      <c r="AV1407" s="168" t="s">
        <v>86</v>
      </c>
      <c r="AW1407" s="168" t="s">
        <v>100</v>
      </c>
      <c r="AX1407" s="168" t="s">
        <v>78</v>
      </c>
      <c r="AY1407" s="168" t="s">
        <v>144</v>
      </c>
    </row>
    <row r="1408" spans="2:51" s="6" customFormat="1" ht="15.75" customHeight="1">
      <c r="B1408" s="169"/>
      <c r="C1408" s="170"/>
      <c r="D1408" s="162" t="s">
        <v>156</v>
      </c>
      <c r="E1408" s="170"/>
      <c r="F1408" s="171" t="s">
        <v>439</v>
      </c>
      <c r="G1408" s="170"/>
      <c r="H1408" s="170"/>
      <c r="J1408" s="170"/>
      <c r="K1408" s="170"/>
      <c r="L1408" s="172"/>
      <c r="M1408" s="173"/>
      <c r="N1408" s="170"/>
      <c r="O1408" s="170"/>
      <c r="P1408" s="170"/>
      <c r="Q1408" s="170"/>
      <c r="R1408" s="170"/>
      <c r="S1408" s="170"/>
      <c r="T1408" s="174"/>
      <c r="AT1408" s="175" t="s">
        <v>156</v>
      </c>
      <c r="AU1408" s="175" t="s">
        <v>86</v>
      </c>
      <c r="AV1408" s="175" t="s">
        <v>22</v>
      </c>
      <c r="AW1408" s="175" t="s">
        <v>100</v>
      </c>
      <c r="AX1408" s="175" t="s">
        <v>78</v>
      </c>
      <c r="AY1408" s="175" t="s">
        <v>144</v>
      </c>
    </row>
    <row r="1409" spans="2:51" s="6" customFormat="1" ht="15.75" customHeight="1">
      <c r="B1409" s="160"/>
      <c r="C1409" s="161"/>
      <c r="D1409" s="162" t="s">
        <v>156</v>
      </c>
      <c r="E1409" s="161"/>
      <c r="F1409" s="163" t="s">
        <v>1528</v>
      </c>
      <c r="G1409" s="161"/>
      <c r="H1409" s="164">
        <v>9.55</v>
      </c>
      <c r="J1409" s="161"/>
      <c r="K1409" s="161"/>
      <c r="L1409" s="165"/>
      <c r="M1409" s="166"/>
      <c r="N1409" s="161"/>
      <c r="O1409" s="161"/>
      <c r="P1409" s="161"/>
      <c r="Q1409" s="161"/>
      <c r="R1409" s="161"/>
      <c r="S1409" s="161"/>
      <c r="T1409" s="167"/>
      <c r="AT1409" s="168" t="s">
        <v>156</v>
      </c>
      <c r="AU1409" s="168" t="s">
        <v>86</v>
      </c>
      <c r="AV1409" s="168" t="s">
        <v>86</v>
      </c>
      <c r="AW1409" s="168" t="s">
        <v>100</v>
      </c>
      <c r="AX1409" s="168" t="s">
        <v>78</v>
      </c>
      <c r="AY1409" s="168" t="s">
        <v>144</v>
      </c>
    </row>
    <row r="1410" spans="2:51" s="6" customFormat="1" ht="15.75" customHeight="1">
      <c r="B1410" s="169"/>
      <c r="C1410" s="170"/>
      <c r="D1410" s="162" t="s">
        <v>156</v>
      </c>
      <c r="E1410" s="170"/>
      <c r="F1410" s="171" t="s">
        <v>441</v>
      </c>
      <c r="G1410" s="170"/>
      <c r="H1410" s="170"/>
      <c r="J1410" s="170"/>
      <c r="K1410" s="170"/>
      <c r="L1410" s="172"/>
      <c r="M1410" s="173"/>
      <c r="N1410" s="170"/>
      <c r="O1410" s="170"/>
      <c r="P1410" s="170"/>
      <c r="Q1410" s="170"/>
      <c r="R1410" s="170"/>
      <c r="S1410" s="170"/>
      <c r="T1410" s="174"/>
      <c r="AT1410" s="175" t="s">
        <v>156</v>
      </c>
      <c r="AU1410" s="175" t="s">
        <v>86</v>
      </c>
      <c r="AV1410" s="175" t="s">
        <v>22</v>
      </c>
      <c r="AW1410" s="175" t="s">
        <v>100</v>
      </c>
      <c r="AX1410" s="175" t="s">
        <v>78</v>
      </c>
      <c r="AY1410" s="175" t="s">
        <v>144</v>
      </c>
    </row>
    <row r="1411" spans="2:51" s="6" customFormat="1" ht="15.75" customHeight="1">
      <c r="B1411" s="160"/>
      <c r="C1411" s="161"/>
      <c r="D1411" s="162" t="s">
        <v>156</v>
      </c>
      <c r="E1411" s="161"/>
      <c r="F1411" s="163" t="s">
        <v>1529</v>
      </c>
      <c r="G1411" s="161"/>
      <c r="H1411" s="164">
        <v>4.65</v>
      </c>
      <c r="J1411" s="161"/>
      <c r="K1411" s="161"/>
      <c r="L1411" s="165"/>
      <c r="M1411" s="166"/>
      <c r="N1411" s="161"/>
      <c r="O1411" s="161"/>
      <c r="P1411" s="161"/>
      <c r="Q1411" s="161"/>
      <c r="R1411" s="161"/>
      <c r="S1411" s="161"/>
      <c r="T1411" s="167"/>
      <c r="AT1411" s="168" t="s">
        <v>156</v>
      </c>
      <c r="AU1411" s="168" t="s">
        <v>86</v>
      </c>
      <c r="AV1411" s="168" t="s">
        <v>86</v>
      </c>
      <c r="AW1411" s="168" t="s">
        <v>100</v>
      </c>
      <c r="AX1411" s="168" t="s">
        <v>78</v>
      </c>
      <c r="AY1411" s="168" t="s">
        <v>144</v>
      </c>
    </row>
    <row r="1412" spans="2:51" s="6" customFormat="1" ht="15.75" customHeight="1">
      <c r="B1412" s="169"/>
      <c r="C1412" s="170"/>
      <c r="D1412" s="162" t="s">
        <v>156</v>
      </c>
      <c r="E1412" s="170"/>
      <c r="F1412" s="171" t="s">
        <v>443</v>
      </c>
      <c r="G1412" s="170"/>
      <c r="H1412" s="170"/>
      <c r="J1412" s="170"/>
      <c r="K1412" s="170"/>
      <c r="L1412" s="172"/>
      <c r="M1412" s="173"/>
      <c r="N1412" s="170"/>
      <c r="O1412" s="170"/>
      <c r="P1412" s="170"/>
      <c r="Q1412" s="170"/>
      <c r="R1412" s="170"/>
      <c r="S1412" s="170"/>
      <c r="T1412" s="174"/>
      <c r="AT1412" s="175" t="s">
        <v>156</v>
      </c>
      <c r="AU1412" s="175" t="s">
        <v>86</v>
      </c>
      <c r="AV1412" s="175" t="s">
        <v>22</v>
      </c>
      <c r="AW1412" s="175" t="s">
        <v>100</v>
      </c>
      <c r="AX1412" s="175" t="s">
        <v>78</v>
      </c>
      <c r="AY1412" s="175" t="s">
        <v>144</v>
      </c>
    </row>
    <row r="1413" spans="2:51" s="6" customFormat="1" ht="15.75" customHeight="1">
      <c r="B1413" s="160"/>
      <c r="C1413" s="161"/>
      <c r="D1413" s="162" t="s">
        <v>156</v>
      </c>
      <c r="E1413" s="161"/>
      <c r="F1413" s="163" t="s">
        <v>1542</v>
      </c>
      <c r="G1413" s="161"/>
      <c r="H1413" s="164">
        <v>4.7</v>
      </c>
      <c r="J1413" s="161"/>
      <c r="K1413" s="161"/>
      <c r="L1413" s="165"/>
      <c r="M1413" s="166"/>
      <c r="N1413" s="161"/>
      <c r="O1413" s="161"/>
      <c r="P1413" s="161"/>
      <c r="Q1413" s="161"/>
      <c r="R1413" s="161"/>
      <c r="S1413" s="161"/>
      <c r="T1413" s="167"/>
      <c r="AT1413" s="168" t="s">
        <v>156</v>
      </c>
      <c r="AU1413" s="168" t="s">
        <v>86</v>
      </c>
      <c r="AV1413" s="168" t="s">
        <v>86</v>
      </c>
      <c r="AW1413" s="168" t="s">
        <v>100</v>
      </c>
      <c r="AX1413" s="168" t="s">
        <v>78</v>
      </c>
      <c r="AY1413" s="168" t="s">
        <v>144</v>
      </c>
    </row>
    <row r="1414" spans="2:51" s="6" customFormat="1" ht="15.75" customHeight="1">
      <c r="B1414" s="169"/>
      <c r="C1414" s="170"/>
      <c r="D1414" s="162" t="s">
        <v>156</v>
      </c>
      <c r="E1414" s="170"/>
      <c r="F1414" s="171" t="s">
        <v>1489</v>
      </c>
      <c r="G1414" s="170"/>
      <c r="H1414" s="170"/>
      <c r="J1414" s="170"/>
      <c r="K1414" s="170"/>
      <c r="L1414" s="172"/>
      <c r="M1414" s="173"/>
      <c r="N1414" s="170"/>
      <c r="O1414" s="170"/>
      <c r="P1414" s="170"/>
      <c r="Q1414" s="170"/>
      <c r="R1414" s="170"/>
      <c r="S1414" s="170"/>
      <c r="T1414" s="174"/>
      <c r="AT1414" s="175" t="s">
        <v>156</v>
      </c>
      <c r="AU1414" s="175" t="s">
        <v>86</v>
      </c>
      <c r="AV1414" s="175" t="s">
        <v>22</v>
      </c>
      <c r="AW1414" s="175" t="s">
        <v>100</v>
      </c>
      <c r="AX1414" s="175" t="s">
        <v>78</v>
      </c>
      <c r="AY1414" s="175" t="s">
        <v>144</v>
      </c>
    </row>
    <row r="1415" spans="2:51" s="6" customFormat="1" ht="15.75" customHeight="1">
      <c r="B1415" s="160"/>
      <c r="C1415" s="161"/>
      <c r="D1415" s="162" t="s">
        <v>156</v>
      </c>
      <c r="E1415" s="161"/>
      <c r="F1415" s="163" t="s">
        <v>1558</v>
      </c>
      <c r="G1415" s="161"/>
      <c r="H1415" s="164">
        <v>17.6</v>
      </c>
      <c r="J1415" s="161"/>
      <c r="K1415" s="161"/>
      <c r="L1415" s="165"/>
      <c r="M1415" s="166"/>
      <c r="N1415" s="161"/>
      <c r="O1415" s="161"/>
      <c r="P1415" s="161"/>
      <c r="Q1415" s="161"/>
      <c r="R1415" s="161"/>
      <c r="S1415" s="161"/>
      <c r="T1415" s="167"/>
      <c r="AT1415" s="168" t="s">
        <v>156</v>
      </c>
      <c r="AU1415" s="168" t="s">
        <v>86</v>
      </c>
      <c r="AV1415" s="168" t="s">
        <v>86</v>
      </c>
      <c r="AW1415" s="168" t="s">
        <v>100</v>
      </c>
      <c r="AX1415" s="168" t="s">
        <v>78</v>
      </c>
      <c r="AY1415" s="168" t="s">
        <v>144</v>
      </c>
    </row>
    <row r="1416" spans="2:51" s="6" customFormat="1" ht="15.75" customHeight="1">
      <c r="B1416" s="169"/>
      <c r="C1416" s="170"/>
      <c r="D1416" s="162" t="s">
        <v>156</v>
      </c>
      <c r="E1416" s="170"/>
      <c r="F1416" s="171" t="s">
        <v>1491</v>
      </c>
      <c r="G1416" s="170"/>
      <c r="H1416" s="170"/>
      <c r="J1416" s="170"/>
      <c r="K1416" s="170"/>
      <c r="L1416" s="172"/>
      <c r="M1416" s="173"/>
      <c r="N1416" s="170"/>
      <c r="O1416" s="170"/>
      <c r="P1416" s="170"/>
      <c r="Q1416" s="170"/>
      <c r="R1416" s="170"/>
      <c r="S1416" s="170"/>
      <c r="T1416" s="174"/>
      <c r="AT1416" s="175" t="s">
        <v>156</v>
      </c>
      <c r="AU1416" s="175" t="s">
        <v>86</v>
      </c>
      <c r="AV1416" s="175" t="s">
        <v>22</v>
      </c>
      <c r="AW1416" s="175" t="s">
        <v>100</v>
      </c>
      <c r="AX1416" s="175" t="s">
        <v>78</v>
      </c>
      <c r="AY1416" s="175" t="s">
        <v>144</v>
      </c>
    </row>
    <row r="1417" spans="2:51" s="6" customFormat="1" ht="15.75" customHeight="1">
      <c r="B1417" s="160"/>
      <c r="C1417" s="161"/>
      <c r="D1417" s="162" t="s">
        <v>156</v>
      </c>
      <c r="E1417" s="161"/>
      <c r="F1417" s="163" t="s">
        <v>1544</v>
      </c>
      <c r="G1417" s="161"/>
      <c r="H1417" s="164">
        <v>4.6</v>
      </c>
      <c r="J1417" s="161"/>
      <c r="K1417" s="161"/>
      <c r="L1417" s="165"/>
      <c r="M1417" s="166"/>
      <c r="N1417" s="161"/>
      <c r="O1417" s="161"/>
      <c r="P1417" s="161"/>
      <c r="Q1417" s="161"/>
      <c r="R1417" s="161"/>
      <c r="S1417" s="161"/>
      <c r="T1417" s="167"/>
      <c r="AT1417" s="168" t="s">
        <v>156</v>
      </c>
      <c r="AU1417" s="168" t="s">
        <v>86</v>
      </c>
      <c r="AV1417" s="168" t="s">
        <v>86</v>
      </c>
      <c r="AW1417" s="168" t="s">
        <v>100</v>
      </c>
      <c r="AX1417" s="168" t="s">
        <v>78</v>
      </c>
      <c r="AY1417" s="168" t="s">
        <v>144</v>
      </c>
    </row>
    <row r="1418" spans="2:51" s="6" customFormat="1" ht="15.75" customHeight="1">
      <c r="B1418" s="169"/>
      <c r="C1418" s="170"/>
      <c r="D1418" s="162" t="s">
        <v>156</v>
      </c>
      <c r="E1418" s="170"/>
      <c r="F1418" s="171" t="s">
        <v>1493</v>
      </c>
      <c r="G1418" s="170"/>
      <c r="H1418" s="170"/>
      <c r="J1418" s="170"/>
      <c r="K1418" s="170"/>
      <c r="L1418" s="172"/>
      <c r="M1418" s="173"/>
      <c r="N1418" s="170"/>
      <c r="O1418" s="170"/>
      <c r="P1418" s="170"/>
      <c r="Q1418" s="170"/>
      <c r="R1418" s="170"/>
      <c r="S1418" s="170"/>
      <c r="T1418" s="174"/>
      <c r="AT1418" s="175" t="s">
        <v>156</v>
      </c>
      <c r="AU1418" s="175" t="s">
        <v>86</v>
      </c>
      <c r="AV1418" s="175" t="s">
        <v>22</v>
      </c>
      <c r="AW1418" s="175" t="s">
        <v>100</v>
      </c>
      <c r="AX1418" s="175" t="s">
        <v>78</v>
      </c>
      <c r="AY1418" s="175" t="s">
        <v>144</v>
      </c>
    </row>
    <row r="1419" spans="2:51" s="6" customFormat="1" ht="15.75" customHeight="1">
      <c r="B1419" s="160"/>
      <c r="C1419" s="161"/>
      <c r="D1419" s="162" t="s">
        <v>156</v>
      </c>
      <c r="E1419" s="161"/>
      <c r="F1419" s="163" t="s">
        <v>1520</v>
      </c>
      <c r="G1419" s="161"/>
      <c r="H1419" s="164">
        <v>5.1</v>
      </c>
      <c r="J1419" s="161"/>
      <c r="K1419" s="161"/>
      <c r="L1419" s="165"/>
      <c r="M1419" s="166"/>
      <c r="N1419" s="161"/>
      <c r="O1419" s="161"/>
      <c r="P1419" s="161"/>
      <c r="Q1419" s="161"/>
      <c r="R1419" s="161"/>
      <c r="S1419" s="161"/>
      <c r="T1419" s="167"/>
      <c r="AT1419" s="168" t="s">
        <v>156</v>
      </c>
      <c r="AU1419" s="168" t="s">
        <v>86</v>
      </c>
      <c r="AV1419" s="168" t="s">
        <v>86</v>
      </c>
      <c r="AW1419" s="168" t="s">
        <v>100</v>
      </c>
      <c r="AX1419" s="168" t="s">
        <v>78</v>
      </c>
      <c r="AY1419" s="168" t="s">
        <v>144</v>
      </c>
    </row>
    <row r="1420" spans="2:51" s="6" customFormat="1" ht="15.75" customHeight="1">
      <c r="B1420" s="169"/>
      <c r="C1420" s="170"/>
      <c r="D1420" s="162" t="s">
        <v>156</v>
      </c>
      <c r="E1420" s="170"/>
      <c r="F1420" s="171" t="s">
        <v>1494</v>
      </c>
      <c r="G1420" s="170"/>
      <c r="H1420" s="170"/>
      <c r="J1420" s="170"/>
      <c r="K1420" s="170"/>
      <c r="L1420" s="172"/>
      <c r="M1420" s="173"/>
      <c r="N1420" s="170"/>
      <c r="O1420" s="170"/>
      <c r="P1420" s="170"/>
      <c r="Q1420" s="170"/>
      <c r="R1420" s="170"/>
      <c r="S1420" s="170"/>
      <c r="T1420" s="174"/>
      <c r="AT1420" s="175" t="s">
        <v>156</v>
      </c>
      <c r="AU1420" s="175" t="s">
        <v>86</v>
      </c>
      <c r="AV1420" s="175" t="s">
        <v>22</v>
      </c>
      <c r="AW1420" s="175" t="s">
        <v>100</v>
      </c>
      <c r="AX1420" s="175" t="s">
        <v>78</v>
      </c>
      <c r="AY1420" s="175" t="s">
        <v>144</v>
      </c>
    </row>
    <row r="1421" spans="2:51" s="6" customFormat="1" ht="15.75" customHeight="1">
      <c r="B1421" s="160"/>
      <c r="C1421" s="161"/>
      <c r="D1421" s="162" t="s">
        <v>156</v>
      </c>
      <c r="E1421" s="161"/>
      <c r="F1421" s="163" t="s">
        <v>1521</v>
      </c>
      <c r="G1421" s="161"/>
      <c r="H1421" s="164">
        <v>4.9</v>
      </c>
      <c r="J1421" s="161"/>
      <c r="K1421" s="161"/>
      <c r="L1421" s="165"/>
      <c r="M1421" s="166"/>
      <c r="N1421" s="161"/>
      <c r="O1421" s="161"/>
      <c r="P1421" s="161"/>
      <c r="Q1421" s="161"/>
      <c r="R1421" s="161"/>
      <c r="S1421" s="161"/>
      <c r="T1421" s="167"/>
      <c r="AT1421" s="168" t="s">
        <v>156</v>
      </c>
      <c r="AU1421" s="168" t="s">
        <v>86</v>
      </c>
      <c r="AV1421" s="168" t="s">
        <v>86</v>
      </c>
      <c r="AW1421" s="168" t="s">
        <v>100</v>
      </c>
      <c r="AX1421" s="168" t="s">
        <v>78</v>
      </c>
      <c r="AY1421" s="168" t="s">
        <v>144</v>
      </c>
    </row>
    <row r="1422" spans="2:51" s="6" customFormat="1" ht="15.75" customHeight="1">
      <c r="B1422" s="169"/>
      <c r="C1422" s="170"/>
      <c r="D1422" s="162" t="s">
        <v>156</v>
      </c>
      <c r="E1422" s="170"/>
      <c r="F1422" s="171" t="s">
        <v>1495</v>
      </c>
      <c r="G1422" s="170"/>
      <c r="H1422" s="170"/>
      <c r="J1422" s="170"/>
      <c r="K1422" s="170"/>
      <c r="L1422" s="172"/>
      <c r="M1422" s="173"/>
      <c r="N1422" s="170"/>
      <c r="O1422" s="170"/>
      <c r="P1422" s="170"/>
      <c r="Q1422" s="170"/>
      <c r="R1422" s="170"/>
      <c r="S1422" s="170"/>
      <c r="T1422" s="174"/>
      <c r="AT1422" s="175" t="s">
        <v>156</v>
      </c>
      <c r="AU1422" s="175" t="s">
        <v>86</v>
      </c>
      <c r="AV1422" s="175" t="s">
        <v>22</v>
      </c>
      <c r="AW1422" s="175" t="s">
        <v>100</v>
      </c>
      <c r="AX1422" s="175" t="s">
        <v>78</v>
      </c>
      <c r="AY1422" s="175" t="s">
        <v>144</v>
      </c>
    </row>
    <row r="1423" spans="2:51" s="6" customFormat="1" ht="15.75" customHeight="1">
      <c r="B1423" s="160"/>
      <c r="C1423" s="161"/>
      <c r="D1423" s="162" t="s">
        <v>156</v>
      </c>
      <c r="E1423" s="161"/>
      <c r="F1423" s="163" t="s">
        <v>1536</v>
      </c>
      <c r="G1423" s="161"/>
      <c r="H1423" s="164">
        <v>5.7</v>
      </c>
      <c r="J1423" s="161"/>
      <c r="K1423" s="161"/>
      <c r="L1423" s="165"/>
      <c r="M1423" s="166"/>
      <c r="N1423" s="161"/>
      <c r="O1423" s="161"/>
      <c r="P1423" s="161"/>
      <c r="Q1423" s="161"/>
      <c r="R1423" s="161"/>
      <c r="S1423" s="161"/>
      <c r="T1423" s="167"/>
      <c r="AT1423" s="168" t="s">
        <v>156</v>
      </c>
      <c r="AU1423" s="168" t="s">
        <v>86</v>
      </c>
      <c r="AV1423" s="168" t="s">
        <v>86</v>
      </c>
      <c r="AW1423" s="168" t="s">
        <v>100</v>
      </c>
      <c r="AX1423" s="168" t="s">
        <v>78</v>
      </c>
      <c r="AY1423" s="168" t="s">
        <v>144</v>
      </c>
    </row>
    <row r="1424" spans="2:51" s="6" customFormat="1" ht="15.75" customHeight="1">
      <c r="B1424" s="169"/>
      <c r="C1424" s="170"/>
      <c r="D1424" s="162" t="s">
        <v>156</v>
      </c>
      <c r="E1424" s="170"/>
      <c r="F1424" s="171" t="s">
        <v>1496</v>
      </c>
      <c r="G1424" s="170"/>
      <c r="H1424" s="170"/>
      <c r="J1424" s="170"/>
      <c r="K1424" s="170"/>
      <c r="L1424" s="172"/>
      <c r="M1424" s="173"/>
      <c r="N1424" s="170"/>
      <c r="O1424" s="170"/>
      <c r="P1424" s="170"/>
      <c r="Q1424" s="170"/>
      <c r="R1424" s="170"/>
      <c r="S1424" s="170"/>
      <c r="T1424" s="174"/>
      <c r="AT1424" s="175" t="s">
        <v>156</v>
      </c>
      <c r="AU1424" s="175" t="s">
        <v>86</v>
      </c>
      <c r="AV1424" s="175" t="s">
        <v>22</v>
      </c>
      <c r="AW1424" s="175" t="s">
        <v>100</v>
      </c>
      <c r="AX1424" s="175" t="s">
        <v>78</v>
      </c>
      <c r="AY1424" s="175" t="s">
        <v>144</v>
      </c>
    </row>
    <row r="1425" spans="2:51" s="6" customFormat="1" ht="15.75" customHeight="1">
      <c r="B1425" s="160"/>
      <c r="C1425" s="161"/>
      <c r="D1425" s="162" t="s">
        <v>156</v>
      </c>
      <c r="E1425" s="161"/>
      <c r="F1425" s="163" t="s">
        <v>1523</v>
      </c>
      <c r="G1425" s="161"/>
      <c r="H1425" s="164">
        <v>9.1</v>
      </c>
      <c r="J1425" s="161"/>
      <c r="K1425" s="161"/>
      <c r="L1425" s="165"/>
      <c r="M1425" s="166"/>
      <c r="N1425" s="161"/>
      <c r="O1425" s="161"/>
      <c r="P1425" s="161"/>
      <c r="Q1425" s="161"/>
      <c r="R1425" s="161"/>
      <c r="S1425" s="161"/>
      <c r="T1425" s="167"/>
      <c r="AT1425" s="168" t="s">
        <v>156</v>
      </c>
      <c r="AU1425" s="168" t="s">
        <v>86</v>
      </c>
      <c r="AV1425" s="168" t="s">
        <v>86</v>
      </c>
      <c r="AW1425" s="168" t="s">
        <v>100</v>
      </c>
      <c r="AX1425" s="168" t="s">
        <v>78</v>
      </c>
      <c r="AY1425" s="168" t="s">
        <v>144</v>
      </c>
    </row>
    <row r="1426" spans="2:51" s="6" customFormat="1" ht="15.75" customHeight="1">
      <c r="B1426" s="169"/>
      <c r="C1426" s="170"/>
      <c r="D1426" s="162" t="s">
        <v>156</v>
      </c>
      <c r="E1426" s="170"/>
      <c r="F1426" s="171" t="s">
        <v>1497</v>
      </c>
      <c r="G1426" s="170"/>
      <c r="H1426" s="170"/>
      <c r="J1426" s="170"/>
      <c r="K1426" s="170"/>
      <c r="L1426" s="172"/>
      <c r="M1426" s="173"/>
      <c r="N1426" s="170"/>
      <c r="O1426" s="170"/>
      <c r="P1426" s="170"/>
      <c r="Q1426" s="170"/>
      <c r="R1426" s="170"/>
      <c r="S1426" s="170"/>
      <c r="T1426" s="174"/>
      <c r="AT1426" s="175" t="s">
        <v>156</v>
      </c>
      <c r="AU1426" s="175" t="s">
        <v>86</v>
      </c>
      <c r="AV1426" s="175" t="s">
        <v>22</v>
      </c>
      <c r="AW1426" s="175" t="s">
        <v>100</v>
      </c>
      <c r="AX1426" s="175" t="s">
        <v>78</v>
      </c>
      <c r="AY1426" s="175" t="s">
        <v>144</v>
      </c>
    </row>
    <row r="1427" spans="2:51" s="6" customFormat="1" ht="15.75" customHeight="1">
      <c r="B1427" s="160"/>
      <c r="C1427" s="161"/>
      <c r="D1427" s="162" t="s">
        <v>156</v>
      </c>
      <c r="E1427" s="161"/>
      <c r="F1427" s="163" t="s">
        <v>1545</v>
      </c>
      <c r="G1427" s="161"/>
      <c r="H1427" s="164">
        <v>9.7</v>
      </c>
      <c r="J1427" s="161"/>
      <c r="K1427" s="161"/>
      <c r="L1427" s="165"/>
      <c r="M1427" s="166"/>
      <c r="N1427" s="161"/>
      <c r="O1427" s="161"/>
      <c r="P1427" s="161"/>
      <c r="Q1427" s="161"/>
      <c r="R1427" s="161"/>
      <c r="S1427" s="161"/>
      <c r="T1427" s="167"/>
      <c r="AT1427" s="168" t="s">
        <v>156</v>
      </c>
      <c r="AU1427" s="168" t="s">
        <v>86</v>
      </c>
      <c r="AV1427" s="168" t="s">
        <v>86</v>
      </c>
      <c r="AW1427" s="168" t="s">
        <v>100</v>
      </c>
      <c r="AX1427" s="168" t="s">
        <v>78</v>
      </c>
      <c r="AY1427" s="168" t="s">
        <v>144</v>
      </c>
    </row>
    <row r="1428" spans="2:51" s="6" customFormat="1" ht="15.75" customHeight="1">
      <c r="B1428" s="169"/>
      <c r="C1428" s="170"/>
      <c r="D1428" s="162" t="s">
        <v>156</v>
      </c>
      <c r="E1428" s="170"/>
      <c r="F1428" s="171" t="s">
        <v>1499</v>
      </c>
      <c r="G1428" s="170"/>
      <c r="H1428" s="170"/>
      <c r="J1428" s="170"/>
      <c r="K1428" s="170"/>
      <c r="L1428" s="172"/>
      <c r="M1428" s="173"/>
      <c r="N1428" s="170"/>
      <c r="O1428" s="170"/>
      <c r="P1428" s="170"/>
      <c r="Q1428" s="170"/>
      <c r="R1428" s="170"/>
      <c r="S1428" s="170"/>
      <c r="T1428" s="174"/>
      <c r="AT1428" s="175" t="s">
        <v>156</v>
      </c>
      <c r="AU1428" s="175" t="s">
        <v>86</v>
      </c>
      <c r="AV1428" s="175" t="s">
        <v>22</v>
      </c>
      <c r="AW1428" s="175" t="s">
        <v>100</v>
      </c>
      <c r="AX1428" s="175" t="s">
        <v>78</v>
      </c>
      <c r="AY1428" s="175" t="s">
        <v>144</v>
      </c>
    </row>
    <row r="1429" spans="2:51" s="6" customFormat="1" ht="15.75" customHeight="1">
      <c r="B1429" s="160"/>
      <c r="C1429" s="161"/>
      <c r="D1429" s="162" t="s">
        <v>156</v>
      </c>
      <c r="E1429" s="161"/>
      <c r="F1429" s="163" t="s">
        <v>1525</v>
      </c>
      <c r="G1429" s="161"/>
      <c r="H1429" s="164">
        <v>13.1</v>
      </c>
      <c r="J1429" s="161"/>
      <c r="K1429" s="161"/>
      <c r="L1429" s="165"/>
      <c r="M1429" s="166"/>
      <c r="N1429" s="161"/>
      <c r="O1429" s="161"/>
      <c r="P1429" s="161"/>
      <c r="Q1429" s="161"/>
      <c r="R1429" s="161"/>
      <c r="S1429" s="161"/>
      <c r="T1429" s="167"/>
      <c r="AT1429" s="168" t="s">
        <v>156</v>
      </c>
      <c r="AU1429" s="168" t="s">
        <v>86</v>
      </c>
      <c r="AV1429" s="168" t="s">
        <v>86</v>
      </c>
      <c r="AW1429" s="168" t="s">
        <v>100</v>
      </c>
      <c r="AX1429" s="168" t="s">
        <v>78</v>
      </c>
      <c r="AY1429" s="168" t="s">
        <v>144</v>
      </c>
    </row>
    <row r="1430" spans="2:51" s="6" customFormat="1" ht="15.75" customHeight="1">
      <c r="B1430" s="169"/>
      <c r="C1430" s="170"/>
      <c r="D1430" s="162" t="s">
        <v>156</v>
      </c>
      <c r="E1430" s="170"/>
      <c r="F1430" s="171" t="s">
        <v>1500</v>
      </c>
      <c r="G1430" s="170"/>
      <c r="H1430" s="170"/>
      <c r="J1430" s="170"/>
      <c r="K1430" s="170"/>
      <c r="L1430" s="172"/>
      <c r="M1430" s="173"/>
      <c r="N1430" s="170"/>
      <c r="O1430" s="170"/>
      <c r="P1430" s="170"/>
      <c r="Q1430" s="170"/>
      <c r="R1430" s="170"/>
      <c r="S1430" s="170"/>
      <c r="T1430" s="174"/>
      <c r="AT1430" s="175" t="s">
        <v>156</v>
      </c>
      <c r="AU1430" s="175" t="s">
        <v>86</v>
      </c>
      <c r="AV1430" s="175" t="s">
        <v>22</v>
      </c>
      <c r="AW1430" s="175" t="s">
        <v>100</v>
      </c>
      <c r="AX1430" s="175" t="s">
        <v>78</v>
      </c>
      <c r="AY1430" s="175" t="s">
        <v>144</v>
      </c>
    </row>
    <row r="1431" spans="2:51" s="6" customFormat="1" ht="15.75" customHeight="1">
      <c r="B1431" s="160"/>
      <c r="C1431" s="161"/>
      <c r="D1431" s="162" t="s">
        <v>156</v>
      </c>
      <c r="E1431" s="161"/>
      <c r="F1431" s="163" t="s">
        <v>1501</v>
      </c>
      <c r="G1431" s="161"/>
      <c r="H1431" s="164">
        <v>11.72</v>
      </c>
      <c r="J1431" s="161"/>
      <c r="K1431" s="161"/>
      <c r="L1431" s="165"/>
      <c r="M1431" s="166"/>
      <c r="N1431" s="161"/>
      <c r="O1431" s="161"/>
      <c r="P1431" s="161"/>
      <c r="Q1431" s="161"/>
      <c r="R1431" s="161"/>
      <c r="S1431" s="161"/>
      <c r="T1431" s="167"/>
      <c r="AT1431" s="168" t="s">
        <v>156</v>
      </c>
      <c r="AU1431" s="168" t="s">
        <v>86</v>
      </c>
      <c r="AV1431" s="168" t="s">
        <v>86</v>
      </c>
      <c r="AW1431" s="168" t="s">
        <v>100</v>
      </c>
      <c r="AX1431" s="168" t="s">
        <v>78</v>
      </c>
      <c r="AY1431" s="168" t="s">
        <v>144</v>
      </c>
    </row>
    <row r="1432" spans="2:51" s="6" customFormat="1" ht="15.75" customHeight="1">
      <c r="B1432" s="169"/>
      <c r="C1432" s="170"/>
      <c r="D1432" s="162" t="s">
        <v>156</v>
      </c>
      <c r="E1432" s="170"/>
      <c r="F1432" s="171" t="s">
        <v>1502</v>
      </c>
      <c r="G1432" s="170"/>
      <c r="H1432" s="170"/>
      <c r="J1432" s="170"/>
      <c r="K1432" s="170"/>
      <c r="L1432" s="172"/>
      <c r="M1432" s="173"/>
      <c r="N1432" s="170"/>
      <c r="O1432" s="170"/>
      <c r="P1432" s="170"/>
      <c r="Q1432" s="170"/>
      <c r="R1432" s="170"/>
      <c r="S1432" s="170"/>
      <c r="T1432" s="174"/>
      <c r="AT1432" s="175" t="s">
        <v>156</v>
      </c>
      <c r="AU1432" s="175" t="s">
        <v>86</v>
      </c>
      <c r="AV1432" s="175" t="s">
        <v>22</v>
      </c>
      <c r="AW1432" s="175" t="s">
        <v>100</v>
      </c>
      <c r="AX1432" s="175" t="s">
        <v>78</v>
      </c>
      <c r="AY1432" s="175" t="s">
        <v>144</v>
      </c>
    </row>
    <row r="1433" spans="2:51" s="6" customFormat="1" ht="15.75" customHeight="1">
      <c r="B1433" s="160"/>
      <c r="C1433" s="161"/>
      <c r="D1433" s="162" t="s">
        <v>156</v>
      </c>
      <c r="E1433" s="161"/>
      <c r="F1433" s="163" t="s">
        <v>1527</v>
      </c>
      <c r="G1433" s="161"/>
      <c r="H1433" s="164">
        <v>10.55</v>
      </c>
      <c r="J1433" s="161"/>
      <c r="K1433" s="161"/>
      <c r="L1433" s="165"/>
      <c r="M1433" s="166"/>
      <c r="N1433" s="161"/>
      <c r="O1433" s="161"/>
      <c r="P1433" s="161"/>
      <c r="Q1433" s="161"/>
      <c r="R1433" s="161"/>
      <c r="S1433" s="161"/>
      <c r="T1433" s="167"/>
      <c r="AT1433" s="168" t="s">
        <v>156</v>
      </c>
      <c r="AU1433" s="168" t="s">
        <v>86</v>
      </c>
      <c r="AV1433" s="168" t="s">
        <v>86</v>
      </c>
      <c r="AW1433" s="168" t="s">
        <v>100</v>
      </c>
      <c r="AX1433" s="168" t="s">
        <v>78</v>
      </c>
      <c r="AY1433" s="168" t="s">
        <v>144</v>
      </c>
    </row>
    <row r="1434" spans="2:51" s="6" customFormat="1" ht="15.75" customHeight="1">
      <c r="B1434" s="169"/>
      <c r="C1434" s="170"/>
      <c r="D1434" s="162" t="s">
        <v>156</v>
      </c>
      <c r="E1434" s="170"/>
      <c r="F1434" s="171" t="s">
        <v>1503</v>
      </c>
      <c r="G1434" s="170"/>
      <c r="H1434" s="170"/>
      <c r="J1434" s="170"/>
      <c r="K1434" s="170"/>
      <c r="L1434" s="172"/>
      <c r="M1434" s="173"/>
      <c r="N1434" s="170"/>
      <c r="O1434" s="170"/>
      <c r="P1434" s="170"/>
      <c r="Q1434" s="170"/>
      <c r="R1434" s="170"/>
      <c r="S1434" s="170"/>
      <c r="T1434" s="174"/>
      <c r="AT1434" s="175" t="s">
        <v>156</v>
      </c>
      <c r="AU1434" s="175" t="s">
        <v>86</v>
      </c>
      <c r="AV1434" s="175" t="s">
        <v>22</v>
      </c>
      <c r="AW1434" s="175" t="s">
        <v>100</v>
      </c>
      <c r="AX1434" s="175" t="s">
        <v>78</v>
      </c>
      <c r="AY1434" s="175" t="s">
        <v>144</v>
      </c>
    </row>
    <row r="1435" spans="2:51" s="6" customFormat="1" ht="15.75" customHeight="1">
      <c r="B1435" s="160"/>
      <c r="C1435" s="161"/>
      <c r="D1435" s="162" t="s">
        <v>156</v>
      </c>
      <c r="E1435" s="161"/>
      <c r="F1435" s="163" t="s">
        <v>1528</v>
      </c>
      <c r="G1435" s="161"/>
      <c r="H1435" s="164">
        <v>9.55</v>
      </c>
      <c r="J1435" s="161"/>
      <c r="K1435" s="161"/>
      <c r="L1435" s="165"/>
      <c r="M1435" s="166"/>
      <c r="N1435" s="161"/>
      <c r="O1435" s="161"/>
      <c r="P1435" s="161"/>
      <c r="Q1435" s="161"/>
      <c r="R1435" s="161"/>
      <c r="S1435" s="161"/>
      <c r="T1435" s="167"/>
      <c r="AT1435" s="168" t="s">
        <v>156</v>
      </c>
      <c r="AU1435" s="168" t="s">
        <v>86</v>
      </c>
      <c r="AV1435" s="168" t="s">
        <v>86</v>
      </c>
      <c r="AW1435" s="168" t="s">
        <v>100</v>
      </c>
      <c r="AX1435" s="168" t="s">
        <v>78</v>
      </c>
      <c r="AY1435" s="168" t="s">
        <v>144</v>
      </c>
    </row>
    <row r="1436" spans="2:51" s="6" customFormat="1" ht="15.75" customHeight="1">
      <c r="B1436" s="169"/>
      <c r="C1436" s="170"/>
      <c r="D1436" s="162" t="s">
        <v>156</v>
      </c>
      <c r="E1436" s="170"/>
      <c r="F1436" s="171" t="s">
        <v>1505</v>
      </c>
      <c r="G1436" s="170"/>
      <c r="H1436" s="170"/>
      <c r="J1436" s="170"/>
      <c r="K1436" s="170"/>
      <c r="L1436" s="172"/>
      <c r="M1436" s="173"/>
      <c r="N1436" s="170"/>
      <c r="O1436" s="170"/>
      <c r="P1436" s="170"/>
      <c r="Q1436" s="170"/>
      <c r="R1436" s="170"/>
      <c r="S1436" s="170"/>
      <c r="T1436" s="174"/>
      <c r="AT1436" s="175" t="s">
        <v>156</v>
      </c>
      <c r="AU1436" s="175" t="s">
        <v>86</v>
      </c>
      <c r="AV1436" s="175" t="s">
        <v>22</v>
      </c>
      <c r="AW1436" s="175" t="s">
        <v>100</v>
      </c>
      <c r="AX1436" s="175" t="s">
        <v>78</v>
      </c>
      <c r="AY1436" s="175" t="s">
        <v>144</v>
      </c>
    </row>
    <row r="1437" spans="2:51" s="6" customFormat="1" ht="15.75" customHeight="1">
      <c r="B1437" s="160"/>
      <c r="C1437" s="161"/>
      <c r="D1437" s="162" t="s">
        <v>156</v>
      </c>
      <c r="E1437" s="161"/>
      <c r="F1437" s="163" t="s">
        <v>1529</v>
      </c>
      <c r="G1437" s="161"/>
      <c r="H1437" s="164">
        <v>4.65</v>
      </c>
      <c r="J1437" s="161"/>
      <c r="K1437" s="161"/>
      <c r="L1437" s="165"/>
      <c r="M1437" s="166"/>
      <c r="N1437" s="161"/>
      <c r="O1437" s="161"/>
      <c r="P1437" s="161"/>
      <c r="Q1437" s="161"/>
      <c r="R1437" s="161"/>
      <c r="S1437" s="161"/>
      <c r="T1437" s="167"/>
      <c r="AT1437" s="168" t="s">
        <v>156</v>
      </c>
      <c r="AU1437" s="168" t="s">
        <v>86</v>
      </c>
      <c r="AV1437" s="168" t="s">
        <v>86</v>
      </c>
      <c r="AW1437" s="168" t="s">
        <v>100</v>
      </c>
      <c r="AX1437" s="168" t="s">
        <v>78</v>
      </c>
      <c r="AY1437" s="168" t="s">
        <v>144</v>
      </c>
    </row>
    <row r="1438" spans="2:51" s="6" customFormat="1" ht="15.75" customHeight="1">
      <c r="B1438" s="169"/>
      <c r="C1438" s="170"/>
      <c r="D1438" s="162" t="s">
        <v>156</v>
      </c>
      <c r="E1438" s="170"/>
      <c r="F1438" s="171" t="s">
        <v>1506</v>
      </c>
      <c r="G1438" s="170"/>
      <c r="H1438" s="170"/>
      <c r="J1438" s="170"/>
      <c r="K1438" s="170"/>
      <c r="L1438" s="172"/>
      <c r="M1438" s="173"/>
      <c r="N1438" s="170"/>
      <c r="O1438" s="170"/>
      <c r="P1438" s="170"/>
      <c r="Q1438" s="170"/>
      <c r="R1438" s="170"/>
      <c r="S1438" s="170"/>
      <c r="T1438" s="174"/>
      <c r="AT1438" s="175" t="s">
        <v>156</v>
      </c>
      <c r="AU1438" s="175" t="s">
        <v>86</v>
      </c>
      <c r="AV1438" s="175" t="s">
        <v>22</v>
      </c>
      <c r="AW1438" s="175" t="s">
        <v>100</v>
      </c>
      <c r="AX1438" s="175" t="s">
        <v>78</v>
      </c>
      <c r="AY1438" s="175" t="s">
        <v>144</v>
      </c>
    </row>
    <row r="1439" spans="2:51" s="6" customFormat="1" ht="15.75" customHeight="1">
      <c r="B1439" s="160"/>
      <c r="C1439" s="161"/>
      <c r="D1439" s="162" t="s">
        <v>156</v>
      </c>
      <c r="E1439" s="161"/>
      <c r="F1439" s="163" t="s">
        <v>1542</v>
      </c>
      <c r="G1439" s="161"/>
      <c r="H1439" s="164">
        <v>4.7</v>
      </c>
      <c r="J1439" s="161"/>
      <c r="K1439" s="161"/>
      <c r="L1439" s="165"/>
      <c r="M1439" s="166"/>
      <c r="N1439" s="161"/>
      <c r="O1439" s="161"/>
      <c r="P1439" s="161"/>
      <c r="Q1439" s="161"/>
      <c r="R1439" s="161"/>
      <c r="S1439" s="161"/>
      <c r="T1439" s="167"/>
      <c r="AT1439" s="168" t="s">
        <v>156</v>
      </c>
      <c r="AU1439" s="168" t="s">
        <v>86</v>
      </c>
      <c r="AV1439" s="168" t="s">
        <v>86</v>
      </c>
      <c r="AW1439" s="168" t="s">
        <v>100</v>
      </c>
      <c r="AX1439" s="168" t="s">
        <v>78</v>
      </c>
      <c r="AY1439" s="168" t="s">
        <v>144</v>
      </c>
    </row>
    <row r="1440" spans="2:65" s="6" customFormat="1" ht="15.75" customHeight="1">
      <c r="B1440" s="24"/>
      <c r="C1440" s="146" t="s">
        <v>1559</v>
      </c>
      <c r="D1440" s="146" t="s">
        <v>147</v>
      </c>
      <c r="E1440" s="147" t="s">
        <v>1560</v>
      </c>
      <c r="F1440" s="148" t="s">
        <v>1561</v>
      </c>
      <c r="G1440" s="149" t="s">
        <v>228</v>
      </c>
      <c r="H1440" s="150">
        <v>323.37</v>
      </c>
      <c r="I1440" s="151"/>
      <c r="J1440" s="152">
        <f>ROUND($I$1440*$H$1440,2)</f>
        <v>0</v>
      </c>
      <c r="K1440" s="148" t="s">
        <v>329</v>
      </c>
      <c r="L1440" s="44"/>
      <c r="M1440" s="153"/>
      <c r="N1440" s="154" t="s">
        <v>49</v>
      </c>
      <c r="O1440" s="25"/>
      <c r="P1440" s="155">
        <f>$O$1440*$H$1440</f>
        <v>0</v>
      </c>
      <c r="Q1440" s="155">
        <v>0.00021</v>
      </c>
      <c r="R1440" s="155">
        <f>$Q$1440*$H$1440</f>
        <v>0.0679077</v>
      </c>
      <c r="S1440" s="155">
        <v>0</v>
      </c>
      <c r="T1440" s="156">
        <f>$S$1440*$H$1440</f>
        <v>0</v>
      </c>
      <c r="AR1440" s="90" t="s">
        <v>295</v>
      </c>
      <c r="AT1440" s="90" t="s">
        <v>147</v>
      </c>
      <c r="AU1440" s="90" t="s">
        <v>86</v>
      </c>
      <c r="AY1440" s="6" t="s">
        <v>144</v>
      </c>
      <c r="BE1440" s="157">
        <f>IF($N$1440="základní",$J$1440,0)</f>
        <v>0</v>
      </c>
      <c r="BF1440" s="157">
        <f>IF($N$1440="snížená",$J$1440,0)</f>
        <v>0</v>
      </c>
      <c r="BG1440" s="157">
        <f>IF($N$1440="zákl. přenesená",$J$1440,0)</f>
        <v>0</v>
      </c>
      <c r="BH1440" s="157">
        <f>IF($N$1440="sníž. přenesená",$J$1440,0)</f>
        <v>0</v>
      </c>
      <c r="BI1440" s="157">
        <f>IF($N$1440="nulová",$J$1440,0)</f>
        <v>0</v>
      </c>
      <c r="BJ1440" s="90" t="s">
        <v>22</v>
      </c>
      <c r="BK1440" s="157">
        <f>ROUND($I$1440*$H$1440,2)</f>
        <v>0</v>
      </c>
      <c r="BL1440" s="90" t="s">
        <v>295</v>
      </c>
      <c r="BM1440" s="90" t="s">
        <v>1562</v>
      </c>
    </row>
    <row r="1441" spans="2:47" s="6" customFormat="1" ht="16.5" customHeight="1">
      <c r="B1441" s="24"/>
      <c r="C1441" s="25"/>
      <c r="D1441" s="158" t="s">
        <v>154</v>
      </c>
      <c r="E1441" s="25"/>
      <c r="F1441" s="159" t="s">
        <v>1561</v>
      </c>
      <c r="G1441" s="25"/>
      <c r="H1441" s="25"/>
      <c r="J1441" s="25"/>
      <c r="K1441" s="25"/>
      <c r="L1441" s="44"/>
      <c r="M1441" s="57"/>
      <c r="N1441" s="25"/>
      <c r="O1441" s="25"/>
      <c r="P1441" s="25"/>
      <c r="Q1441" s="25"/>
      <c r="R1441" s="25"/>
      <c r="S1441" s="25"/>
      <c r="T1441" s="58"/>
      <c r="AT1441" s="6" t="s">
        <v>154</v>
      </c>
      <c r="AU1441" s="6" t="s">
        <v>86</v>
      </c>
    </row>
    <row r="1442" spans="2:65" s="6" customFormat="1" ht="15.75" customHeight="1">
      <c r="B1442" s="24"/>
      <c r="C1442" s="146" t="s">
        <v>1563</v>
      </c>
      <c r="D1442" s="146" t="s">
        <v>147</v>
      </c>
      <c r="E1442" s="147" t="s">
        <v>1564</v>
      </c>
      <c r="F1442" s="148" t="s">
        <v>1565</v>
      </c>
      <c r="G1442" s="149" t="s">
        <v>170</v>
      </c>
      <c r="H1442" s="150">
        <v>10.117</v>
      </c>
      <c r="I1442" s="151"/>
      <c r="J1442" s="152">
        <f>ROUND($I$1442*$H$1442,2)</f>
        <v>0</v>
      </c>
      <c r="K1442" s="148" t="s">
        <v>151</v>
      </c>
      <c r="L1442" s="44"/>
      <c r="M1442" s="153"/>
      <c r="N1442" s="154" t="s">
        <v>49</v>
      </c>
      <c r="O1442" s="25"/>
      <c r="P1442" s="155">
        <f>$O$1442*$H$1442</f>
        <v>0</v>
      </c>
      <c r="Q1442" s="155">
        <v>0</v>
      </c>
      <c r="R1442" s="155">
        <f>$Q$1442*$H$1442</f>
        <v>0</v>
      </c>
      <c r="S1442" s="155">
        <v>0</v>
      </c>
      <c r="T1442" s="156">
        <f>$S$1442*$H$1442</f>
        <v>0</v>
      </c>
      <c r="AR1442" s="90" t="s">
        <v>295</v>
      </c>
      <c r="AT1442" s="90" t="s">
        <v>147</v>
      </c>
      <c r="AU1442" s="90" t="s">
        <v>86</v>
      </c>
      <c r="AY1442" s="6" t="s">
        <v>144</v>
      </c>
      <c r="BE1442" s="157">
        <f>IF($N$1442="základní",$J$1442,0)</f>
        <v>0</v>
      </c>
      <c r="BF1442" s="157">
        <f>IF($N$1442="snížená",$J$1442,0)</f>
        <v>0</v>
      </c>
      <c r="BG1442" s="157">
        <f>IF($N$1442="zákl. přenesená",$J$1442,0)</f>
        <v>0</v>
      </c>
      <c r="BH1442" s="157">
        <f>IF($N$1442="sníž. přenesená",$J$1442,0)</f>
        <v>0</v>
      </c>
      <c r="BI1442" s="157">
        <f>IF($N$1442="nulová",$J$1442,0)</f>
        <v>0</v>
      </c>
      <c r="BJ1442" s="90" t="s">
        <v>22</v>
      </c>
      <c r="BK1442" s="157">
        <f>ROUND($I$1442*$H$1442,2)</f>
        <v>0</v>
      </c>
      <c r="BL1442" s="90" t="s">
        <v>295</v>
      </c>
      <c r="BM1442" s="90" t="s">
        <v>1566</v>
      </c>
    </row>
    <row r="1443" spans="2:47" s="6" customFormat="1" ht="27" customHeight="1">
      <c r="B1443" s="24"/>
      <c r="C1443" s="25"/>
      <c r="D1443" s="158" t="s">
        <v>154</v>
      </c>
      <c r="E1443" s="25"/>
      <c r="F1443" s="159" t="s">
        <v>1567</v>
      </c>
      <c r="G1443" s="25"/>
      <c r="H1443" s="25"/>
      <c r="J1443" s="25"/>
      <c r="K1443" s="25"/>
      <c r="L1443" s="44"/>
      <c r="M1443" s="57"/>
      <c r="N1443" s="25"/>
      <c r="O1443" s="25"/>
      <c r="P1443" s="25"/>
      <c r="Q1443" s="25"/>
      <c r="R1443" s="25"/>
      <c r="S1443" s="25"/>
      <c r="T1443" s="58"/>
      <c r="AT1443" s="6" t="s">
        <v>154</v>
      </c>
      <c r="AU1443" s="6" t="s">
        <v>86</v>
      </c>
    </row>
    <row r="1444" spans="2:63" s="133" customFormat="1" ht="30.75" customHeight="1">
      <c r="B1444" s="134"/>
      <c r="C1444" s="135"/>
      <c r="D1444" s="135" t="s">
        <v>77</v>
      </c>
      <c r="E1444" s="144" t="s">
        <v>1568</v>
      </c>
      <c r="F1444" s="144" t="s">
        <v>1569</v>
      </c>
      <c r="G1444" s="135"/>
      <c r="H1444" s="135"/>
      <c r="J1444" s="145">
        <f>$BK$1444</f>
        <v>0</v>
      </c>
      <c r="K1444" s="135"/>
      <c r="L1444" s="138"/>
      <c r="M1444" s="139"/>
      <c r="N1444" s="135"/>
      <c r="O1444" s="135"/>
      <c r="P1444" s="140">
        <f>SUM($P$1445:$P$1462)</f>
        <v>0</v>
      </c>
      <c r="Q1444" s="135"/>
      <c r="R1444" s="140">
        <f>SUM($R$1445:$R$1462)</f>
        <v>6.972139200000001</v>
      </c>
      <c r="S1444" s="135"/>
      <c r="T1444" s="141">
        <f>SUM($T$1445:$T$1462)</f>
        <v>1.32348424</v>
      </c>
      <c r="AR1444" s="142" t="s">
        <v>86</v>
      </c>
      <c r="AT1444" s="142" t="s">
        <v>77</v>
      </c>
      <c r="AU1444" s="142" t="s">
        <v>22</v>
      </c>
      <c r="AY1444" s="142" t="s">
        <v>144</v>
      </c>
      <c r="BK1444" s="143">
        <f>SUM($BK$1445:$BK$1462)</f>
        <v>0</v>
      </c>
    </row>
    <row r="1445" spans="2:65" s="6" customFormat="1" ht="15.75" customHeight="1">
      <c r="B1445" s="24"/>
      <c r="C1445" s="146" t="s">
        <v>1570</v>
      </c>
      <c r="D1445" s="146" t="s">
        <v>147</v>
      </c>
      <c r="E1445" s="147" t="s">
        <v>1571</v>
      </c>
      <c r="F1445" s="148" t="s">
        <v>1572</v>
      </c>
      <c r="G1445" s="149" t="s">
        <v>185</v>
      </c>
      <c r="H1445" s="150">
        <v>4269.304</v>
      </c>
      <c r="I1445" s="151"/>
      <c r="J1445" s="152">
        <f>ROUND($I$1445*$H$1445,2)</f>
        <v>0</v>
      </c>
      <c r="K1445" s="148" t="s">
        <v>151</v>
      </c>
      <c r="L1445" s="44"/>
      <c r="M1445" s="153"/>
      <c r="N1445" s="154" t="s">
        <v>49</v>
      </c>
      <c r="O1445" s="25"/>
      <c r="P1445" s="155">
        <f>$O$1445*$H$1445</f>
        <v>0</v>
      </c>
      <c r="Q1445" s="155">
        <v>0.001</v>
      </c>
      <c r="R1445" s="155">
        <f>$Q$1445*$H$1445</f>
        <v>4.269304</v>
      </c>
      <c r="S1445" s="155">
        <v>0.00031</v>
      </c>
      <c r="T1445" s="156">
        <f>$S$1445*$H$1445</f>
        <v>1.32348424</v>
      </c>
      <c r="AR1445" s="90" t="s">
        <v>295</v>
      </c>
      <c r="AT1445" s="90" t="s">
        <v>147</v>
      </c>
      <c r="AU1445" s="90" t="s">
        <v>86</v>
      </c>
      <c r="AY1445" s="6" t="s">
        <v>144</v>
      </c>
      <c r="BE1445" s="157">
        <f>IF($N$1445="základní",$J$1445,0)</f>
        <v>0</v>
      </c>
      <c r="BF1445" s="157">
        <f>IF($N$1445="snížená",$J$1445,0)</f>
        <v>0</v>
      </c>
      <c r="BG1445" s="157">
        <f>IF($N$1445="zákl. přenesená",$J$1445,0)</f>
        <v>0</v>
      </c>
      <c r="BH1445" s="157">
        <f>IF($N$1445="sníž. přenesená",$J$1445,0)</f>
        <v>0</v>
      </c>
      <c r="BI1445" s="157">
        <f>IF($N$1445="nulová",$J$1445,0)</f>
        <v>0</v>
      </c>
      <c r="BJ1445" s="90" t="s">
        <v>22</v>
      </c>
      <c r="BK1445" s="157">
        <f>ROUND($I$1445*$H$1445,2)</f>
        <v>0</v>
      </c>
      <c r="BL1445" s="90" t="s">
        <v>295</v>
      </c>
      <c r="BM1445" s="90" t="s">
        <v>1573</v>
      </c>
    </row>
    <row r="1446" spans="2:47" s="6" customFormat="1" ht="16.5" customHeight="1">
      <c r="B1446" s="24"/>
      <c r="C1446" s="25"/>
      <c r="D1446" s="158" t="s">
        <v>154</v>
      </c>
      <c r="E1446" s="25"/>
      <c r="F1446" s="159" t="s">
        <v>1574</v>
      </c>
      <c r="G1446" s="25"/>
      <c r="H1446" s="25"/>
      <c r="J1446" s="25"/>
      <c r="K1446" s="25"/>
      <c r="L1446" s="44"/>
      <c r="M1446" s="57"/>
      <c r="N1446" s="25"/>
      <c r="O1446" s="25"/>
      <c r="P1446" s="25"/>
      <c r="Q1446" s="25"/>
      <c r="R1446" s="25"/>
      <c r="S1446" s="25"/>
      <c r="T1446" s="58"/>
      <c r="AT1446" s="6" t="s">
        <v>154</v>
      </c>
      <c r="AU1446" s="6" t="s">
        <v>86</v>
      </c>
    </row>
    <row r="1447" spans="2:51" s="6" customFormat="1" ht="15.75" customHeight="1">
      <c r="B1447" s="160"/>
      <c r="C1447" s="161"/>
      <c r="D1447" s="162" t="s">
        <v>156</v>
      </c>
      <c r="E1447" s="161"/>
      <c r="F1447" s="163" t="s">
        <v>1575</v>
      </c>
      <c r="G1447" s="161"/>
      <c r="H1447" s="164">
        <v>1503.27</v>
      </c>
      <c r="J1447" s="161"/>
      <c r="K1447" s="161"/>
      <c r="L1447" s="165"/>
      <c r="M1447" s="166"/>
      <c r="N1447" s="161"/>
      <c r="O1447" s="161"/>
      <c r="P1447" s="161"/>
      <c r="Q1447" s="161"/>
      <c r="R1447" s="161"/>
      <c r="S1447" s="161"/>
      <c r="T1447" s="167"/>
      <c r="AT1447" s="168" t="s">
        <v>156</v>
      </c>
      <c r="AU1447" s="168" t="s">
        <v>86</v>
      </c>
      <c r="AV1447" s="168" t="s">
        <v>86</v>
      </c>
      <c r="AW1447" s="168" t="s">
        <v>100</v>
      </c>
      <c r="AX1447" s="168" t="s">
        <v>78</v>
      </c>
      <c r="AY1447" s="168" t="s">
        <v>144</v>
      </c>
    </row>
    <row r="1448" spans="2:51" s="6" customFormat="1" ht="15.75" customHeight="1">
      <c r="B1448" s="160"/>
      <c r="C1448" s="161"/>
      <c r="D1448" s="162" t="s">
        <v>156</v>
      </c>
      <c r="E1448" s="161"/>
      <c r="F1448" s="163" t="s">
        <v>727</v>
      </c>
      <c r="G1448" s="161"/>
      <c r="H1448" s="164">
        <v>2766.034</v>
      </c>
      <c r="J1448" s="161"/>
      <c r="K1448" s="161"/>
      <c r="L1448" s="165"/>
      <c r="M1448" s="166"/>
      <c r="N1448" s="161"/>
      <c r="O1448" s="161"/>
      <c r="P1448" s="161"/>
      <c r="Q1448" s="161"/>
      <c r="R1448" s="161"/>
      <c r="S1448" s="161"/>
      <c r="T1448" s="167"/>
      <c r="AT1448" s="168" t="s">
        <v>156</v>
      </c>
      <c r="AU1448" s="168" t="s">
        <v>86</v>
      </c>
      <c r="AV1448" s="168" t="s">
        <v>86</v>
      </c>
      <c r="AW1448" s="168" t="s">
        <v>100</v>
      </c>
      <c r="AX1448" s="168" t="s">
        <v>78</v>
      </c>
      <c r="AY1448" s="168" t="s">
        <v>144</v>
      </c>
    </row>
    <row r="1449" spans="2:65" s="6" customFormat="1" ht="15.75" customHeight="1">
      <c r="B1449" s="24"/>
      <c r="C1449" s="146" t="s">
        <v>1576</v>
      </c>
      <c r="D1449" s="146" t="s">
        <v>147</v>
      </c>
      <c r="E1449" s="147" t="s">
        <v>1577</v>
      </c>
      <c r="F1449" s="148" t="s">
        <v>1578</v>
      </c>
      <c r="G1449" s="149" t="s">
        <v>185</v>
      </c>
      <c r="H1449" s="150">
        <v>4269.304</v>
      </c>
      <c r="I1449" s="151"/>
      <c r="J1449" s="152">
        <f>ROUND($I$1449*$H$1449,2)</f>
        <v>0</v>
      </c>
      <c r="K1449" s="148" t="s">
        <v>151</v>
      </c>
      <c r="L1449" s="44"/>
      <c r="M1449" s="153"/>
      <c r="N1449" s="154" t="s">
        <v>49</v>
      </c>
      <c r="O1449" s="25"/>
      <c r="P1449" s="155">
        <f>$O$1449*$H$1449</f>
        <v>0</v>
      </c>
      <c r="Q1449" s="155">
        <v>0</v>
      </c>
      <c r="R1449" s="155">
        <f>$Q$1449*$H$1449</f>
        <v>0</v>
      </c>
      <c r="S1449" s="155">
        <v>0</v>
      </c>
      <c r="T1449" s="156">
        <f>$S$1449*$H$1449</f>
        <v>0</v>
      </c>
      <c r="AR1449" s="90" t="s">
        <v>295</v>
      </c>
      <c r="AT1449" s="90" t="s">
        <v>147</v>
      </c>
      <c r="AU1449" s="90" t="s">
        <v>86</v>
      </c>
      <c r="AY1449" s="6" t="s">
        <v>144</v>
      </c>
      <c r="BE1449" s="157">
        <f>IF($N$1449="základní",$J$1449,0)</f>
        <v>0</v>
      </c>
      <c r="BF1449" s="157">
        <f>IF($N$1449="snížená",$J$1449,0)</f>
        <v>0</v>
      </c>
      <c r="BG1449" s="157">
        <f>IF($N$1449="zákl. přenesená",$J$1449,0)</f>
        <v>0</v>
      </c>
      <c r="BH1449" s="157">
        <f>IF($N$1449="sníž. přenesená",$J$1449,0)</f>
        <v>0</v>
      </c>
      <c r="BI1449" s="157">
        <f>IF($N$1449="nulová",$J$1449,0)</f>
        <v>0</v>
      </c>
      <c r="BJ1449" s="90" t="s">
        <v>22</v>
      </c>
      <c r="BK1449" s="157">
        <f>ROUND($I$1449*$H$1449,2)</f>
        <v>0</v>
      </c>
      <c r="BL1449" s="90" t="s">
        <v>295</v>
      </c>
      <c r="BM1449" s="90" t="s">
        <v>1579</v>
      </c>
    </row>
    <row r="1450" spans="2:47" s="6" customFormat="1" ht="16.5" customHeight="1">
      <c r="B1450" s="24"/>
      <c r="C1450" s="25"/>
      <c r="D1450" s="158" t="s">
        <v>154</v>
      </c>
      <c r="E1450" s="25"/>
      <c r="F1450" s="159" t="s">
        <v>1578</v>
      </c>
      <c r="G1450" s="25"/>
      <c r="H1450" s="25"/>
      <c r="J1450" s="25"/>
      <c r="K1450" s="25"/>
      <c r="L1450" s="44"/>
      <c r="M1450" s="57"/>
      <c r="N1450" s="25"/>
      <c r="O1450" s="25"/>
      <c r="P1450" s="25"/>
      <c r="Q1450" s="25"/>
      <c r="R1450" s="25"/>
      <c r="S1450" s="25"/>
      <c r="T1450" s="58"/>
      <c r="AT1450" s="6" t="s">
        <v>154</v>
      </c>
      <c r="AU1450" s="6" t="s">
        <v>86</v>
      </c>
    </row>
    <row r="1451" spans="2:65" s="6" customFormat="1" ht="15.75" customHeight="1">
      <c r="B1451" s="24"/>
      <c r="C1451" s="146" t="s">
        <v>1580</v>
      </c>
      <c r="D1451" s="146" t="s">
        <v>147</v>
      </c>
      <c r="E1451" s="147" t="s">
        <v>1581</v>
      </c>
      <c r="F1451" s="148" t="s">
        <v>1582</v>
      </c>
      <c r="G1451" s="149" t="s">
        <v>185</v>
      </c>
      <c r="H1451" s="150">
        <v>5197.76</v>
      </c>
      <c r="I1451" s="151"/>
      <c r="J1451" s="152">
        <f>ROUND($I$1451*$H$1451,2)</f>
        <v>0</v>
      </c>
      <c r="K1451" s="148" t="s">
        <v>151</v>
      </c>
      <c r="L1451" s="44"/>
      <c r="M1451" s="153"/>
      <c r="N1451" s="154" t="s">
        <v>49</v>
      </c>
      <c r="O1451" s="25"/>
      <c r="P1451" s="155">
        <f>$O$1451*$H$1451</f>
        <v>0</v>
      </c>
      <c r="Q1451" s="155">
        <v>0.0002</v>
      </c>
      <c r="R1451" s="155">
        <f>$Q$1451*$H$1451</f>
        <v>1.039552</v>
      </c>
      <c r="S1451" s="155">
        <v>0</v>
      </c>
      <c r="T1451" s="156">
        <f>$S$1451*$H$1451</f>
        <v>0</v>
      </c>
      <c r="AR1451" s="90" t="s">
        <v>295</v>
      </c>
      <c r="AT1451" s="90" t="s">
        <v>147</v>
      </c>
      <c r="AU1451" s="90" t="s">
        <v>86</v>
      </c>
      <c r="AY1451" s="6" t="s">
        <v>144</v>
      </c>
      <c r="BE1451" s="157">
        <f>IF($N$1451="základní",$J$1451,0)</f>
        <v>0</v>
      </c>
      <c r="BF1451" s="157">
        <f>IF($N$1451="snížená",$J$1451,0)</f>
        <v>0</v>
      </c>
      <c r="BG1451" s="157">
        <f>IF($N$1451="zákl. přenesená",$J$1451,0)</f>
        <v>0</v>
      </c>
      <c r="BH1451" s="157">
        <f>IF($N$1451="sníž. přenesená",$J$1451,0)</f>
        <v>0</v>
      </c>
      <c r="BI1451" s="157">
        <f>IF($N$1451="nulová",$J$1451,0)</f>
        <v>0</v>
      </c>
      <c r="BJ1451" s="90" t="s">
        <v>22</v>
      </c>
      <c r="BK1451" s="157">
        <f>ROUND($I$1451*$H$1451,2)</f>
        <v>0</v>
      </c>
      <c r="BL1451" s="90" t="s">
        <v>295</v>
      </c>
      <c r="BM1451" s="90" t="s">
        <v>1583</v>
      </c>
    </row>
    <row r="1452" spans="2:47" s="6" customFormat="1" ht="16.5" customHeight="1">
      <c r="B1452" s="24"/>
      <c r="C1452" s="25"/>
      <c r="D1452" s="158" t="s">
        <v>154</v>
      </c>
      <c r="E1452" s="25"/>
      <c r="F1452" s="159" t="s">
        <v>1584</v>
      </c>
      <c r="G1452" s="25"/>
      <c r="H1452" s="25"/>
      <c r="J1452" s="25"/>
      <c r="K1452" s="25"/>
      <c r="L1452" s="44"/>
      <c r="M1452" s="57"/>
      <c r="N1452" s="25"/>
      <c r="O1452" s="25"/>
      <c r="P1452" s="25"/>
      <c r="Q1452" s="25"/>
      <c r="R1452" s="25"/>
      <c r="S1452" s="25"/>
      <c r="T1452" s="58"/>
      <c r="AT1452" s="6" t="s">
        <v>154</v>
      </c>
      <c r="AU1452" s="6" t="s">
        <v>86</v>
      </c>
    </row>
    <row r="1453" spans="2:51" s="6" customFormat="1" ht="15.75" customHeight="1">
      <c r="B1453" s="169"/>
      <c r="C1453" s="170"/>
      <c r="D1453" s="162" t="s">
        <v>156</v>
      </c>
      <c r="E1453" s="170"/>
      <c r="F1453" s="171" t="s">
        <v>1585</v>
      </c>
      <c r="G1453" s="170"/>
      <c r="H1453" s="170"/>
      <c r="J1453" s="170"/>
      <c r="K1453" s="170"/>
      <c r="L1453" s="172"/>
      <c r="M1453" s="173"/>
      <c r="N1453" s="170"/>
      <c r="O1453" s="170"/>
      <c r="P1453" s="170"/>
      <c r="Q1453" s="170"/>
      <c r="R1453" s="170"/>
      <c r="S1453" s="170"/>
      <c r="T1453" s="174"/>
      <c r="AT1453" s="175" t="s">
        <v>156</v>
      </c>
      <c r="AU1453" s="175" t="s">
        <v>86</v>
      </c>
      <c r="AV1453" s="175" t="s">
        <v>22</v>
      </c>
      <c r="AW1453" s="175" t="s">
        <v>100</v>
      </c>
      <c r="AX1453" s="175" t="s">
        <v>78</v>
      </c>
      <c r="AY1453" s="175" t="s">
        <v>144</v>
      </c>
    </row>
    <row r="1454" spans="2:51" s="6" customFormat="1" ht="15.75" customHeight="1">
      <c r="B1454" s="160"/>
      <c r="C1454" s="161"/>
      <c r="D1454" s="162" t="s">
        <v>156</v>
      </c>
      <c r="E1454" s="161"/>
      <c r="F1454" s="163" t="s">
        <v>1575</v>
      </c>
      <c r="G1454" s="161"/>
      <c r="H1454" s="164">
        <v>1503.27</v>
      </c>
      <c r="J1454" s="161"/>
      <c r="K1454" s="161"/>
      <c r="L1454" s="165"/>
      <c r="M1454" s="166"/>
      <c r="N1454" s="161"/>
      <c r="O1454" s="161"/>
      <c r="P1454" s="161"/>
      <c r="Q1454" s="161"/>
      <c r="R1454" s="161"/>
      <c r="S1454" s="161"/>
      <c r="T1454" s="167"/>
      <c r="AT1454" s="168" t="s">
        <v>156</v>
      </c>
      <c r="AU1454" s="168" t="s">
        <v>86</v>
      </c>
      <c r="AV1454" s="168" t="s">
        <v>86</v>
      </c>
      <c r="AW1454" s="168" t="s">
        <v>100</v>
      </c>
      <c r="AX1454" s="168" t="s">
        <v>78</v>
      </c>
      <c r="AY1454" s="168" t="s">
        <v>144</v>
      </c>
    </row>
    <row r="1455" spans="2:51" s="6" customFormat="1" ht="15.75" customHeight="1">
      <c r="B1455" s="169"/>
      <c r="C1455" s="170"/>
      <c r="D1455" s="162" t="s">
        <v>156</v>
      </c>
      <c r="E1455" s="170"/>
      <c r="F1455" s="171" t="s">
        <v>1586</v>
      </c>
      <c r="G1455" s="170"/>
      <c r="H1455" s="170"/>
      <c r="J1455" s="170"/>
      <c r="K1455" s="170"/>
      <c r="L1455" s="172"/>
      <c r="M1455" s="173"/>
      <c r="N1455" s="170"/>
      <c r="O1455" s="170"/>
      <c r="P1455" s="170"/>
      <c r="Q1455" s="170"/>
      <c r="R1455" s="170"/>
      <c r="S1455" s="170"/>
      <c r="T1455" s="174"/>
      <c r="AT1455" s="175" t="s">
        <v>156</v>
      </c>
      <c r="AU1455" s="175" t="s">
        <v>86</v>
      </c>
      <c r="AV1455" s="175" t="s">
        <v>22</v>
      </c>
      <c r="AW1455" s="175" t="s">
        <v>100</v>
      </c>
      <c r="AX1455" s="175" t="s">
        <v>78</v>
      </c>
      <c r="AY1455" s="175" t="s">
        <v>144</v>
      </c>
    </row>
    <row r="1456" spans="2:51" s="6" customFormat="1" ht="15.75" customHeight="1">
      <c r="B1456" s="160"/>
      <c r="C1456" s="161"/>
      <c r="D1456" s="162" t="s">
        <v>156</v>
      </c>
      <c r="E1456" s="161"/>
      <c r="F1456" s="163" t="s">
        <v>313</v>
      </c>
      <c r="G1456" s="161"/>
      <c r="H1456" s="164">
        <v>1550.318</v>
      </c>
      <c r="J1456" s="161"/>
      <c r="K1456" s="161"/>
      <c r="L1456" s="165"/>
      <c r="M1456" s="166"/>
      <c r="N1456" s="161"/>
      <c r="O1456" s="161"/>
      <c r="P1456" s="161"/>
      <c r="Q1456" s="161"/>
      <c r="R1456" s="161"/>
      <c r="S1456" s="161"/>
      <c r="T1456" s="167"/>
      <c r="AT1456" s="168" t="s">
        <v>156</v>
      </c>
      <c r="AU1456" s="168" t="s">
        <v>86</v>
      </c>
      <c r="AV1456" s="168" t="s">
        <v>86</v>
      </c>
      <c r="AW1456" s="168" t="s">
        <v>100</v>
      </c>
      <c r="AX1456" s="168" t="s">
        <v>78</v>
      </c>
      <c r="AY1456" s="168" t="s">
        <v>144</v>
      </c>
    </row>
    <row r="1457" spans="2:51" s="6" customFormat="1" ht="15.75" customHeight="1">
      <c r="B1457" s="169"/>
      <c r="C1457" s="170"/>
      <c r="D1457" s="162" t="s">
        <v>156</v>
      </c>
      <c r="E1457" s="170"/>
      <c r="F1457" s="171" t="s">
        <v>1587</v>
      </c>
      <c r="G1457" s="170"/>
      <c r="H1457" s="170"/>
      <c r="J1457" s="170"/>
      <c r="K1457" s="170"/>
      <c r="L1457" s="172"/>
      <c r="M1457" s="173"/>
      <c r="N1457" s="170"/>
      <c r="O1457" s="170"/>
      <c r="P1457" s="170"/>
      <c r="Q1457" s="170"/>
      <c r="R1457" s="170"/>
      <c r="S1457" s="170"/>
      <c r="T1457" s="174"/>
      <c r="AT1457" s="175" t="s">
        <v>156</v>
      </c>
      <c r="AU1457" s="175" t="s">
        <v>86</v>
      </c>
      <c r="AV1457" s="175" t="s">
        <v>22</v>
      </c>
      <c r="AW1457" s="175" t="s">
        <v>100</v>
      </c>
      <c r="AX1457" s="175" t="s">
        <v>78</v>
      </c>
      <c r="AY1457" s="175" t="s">
        <v>144</v>
      </c>
    </row>
    <row r="1458" spans="2:51" s="6" customFormat="1" ht="15.75" customHeight="1">
      <c r="B1458" s="160"/>
      <c r="C1458" s="161"/>
      <c r="D1458" s="162" t="s">
        <v>156</v>
      </c>
      <c r="E1458" s="161"/>
      <c r="F1458" s="163" t="s">
        <v>727</v>
      </c>
      <c r="G1458" s="161"/>
      <c r="H1458" s="164">
        <v>2766.034</v>
      </c>
      <c r="J1458" s="161"/>
      <c r="K1458" s="161"/>
      <c r="L1458" s="165"/>
      <c r="M1458" s="166"/>
      <c r="N1458" s="161"/>
      <c r="O1458" s="161"/>
      <c r="P1458" s="161"/>
      <c r="Q1458" s="161"/>
      <c r="R1458" s="161"/>
      <c r="S1458" s="161"/>
      <c r="T1458" s="167"/>
      <c r="AT1458" s="168" t="s">
        <v>156</v>
      </c>
      <c r="AU1458" s="168" t="s">
        <v>86</v>
      </c>
      <c r="AV1458" s="168" t="s">
        <v>86</v>
      </c>
      <c r="AW1458" s="168" t="s">
        <v>100</v>
      </c>
      <c r="AX1458" s="168" t="s">
        <v>78</v>
      </c>
      <c r="AY1458" s="168" t="s">
        <v>144</v>
      </c>
    </row>
    <row r="1459" spans="2:51" s="6" customFormat="1" ht="15.75" customHeight="1">
      <c r="B1459" s="169"/>
      <c r="C1459" s="170"/>
      <c r="D1459" s="162" t="s">
        <v>156</v>
      </c>
      <c r="E1459" s="170"/>
      <c r="F1459" s="171" t="s">
        <v>314</v>
      </c>
      <c r="G1459" s="170"/>
      <c r="H1459" s="170"/>
      <c r="J1459" s="170"/>
      <c r="K1459" s="170"/>
      <c r="L1459" s="172"/>
      <c r="M1459" s="173"/>
      <c r="N1459" s="170"/>
      <c r="O1459" s="170"/>
      <c r="P1459" s="170"/>
      <c r="Q1459" s="170"/>
      <c r="R1459" s="170"/>
      <c r="S1459" s="170"/>
      <c r="T1459" s="174"/>
      <c r="AT1459" s="175" t="s">
        <v>156</v>
      </c>
      <c r="AU1459" s="175" t="s">
        <v>86</v>
      </c>
      <c r="AV1459" s="175" t="s">
        <v>22</v>
      </c>
      <c r="AW1459" s="175" t="s">
        <v>100</v>
      </c>
      <c r="AX1459" s="175" t="s">
        <v>78</v>
      </c>
      <c r="AY1459" s="175" t="s">
        <v>144</v>
      </c>
    </row>
    <row r="1460" spans="2:51" s="6" customFormat="1" ht="15.75" customHeight="1">
      <c r="B1460" s="160"/>
      <c r="C1460" s="161"/>
      <c r="D1460" s="162" t="s">
        <v>156</v>
      </c>
      <c r="E1460" s="161"/>
      <c r="F1460" s="163" t="s">
        <v>1588</v>
      </c>
      <c r="G1460" s="161"/>
      <c r="H1460" s="164">
        <v>-621.862</v>
      </c>
      <c r="J1460" s="161"/>
      <c r="K1460" s="161"/>
      <c r="L1460" s="165"/>
      <c r="M1460" s="166"/>
      <c r="N1460" s="161"/>
      <c r="O1460" s="161"/>
      <c r="P1460" s="161"/>
      <c r="Q1460" s="161"/>
      <c r="R1460" s="161"/>
      <c r="S1460" s="161"/>
      <c r="T1460" s="167"/>
      <c r="AT1460" s="168" t="s">
        <v>156</v>
      </c>
      <c r="AU1460" s="168" t="s">
        <v>86</v>
      </c>
      <c r="AV1460" s="168" t="s">
        <v>86</v>
      </c>
      <c r="AW1460" s="168" t="s">
        <v>100</v>
      </c>
      <c r="AX1460" s="168" t="s">
        <v>78</v>
      </c>
      <c r="AY1460" s="168" t="s">
        <v>144</v>
      </c>
    </row>
    <row r="1461" spans="2:65" s="6" customFormat="1" ht="15.75" customHeight="1">
      <c r="B1461" s="24"/>
      <c r="C1461" s="146" t="s">
        <v>1589</v>
      </c>
      <c r="D1461" s="146" t="s">
        <v>147</v>
      </c>
      <c r="E1461" s="147" t="s">
        <v>1590</v>
      </c>
      <c r="F1461" s="148" t="s">
        <v>1591</v>
      </c>
      <c r="G1461" s="149" t="s">
        <v>185</v>
      </c>
      <c r="H1461" s="150">
        <v>5197.76</v>
      </c>
      <c r="I1461" s="151"/>
      <c r="J1461" s="152">
        <f>ROUND($I$1461*$H$1461,2)</f>
        <v>0</v>
      </c>
      <c r="K1461" s="148" t="s">
        <v>151</v>
      </c>
      <c r="L1461" s="44"/>
      <c r="M1461" s="153"/>
      <c r="N1461" s="154" t="s">
        <v>49</v>
      </c>
      <c r="O1461" s="25"/>
      <c r="P1461" s="155">
        <f>$O$1461*$H$1461</f>
        <v>0</v>
      </c>
      <c r="Q1461" s="155">
        <v>0.00032</v>
      </c>
      <c r="R1461" s="155">
        <f>$Q$1461*$H$1461</f>
        <v>1.6632832000000002</v>
      </c>
      <c r="S1461" s="155">
        <v>0</v>
      </c>
      <c r="T1461" s="156">
        <f>$S$1461*$H$1461</f>
        <v>0</v>
      </c>
      <c r="AR1461" s="90" t="s">
        <v>295</v>
      </c>
      <c r="AT1461" s="90" t="s">
        <v>147</v>
      </c>
      <c r="AU1461" s="90" t="s">
        <v>86</v>
      </c>
      <c r="AY1461" s="6" t="s">
        <v>144</v>
      </c>
      <c r="BE1461" s="157">
        <f>IF($N$1461="základní",$J$1461,0)</f>
        <v>0</v>
      </c>
      <c r="BF1461" s="157">
        <f>IF($N$1461="snížená",$J$1461,0)</f>
        <v>0</v>
      </c>
      <c r="BG1461" s="157">
        <f>IF($N$1461="zákl. přenesená",$J$1461,0)</f>
        <v>0</v>
      </c>
      <c r="BH1461" s="157">
        <f>IF($N$1461="sníž. přenesená",$J$1461,0)</f>
        <v>0</v>
      </c>
      <c r="BI1461" s="157">
        <f>IF($N$1461="nulová",$J$1461,0)</f>
        <v>0</v>
      </c>
      <c r="BJ1461" s="90" t="s">
        <v>22</v>
      </c>
      <c r="BK1461" s="157">
        <f>ROUND($I$1461*$H$1461,2)</f>
        <v>0</v>
      </c>
      <c r="BL1461" s="90" t="s">
        <v>295</v>
      </c>
      <c r="BM1461" s="90" t="s">
        <v>1592</v>
      </c>
    </row>
    <row r="1462" spans="2:47" s="6" customFormat="1" ht="27" customHeight="1">
      <c r="B1462" s="24"/>
      <c r="C1462" s="25"/>
      <c r="D1462" s="158" t="s">
        <v>154</v>
      </c>
      <c r="E1462" s="25"/>
      <c r="F1462" s="159" t="s">
        <v>1593</v>
      </c>
      <c r="G1462" s="25"/>
      <c r="H1462" s="25"/>
      <c r="J1462" s="25"/>
      <c r="K1462" s="25"/>
      <c r="L1462" s="44"/>
      <c r="M1462" s="57"/>
      <c r="N1462" s="25"/>
      <c r="O1462" s="25"/>
      <c r="P1462" s="25"/>
      <c r="Q1462" s="25"/>
      <c r="R1462" s="25"/>
      <c r="S1462" s="25"/>
      <c r="T1462" s="58"/>
      <c r="AT1462" s="6" t="s">
        <v>154</v>
      </c>
      <c r="AU1462" s="6" t="s">
        <v>86</v>
      </c>
    </row>
    <row r="1463" spans="2:63" s="133" customFormat="1" ht="30.75" customHeight="1">
      <c r="B1463" s="134"/>
      <c r="C1463" s="135"/>
      <c r="D1463" s="135" t="s">
        <v>77</v>
      </c>
      <c r="E1463" s="144" t="s">
        <v>1594</v>
      </c>
      <c r="F1463" s="144" t="s">
        <v>1595</v>
      </c>
      <c r="G1463" s="135"/>
      <c r="H1463" s="135"/>
      <c r="J1463" s="145">
        <f>$BK$1463</f>
        <v>0</v>
      </c>
      <c r="K1463" s="135"/>
      <c r="L1463" s="138"/>
      <c r="M1463" s="139"/>
      <c r="N1463" s="135"/>
      <c r="O1463" s="135"/>
      <c r="P1463" s="140">
        <f>SUM($P$1464:$P$1465)</f>
        <v>0</v>
      </c>
      <c r="Q1463" s="135"/>
      <c r="R1463" s="140">
        <f>SUM($R$1464:$R$1465)</f>
        <v>0</v>
      </c>
      <c r="S1463" s="135"/>
      <c r="T1463" s="141">
        <f>SUM($T$1464:$T$1465)</f>
        <v>0</v>
      </c>
      <c r="AR1463" s="142" t="s">
        <v>145</v>
      </c>
      <c r="AT1463" s="142" t="s">
        <v>77</v>
      </c>
      <c r="AU1463" s="142" t="s">
        <v>22</v>
      </c>
      <c r="AY1463" s="142" t="s">
        <v>144</v>
      </c>
      <c r="BK1463" s="143">
        <f>SUM($BK$1464:$BK$1465)</f>
        <v>0</v>
      </c>
    </row>
    <row r="1464" spans="2:65" s="6" customFormat="1" ht="15.75" customHeight="1">
      <c r="B1464" s="24"/>
      <c r="C1464" s="146" t="s">
        <v>1596</v>
      </c>
      <c r="D1464" s="146" t="s">
        <v>147</v>
      </c>
      <c r="E1464" s="147" t="s">
        <v>1597</v>
      </c>
      <c r="F1464" s="148" t="s">
        <v>1598</v>
      </c>
      <c r="G1464" s="149" t="s">
        <v>551</v>
      </c>
      <c r="H1464" s="150">
        <v>1</v>
      </c>
      <c r="I1464" s="151"/>
      <c r="J1464" s="152">
        <f>ROUND($I$1464*$H$1464,2)</f>
        <v>0</v>
      </c>
      <c r="K1464" s="148"/>
      <c r="L1464" s="44"/>
      <c r="M1464" s="153"/>
      <c r="N1464" s="154" t="s">
        <v>49</v>
      </c>
      <c r="O1464" s="25"/>
      <c r="P1464" s="155">
        <f>$O$1464*$H$1464</f>
        <v>0</v>
      </c>
      <c r="Q1464" s="155">
        <v>0</v>
      </c>
      <c r="R1464" s="155">
        <f>$Q$1464*$H$1464</f>
        <v>0</v>
      </c>
      <c r="S1464" s="155">
        <v>0</v>
      </c>
      <c r="T1464" s="156">
        <f>$S$1464*$H$1464</f>
        <v>0</v>
      </c>
      <c r="AR1464" s="90" t="s">
        <v>152</v>
      </c>
      <c r="AT1464" s="90" t="s">
        <v>147</v>
      </c>
      <c r="AU1464" s="90" t="s">
        <v>86</v>
      </c>
      <c r="AY1464" s="6" t="s">
        <v>144</v>
      </c>
      <c r="BE1464" s="157">
        <f>IF($N$1464="základní",$J$1464,0)</f>
        <v>0</v>
      </c>
      <c r="BF1464" s="157">
        <f>IF($N$1464="snížená",$J$1464,0)</f>
        <v>0</v>
      </c>
      <c r="BG1464" s="157">
        <f>IF($N$1464="zákl. přenesená",$J$1464,0)</f>
        <v>0</v>
      </c>
      <c r="BH1464" s="157">
        <f>IF($N$1464="sníž. přenesená",$J$1464,0)</f>
        <v>0</v>
      </c>
      <c r="BI1464" s="157">
        <f>IF($N$1464="nulová",$J$1464,0)</f>
        <v>0</v>
      </c>
      <c r="BJ1464" s="90" t="s">
        <v>22</v>
      </c>
      <c r="BK1464" s="157">
        <f>ROUND($I$1464*$H$1464,2)</f>
        <v>0</v>
      </c>
      <c r="BL1464" s="90" t="s">
        <v>152</v>
      </c>
      <c r="BM1464" s="90" t="s">
        <v>1599</v>
      </c>
    </row>
    <row r="1465" spans="2:47" s="6" customFormat="1" ht="16.5" customHeight="1">
      <c r="B1465" s="24"/>
      <c r="C1465" s="25"/>
      <c r="D1465" s="158" t="s">
        <v>154</v>
      </c>
      <c r="E1465" s="25"/>
      <c r="F1465" s="159" t="s">
        <v>1598</v>
      </c>
      <c r="G1465" s="25"/>
      <c r="H1465" s="25"/>
      <c r="J1465" s="25"/>
      <c r="K1465" s="25"/>
      <c r="L1465" s="44"/>
      <c r="M1465" s="57"/>
      <c r="N1465" s="25"/>
      <c r="O1465" s="25"/>
      <c r="P1465" s="25"/>
      <c r="Q1465" s="25"/>
      <c r="R1465" s="25"/>
      <c r="S1465" s="25"/>
      <c r="T1465" s="58"/>
      <c r="AT1465" s="6" t="s">
        <v>154</v>
      </c>
      <c r="AU1465" s="6" t="s">
        <v>86</v>
      </c>
    </row>
    <row r="1466" spans="2:63" s="133" customFormat="1" ht="30.75" customHeight="1">
      <c r="B1466" s="134"/>
      <c r="C1466" s="135"/>
      <c r="D1466" s="135" t="s">
        <v>77</v>
      </c>
      <c r="E1466" s="144" t="s">
        <v>1600</v>
      </c>
      <c r="F1466" s="144" t="s">
        <v>1601</v>
      </c>
      <c r="G1466" s="135"/>
      <c r="H1466" s="135"/>
      <c r="J1466" s="145">
        <f>$BK$1466</f>
        <v>0</v>
      </c>
      <c r="K1466" s="135"/>
      <c r="L1466" s="138"/>
      <c r="M1466" s="139"/>
      <c r="N1466" s="135"/>
      <c r="O1466" s="135"/>
      <c r="P1466" s="140">
        <f>SUM($P$1467:$P$1481)</f>
        <v>0</v>
      </c>
      <c r="Q1466" s="135"/>
      <c r="R1466" s="140">
        <f>SUM($R$1467:$R$1481)</f>
        <v>0</v>
      </c>
      <c r="S1466" s="135"/>
      <c r="T1466" s="141">
        <f>SUM($T$1467:$T$1481)</f>
        <v>0</v>
      </c>
      <c r="AR1466" s="142" t="s">
        <v>145</v>
      </c>
      <c r="AT1466" s="142" t="s">
        <v>77</v>
      </c>
      <c r="AU1466" s="142" t="s">
        <v>22</v>
      </c>
      <c r="AY1466" s="142" t="s">
        <v>144</v>
      </c>
      <c r="BK1466" s="143">
        <f>SUM($BK$1467:$BK$1481)</f>
        <v>0</v>
      </c>
    </row>
    <row r="1467" spans="2:65" s="6" customFormat="1" ht="15.75" customHeight="1">
      <c r="B1467" s="24"/>
      <c r="C1467" s="146" t="s">
        <v>1602</v>
      </c>
      <c r="D1467" s="146" t="s">
        <v>147</v>
      </c>
      <c r="E1467" s="147" t="s">
        <v>1603</v>
      </c>
      <c r="F1467" s="148" t="s">
        <v>1604</v>
      </c>
      <c r="G1467" s="149" t="s">
        <v>228</v>
      </c>
      <c r="H1467" s="150">
        <v>70</v>
      </c>
      <c r="I1467" s="151"/>
      <c r="J1467" s="152">
        <f>ROUND($I$1467*$H$1467,2)</f>
        <v>0</v>
      </c>
      <c r="K1467" s="148"/>
      <c r="L1467" s="44"/>
      <c r="M1467" s="153"/>
      <c r="N1467" s="154" t="s">
        <v>49</v>
      </c>
      <c r="O1467" s="25"/>
      <c r="P1467" s="155">
        <f>$O$1467*$H$1467</f>
        <v>0</v>
      </c>
      <c r="Q1467" s="155">
        <v>0</v>
      </c>
      <c r="R1467" s="155">
        <f>$Q$1467*$H$1467</f>
        <v>0</v>
      </c>
      <c r="S1467" s="155">
        <v>0</v>
      </c>
      <c r="T1467" s="156">
        <f>$S$1467*$H$1467</f>
        <v>0</v>
      </c>
      <c r="AR1467" s="90" t="s">
        <v>767</v>
      </c>
      <c r="AT1467" s="90" t="s">
        <v>147</v>
      </c>
      <c r="AU1467" s="90" t="s">
        <v>86</v>
      </c>
      <c r="AY1467" s="6" t="s">
        <v>144</v>
      </c>
      <c r="BE1467" s="157">
        <f>IF($N$1467="základní",$J$1467,0)</f>
        <v>0</v>
      </c>
      <c r="BF1467" s="157">
        <f>IF($N$1467="snížená",$J$1467,0)</f>
        <v>0</v>
      </c>
      <c r="BG1467" s="157">
        <f>IF($N$1467="zákl. přenesená",$J$1467,0)</f>
        <v>0</v>
      </c>
      <c r="BH1467" s="157">
        <f>IF($N$1467="sníž. přenesená",$J$1467,0)</f>
        <v>0</v>
      </c>
      <c r="BI1467" s="157">
        <f>IF($N$1467="nulová",$J$1467,0)</f>
        <v>0</v>
      </c>
      <c r="BJ1467" s="90" t="s">
        <v>22</v>
      </c>
      <c r="BK1467" s="157">
        <f>ROUND($I$1467*$H$1467,2)</f>
        <v>0</v>
      </c>
      <c r="BL1467" s="90" t="s">
        <v>767</v>
      </c>
      <c r="BM1467" s="90" t="s">
        <v>1605</v>
      </c>
    </row>
    <row r="1468" spans="2:65" s="6" customFormat="1" ht="15.75" customHeight="1">
      <c r="B1468" s="24"/>
      <c r="C1468" s="149" t="s">
        <v>1606</v>
      </c>
      <c r="D1468" s="149" t="s">
        <v>147</v>
      </c>
      <c r="E1468" s="147" t="s">
        <v>1607</v>
      </c>
      <c r="F1468" s="148" t="s">
        <v>1608</v>
      </c>
      <c r="G1468" s="149" t="s">
        <v>228</v>
      </c>
      <c r="H1468" s="150">
        <v>20</v>
      </c>
      <c r="I1468" s="151"/>
      <c r="J1468" s="152">
        <f>ROUND($I$1468*$H$1468,2)</f>
        <v>0</v>
      </c>
      <c r="K1468" s="148"/>
      <c r="L1468" s="44"/>
      <c r="M1468" s="153"/>
      <c r="N1468" s="154" t="s">
        <v>49</v>
      </c>
      <c r="O1468" s="25"/>
      <c r="P1468" s="155">
        <f>$O$1468*$H$1468</f>
        <v>0</v>
      </c>
      <c r="Q1468" s="155">
        <v>0</v>
      </c>
      <c r="R1468" s="155">
        <f>$Q$1468*$H$1468</f>
        <v>0</v>
      </c>
      <c r="S1468" s="155">
        <v>0</v>
      </c>
      <c r="T1468" s="156">
        <f>$S$1468*$H$1468</f>
        <v>0</v>
      </c>
      <c r="AR1468" s="90" t="s">
        <v>767</v>
      </c>
      <c r="AT1468" s="90" t="s">
        <v>147</v>
      </c>
      <c r="AU1468" s="90" t="s">
        <v>86</v>
      </c>
      <c r="AY1468" s="90" t="s">
        <v>144</v>
      </c>
      <c r="BE1468" s="157">
        <f>IF($N$1468="základní",$J$1468,0)</f>
        <v>0</v>
      </c>
      <c r="BF1468" s="157">
        <f>IF($N$1468="snížená",$J$1468,0)</f>
        <v>0</v>
      </c>
      <c r="BG1468" s="157">
        <f>IF($N$1468="zákl. přenesená",$J$1468,0)</f>
        <v>0</v>
      </c>
      <c r="BH1468" s="157">
        <f>IF($N$1468="sníž. přenesená",$J$1468,0)</f>
        <v>0</v>
      </c>
      <c r="BI1468" s="157">
        <f>IF($N$1468="nulová",$J$1468,0)</f>
        <v>0</v>
      </c>
      <c r="BJ1468" s="90" t="s">
        <v>22</v>
      </c>
      <c r="BK1468" s="157">
        <f>ROUND($I$1468*$H$1468,2)</f>
        <v>0</v>
      </c>
      <c r="BL1468" s="90" t="s">
        <v>767</v>
      </c>
      <c r="BM1468" s="90" t="s">
        <v>1609</v>
      </c>
    </row>
    <row r="1469" spans="2:65" s="6" customFormat="1" ht="15.75" customHeight="1">
      <c r="B1469" s="24"/>
      <c r="C1469" s="149" t="s">
        <v>1610</v>
      </c>
      <c r="D1469" s="149" t="s">
        <v>147</v>
      </c>
      <c r="E1469" s="147" t="s">
        <v>1611</v>
      </c>
      <c r="F1469" s="148" t="s">
        <v>1612</v>
      </c>
      <c r="G1469" s="149" t="s">
        <v>150</v>
      </c>
      <c r="H1469" s="150">
        <v>6</v>
      </c>
      <c r="I1469" s="151"/>
      <c r="J1469" s="152">
        <f>ROUND($I$1469*$H$1469,2)</f>
        <v>0</v>
      </c>
      <c r="K1469" s="148"/>
      <c r="L1469" s="44"/>
      <c r="M1469" s="153"/>
      <c r="N1469" s="154" t="s">
        <v>49</v>
      </c>
      <c r="O1469" s="25"/>
      <c r="P1469" s="155">
        <f>$O$1469*$H$1469</f>
        <v>0</v>
      </c>
      <c r="Q1469" s="155">
        <v>0</v>
      </c>
      <c r="R1469" s="155">
        <f>$Q$1469*$H$1469</f>
        <v>0</v>
      </c>
      <c r="S1469" s="155">
        <v>0</v>
      </c>
      <c r="T1469" s="156">
        <f>$S$1469*$H$1469</f>
        <v>0</v>
      </c>
      <c r="AR1469" s="90" t="s">
        <v>767</v>
      </c>
      <c r="AT1469" s="90" t="s">
        <v>147</v>
      </c>
      <c r="AU1469" s="90" t="s">
        <v>86</v>
      </c>
      <c r="AY1469" s="90" t="s">
        <v>144</v>
      </c>
      <c r="BE1469" s="157">
        <f>IF($N$1469="základní",$J$1469,0)</f>
        <v>0</v>
      </c>
      <c r="BF1469" s="157">
        <f>IF($N$1469="snížená",$J$1469,0)</f>
        <v>0</v>
      </c>
      <c r="BG1469" s="157">
        <f>IF($N$1469="zákl. přenesená",$J$1469,0)</f>
        <v>0</v>
      </c>
      <c r="BH1469" s="157">
        <f>IF($N$1469="sníž. přenesená",$J$1469,0)</f>
        <v>0</v>
      </c>
      <c r="BI1469" s="157">
        <f>IF($N$1469="nulová",$J$1469,0)</f>
        <v>0</v>
      </c>
      <c r="BJ1469" s="90" t="s">
        <v>22</v>
      </c>
      <c r="BK1469" s="157">
        <f>ROUND($I$1469*$H$1469,2)</f>
        <v>0</v>
      </c>
      <c r="BL1469" s="90" t="s">
        <v>767</v>
      </c>
      <c r="BM1469" s="90" t="s">
        <v>1613</v>
      </c>
    </row>
    <row r="1470" spans="2:65" s="6" customFormat="1" ht="15.75" customHeight="1">
      <c r="B1470" s="24"/>
      <c r="C1470" s="149" t="s">
        <v>1614</v>
      </c>
      <c r="D1470" s="149" t="s">
        <v>147</v>
      </c>
      <c r="E1470" s="147" t="s">
        <v>1615</v>
      </c>
      <c r="F1470" s="148" t="s">
        <v>1616</v>
      </c>
      <c r="G1470" s="149" t="s">
        <v>150</v>
      </c>
      <c r="H1470" s="150">
        <v>3</v>
      </c>
      <c r="I1470" s="151"/>
      <c r="J1470" s="152">
        <f>ROUND($I$1470*$H$1470,2)</f>
        <v>0</v>
      </c>
      <c r="K1470" s="148"/>
      <c r="L1470" s="44"/>
      <c r="M1470" s="153"/>
      <c r="N1470" s="154" t="s">
        <v>49</v>
      </c>
      <c r="O1470" s="25"/>
      <c r="P1470" s="155">
        <f>$O$1470*$H$1470</f>
        <v>0</v>
      </c>
      <c r="Q1470" s="155">
        <v>0</v>
      </c>
      <c r="R1470" s="155">
        <f>$Q$1470*$H$1470</f>
        <v>0</v>
      </c>
      <c r="S1470" s="155">
        <v>0</v>
      </c>
      <c r="T1470" s="156">
        <f>$S$1470*$H$1470</f>
        <v>0</v>
      </c>
      <c r="AR1470" s="90" t="s">
        <v>767</v>
      </c>
      <c r="AT1470" s="90" t="s">
        <v>147</v>
      </c>
      <c r="AU1470" s="90" t="s">
        <v>86</v>
      </c>
      <c r="AY1470" s="90" t="s">
        <v>144</v>
      </c>
      <c r="BE1470" s="157">
        <f>IF($N$1470="základní",$J$1470,0)</f>
        <v>0</v>
      </c>
      <c r="BF1470" s="157">
        <f>IF($N$1470="snížená",$J$1470,0)</f>
        <v>0</v>
      </c>
      <c r="BG1470" s="157">
        <f>IF($N$1470="zákl. přenesená",$J$1470,0)</f>
        <v>0</v>
      </c>
      <c r="BH1470" s="157">
        <f>IF($N$1470="sníž. přenesená",$J$1470,0)</f>
        <v>0</v>
      </c>
      <c r="BI1470" s="157">
        <f>IF($N$1470="nulová",$J$1470,0)</f>
        <v>0</v>
      </c>
      <c r="BJ1470" s="90" t="s">
        <v>22</v>
      </c>
      <c r="BK1470" s="157">
        <f>ROUND($I$1470*$H$1470,2)</f>
        <v>0</v>
      </c>
      <c r="BL1470" s="90" t="s">
        <v>767</v>
      </c>
      <c r="BM1470" s="90" t="s">
        <v>1617</v>
      </c>
    </row>
    <row r="1471" spans="2:65" s="6" customFormat="1" ht="15.75" customHeight="1">
      <c r="B1471" s="24"/>
      <c r="C1471" s="149" t="s">
        <v>1618</v>
      </c>
      <c r="D1471" s="149" t="s">
        <v>147</v>
      </c>
      <c r="E1471" s="147" t="s">
        <v>1619</v>
      </c>
      <c r="F1471" s="148" t="s">
        <v>1620</v>
      </c>
      <c r="G1471" s="149" t="s">
        <v>150</v>
      </c>
      <c r="H1471" s="150">
        <v>3</v>
      </c>
      <c r="I1471" s="151"/>
      <c r="J1471" s="152">
        <f>ROUND($I$1471*$H$1471,2)</f>
        <v>0</v>
      </c>
      <c r="K1471" s="148"/>
      <c r="L1471" s="44"/>
      <c r="M1471" s="153"/>
      <c r="N1471" s="154" t="s">
        <v>49</v>
      </c>
      <c r="O1471" s="25"/>
      <c r="P1471" s="155">
        <f>$O$1471*$H$1471</f>
        <v>0</v>
      </c>
      <c r="Q1471" s="155">
        <v>0</v>
      </c>
      <c r="R1471" s="155">
        <f>$Q$1471*$H$1471</f>
        <v>0</v>
      </c>
      <c r="S1471" s="155">
        <v>0</v>
      </c>
      <c r="T1471" s="156">
        <f>$S$1471*$H$1471</f>
        <v>0</v>
      </c>
      <c r="AR1471" s="90" t="s">
        <v>767</v>
      </c>
      <c r="AT1471" s="90" t="s">
        <v>147</v>
      </c>
      <c r="AU1471" s="90" t="s">
        <v>86</v>
      </c>
      <c r="AY1471" s="90" t="s">
        <v>144</v>
      </c>
      <c r="BE1471" s="157">
        <f>IF($N$1471="základní",$J$1471,0)</f>
        <v>0</v>
      </c>
      <c r="BF1471" s="157">
        <f>IF($N$1471="snížená",$J$1471,0)</f>
        <v>0</v>
      </c>
      <c r="BG1471" s="157">
        <f>IF($N$1471="zákl. přenesená",$J$1471,0)</f>
        <v>0</v>
      </c>
      <c r="BH1471" s="157">
        <f>IF($N$1471="sníž. přenesená",$J$1471,0)</f>
        <v>0</v>
      </c>
      <c r="BI1471" s="157">
        <f>IF($N$1471="nulová",$J$1471,0)</f>
        <v>0</v>
      </c>
      <c r="BJ1471" s="90" t="s">
        <v>22</v>
      </c>
      <c r="BK1471" s="157">
        <f>ROUND($I$1471*$H$1471,2)</f>
        <v>0</v>
      </c>
      <c r="BL1471" s="90" t="s">
        <v>767</v>
      </c>
      <c r="BM1471" s="90" t="s">
        <v>1621</v>
      </c>
    </row>
    <row r="1472" spans="2:65" s="6" customFormat="1" ht="15.75" customHeight="1">
      <c r="B1472" s="24"/>
      <c r="C1472" s="149" t="s">
        <v>1622</v>
      </c>
      <c r="D1472" s="149" t="s">
        <v>147</v>
      </c>
      <c r="E1472" s="147" t="s">
        <v>1623</v>
      </c>
      <c r="F1472" s="148" t="s">
        <v>1624</v>
      </c>
      <c r="G1472" s="149" t="s">
        <v>150</v>
      </c>
      <c r="H1472" s="150">
        <v>3</v>
      </c>
      <c r="I1472" s="151"/>
      <c r="J1472" s="152">
        <f>ROUND($I$1472*$H$1472,2)</f>
        <v>0</v>
      </c>
      <c r="K1472" s="148"/>
      <c r="L1472" s="44"/>
      <c r="M1472" s="153"/>
      <c r="N1472" s="154" t="s">
        <v>49</v>
      </c>
      <c r="O1472" s="25"/>
      <c r="P1472" s="155">
        <f>$O$1472*$H$1472</f>
        <v>0</v>
      </c>
      <c r="Q1472" s="155">
        <v>0</v>
      </c>
      <c r="R1472" s="155">
        <f>$Q$1472*$H$1472</f>
        <v>0</v>
      </c>
      <c r="S1472" s="155">
        <v>0</v>
      </c>
      <c r="T1472" s="156">
        <f>$S$1472*$H$1472</f>
        <v>0</v>
      </c>
      <c r="AR1472" s="90" t="s">
        <v>767</v>
      </c>
      <c r="AT1472" s="90" t="s">
        <v>147</v>
      </c>
      <c r="AU1472" s="90" t="s">
        <v>86</v>
      </c>
      <c r="AY1472" s="90" t="s">
        <v>144</v>
      </c>
      <c r="BE1472" s="157">
        <f>IF($N$1472="základní",$J$1472,0)</f>
        <v>0</v>
      </c>
      <c r="BF1472" s="157">
        <f>IF($N$1472="snížená",$J$1472,0)</f>
        <v>0</v>
      </c>
      <c r="BG1472" s="157">
        <f>IF($N$1472="zákl. přenesená",$J$1472,0)</f>
        <v>0</v>
      </c>
      <c r="BH1472" s="157">
        <f>IF($N$1472="sníž. přenesená",$J$1472,0)</f>
        <v>0</v>
      </c>
      <c r="BI1472" s="157">
        <f>IF($N$1472="nulová",$J$1472,0)</f>
        <v>0</v>
      </c>
      <c r="BJ1472" s="90" t="s">
        <v>22</v>
      </c>
      <c r="BK1472" s="157">
        <f>ROUND($I$1472*$H$1472,2)</f>
        <v>0</v>
      </c>
      <c r="BL1472" s="90" t="s">
        <v>767</v>
      </c>
      <c r="BM1472" s="90" t="s">
        <v>1625</v>
      </c>
    </row>
    <row r="1473" spans="2:65" s="6" customFormat="1" ht="15.75" customHeight="1">
      <c r="B1473" s="24"/>
      <c r="C1473" s="149" t="s">
        <v>1626</v>
      </c>
      <c r="D1473" s="149" t="s">
        <v>147</v>
      </c>
      <c r="E1473" s="147" t="s">
        <v>1627</v>
      </c>
      <c r="F1473" s="148" t="s">
        <v>1628</v>
      </c>
      <c r="G1473" s="149" t="s">
        <v>150</v>
      </c>
      <c r="H1473" s="150">
        <v>3</v>
      </c>
      <c r="I1473" s="151"/>
      <c r="J1473" s="152">
        <f>ROUND($I$1473*$H$1473,2)</f>
        <v>0</v>
      </c>
      <c r="K1473" s="148"/>
      <c r="L1473" s="44"/>
      <c r="M1473" s="153"/>
      <c r="N1473" s="154" t="s">
        <v>49</v>
      </c>
      <c r="O1473" s="25"/>
      <c r="P1473" s="155">
        <f>$O$1473*$H$1473</f>
        <v>0</v>
      </c>
      <c r="Q1473" s="155">
        <v>0</v>
      </c>
      <c r="R1473" s="155">
        <f>$Q$1473*$H$1473</f>
        <v>0</v>
      </c>
      <c r="S1473" s="155">
        <v>0</v>
      </c>
      <c r="T1473" s="156">
        <f>$S$1473*$H$1473</f>
        <v>0</v>
      </c>
      <c r="AR1473" s="90" t="s">
        <v>767</v>
      </c>
      <c r="AT1473" s="90" t="s">
        <v>147</v>
      </c>
      <c r="AU1473" s="90" t="s">
        <v>86</v>
      </c>
      <c r="AY1473" s="90" t="s">
        <v>144</v>
      </c>
      <c r="BE1473" s="157">
        <f>IF($N$1473="základní",$J$1473,0)</f>
        <v>0</v>
      </c>
      <c r="BF1473" s="157">
        <f>IF($N$1473="snížená",$J$1473,0)</f>
        <v>0</v>
      </c>
      <c r="BG1473" s="157">
        <f>IF($N$1473="zákl. přenesená",$J$1473,0)</f>
        <v>0</v>
      </c>
      <c r="BH1473" s="157">
        <f>IF($N$1473="sníž. přenesená",$J$1473,0)</f>
        <v>0</v>
      </c>
      <c r="BI1473" s="157">
        <f>IF($N$1473="nulová",$J$1473,0)</f>
        <v>0</v>
      </c>
      <c r="BJ1473" s="90" t="s">
        <v>22</v>
      </c>
      <c r="BK1473" s="157">
        <f>ROUND($I$1473*$H$1473,2)</f>
        <v>0</v>
      </c>
      <c r="BL1473" s="90" t="s">
        <v>767</v>
      </c>
      <c r="BM1473" s="90" t="s">
        <v>1629</v>
      </c>
    </row>
    <row r="1474" spans="2:65" s="6" customFormat="1" ht="15.75" customHeight="1">
      <c r="B1474" s="24"/>
      <c r="C1474" s="149" t="s">
        <v>1630</v>
      </c>
      <c r="D1474" s="149" t="s">
        <v>147</v>
      </c>
      <c r="E1474" s="147" t="s">
        <v>1631</v>
      </c>
      <c r="F1474" s="148" t="s">
        <v>1632</v>
      </c>
      <c r="G1474" s="149" t="s">
        <v>150</v>
      </c>
      <c r="H1474" s="150">
        <v>15</v>
      </c>
      <c r="I1474" s="151"/>
      <c r="J1474" s="152">
        <f>ROUND($I$1474*$H$1474,2)</f>
        <v>0</v>
      </c>
      <c r="K1474" s="148"/>
      <c r="L1474" s="44"/>
      <c r="M1474" s="153"/>
      <c r="N1474" s="154" t="s">
        <v>49</v>
      </c>
      <c r="O1474" s="25"/>
      <c r="P1474" s="155">
        <f>$O$1474*$H$1474</f>
        <v>0</v>
      </c>
      <c r="Q1474" s="155">
        <v>0</v>
      </c>
      <c r="R1474" s="155">
        <f>$Q$1474*$H$1474</f>
        <v>0</v>
      </c>
      <c r="S1474" s="155">
        <v>0</v>
      </c>
      <c r="T1474" s="156">
        <f>$S$1474*$H$1474</f>
        <v>0</v>
      </c>
      <c r="AR1474" s="90" t="s">
        <v>767</v>
      </c>
      <c r="AT1474" s="90" t="s">
        <v>147</v>
      </c>
      <c r="AU1474" s="90" t="s">
        <v>86</v>
      </c>
      <c r="AY1474" s="90" t="s">
        <v>144</v>
      </c>
      <c r="BE1474" s="157">
        <f>IF($N$1474="základní",$J$1474,0)</f>
        <v>0</v>
      </c>
      <c r="BF1474" s="157">
        <f>IF($N$1474="snížená",$J$1474,0)</f>
        <v>0</v>
      </c>
      <c r="BG1474" s="157">
        <f>IF($N$1474="zákl. přenesená",$J$1474,0)</f>
        <v>0</v>
      </c>
      <c r="BH1474" s="157">
        <f>IF($N$1474="sníž. přenesená",$J$1474,0)</f>
        <v>0</v>
      </c>
      <c r="BI1474" s="157">
        <f>IF($N$1474="nulová",$J$1474,0)</f>
        <v>0</v>
      </c>
      <c r="BJ1474" s="90" t="s">
        <v>22</v>
      </c>
      <c r="BK1474" s="157">
        <f>ROUND($I$1474*$H$1474,2)</f>
        <v>0</v>
      </c>
      <c r="BL1474" s="90" t="s">
        <v>767</v>
      </c>
      <c r="BM1474" s="90" t="s">
        <v>1633</v>
      </c>
    </row>
    <row r="1475" spans="2:65" s="6" customFormat="1" ht="15.75" customHeight="1">
      <c r="B1475" s="24"/>
      <c r="C1475" s="149" t="s">
        <v>1634</v>
      </c>
      <c r="D1475" s="149" t="s">
        <v>147</v>
      </c>
      <c r="E1475" s="147" t="s">
        <v>1635</v>
      </c>
      <c r="F1475" s="148" t="s">
        <v>1636</v>
      </c>
      <c r="G1475" s="149" t="s">
        <v>150</v>
      </c>
      <c r="H1475" s="150">
        <v>12</v>
      </c>
      <c r="I1475" s="151"/>
      <c r="J1475" s="152">
        <f>ROUND($I$1475*$H$1475,2)</f>
        <v>0</v>
      </c>
      <c r="K1475" s="148"/>
      <c r="L1475" s="44"/>
      <c r="M1475" s="153"/>
      <c r="N1475" s="154" t="s">
        <v>49</v>
      </c>
      <c r="O1475" s="25"/>
      <c r="P1475" s="155">
        <f>$O$1475*$H$1475</f>
        <v>0</v>
      </c>
      <c r="Q1475" s="155">
        <v>0</v>
      </c>
      <c r="R1475" s="155">
        <f>$Q$1475*$H$1475</f>
        <v>0</v>
      </c>
      <c r="S1475" s="155">
        <v>0</v>
      </c>
      <c r="T1475" s="156">
        <f>$S$1475*$H$1475</f>
        <v>0</v>
      </c>
      <c r="AR1475" s="90" t="s">
        <v>767</v>
      </c>
      <c r="AT1475" s="90" t="s">
        <v>147</v>
      </c>
      <c r="AU1475" s="90" t="s">
        <v>86</v>
      </c>
      <c r="AY1475" s="90" t="s">
        <v>144</v>
      </c>
      <c r="BE1475" s="157">
        <f>IF($N$1475="základní",$J$1475,0)</f>
        <v>0</v>
      </c>
      <c r="BF1475" s="157">
        <f>IF($N$1475="snížená",$J$1475,0)</f>
        <v>0</v>
      </c>
      <c r="BG1475" s="157">
        <f>IF($N$1475="zákl. přenesená",$J$1475,0)</f>
        <v>0</v>
      </c>
      <c r="BH1475" s="157">
        <f>IF($N$1475="sníž. přenesená",$J$1475,0)</f>
        <v>0</v>
      </c>
      <c r="BI1475" s="157">
        <f>IF($N$1475="nulová",$J$1475,0)</f>
        <v>0</v>
      </c>
      <c r="BJ1475" s="90" t="s">
        <v>22</v>
      </c>
      <c r="BK1475" s="157">
        <f>ROUND($I$1475*$H$1475,2)</f>
        <v>0</v>
      </c>
      <c r="BL1475" s="90" t="s">
        <v>767</v>
      </c>
      <c r="BM1475" s="90" t="s">
        <v>1637</v>
      </c>
    </row>
    <row r="1476" spans="2:65" s="6" customFormat="1" ht="15.75" customHeight="1">
      <c r="B1476" s="24"/>
      <c r="C1476" s="149" t="s">
        <v>1638</v>
      </c>
      <c r="D1476" s="149" t="s">
        <v>147</v>
      </c>
      <c r="E1476" s="147" t="s">
        <v>1639</v>
      </c>
      <c r="F1476" s="148" t="s">
        <v>1640</v>
      </c>
      <c r="G1476" s="149" t="s">
        <v>228</v>
      </c>
      <c r="H1476" s="150">
        <v>50</v>
      </c>
      <c r="I1476" s="151"/>
      <c r="J1476" s="152">
        <f>ROUND($I$1476*$H$1476,2)</f>
        <v>0</v>
      </c>
      <c r="K1476" s="148"/>
      <c r="L1476" s="44"/>
      <c r="M1476" s="153"/>
      <c r="N1476" s="154" t="s">
        <v>49</v>
      </c>
      <c r="O1476" s="25"/>
      <c r="P1476" s="155">
        <f>$O$1476*$H$1476</f>
        <v>0</v>
      </c>
      <c r="Q1476" s="155">
        <v>0</v>
      </c>
      <c r="R1476" s="155">
        <f>$Q$1476*$H$1476</f>
        <v>0</v>
      </c>
      <c r="S1476" s="155">
        <v>0</v>
      </c>
      <c r="T1476" s="156">
        <f>$S$1476*$H$1476</f>
        <v>0</v>
      </c>
      <c r="AR1476" s="90" t="s">
        <v>767</v>
      </c>
      <c r="AT1476" s="90" t="s">
        <v>147</v>
      </c>
      <c r="AU1476" s="90" t="s">
        <v>86</v>
      </c>
      <c r="AY1476" s="90" t="s">
        <v>144</v>
      </c>
      <c r="BE1476" s="157">
        <f>IF($N$1476="základní",$J$1476,0)</f>
        <v>0</v>
      </c>
      <c r="BF1476" s="157">
        <f>IF($N$1476="snížená",$J$1476,0)</f>
        <v>0</v>
      </c>
      <c r="BG1476" s="157">
        <f>IF($N$1476="zákl. přenesená",$J$1476,0)</f>
        <v>0</v>
      </c>
      <c r="BH1476" s="157">
        <f>IF($N$1476="sníž. přenesená",$J$1476,0)</f>
        <v>0</v>
      </c>
      <c r="BI1476" s="157">
        <f>IF($N$1476="nulová",$J$1476,0)</f>
        <v>0</v>
      </c>
      <c r="BJ1476" s="90" t="s">
        <v>22</v>
      </c>
      <c r="BK1476" s="157">
        <f>ROUND($I$1476*$H$1476,2)</f>
        <v>0</v>
      </c>
      <c r="BL1476" s="90" t="s">
        <v>767</v>
      </c>
      <c r="BM1476" s="90" t="s">
        <v>1641</v>
      </c>
    </row>
    <row r="1477" spans="2:65" s="6" customFormat="1" ht="15.75" customHeight="1">
      <c r="B1477" s="24"/>
      <c r="C1477" s="149" t="s">
        <v>1642</v>
      </c>
      <c r="D1477" s="149" t="s">
        <v>147</v>
      </c>
      <c r="E1477" s="147" t="s">
        <v>1643</v>
      </c>
      <c r="F1477" s="148" t="s">
        <v>1644</v>
      </c>
      <c r="G1477" s="149" t="s">
        <v>228</v>
      </c>
      <c r="H1477" s="150">
        <v>20</v>
      </c>
      <c r="I1477" s="151"/>
      <c r="J1477" s="152">
        <f>ROUND($I$1477*$H$1477,2)</f>
        <v>0</v>
      </c>
      <c r="K1477" s="148"/>
      <c r="L1477" s="44"/>
      <c r="M1477" s="153"/>
      <c r="N1477" s="154" t="s">
        <v>49</v>
      </c>
      <c r="O1477" s="25"/>
      <c r="P1477" s="155">
        <f>$O$1477*$H$1477</f>
        <v>0</v>
      </c>
      <c r="Q1477" s="155">
        <v>0</v>
      </c>
      <c r="R1477" s="155">
        <f>$Q$1477*$H$1477</f>
        <v>0</v>
      </c>
      <c r="S1477" s="155">
        <v>0</v>
      </c>
      <c r="T1477" s="156">
        <f>$S$1477*$H$1477</f>
        <v>0</v>
      </c>
      <c r="AR1477" s="90" t="s">
        <v>767</v>
      </c>
      <c r="AT1477" s="90" t="s">
        <v>147</v>
      </c>
      <c r="AU1477" s="90" t="s">
        <v>86</v>
      </c>
      <c r="AY1477" s="90" t="s">
        <v>144</v>
      </c>
      <c r="BE1477" s="157">
        <f>IF($N$1477="základní",$J$1477,0)</f>
        <v>0</v>
      </c>
      <c r="BF1477" s="157">
        <f>IF($N$1477="snížená",$J$1477,0)</f>
        <v>0</v>
      </c>
      <c r="BG1477" s="157">
        <f>IF($N$1477="zákl. přenesená",$J$1477,0)</f>
        <v>0</v>
      </c>
      <c r="BH1477" s="157">
        <f>IF($N$1477="sníž. přenesená",$J$1477,0)</f>
        <v>0</v>
      </c>
      <c r="BI1477" s="157">
        <f>IF($N$1477="nulová",$J$1477,0)</f>
        <v>0</v>
      </c>
      <c r="BJ1477" s="90" t="s">
        <v>22</v>
      </c>
      <c r="BK1477" s="157">
        <f>ROUND($I$1477*$H$1477,2)</f>
        <v>0</v>
      </c>
      <c r="BL1477" s="90" t="s">
        <v>767</v>
      </c>
      <c r="BM1477" s="90" t="s">
        <v>1645</v>
      </c>
    </row>
    <row r="1478" spans="2:65" s="6" customFormat="1" ht="15.75" customHeight="1">
      <c r="B1478" s="24"/>
      <c r="C1478" s="149" t="s">
        <v>1646</v>
      </c>
      <c r="D1478" s="149" t="s">
        <v>147</v>
      </c>
      <c r="E1478" s="147" t="s">
        <v>1647</v>
      </c>
      <c r="F1478" s="148" t="s">
        <v>1648</v>
      </c>
      <c r="G1478" s="149" t="s">
        <v>753</v>
      </c>
      <c r="H1478" s="150">
        <v>3</v>
      </c>
      <c r="I1478" s="151"/>
      <c r="J1478" s="152">
        <f>ROUND($I$1478*$H$1478,2)</f>
        <v>0</v>
      </c>
      <c r="K1478" s="148"/>
      <c r="L1478" s="44"/>
      <c r="M1478" s="153"/>
      <c r="N1478" s="154" t="s">
        <v>49</v>
      </c>
      <c r="O1478" s="25"/>
      <c r="P1478" s="155">
        <f>$O$1478*$H$1478</f>
        <v>0</v>
      </c>
      <c r="Q1478" s="155">
        <v>0</v>
      </c>
      <c r="R1478" s="155">
        <f>$Q$1478*$H$1478</f>
        <v>0</v>
      </c>
      <c r="S1478" s="155">
        <v>0</v>
      </c>
      <c r="T1478" s="156">
        <f>$S$1478*$H$1478</f>
        <v>0</v>
      </c>
      <c r="AR1478" s="90" t="s">
        <v>767</v>
      </c>
      <c r="AT1478" s="90" t="s">
        <v>147</v>
      </c>
      <c r="AU1478" s="90" t="s">
        <v>86</v>
      </c>
      <c r="AY1478" s="90" t="s">
        <v>144</v>
      </c>
      <c r="BE1478" s="157">
        <f>IF($N$1478="základní",$J$1478,0)</f>
        <v>0</v>
      </c>
      <c r="BF1478" s="157">
        <f>IF($N$1478="snížená",$J$1478,0)</f>
        <v>0</v>
      </c>
      <c r="BG1478" s="157">
        <f>IF($N$1478="zákl. přenesená",$J$1478,0)</f>
        <v>0</v>
      </c>
      <c r="BH1478" s="157">
        <f>IF($N$1478="sníž. přenesená",$J$1478,0)</f>
        <v>0</v>
      </c>
      <c r="BI1478" s="157">
        <f>IF($N$1478="nulová",$J$1478,0)</f>
        <v>0</v>
      </c>
      <c r="BJ1478" s="90" t="s">
        <v>22</v>
      </c>
      <c r="BK1478" s="157">
        <f>ROUND($I$1478*$H$1478,2)</f>
        <v>0</v>
      </c>
      <c r="BL1478" s="90" t="s">
        <v>767</v>
      </c>
      <c r="BM1478" s="90" t="s">
        <v>1649</v>
      </c>
    </row>
    <row r="1479" spans="2:47" s="6" customFormat="1" ht="27" customHeight="1">
      <c r="B1479" s="24"/>
      <c r="C1479" s="25"/>
      <c r="D1479" s="158" t="s">
        <v>154</v>
      </c>
      <c r="E1479" s="25"/>
      <c r="F1479" s="159" t="s">
        <v>1650</v>
      </c>
      <c r="G1479" s="25"/>
      <c r="H1479" s="25"/>
      <c r="J1479" s="25"/>
      <c r="K1479" s="25"/>
      <c r="L1479" s="44"/>
      <c r="M1479" s="57"/>
      <c r="N1479" s="25"/>
      <c r="O1479" s="25"/>
      <c r="P1479" s="25"/>
      <c r="Q1479" s="25"/>
      <c r="R1479" s="25"/>
      <c r="S1479" s="25"/>
      <c r="T1479" s="58"/>
      <c r="AT1479" s="6" t="s">
        <v>154</v>
      </c>
      <c r="AU1479" s="6" t="s">
        <v>86</v>
      </c>
    </row>
    <row r="1480" spans="2:65" s="6" customFormat="1" ht="15.75" customHeight="1">
      <c r="B1480" s="24"/>
      <c r="C1480" s="146" t="s">
        <v>1651</v>
      </c>
      <c r="D1480" s="146" t="s">
        <v>147</v>
      </c>
      <c r="E1480" s="147" t="s">
        <v>1652</v>
      </c>
      <c r="F1480" s="148" t="s">
        <v>1653</v>
      </c>
      <c r="G1480" s="149" t="s">
        <v>753</v>
      </c>
      <c r="H1480" s="150">
        <v>1</v>
      </c>
      <c r="I1480" s="151"/>
      <c r="J1480" s="152">
        <f>ROUND($I$1480*$H$1480,2)</f>
        <v>0</v>
      </c>
      <c r="K1480" s="148"/>
      <c r="L1480" s="44"/>
      <c r="M1480" s="153"/>
      <c r="N1480" s="154" t="s">
        <v>49</v>
      </c>
      <c r="O1480" s="25"/>
      <c r="P1480" s="155">
        <f>$O$1480*$H$1480</f>
        <v>0</v>
      </c>
      <c r="Q1480" s="155">
        <v>0</v>
      </c>
      <c r="R1480" s="155">
        <f>$Q$1480*$H$1480</f>
        <v>0</v>
      </c>
      <c r="S1480" s="155">
        <v>0</v>
      </c>
      <c r="T1480" s="156">
        <f>$S$1480*$H$1480</f>
        <v>0</v>
      </c>
      <c r="AR1480" s="90" t="s">
        <v>767</v>
      </c>
      <c r="AT1480" s="90" t="s">
        <v>147</v>
      </c>
      <c r="AU1480" s="90" t="s">
        <v>86</v>
      </c>
      <c r="AY1480" s="6" t="s">
        <v>144</v>
      </c>
      <c r="BE1480" s="157">
        <f>IF($N$1480="základní",$J$1480,0)</f>
        <v>0</v>
      </c>
      <c r="BF1480" s="157">
        <f>IF($N$1480="snížená",$J$1480,0)</f>
        <v>0</v>
      </c>
      <c r="BG1480" s="157">
        <f>IF($N$1480="zákl. přenesená",$J$1480,0)</f>
        <v>0</v>
      </c>
      <c r="BH1480" s="157">
        <f>IF($N$1480="sníž. přenesená",$J$1480,0)</f>
        <v>0</v>
      </c>
      <c r="BI1480" s="157">
        <f>IF($N$1480="nulová",$J$1480,0)</f>
        <v>0</v>
      </c>
      <c r="BJ1480" s="90" t="s">
        <v>22</v>
      </c>
      <c r="BK1480" s="157">
        <f>ROUND($I$1480*$H$1480,2)</f>
        <v>0</v>
      </c>
      <c r="BL1480" s="90" t="s">
        <v>767</v>
      </c>
      <c r="BM1480" s="90" t="s">
        <v>1654</v>
      </c>
    </row>
    <row r="1481" spans="2:47" s="6" customFormat="1" ht="27" customHeight="1">
      <c r="B1481" s="24"/>
      <c r="C1481" s="25"/>
      <c r="D1481" s="158" t="s">
        <v>154</v>
      </c>
      <c r="E1481" s="25"/>
      <c r="F1481" s="159" t="s">
        <v>1655</v>
      </c>
      <c r="G1481" s="25"/>
      <c r="H1481" s="25"/>
      <c r="J1481" s="25"/>
      <c r="K1481" s="25"/>
      <c r="L1481" s="44"/>
      <c r="M1481" s="188"/>
      <c r="N1481" s="189"/>
      <c r="O1481" s="189"/>
      <c r="P1481" s="189"/>
      <c r="Q1481" s="189"/>
      <c r="R1481" s="189"/>
      <c r="S1481" s="189"/>
      <c r="T1481" s="190"/>
      <c r="AT1481" s="6" t="s">
        <v>154</v>
      </c>
      <c r="AU1481" s="6" t="s">
        <v>86</v>
      </c>
    </row>
    <row r="1482" spans="2:46" s="6" customFormat="1" ht="7.5" customHeight="1">
      <c r="B1482" s="39"/>
      <c r="C1482" s="40"/>
      <c r="D1482" s="40"/>
      <c r="E1482" s="40"/>
      <c r="F1482" s="40"/>
      <c r="G1482" s="40"/>
      <c r="H1482" s="40"/>
      <c r="I1482" s="102"/>
      <c r="J1482" s="40"/>
      <c r="K1482" s="40"/>
      <c r="L1482" s="44"/>
      <c r="AT1482" s="2"/>
    </row>
  </sheetData>
  <sheetProtection password="CC35" sheet="1" objects="1" scenarios="1" formatColumns="0" formatRows="0" sort="0" autoFilter="0"/>
  <autoFilter ref="C101:K101"/>
  <mergeCells count="9">
    <mergeCell ref="E94:H94"/>
    <mergeCell ref="G1:H1"/>
    <mergeCell ref="L2:V2"/>
    <mergeCell ref="E7:H7"/>
    <mergeCell ref="E9:H9"/>
    <mergeCell ref="E24:H24"/>
    <mergeCell ref="E45:H45"/>
    <mergeCell ref="E47:H47"/>
    <mergeCell ref="E92:H92"/>
  </mergeCells>
  <hyperlinks>
    <hyperlink ref="F1:G1" location="C2" tooltip="Krycí list soupisu" display="1) Krycí list soupisu"/>
    <hyperlink ref="G1:H1" location="C54" tooltip="Rekapitulace" display="2) Rekapitulace"/>
    <hyperlink ref="J1" location="C101" tooltip="Soupis prací" display="3) Soupis prací"/>
    <hyperlink ref="L1:V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orientation="landscape" paperSize="9" scale="95" r:id="rId2"/>
  <headerFooter alignWithMargins="0"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88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6" width="90.83203125" style="2" customWidth="1"/>
    <col min="7" max="7" width="8.66015625" style="2" customWidth="1"/>
    <col min="8" max="8" width="11.16015625" style="2" customWidth="1"/>
    <col min="9" max="9" width="12.66015625" style="2" customWidth="1"/>
    <col min="10" max="10" width="23.5" style="2" customWidth="1"/>
    <col min="11" max="11" width="15.5" style="2" customWidth="1"/>
    <col min="12" max="12" width="10.5" style="1" customWidth="1"/>
    <col min="13" max="18" width="10.5" style="2" hidden="1" customWidth="1"/>
    <col min="19" max="19" width="8.16015625" style="2" hidden="1" customWidth="1"/>
    <col min="20" max="20" width="29.66015625" style="2" hidden="1" customWidth="1"/>
    <col min="21" max="21" width="16.33203125" style="2" hidden="1" customWidth="1"/>
    <col min="22" max="22" width="12.33203125" style="2" customWidth="1"/>
    <col min="23" max="23" width="16.33203125" style="2" customWidth="1"/>
    <col min="24" max="24" width="12.16015625" style="2" customWidth="1"/>
    <col min="25" max="25" width="15" style="2" customWidth="1"/>
    <col min="26" max="26" width="11" style="2" customWidth="1"/>
    <col min="27" max="27" width="15" style="2" customWidth="1"/>
    <col min="28" max="28" width="16.33203125" style="2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5" width="10.5" style="2" hidden="1" customWidth="1"/>
    <col min="66" max="16384" width="10.5" style="1" customWidth="1"/>
  </cols>
  <sheetData>
    <row r="1" spans="1:256" s="3" customFormat="1" ht="22.5" customHeight="1">
      <c r="A1" s="5"/>
      <c r="B1" s="194"/>
      <c r="C1" s="194"/>
      <c r="D1" s="193" t="s">
        <v>1</v>
      </c>
      <c r="E1" s="194"/>
      <c r="F1" s="195" t="s">
        <v>1680</v>
      </c>
      <c r="G1" s="312" t="s">
        <v>1681</v>
      </c>
      <c r="H1" s="312"/>
      <c r="I1" s="194"/>
      <c r="J1" s="195" t="s">
        <v>1682</v>
      </c>
      <c r="K1" s="193" t="s">
        <v>91</v>
      </c>
      <c r="L1" s="195" t="s">
        <v>1683</v>
      </c>
      <c r="M1" s="195"/>
      <c r="N1" s="195"/>
      <c r="O1" s="195"/>
      <c r="P1" s="195"/>
      <c r="Q1" s="195"/>
      <c r="R1" s="195"/>
      <c r="S1" s="195"/>
      <c r="T1" s="195"/>
      <c r="U1" s="191"/>
      <c r="V1" s="191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2"/>
      <c r="L2" s="275"/>
      <c r="M2" s="276"/>
      <c r="N2" s="276"/>
      <c r="O2" s="276"/>
      <c r="P2" s="276"/>
      <c r="Q2" s="276"/>
      <c r="R2" s="276"/>
      <c r="S2" s="276"/>
      <c r="T2" s="276"/>
      <c r="U2" s="276"/>
      <c r="V2" s="276"/>
      <c r="AT2" s="2" t="s">
        <v>90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8"/>
      <c r="J3" s="8"/>
      <c r="K3" s="9"/>
      <c r="AT3" s="2" t="s">
        <v>86</v>
      </c>
    </row>
    <row r="4" spans="2:46" s="2" customFormat="1" ht="37.5" customHeight="1">
      <c r="B4" s="10"/>
      <c r="C4" s="11"/>
      <c r="D4" s="12" t="s">
        <v>92</v>
      </c>
      <c r="E4" s="11"/>
      <c r="F4" s="11"/>
      <c r="G4" s="11"/>
      <c r="H4" s="11"/>
      <c r="J4" s="11"/>
      <c r="K4" s="13"/>
      <c r="M4" s="14" t="s">
        <v>10</v>
      </c>
      <c r="AT4" s="2" t="s">
        <v>4</v>
      </c>
    </row>
    <row r="5" spans="2:11" s="2" customFormat="1" ht="7.5" customHeight="1">
      <c r="B5" s="10"/>
      <c r="C5" s="11"/>
      <c r="D5" s="11"/>
      <c r="E5" s="11"/>
      <c r="F5" s="11"/>
      <c r="G5" s="11"/>
      <c r="H5" s="11"/>
      <c r="J5" s="11"/>
      <c r="K5" s="13"/>
    </row>
    <row r="6" spans="2:11" s="2" customFormat="1" ht="15.75" customHeight="1">
      <c r="B6" s="10"/>
      <c r="C6" s="11"/>
      <c r="D6" s="19" t="s">
        <v>16</v>
      </c>
      <c r="E6" s="11"/>
      <c r="F6" s="11"/>
      <c r="G6" s="11"/>
      <c r="H6" s="11"/>
      <c r="J6" s="11"/>
      <c r="K6" s="13"/>
    </row>
    <row r="7" spans="2:11" s="2" customFormat="1" ht="15.75" customHeight="1">
      <c r="B7" s="10"/>
      <c r="C7" s="11"/>
      <c r="D7" s="11"/>
      <c r="E7" s="313" t="str">
        <f>'Rekapitulace stavby'!$K$6</f>
        <v>Oprava pavilonu C SOUE Plzeň</v>
      </c>
      <c r="F7" s="305"/>
      <c r="G7" s="305"/>
      <c r="H7" s="305"/>
      <c r="J7" s="11"/>
      <c r="K7" s="13"/>
    </row>
    <row r="8" spans="2:11" s="6" customFormat="1" ht="15.75" customHeight="1">
      <c r="B8" s="24"/>
      <c r="C8" s="25"/>
      <c r="D8" s="19" t="s">
        <v>93</v>
      </c>
      <c r="E8" s="25"/>
      <c r="F8" s="25"/>
      <c r="G8" s="25"/>
      <c r="H8" s="25"/>
      <c r="J8" s="25"/>
      <c r="K8" s="28"/>
    </row>
    <row r="9" spans="2:11" s="6" customFormat="1" ht="37.5" customHeight="1">
      <c r="B9" s="24"/>
      <c r="C9" s="25"/>
      <c r="D9" s="25"/>
      <c r="E9" s="290" t="s">
        <v>1656</v>
      </c>
      <c r="F9" s="293"/>
      <c r="G9" s="293"/>
      <c r="H9" s="293"/>
      <c r="J9" s="25"/>
      <c r="K9" s="28"/>
    </row>
    <row r="10" spans="2:11" s="6" customFormat="1" ht="14.25" customHeight="1">
      <c r="B10" s="24"/>
      <c r="C10" s="25"/>
      <c r="D10" s="25"/>
      <c r="E10" s="25"/>
      <c r="F10" s="25"/>
      <c r="G10" s="25"/>
      <c r="H10" s="25"/>
      <c r="J10" s="25"/>
      <c r="K10" s="28"/>
    </row>
    <row r="11" spans="2:11" s="6" customFormat="1" ht="15" customHeight="1">
      <c r="B11" s="24"/>
      <c r="C11" s="25"/>
      <c r="D11" s="19" t="s">
        <v>19</v>
      </c>
      <c r="E11" s="25"/>
      <c r="F11" s="17" t="s">
        <v>20</v>
      </c>
      <c r="G11" s="25"/>
      <c r="H11" s="25"/>
      <c r="I11" s="89" t="s">
        <v>21</v>
      </c>
      <c r="J11" s="17"/>
      <c r="K11" s="28"/>
    </row>
    <row r="12" spans="2:11" s="6" customFormat="1" ht="15" customHeight="1">
      <c r="B12" s="24"/>
      <c r="C12" s="25"/>
      <c r="D12" s="19" t="s">
        <v>23</v>
      </c>
      <c r="E12" s="25"/>
      <c r="F12" s="17" t="s">
        <v>24</v>
      </c>
      <c r="G12" s="25"/>
      <c r="H12" s="25"/>
      <c r="I12" s="89" t="s">
        <v>25</v>
      </c>
      <c r="J12" s="53" t="str">
        <f>'Rekapitulace stavby'!$AN$8</f>
        <v>29.10.2014</v>
      </c>
      <c r="K12" s="28"/>
    </row>
    <row r="13" spans="2:11" s="6" customFormat="1" ht="12" customHeight="1">
      <c r="B13" s="24"/>
      <c r="C13" s="25"/>
      <c r="D13" s="25"/>
      <c r="E13" s="25"/>
      <c r="F13" s="25"/>
      <c r="G13" s="25"/>
      <c r="H13" s="25"/>
      <c r="J13" s="25"/>
      <c r="K13" s="28"/>
    </row>
    <row r="14" spans="2:11" s="6" customFormat="1" ht="15" customHeight="1">
      <c r="B14" s="24"/>
      <c r="C14" s="25"/>
      <c r="D14" s="19" t="s">
        <v>31</v>
      </c>
      <c r="E14" s="25"/>
      <c r="F14" s="25"/>
      <c r="G14" s="25"/>
      <c r="H14" s="25"/>
      <c r="I14" s="89" t="s">
        <v>32</v>
      </c>
      <c r="J14" s="17"/>
      <c r="K14" s="28"/>
    </row>
    <row r="15" spans="2:11" s="6" customFormat="1" ht="18.75" customHeight="1">
      <c r="B15" s="24"/>
      <c r="C15" s="25"/>
      <c r="D15" s="25"/>
      <c r="E15" s="17" t="s">
        <v>1657</v>
      </c>
      <c r="F15" s="25"/>
      <c r="G15" s="25"/>
      <c r="H15" s="25"/>
      <c r="I15" s="89" t="s">
        <v>34</v>
      </c>
      <c r="J15" s="17"/>
      <c r="K15" s="28"/>
    </row>
    <row r="16" spans="2:11" s="6" customFormat="1" ht="7.5" customHeight="1">
      <c r="B16" s="24"/>
      <c r="C16" s="25"/>
      <c r="D16" s="25"/>
      <c r="E16" s="25"/>
      <c r="F16" s="25"/>
      <c r="G16" s="25"/>
      <c r="H16" s="25"/>
      <c r="J16" s="25"/>
      <c r="K16" s="28"/>
    </row>
    <row r="17" spans="2:11" s="6" customFormat="1" ht="15" customHeight="1">
      <c r="B17" s="24"/>
      <c r="C17" s="25"/>
      <c r="D17" s="19" t="s">
        <v>35</v>
      </c>
      <c r="E17" s="25"/>
      <c r="F17" s="25"/>
      <c r="G17" s="25"/>
      <c r="H17" s="25"/>
      <c r="I17" s="89" t="s">
        <v>32</v>
      </c>
      <c r="J17" s="17">
        <f>IF('Rekapitulace stavby'!$AN$13="Vyplň údaj","",IF('Rekapitulace stavby'!$AN$13="","",'Rekapitulace stavby'!$AN$13))</f>
      </c>
      <c r="K17" s="28"/>
    </row>
    <row r="18" spans="2:11" s="6" customFormat="1" ht="18.75" customHeight="1">
      <c r="B18" s="24"/>
      <c r="C18" s="25"/>
      <c r="D18" s="25"/>
      <c r="E18" s="17">
        <f>IF('Rekapitulace stavby'!$E$14="Vyplň údaj","",IF('Rekapitulace stavby'!$E$14="","",'Rekapitulace stavby'!$E$14))</f>
      </c>
      <c r="F18" s="25"/>
      <c r="G18" s="25"/>
      <c r="H18" s="25"/>
      <c r="I18" s="89" t="s">
        <v>34</v>
      </c>
      <c r="J18" s="17">
        <f>IF('Rekapitulace stavby'!$AN$14="Vyplň údaj","",IF('Rekapitulace stavby'!$AN$14="","",'Rekapitulace stavby'!$AN$14))</f>
      </c>
      <c r="K18" s="28"/>
    </row>
    <row r="19" spans="2:11" s="6" customFormat="1" ht="7.5" customHeight="1">
      <c r="B19" s="24"/>
      <c r="C19" s="25"/>
      <c r="D19" s="25"/>
      <c r="E19" s="25"/>
      <c r="F19" s="25"/>
      <c r="G19" s="25"/>
      <c r="H19" s="25"/>
      <c r="J19" s="25"/>
      <c r="K19" s="28"/>
    </row>
    <row r="20" spans="2:11" s="6" customFormat="1" ht="15" customHeight="1">
      <c r="B20" s="24"/>
      <c r="C20" s="25"/>
      <c r="D20" s="19" t="s">
        <v>37</v>
      </c>
      <c r="E20" s="25"/>
      <c r="F20" s="25"/>
      <c r="G20" s="25"/>
      <c r="H20" s="25"/>
      <c r="I20" s="89" t="s">
        <v>32</v>
      </c>
      <c r="J20" s="17" t="s">
        <v>38</v>
      </c>
      <c r="K20" s="28"/>
    </row>
    <row r="21" spans="2:11" s="6" customFormat="1" ht="18.75" customHeight="1">
      <c r="B21" s="24"/>
      <c r="C21" s="25"/>
      <c r="D21" s="25"/>
      <c r="E21" s="17" t="s">
        <v>39</v>
      </c>
      <c r="F21" s="25"/>
      <c r="G21" s="25"/>
      <c r="H21" s="25"/>
      <c r="I21" s="89" t="s">
        <v>34</v>
      </c>
      <c r="J21" s="17" t="s">
        <v>40</v>
      </c>
      <c r="K21" s="28"/>
    </row>
    <row r="22" spans="2:11" s="6" customFormat="1" ht="7.5" customHeight="1">
      <c r="B22" s="24"/>
      <c r="C22" s="25"/>
      <c r="D22" s="25"/>
      <c r="E22" s="25"/>
      <c r="F22" s="25"/>
      <c r="G22" s="25"/>
      <c r="H22" s="25"/>
      <c r="J22" s="25"/>
      <c r="K22" s="28"/>
    </row>
    <row r="23" spans="2:11" s="6" customFormat="1" ht="15" customHeight="1">
      <c r="B23" s="24"/>
      <c r="C23" s="25"/>
      <c r="D23" s="19" t="s">
        <v>42</v>
      </c>
      <c r="E23" s="25"/>
      <c r="F23" s="25"/>
      <c r="G23" s="25"/>
      <c r="H23" s="25"/>
      <c r="J23" s="25"/>
      <c r="K23" s="28"/>
    </row>
    <row r="24" spans="2:11" s="90" customFormat="1" ht="15.75" customHeight="1">
      <c r="B24" s="91"/>
      <c r="C24" s="92"/>
      <c r="D24" s="92"/>
      <c r="E24" s="308"/>
      <c r="F24" s="314"/>
      <c r="G24" s="314"/>
      <c r="H24" s="314"/>
      <c r="J24" s="92"/>
      <c r="K24" s="93"/>
    </row>
    <row r="25" spans="2:11" s="6" customFormat="1" ht="7.5" customHeight="1">
      <c r="B25" s="24"/>
      <c r="C25" s="25"/>
      <c r="D25" s="25"/>
      <c r="E25" s="25"/>
      <c r="F25" s="25"/>
      <c r="G25" s="25"/>
      <c r="H25" s="25"/>
      <c r="J25" s="25"/>
      <c r="K25" s="28"/>
    </row>
    <row r="26" spans="2:11" s="6" customFormat="1" ht="7.5" customHeight="1">
      <c r="B26" s="24"/>
      <c r="C26" s="25"/>
      <c r="D26" s="65"/>
      <c r="E26" s="65"/>
      <c r="F26" s="65"/>
      <c r="G26" s="65"/>
      <c r="H26" s="65"/>
      <c r="I26" s="54"/>
      <c r="J26" s="65"/>
      <c r="K26" s="94"/>
    </row>
    <row r="27" spans="2:11" s="6" customFormat="1" ht="26.25" customHeight="1">
      <c r="B27" s="24"/>
      <c r="C27" s="25"/>
      <c r="D27" s="95" t="s">
        <v>44</v>
      </c>
      <c r="E27" s="25"/>
      <c r="F27" s="25"/>
      <c r="G27" s="25"/>
      <c r="H27" s="25"/>
      <c r="J27" s="68">
        <f>ROUND($J$78,2)</f>
        <v>0</v>
      </c>
      <c r="K27" s="28"/>
    </row>
    <row r="28" spans="2:11" s="6" customFormat="1" ht="7.5" customHeight="1">
      <c r="B28" s="24"/>
      <c r="C28" s="25"/>
      <c r="D28" s="65"/>
      <c r="E28" s="65"/>
      <c r="F28" s="65"/>
      <c r="G28" s="65"/>
      <c r="H28" s="65"/>
      <c r="I28" s="54"/>
      <c r="J28" s="65"/>
      <c r="K28" s="94"/>
    </row>
    <row r="29" spans="2:11" s="6" customFormat="1" ht="15" customHeight="1">
      <c r="B29" s="24"/>
      <c r="C29" s="25"/>
      <c r="D29" s="25"/>
      <c r="E29" s="25"/>
      <c r="F29" s="29" t="s">
        <v>46</v>
      </c>
      <c r="G29" s="25"/>
      <c r="H29" s="25"/>
      <c r="I29" s="96" t="s">
        <v>45</v>
      </c>
      <c r="J29" s="29" t="s">
        <v>47</v>
      </c>
      <c r="K29" s="28"/>
    </row>
    <row r="30" spans="2:11" s="6" customFormat="1" ht="15" customHeight="1">
      <c r="B30" s="24"/>
      <c r="C30" s="25"/>
      <c r="D30" s="31" t="s">
        <v>48</v>
      </c>
      <c r="E30" s="31" t="s">
        <v>49</v>
      </c>
      <c r="F30" s="97">
        <f>ROUND(SUM($BE$78:$BE$87),2)</f>
        <v>0</v>
      </c>
      <c r="G30" s="25"/>
      <c r="H30" s="25"/>
      <c r="I30" s="98">
        <v>0.21</v>
      </c>
      <c r="J30" s="97">
        <f>ROUND(ROUND((SUM($BE$78:$BE$87)),2)*$I$30,2)</f>
        <v>0</v>
      </c>
      <c r="K30" s="28"/>
    </row>
    <row r="31" spans="2:11" s="6" customFormat="1" ht="15" customHeight="1">
      <c r="B31" s="24"/>
      <c r="C31" s="25"/>
      <c r="D31" s="25"/>
      <c r="E31" s="31" t="s">
        <v>50</v>
      </c>
      <c r="F31" s="97">
        <f>ROUND(SUM($BF$78:$BF$87),2)</f>
        <v>0</v>
      </c>
      <c r="G31" s="25"/>
      <c r="H31" s="25"/>
      <c r="I31" s="98">
        <v>0.15</v>
      </c>
      <c r="J31" s="97">
        <f>ROUND(ROUND((SUM($BF$78:$BF$87)),2)*$I$31,2)</f>
        <v>0</v>
      </c>
      <c r="K31" s="28"/>
    </row>
    <row r="32" spans="2:11" s="6" customFormat="1" ht="15" customHeight="1" hidden="1">
      <c r="B32" s="24"/>
      <c r="C32" s="25"/>
      <c r="D32" s="25"/>
      <c r="E32" s="31" t="s">
        <v>51</v>
      </c>
      <c r="F32" s="97">
        <f>ROUND(SUM($BG$78:$BG$87),2)</f>
        <v>0</v>
      </c>
      <c r="G32" s="25"/>
      <c r="H32" s="25"/>
      <c r="I32" s="98">
        <v>0.21</v>
      </c>
      <c r="J32" s="97">
        <v>0</v>
      </c>
      <c r="K32" s="28"/>
    </row>
    <row r="33" spans="2:11" s="6" customFormat="1" ht="15" customHeight="1" hidden="1">
      <c r="B33" s="24"/>
      <c r="C33" s="25"/>
      <c r="D33" s="25"/>
      <c r="E33" s="31" t="s">
        <v>52</v>
      </c>
      <c r="F33" s="97">
        <f>ROUND(SUM($BH$78:$BH$87),2)</f>
        <v>0</v>
      </c>
      <c r="G33" s="25"/>
      <c r="H33" s="25"/>
      <c r="I33" s="98">
        <v>0.15</v>
      </c>
      <c r="J33" s="97">
        <v>0</v>
      </c>
      <c r="K33" s="28"/>
    </row>
    <row r="34" spans="2:11" s="6" customFormat="1" ht="15" customHeight="1" hidden="1">
      <c r="B34" s="24"/>
      <c r="C34" s="25"/>
      <c r="D34" s="25"/>
      <c r="E34" s="31" t="s">
        <v>53</v>
      </c>
      <c r="F34" s="97">
        <f>ROUND(SUM($BI$78:$BI$87),2)</f>
        <v>0</v>
      </c>
      <c r="G34" s="25"/>
      <c r="H34" s="25"/>
      <c r="I34" s="98">
        <v>0</v>
      </c>
      <c r="J34" s="97">
        <v>0</v>
      </c>
      <c r="K34" s="28"/>
    </row>
    <row r="35" spans="2:11" s="6" customFormat="1" ht="7.5" customHeight="1">
      <c r="B35" s="24"/>
      <c r="C35" s="25"/>
      <c r="D35" s="25"/>
      <c r="E35" s="25"/>
      <c r="F35" s="25"/>
      <c r="G35" s="25"/>
      <c r="H35" s="25"/>
      <c r="J35" s="25"/>
      <c r="K35" s="28"/>
    </row>
    <row r="36" spans="2:11" s="6" customFormat="1" ht="26.25" customHeight="1">
      <c r="B36" s="24"/>
      <c r="C36" s="33"/>
      <c r="D36" s="34" t="s">
        <v>54</v>
      </c>
      <c r="E36" s="35"/>
      <c r="F36" s="35"/>
      <c r="G36" s="99" t="s">
        <v>55</v>
      </c>
      <c r="H36" s="36" t="s">
        <v>56</v>
      </c>
      <c r="I36" s="100"/>
      <c r="J36" s="37">
        <f>SUM($J$27:$J$34)</f>
        <v>0</v>
      </c>
      <c r="K36" s="101"/>
    </row>
    <row r="37" spans="2:11" s="6" customFormat="1" ht="15" customHeight="1">
      <c r="B37" s="39"/>
      <c r="C37" s="40"/>
      <c r="D37" s="40"/>
      <c r="E37" s="40"/>
      <c r="F37" s="40"/>
      <c r="G37" s="40"/>
      <c r="H37" s="40"/>
      <c r="I37" s="102"/>
      <c r="J37" s="40"/>
      <c r="K37" s="41"/>
    </row>
    <row r="41" spans="2:11" s="6" customFormat="1" ht="7.5" customHeight="1">
      <c r="B41" s="103"/>
      <c r="C41" s="104"/>
      <c r="D41" s="104"/>
      <c r="E41" s="104"/>
      <c r="F41" s="104"/>
      <c r="G41" s="104"/>
      <c r="H41" s="104"/>
      <c r="I41" s="104"/>
      <c r="J41" s="104"/>
      <c r="K41" s="105"/>
    </row>
    <row r="42" spans="2:11" s="6" customFormat="1" ht="37.5" customHeight="1">
      <c r="B42" s="24"/>
      <c r="C42" s="12" t="s">
        <v>96</v>
      </c>
      <c r="D42" s="25"/>
      <c r="E42" s="25"/>
      <c r="F42" s="25"/>
      <c r="G42" s="25"/>
      <c r="H42" s="25"/>
      <c r="J42" s="25"/>
      <c r="K42" s="28"/>
    </row>
    <row r="43" spans="2:11" s="6" customFormat="1" ht="7.5" customHeight="1">
      <c r="B43" s="24"/>
      <c r="C43" s="25"/>
      <c r="D43" s="25"/>
      <c r="E43" s="25"/>
      <c r="F43" s="25"/>
      <c r="G43" s="25"/>
      <c r="H43" s="25"/>
      <c r="J43" s="25"/>
      <c r="K43" s="28"/>
    </row>
    <row r="44" spans="2:11" s="6" customFormat="1" ht="15" customHeight="1">
      <c r="B44" s="24"/>
      <c r="C44" s="19" t="s">
        <v>16</v>
      </c>
      <c r="D44" s="25"/>
      <c r="E44" s="25"/>
      <c r="F44" s="25"/>
      <c r="G44" s="25"/>
      <c r="H44" s="25"/>
      <c r="J44" s="25"/>
      <c r="K44" s="28"/>
    </row>
    <row r="45" spans="2:11" s="6" customFormat="1" ht="16.5" customHeight="1">
      <c r="B45" s="24"/>
      <c r="C45" s="25"/>
      <c r="D45" s="25"/>
      <c r="E45" s="313" t="str">
        <f>$E$7</f>
        <v>Oprava pavilonu C SOUE Plzeň</v>
      </c>
      <c r="F45" s="293"/>
      <c r="G45" s="293"/>
      <c r="H45" s="293"/>
      <c r="J45" s="25"/>
      <c r="K45" s="28"/>
    </row>
    <row r="46" spans="2:11" s="6" customFormat="1" ht="15" customHeight="1">
      <c r="B46" s="24"/>
      <c r="C46" s="19" t="s">
        <v>93</v>
      </c>
      <c r="D46" s="25"/>
      <c r="E46" s="25"/>
      <c r="F46" s="25"/>
      <c r="G46" s="25"/>
      <c r="H46" s="25"/>
      <c r="J46" s="25"/>
      <c r="K46" s="28"/>
    </row>
    <row r="47" spans="2:11" s="6" customFormat="1" ht="19.5" customHeight="1">
      <c r="B47" s="24"/>
      <c r="C47" s="25"/>
      <c r="D47" s="25"/>
      <c r="E47" s="290" t="str">
        <f>$E$9</f>
        <v>02 - Vedlejší a ostatní náklady</v>
      </c>
      <c r="F47" s="293"/>
      <c r="G47" s="293"/>
      <c r="H47" s="293"/>
      <c r="J47" s="25"/>
      <c r="K47" s="28"/>
    </row>
    <row r="48" spans="2:11" s="6" customFormat="1" ht="7.5" customHeight="1">
      <c r="B48" s="24"/>
      <c r="C48" s="25"/>
      <c r="D48" s="25"/>
      <c r="E48" s="25"/>
      <c r="F48" s="25"/>
      <c r="G48" s="25"/>
      <c r="H48" s="25"/>
      <c r="J48" s="25"/>
      <c r="K48" s="28"/>
    </row>
    <row r="49" spans="2:11" s="6" customFormat="1" ht="18.75" customHeight="1">
      <c r="B49" s="24"/>
      <c r="C49" s="19" t="s">
        <v>23</v>
      </c>
      <c r="D49" s="25"/>
      <c r="E49" s="25"/>
      <c r="F49" s="17" t="str">
        <f>$F$12</f>
        <v>Plzeň</v>
      </c>
      <c r="G49" s="25"/>
      <c r="H49" s="25"/>
      <c r="I49" s="89" t="s">
        <v>25</v>
      </c>
      <c r="J49" s="53" t="str">
        <f>IF($J$12="","",$J$12)</f>
        <v>29.10.2014</v>
      </c>
      <c r="K49" s="28"/>
    </row>
    <row r="50" spans="2:11" s="6" customFormat="1" ht="7.5" customHeight="1">
      <c r="B50" s="24"/>
      <c r="C50" s="25"/>
      <c r="D50" s="25"/>
      <c r="E50" s="25"/>
      <c r="F50" s="25"/>
      <c r="G50" s="25"/>
      <c r="H50" s="25"/>
      <c r="J50" s="25"/>
      <c r="K50" s="28"/>
    </row>
    <row r="51" spans="2:11" s="6" customFormat="1" ht="15.75" customHeight="1">
      <c r="B51" s="24"/>
      <c r="C51" s="19" t="s">
        <v>31</v>
      </c>
      <c r="D51" s="25"/>
      <c r="E51" s="25"/>
      <c r="F51" s="17" t="str">
        <f>$E$15</f>
        <v>SOUE, Vejprnická 59, 318 00 Plzeň</v>
      </c>
      <c r="G51" s="25"/>
      <c r="H51" s="25"/>
      <c r="I51" s="89" t="s">
        <v>37</v>
      </c>
      <c r="J51" s="17" t="str">
        <f>$E$21</f>
        <v>L.Beneda, Čižická 279, 332 09 Štěnovice</v>
      </c>
      <c r="K51" s="28"/>
    </row>
    <row r="52" spans="2:11" s="6" customFormat="1" ht="15" customHeight="1">
      <c r="B52" s="24"/>
      <c r="C52" s="19" t="s">
        <v>35</v>
      </c>
      <c r="D52" s="25"/>
      <c r="E52" s="25"/>
      <c r="F52" s="17">
        <f>IF($E$18="","",$E$18)</f>
      </c>
      <c r="G52" s="25"/>
      <c r="H52" s="25"/>
      <c r="J52" s="25"/>
      <c r="K52" s="28"/>
    </row>
    <row r="53" spans="2:11" s="6" customFormat="1" ht="11.25" customHeight="1">
      <c r="B53" s="24"/>
      <c r="C53" s="25"/>
      <c r="D53" s="25"/>
      <c r="E53" s="25"/>
      <c r="F53" s="25"/>
      <c r="G53" s="25"/>
      <c r="H53" s="25"/>
      <c r="J53" s="25"/>
      <c r="K53" s="28"/>
    </row>
    <row r="54" spans="2:11" s="6" customFormat="1" ht="30" customHeight="1">
      <c r="B54" s="24"/>
      <c r="C54" s="106" t="s">
        <v>97</v>
      </c>
      <c r="D54" s="33"/>
      <c r="E54" s="33"/>
      <c r="F54" s="33"/>
      <c r="G54" s="33"/>
      <c r="H54" s="33"/>
      <c r="I54" s="107"/>
      <c r="J54" s="108" t="s">
        <v>98</v>
      </c>
      <c r="K54" s="38"/>
    </row>
    <row r="55" spans="2:11" s="6" customFormat="1" ht="11.25" customHeight="1">
      <c r="B55" s="24"/>
      <c r="C55" s="25"/>
      <c r="D55" s="25"/>
      <c r="E55" s="25"/>
      <c r="F55" s="25"/>
      <c r="G55" s="25"/>
      <c r="H55" s="25"/>
      <c r="J55" s="25"/>
      <c r="K55" s="28"/>
    </row>
    <row r="56" spans="2:47" s="6" customFormat="1" ht="30" customHeight="1">
      <c r="B56" s="24"/>
      <c r="C56" s="67" t="s">
        <v>99</v>
      </c>
      <c r="D56" s="25"/>
      <c r="E56" s="25"/>
      <c r="F56" s="25"/>
      <c r="G56" s="25"/>
      <c r="H56" s="25"/>
      <c r="J56" s="68">
        <f>$J$78</f>
        <v>0</v>
      </c>
      <c r="K56" s="28"/>
      <c r="AU56" s="6" t="s">
        <v>100</v>
      </c>
    </row>
    <row r="57" spans="2:11" s="74" customFormat="1" ht="25.5" customHeight="1">
      <c r="B57" s="109"/>
      <c r="C57" s="110"/>
      <c r="D57" s="111" t="s">
        <v>1658</v>
      </c>
      <c r="E57" s="111"/>
      <c r="F57" s="111"/>
      <c r="G57" s="111"/>
      <c r="H57" s="111"/>
      <c r="I57" s="112"/>
      <c r="J57" s="113">
        <f>$J$79</f>
        <v>0</v>
      </c>
      <c r="K57" s="114"/>
    </row>
    <row r="58" spans="2:11" s="115" customFormat="1" ht="21" customHeight="1">
      <c r="B58" s="116"/>
      <c r="C58" s="117"/>
      <c r="D58" s="118" t="s">
        <v>1659</v>
      </c>
      <c r="E58" s="118"/>
      <c r="F58" s="118"/>
      <c r="G58" s="118"/>
      <c r="H58" s="118"/>
      <c r="I58" s="119"/>
      <c r="J58" s="120">
        <f>$J$80</f>
        <v>0</v>
      </c>
      <c r="K58" s="121"/>
    </row>
    <row r="59" spans="2:11" s="6" customFormat="1" ht="22.5" customHeight="1">
      <c r="B59" s="24"/>
      <c r="C59" s="25"/>
      <c r="D59" s="25"/>
      <c r="E59" s="25"/>
      <c r="F59" s="25"/>
      <c r="G59" s="25"/>
      <c r="H59" s="25"/>
      <c r="J59" s="25"/>
      <c r="K59" s="28"/>
    </row>
    <row r="60" spans="2:11" s="6" customFormat="1" ht="7.5" customHeight="1">
      <c r="B60" s="39"/>
      <c r="C60" s="40"/>
      <c r="D60" s="40"/>
      <c r="E60" s="40"/>
      <c r="F60" s="40"/>
      <c r="G60" s="40"/>
      <c r="H60" s="40"/>
      <c r="I60" s="102"/>
      <c r="J60" s="40"/>
      <c r="K60" s="41"/>
    </row>
    <row r="64" spans="2:12" s="6" customFormat="1" ht="7.5" customHeight="1">
      <c r="B64" s="42"/>
      <c r="C64" s="43"/>
      <c r="D64" s="43"/>
      <c r="E64" s="43"/>
      <c r="F64" s="43"/>
      <c r="G64" s="43"/>
      <c r="H64" s="43"/>
      <c r="I64" s="104"/>
      <c r="J64" s="43"/>
      <c r="K64" s="43"/>
      <c r="L64" s="44"/>
    </row>
    <row r="65" spans="2:12" s="6" customFormat="1" ht="37.5" customHeight="1">
      <c r="B65" s="24"/>
      <c r="C65" s="12" t="s">
        <v>127</v>
      </c>
      <c r="D65" s="25"/>
      <c r="E65" s="25"/>
      <c r="F65" s="25"/>
      <c r="G65" s="25"/>
      <c r="H65" s="25"/>
      <c r="J65" s="25"/>
      <c r="K65" s="25"/>
      <c r="L65" s="44"/>
    </row>
    <row r="66" spans="2:12" s="6" customFormat="1" ht="7.5" customHeight="1">
      <c r="B66" s="24"/>
      <c r="C66" s="25"/>
      <c r="D66" s="25"/>
      <c r="E66" s="25"/>
      <c r="F66" s="25"/>
      <c r="G66" s="25"/>
      <c r="H66" s="25"/>
      <c r="J66" s="25"/>
      <c r="K66" s="25"/>
      <c r="L66" s="44"/>
    </row>
    <row r="67" spans="2:12" s="6" customFormat="1" ht="15" customHeight="1">
      <c r="B67" s="24"/>
      <c r="C67" s="19" t="s">
        <v>16</v>
      </c>
      <c r="D67" s="25"/>
      <c r="E67" s="25"/>
      <c r="F67" s="25"/>
      <c r="G67" s="25"/>
      <c r="H67" s="25"/>
      <c r="J67" s="25"/>
      <c r="K67" s="25"/>
      <c r="L67" s="44"/>
    </row>
    <row r="68" spans="2:12" s="6" customFormat="1" ht="16.5" customHeight="1">
      <c r="B68" s="24"/>
      <c r="C68" s="25"/>
      <c r="D68" s="25"/>
      <c r="E68" s="313" t="str">
        <f>$E$7</f>
        <v>Oprava pavilonu C SOUE Plzeň</v>
      </c>
      <c r="F68" s="293"/>
      <c r="G68" s="293"/>
      <c r="H68" s="293"/>
      <c r="J68" s="25"/>
      <c r="K68" s="25"/>
      <c r="L68" s="44"/>
    </row>
    <row r="69" spans="2:12" s="6" customFormat="1" ht="15" customHeight="1">
      <c r="B69" s="24"/>
      <c r="C69" s="19" t="s">
        <v>93</v>
      </c>
      <c r="D69" s="25"/>
      <c r="E69" s="25"/>
      <c r="F69" s="25"/>
      <c r="G69" s="25"/>
      <c r="H69" s="25"/>
      <c r="J69" s="25"/>
      <c r="K69" s="25"/>
      <c r="L69" s="44"/>
    </row>
    <row r="70" spans="2:12" s="6" customFormat="1" ht="19.5" customHeight="1">
      <c r="B70" s="24"/>
      <c r="C70" s="25"/>
      <c r="D70" s="25"/>
      <c r="E70" s="290" t="str">
        <f>$E$9</f>
        <v>02 - Vedlejší a ostatní náklady</v>
      </c>
      <c r="F70" s="293"/>
      <c r="G70" s="293"/>
      <c r="H70" s="293"/>
      <c r="J70" s="25"/>
      <c r="K70" s="25"/>
      <c r="L70" s="44"/>
    </row>
    <row r="71" spans="2:12" s="6" customFormat="1" ht="7.5" customHeight="1">
      <c r="B71" s="24"/>
      <c r="C71" s="25"/>
      <c r="D71" s="25"/>
      <c r="E71" s="25"/>
      <c r="F71" s="25"/>
      <c r="G71" s="25"/>
      <c r="H71" s="25"/>
      <c r="J71" s="25"/>
      <c r="K71" s="25"/>
      <c r="L71" s="44"/>
    </row>
    <row r="72" spans="2:12" s="6" customFormat="1" ht="18.75" customHeight="1">
      <c r="B72" s="24"/>
      <c r="C72" s="19" t="s">
        <v>23</v>
      </c>
      <c r="D72" s="25"/>
      <c r="E72" s="25"/>
      <c r="F72" s="17" t="str">
        <f>$F$12</f>
        <v>Plzeň</v>
      </c>
      <c r="G72" s="25"/>
      <c r="H72" s="25"/>
      <c r="I72" s="89" t="s">
        <v>25</v>
      </c>
      <c r="J72" s="53" t="str">
        <f>IF($J$12="","",$J$12)</f>
        <v>29.10.2014</v>
      </c>
      <c r="K72" s="25"/>
      <c r="L72" s="44"/>
    </row>
    <row r="73" spans="2:12" s="6" customFormat="1" ht="7.5" customHeight="1">
      <c r="B73" s="24"/>
      <c r="C73" s="25"/>
      <c r="D73" s="25"/>
      <c r="E73" s="25"/>
      <c r="F73" s="25"/>
      <c r="G73" s="25"/>
      <c r="H73" s="25"/>
      <c r="J73" s="25"/>
      <c r="K73" s="25"/>
      <c r="L73" s="44"/>
    </row>
    <row r="74" spans="2:12" s="6" customFormat="1" ht="15.75" customHeight="1">
      <c r="B74" s="24"/>
      <c r="C74" s="19" t="s">
        <v>31</v>
      </c>
      <c r="D74" s="25"/>
      <c r="E74" s="25"/>
      <c r="F74" s="17" t="str">
        <f>$E$15</f>
        <v>SOUE, Vejprnická 59, 318 00 Plzeň</v>
      </c>
      <c r="G74" s="25"/>
      <c r="H74" s="25"/>
      <c r="I74" s="89" t="s">
        <v>37</v>
      </c>
      <c r="J74" s="17" t="str">
        <f>$E$21</f>
        <v>L.Beneda, Čižická 279, 332 09 Štěnovice</v>
      </c>
      <c r="K74" s="25"/>
      <c r="L74" s="44"/>
    </row>
    <row r="75" spans="2:12" s="6" customFormat="1" ht="15" customHeight="1">
      <c r="B75" s="24"/>
      <c r="C75" s="19" t="s">
        <v>35</v>
      </c>
      <c r="D75" s="25"/>
      <c r="E75" s="25"/>
      <c r="F75" s="17">
        <f>IF($E$18="","",$E$18)</f>
      </c>
      <c r="G75" s="25"/>
      <c r="H75" s="25"/>
      <c r="J75" s="25"/>
      <c r="K75" s="25"/>
      <c r="L75" s="44"/>
    </row>
    <row r="76" spans="2:12" s="6" customFormat="1" ht="11.25" customHeight="1">
      <c r="B76" s="24"/>
      <c r="C76" s="25"/>
      <c r="D76" s="25"/>
      <c r="E76" s="25"/>
      <c r="F76" s="25"/>
      <c r="G76" s="25"/>
      <c r="H76" s="25"/>
      <c r="J76" s="25"/>
      <c r="K76" s="25"/>
      <c r="L76" s="44"/>
    </row>
    <row r="77" spans="2:20" s="122" customFormat="1" ht="30" customHeight="1">
      <c r="B77" s="123"/>
      <c r="C77" s="124" t="s">
        <v>128</v>
      </c>
      <c r="D77" s="125" t="s">
        <v>63</v>
      </c>
      <c r="E77" s="125" t="s">
        <v>59</v>
      </c>
      <c r="F77" s="125" t="s">
        <v>129</v>
      </c>
      <c r="G77" s="125" t="s">
        <v>130</v>
      </c>
      <c r="H77" s="125" t="s">
        <v>131</v>
      </c>
      <c r="I77" s="126" t="s">
        <v>132</v>
      </c>
      <c r="J77" s="125" t="s">
        <v>133</v>
      </c>
      <c r="K77" s="127" t="s">
        <v>134</v>
      </c>
      <c r="L77" s="128"/>
      <c r="M77" s="60" t="s">
        <v>135</v>
      </c>
      <c r="N77" s="61" t="s">
        <v>48</v>
      </c>
      <c r="O77" s="61" t="s">
        <v>136</v>
      </c>
      <c r="P77" s="61" t="s">
        <v>137</v>
      </c>
      <c r="Q77" s="61" t="s">
        <v>138</v>
      </c>
      <c r="R77" s="61" t="s">
        <v>139</v>
      </c>
      <c r="S77" s="61" t="s">
        <v>140</v>
      </c>
      <c r="T77" s="62" t="s">
        <v>141</v>
      </c>
    </row>
    <row r="78" spans="2:63" s="6" customFormat="1" ht="30" customHeight="1">
      <c r="B78" s="24"/>
      <c r="C78" s="67" t="s">
        <v>99</v>
      </c>
      <c r="D78" s="25"/>
      <c r="E78" s="25"/>
      <c r="F78" s="25"/>
      <c r="G78" s="25"/>
      <c r="H78" s="25"/>
      <c r="J78" s="129">
        <f>$BK$78</f>
        <v>0</v>
      </c>
      <c r="K78" s="25"/>
      <c r="L78" s="44"/>
      <c r="M78" s="64"/>
      <c r="N78" s="65"/>
      <c r="O78" s="65"/>
      <c r="P78" s="130">
        <f>$P$79</f>
        <v>0</v>
      </c>
      <c r="Q78" s="65"/>
      <c r="R78" s="130">
        <f>$R$79</f>
        <v>0</v>
      </c>
      <c r="S78" s="65"/>
      <c r="T78" s="131">
        <f>$T$79</f>
        <v>0</v>
      </c>
      <c r="AT78" s="6" t="s">
        <v>77</v>
      </c>
      <c r="AU78" s="6" t="s">
        <v>100</v>
      </c>
      <c r="BK78" s="132">
        <f>$BK$79</f>
        <v>0</v>
      </c>
    </row>
    <row r="79" spans="2:63" s="133" customFormat="1" ht="37.5" customHeight="1">
      <c r="B79" s="134"/>
      <c r="C79" s="135"/>
      <c r="D79" s="135" t="s">
        <v>77</v>
      </c>
      <c r="E79" s="136" t="s">
        <v>1660</v>
      </c>
      <c r="F79" s="136" t="s">
        <v>1661</v>
      </c>
      <c r="G79" s="135"/>
      <c r="H79" s="135"/>
      <c r="J79" s="137">
        <f>$BK$79</f>
        <v>0</v>
      </c>
      <c r="K79" s="135"/>
      <c r="L79" s="138"/>
      <c r="M79" s="139"/>
      <c r="N79" s="135"/>
      <c r="O79" s="135"/>
      <c r="P79" s="140">
        <f>$P$80</f>
        <v>0</v>
      </c>
      <c r="Q79" s="135"/>
      <c r="R79" s="140">
        <f>$R$80</f>
        <v>0</v>
      </c>
      <c r="S79" s="135"/>
      <c r="T79" s="141">
        <f>$T$80</f>
        <v>0</v>
      </c>
      <c r="AR79" s="142" t="s">
        <v>182</v>
      </c>
      <c r="AT79" s="142" t="s">
        <v>77</v>
      </c>
      <c r="AU79" s="142" t="s">
        <v>78</v>
      </c>
      <c r="AY79" s="142" t="s">
        <v>144</v>
      </c>
      <c r="BK79" s="143">
        <f>$BK$80</f>
        <v>0</v>
      </c>
    </row>
    <row r="80" spans="2:63" s="133" customFormat="1" ht="21" customHeight="1">
      <c r="B80" s="134"/>
      <c r="C80" s="135"/>
      <c r="D80" s="135" t="s">
        <v>77</v>
      </c>
      <c r="E80" s="144" t="s">
        <v>78</v>
      </c>
      <c r="F80" s="144" t="s">
        <v>1661</v>
      </c>
      <c r="G80" s="135"/>
      <c r="H80" s="135"/>
      <c r="J80" s="145">
        <f>$BK$80</f>
        <v>0</v>
      </c>
      <c r="K80" s="135"/>
      <c r="L80" s="138"/>
      <c r="M80" s="139"/>
      <c r="N80" s="135"/>
      <c r="O80" s="135"/>
      <c r="P80" s="140">
        <f>SUM($P$81:$P$87)</f>
        <v>0</v>
      </c>
      <c r="Q80" s="135"/>
      <c r="R80" s="140">
        <f>SUM($R$81:$R$87)</f>
        <v>0</v>
      </c>
      <c r="S80" s="135"/>
      <c r="T80" s="141">
        <f>SUM($T$81:$T$87)</f>
        <v>0</v>
      </c>
      <c r="AR80" s="142" t="s">
        <v>182</v>
      </c>
      <c r="AT80" s="142" t="s">
        <v>77</v>
      </c>
      <c r="AU80" s="142" t="s">
        <v>22</v>
      </c>
      <c r="AY80" s="142" t="s">
        <v>144</v>
      </c>
      <c r="BK80" s="143">
        <f>SUM($BK$81:$BK$87)</f>
        <v>0</v>
      </c>
    </row>
    <row r="81" spans="2:65" s="6" customFormat="1" ht="27" customHeight="1">
      <c r="B81" s="24"/>
      <c r="C81" s="146" t="s">
        <v>22</v>
      </c>
      <c r="D81" s="146" t="s">
        <v>147</v>
      </c>
      <c r="E81" s="147" t="s">
        <v>1662</v>
      </c>
      <c r="F81" s="148" t="s">
        <v>1663</v>
      </c>
      <c r="G81" s="149" t="s">
        <v>1664</v>
      </c>
      <c r="H81" s="150">
        <v>1</v>
      </c>
      <c r="I81" s="151"/>
      <c r="J81" s="152">
        <f>ROUND($I$81*$H$81,2)</f>
        <v>0</v>
      </c>
      <c r="K81" s="148" t="s">
        <v>329</v>
      </c>
      <c r="L81" s="44"/>
      <c r="M81" s="153"/>
      <c r="N81" s="154" t="s">
        <v>49</v>
      </c>
      <c r="O81" s="25"/>
      <c r="P81" s="155">
        <f>$O$81*$H$81</f>
        <v>0</v>
      </c>
      <c r="Q81" s="155">
        <v>0</v>
      </c>
      <c r="R81" s="155">
        <f>$Q$81*$H$81</f>
        <v>0</v>
      </c>
      <c r="S81" s="155">
        <v>0</v>
      </c>
      <c r="T81" s="156">
        <f>$S$81*$H$81</f>
        <v>0</v>
      </c>
      <c r="AR81" s="90" t="s">
        <v>1665</v>
      </c>
      <c r="AT81" s="90" t="s">
        <v>147</v>
      </c>
      <c r="AU81" s="90" t="s">
        <v>86</v>
      </c>
      <c r="AY81" s="6" t="s">
        <v>144</v>
      </c>
      <c r="BE81" s="157">
        <f>IF($N$81="základní",$J$81,0)</f>
        <v>0</v>
      </c>
      <c r="BF81" s="157">
        <f>IF($N$81="snížená",$J$81,0)</f>
        <v>0</v>
      </c>
      <c r="BG81" s="157">
        <f>IF($N$81="zákl. přenesená",$J$81,0)</f>
        <v>0</v>
      </c>
      <c r="BH81" s="157">
        <f>IF($N$81="sníž. přenesená",$J$81,0)</f>
        <v>0</v>
      </c>
      <c r="BI81" s="157">
        <f>IF($N$81="nulová",$J$81,0)</f>
        <v>0</v>
      </c>
      <c r="BJ81" s="90" t="s">
        <v>22</v>
      </c>
      <c r="BK81" s="157">
        <f>ROUND($I$81*$H$81,2)</f>
        <v>0</v>
      </c>
      <c r="BL81" s="90" t="s">
        <v>1665</v>
      </c>
      <c r="BM81" s="90" t="s">
        <v>1666</v>
      </c>
    </row>
    <row r="82" spans="2:65" s="6" customFormat="1" ht="15.75" customHeight="1">
      <c r="B82" s="24"/>
      <c r="C82" s="149" t="s">
        <v>86</v>
      </c>
      <c r="D82" s="149" t="s">
        <v>147</v>
      </c>
      <c r="E82" s="147" t="s">
        <v>1667</v>
      </c>
      <c r="F82" s="148" t="s">
        <v>1668</v>
      </c>
      <c r="G82" s="149" t="s">
        <v>1664</v>
      </c>
      <c r="H82" s="150">
        <v>1</v>
      </c>
      <c r="I82" s="151"/>
      <c r="J82" s="152">
        <f>ROUND($I$82*$H$82,2)</f>
        <v>0</v>
      </c>
      <c r="K82" s="148" t="s">
        <v>329</v>
      </c>
      <c r="L82" s="44"/>
      <c r="M82" s="153"/>
      <c r="N82" s="154" t="s">
        <v>49</v>
      </c>
      <c r="O82" s="25"/>
      <c r="P82" s="155">
        <f>$O$82*$H$82</f>
        <v>0</v>
      </c>
      <c r="Q82" s="155">
        <v>0</v>
      </c>
      <c r="R82" s="155">
        <f>$Q$82*$H$82</f>
        <v>0</v>
      </c>
      <c r="S82" s="155">
        <v>0</v>
      </c>
      <c r="T82" s="156">
        <f>$S$82*$H$82</f>
        <v>0</v>
      </c>
      <c r="AR82" s="90" t="s">
        <v>1665</v>
      </c>
      <c r="AT82" s="90" t="s">
        <v>147</v>
      </c>
      <c r="AU82" s="90" t="s">
        <v>86</v>
      </c>
      <c r="AY82" s="90" t="s">
        <v>144</v>
      </c>
      <c r="BE82" s="157">
        <f>IF($N$82="základní",$J$82,0)</f>
        <v>0</v>
      </c>
      <c r="BF82" s="157">
        <f>IF($N$82="snížená",$J$82,0)</f>
        <v>0</v>
      </c>
      <c r="BG82" s="157">
        <f>IF($N$82="zákl. přenesená",$J$82,0)</f>
        <v>0</v>
      </c>
      <c r="BH82" s="157">
        <f>IF($N$82="sníž. přenesená",$J$82,0)</f>
        <v>0</v>
      </c>
      <c r="BI82" s="157">
        <f>IF($N$82="nulová",$J$82,0)</f>
        <v>0</v>
      </c>
      <c r="BJ82" s="90" t="s">
        <v>22</v>
      </c>
      <c r="BK82" s="157">
        <f>ROUND($I$82*$H$82,2)</f>
        <v>0</v>
      </c>
      <c r="BL82" s="90" t="s">
        <v>1665</v>
      </c>
      <c r="BM82" s="90" t="s">
        <v>1669</v>
      </c>
    </row>
    <row r="83" spans="2:47" s="6" customFormat="1" ht="16.5" customHeight="1">
      <c r="B83" s="24"/>
      <c r="C83" s="25"/>
      <c r="D83" s="158" t="s">
        <v>154</v>
      </c>
      <c r="E83" s="25"/>
      <c r="F83" s="159" t="s">
        <v>1668</v>
      </c>
      <c r="G83" s="25"/>
      <c r="H83" s="25"/>
      <c r="J83" s="25"/>
      <c r="K83" s="25"/>
      <c r="L83" s="44"/>
      <c r="M83" s="57"/>
      <c r="N83" s="25"/>
      <c r="O83" s="25"/>
      <c r="P83" s="25"/>
      <c r="Q83" s="25"/>
      <c r="R83" s="25"/>
      <c r="S83" s="25"/>
      <c r="T83" s="58"/>
      <c r="AT83" s="6" t="s">
        <v>154</v>
      </c>
      <c r="AU83" s="6" t="s">
        <v>86</v>
      </c>
    </row>
    <row r="84" spans="2:65" s="6" customFormat="1" ht="15.75" customHeight="1">
      <c r="B84" s="24"/>
      <c r="C84" s="146" t="s">
        <v>145</v>
      </c>
      <c r="D84" s="146" t="s">
        <v>147</v>
      </c>
      <c r="E84" s="147" t="s">
        <v>1670</v>
      </c>
      <c r="F84" s="148" t="s">
        <v>1671</v>
      </c>
      <c r="G84" s="149" t="s">
        <v>1664</v>
      </c>
      <c r="H84" s="150">
        <v>1</v>
      </c>
      <c r="I84" s="151"/>
      <c r="J84" s="152">
        <f>ROUND($I$84*$H$84,2)</f>
        <v>0</v>
      </c>
      <c r="K84" s="148" t="s">
        <v>329</v>
      </c>
      <c r="L84" s="44"/>
      <c r="M84" s="153"/>
      <c r="N84" s="154" t="s">
        <v>49</v>
      </c>
      <c r="O84" s="25"/>
      <c r="P84" s="155">
        <f>$O$84*$H$84</f>
        <v>0</v>
      </c>
      <c r="Q84" s="155">
        <v>0</v>
      </c>
      <c r="R84" s="155">
        <f>$Q$84*$H$84</f>
        <v>0</v>
      </c>
      <c r="S84" s="155">
        <v>0</v>
      </c>
      <c r="T84" s="156">
        <f>$S$84*$H$84</f>
        <v>0</v>
      </c>
      <c r="AR84" s="90" t="s">
        <v>1665</v>
      </c>
      <c r="AT84" s="90" t="s">
        <v>147</v>
      </c>
      <c r="AU84" s="90" t="s">
        <v>86</v>
      </c>
      <c r="AY84" s="6" t="s">
        <v>144</v>
      </c>
      <c r="BE84" s="157">
        <f>IF($N$84="základní",$J$84,0)</f>
        <v>0</v>
      </c>
      <c r="BF84" s="157">
        <f>IF($N$84="snížená",$J$84,0)</f>
        <v>0</v>
      </c>
      <c r="BG84" s="157">
        <f>IF($N$84="zákl. přenesená",$J$84,0)</f>
        <v>0</v>
      </c>
      <c r="BH84" s="157">
        <f>IF($N$84="sníž. přenesená",$J$84,0)</f>
        <v>0</v>
      </c>
      <c r="BI84" s="157">
        <f>IF($N$84="nulová",$J$84,0)</f>
        <v>0</v>
      </c>
      <c r="BJ84" s="90" t="s">
        <v>22</v>
      </c>
      <c r="BK84" s="157">
        <f>ROUND($I$84*$H$84,2)</f>
        <v>0</v>
      </c>
      <c r="BL84" s="90" t="s">
        <v>1665</v>
      </c>
      <c r="BM84" s="90" t="s">
        <v>1672</v>
      </c>
    </row>
    <row r="85" spans="2:47" s="6" customFormat="1" ht="16.5" customHeight="1">
      <c r="B85" s="24"/>
      <c r="C85" s="25"/>
      <c r="D85" s="158" t="s">
        <v>154</v>
      </c>
      <c r="E85" s="25"/>
      <c r="F85" s="159" t="s">
        <v>1671</v>
      </c>
      <c r="G85" s="25"/>
      <c r="H85" s="25"/>
      <c r="J85" s="25"/>
      <c r="K85" s="25"/>
      <c r="L85" s="44"/>
      <c r="M85" s="57"/>
      <c r="N85" s="25"/>
      <c r="O85" s="25"/>
      <c r="P85" s="25"/>
      <c r="Q85" s="25"/>
      <c r="R85" s="25"/>
      <c r="S85" s="25"/>
      <c r="T85" s="58"/>
      <c r="AT85" s="6" t="s">
        <v>154</v>
      </c>
      <c r="AU85" s="6" t="s">
        <v>86</v>
      </c>
    </row>
    <row r="86" spans="2:65" s="6" customFormat="1" ht="15.75" customHeight="1">
      <c r="B86" s="24"/>
      <c r="C86" s="146" t="s">
        <v>152</v>
      </c>
      <c r="D86" s="146" t="s">
        <v>147</v>
      </c>
      <c r="E86" s="147" t="s">
        <v>1673</v>
      </c>
      <c r="F86" s="148" t="s">
        <v>1674</v>
      </c>
      <c r="G86" s="149" t="s">
        <v>1664</v>
      </c>
      <c r="H86" s="150">
        <v>1</v>
      </c>
      <c r="I86" s="151"/>
      <c r="J86" s="152">
        <f>ROUND($I$86*$H$86,2)</f>
        <v>0</v>
      </c>
      <c r="K86" s="148" t="s">
        <v>329</v>
      </c>
      <c r="L86" s="44"/>
      <c r="M86" s="153"/>
      <c r="N86" s="154" t="s">
        <v>49</v>
      </c>
      <c r="O86" s="25"/>
      <c r="P86" s="155">
        <f>$O$86*$H$86</f>
        <v>0</v>
      </c>
      <c r="Q86" s="155">
        <v>0</v>
      </c>
      <c r="R86" s="155">
        <f>$Q$86*$H$86</f>
        <v>0</v>
      </c>
      <c r="S86" s="155">
        <v>0</v>
      </c>
      <c r="T86" s="156">
        <f>$S$86*$H$86</f>
        <v>0</v>
      </c>
      <c r="AR86" s="90" t="s">
        <v>1665</v>
      </c>
      <c r="AT86" s="90" t="s">
        <v>147</v>
      </c>
      <c r="AU86" s="90" t="s">
        <v>86</v>
      </c>
      <c r="AY86" s="6" t="s">
        <v>144</v>
      </c>
      <c r="BE86" s="157">
        <f>IF($N$86="základní",$J$86,0)</f>
        <v>0</v>
      </c>
      <c r="BF86" s="157">
        <f>IF($N$86="snížená",$J$86,0)</f>
        <v>0</v>
      </c>
      <c r="BG86" s="157">
        <f>IF($N$86="zákl. přenesená",$J$86,0)</f>
        <v>0</v>
      </c>
      <c r="BH86" s="157">
        <f>IF($N$86="sníž. přenesená",$J$86,0)</f>
        <v>0</v>
      </c>
      <c r="BI86" s="157">
        <f>IF($N$86="nulová",$J$86,0)</f>
        <v>0</v>
      </c>
      <c r="BJ86" s="90" t="s">
        <v>22</v>
      </c>
      <c r="BK86" s="157">
        <f>ROUND($I$86*$H$86,2)</f>
        <v>0</v>
      </c>
      <c r="BL86" s="90" t="s">
        <v>1665</v>
      </c>
      <c r="BM86" s="90" t="s">
        <v>1675</v>
      </c>
    </row>
    <row r="87" spans="2:47" s="6" customFormat="1" ht="16.5" customHeight="1">
      <c r="B87" s="24"/>
      <c r="C87" s="25"/>
      <c r="D87" s="158" t="s">
        <v>154</v>
      </c>
      <c r="E87" s="25"/>
      <c r="F87" s="159" t="s">
        <v>1676</v>
      </c>
      <c r="G87" s="25"/>
      <c r="H87" s="25"/>
      <c r="J87" s="25"/>
      <c r="K87" s="25"/>
      <c r="L87" s="44"/>
      <c r="M87" s="188"/>
      <c r="N87" s="189"/>
      <c r="O87" s="189"/>
      <c r="P87" s="189"/>
      <c r="Q87" s="189"/>
      <c r="R87" s="189"/>
      <c r="S87" s="189"/>
      <c r="T87" s="190"/>
      <c r="AT87" s="6" t="s">
        <v>154</v>
      </c>
      <c r="AU87" s="6" t="s">
        <v>86</v>
      </c>
    </row>
    <row r="88" spans="2:12" s="6" customFormat="1" ht="7.5" customHeight="1">
      <c r="B88" s="39"/>
      <c r="C88" s="40"/>
      <c r="D88" s="40"/>
      <c r="E88" s="40"/>
      <c r="F88" s="40"/>
      <c r="G88" s="40"/>
      <c r="H88" s="40"/>
      <c r="I88" s="102"/>
      <c r="J88" s="40"/>
      <c r="K88" s="40"/>
      <c r="L88" s="44"/>
    </row>
    <row r="1482" s="2" customFormat="1" ht="14.25" customHeight="1"/>
  </sheetData>
  <sheetProtection password="CC35" sheet="1" objects="1" scenarios="1" formatColumns="0" formatRows="0" sort="0" autoFilter="0"/>
  <autoFilter ref="C77:K77"/>
  <mergeCells count="9">
    <mergeCell ref="E70:H70"/>
    <mergeCell ref="G1:H1"/>
    <mergeCell ref="L2:V2"/>
    <mergeCell ref="E7:H7"/>
    <mergeCell ref="E9:H9"/>
    <mergeCell ref="E24:H24"/>
    <mergeCell ref="E45:H45"/>
    <mergeCell ref="E47:H47"/>
    <mergeCell ref="E68:H68"/>
  </mergeCells>
  <hyperlinks>
    <hyperlink ref="F1:G1" location="C2" tooltip="Krycí list soupisu" display="1) Krycí list soupisu"/>
    <hyperlink ref="G1:H1" location="C54" tooltip="Rekapitulace" display="2) Rekapitulace"/>
    <hyperlink ref="J1" location="C77" tooltip="Soupis prací" display="3) Soupis prací"/>
    <hyperlink ref="L1:V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orientation="landscape" paperSize="9" scale="95" r:id="rId2"/>
  <headerFooter alignWithMargins="0"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07"/>
  <sheetViews>
    <sheetView showGridLines="0" workbookViewId="0" topLeftCell="A1">
      <selection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4" width="5" style="0" customWidth="1"/>
    <col min="5" max="5" width="11.66015625" style="0" customWidth="1"/>
    <col min="6" max="6" width="9.16015625" style="0" customWidth="1"/>
    <col min="7" max="7" width="5" style="0" customWidth="1"/>
    <col min="8" max="8" width="77.83203125" style="0" customWidth="1"/>
    <col min="9" max="10" width="20" style="0" customWidth="1"/>
    <col min="11" max="11" width="1.66796875" style="0" customWidth="1"/>
  </cols>
  <sheetData>
    <row r="1" ht="37.5" customHeight="1"/>
    <row r="2" spans="2:11" ht="7.5" customHeight="1">
      <c r="B2" s="200"/>
      <c r="C2" s="201"/>
      <c r="D2" s="201"/>
      <c r="E2" s="201"/>
      <c r="F2" s="201"/>
      <c r="G2" s="201"/>
      <c r="H2" s="201"/>
      <c r="I2" s="201"/>
      <c r="J2" s="201"/>
      <c r="K2" s="202"/>
    </row>
    <row r="3" spans="2:11" s="205" customFormat="1" ht="45" customHeight="1">
      <c r="B3" s="203"/>
      <c r="C3" s="317" t="s">
        <v>1684</v>
      </c>
      <c r="D3" s="317"/>
      <c r="E3" s="317"/>
      <c r="F3" s="317"/>
      <c r="G3" s="317"/>
      <c r="H3" s="317"/>
      <c r="I3" s="317"/>
      <c r="J3" s="317"/>
      <c r="K3" s="204"/>
    </row>
    <row r="4" spans="2:11" ht="25.5" customHeight="1">
      <c r="B4" s="206"/>
      <c r="C4" s="322" t="s">
        <v>1685</v>
      </c>
      <c r="D4" s="322"/>
      <c r="E4" s="322"/>
      <c r="F4" s="322"/>
      <c r="G4" s="322"/>
      <c r="H4" s="322"/>
      <c r="I4" s="322"/>
      <c r="J4" s="322"/>
      <c r="K4" s="207"/>
    </row>
    <row r="5" spans="2:11" ht="5.25" customHeight="1">
      <c r="B5" s="206"/>
      <c r="C5" s="208"/>
      <c r="D5" s="208"/>
      <c r="E5" s="208"/>
      <c r="F5" s="208"/>
      <c r="G5" s="208"/>
      <c r="H5" s="208"/>
      <c r="I5" s="208"/>
      <c r="J5" s="208"/>
      <c r="K5" s="207"/>
    </row>
    <row r="6" spans="2:11" ht="15" customHeight="1">
      <c r="B6" s="206"/>
      <c r="C6" s="319" t="s">
        <v>1686</v>
      </c>
      <c r="D6" s="319"/>
      <c r="E6" s="319"/>
      <c r="F6" s="319"/>
      <c r="G6" s="319"/>
      <c r="H6" s="319"/>
      <c r="I6" s="319"/>
      <c r="J6" s="319"/>
      <c r="K6" s="207"/>
    </row>
    <row r="7" spans="2:11" ht="15" customHeight="1">
      <c r="B7" s="210"/>
      <c r="C7" s="319" t="s">
        <v>1687</v>
      </c>
      <c r="D7" s="319"/>
      <c r="E7" s="319"/>
      <c r="F7" s="319"/>
      <c r="G7" s="319"/>
      <c r="H7" s="319"/>
      <c r="I7" s="319"/>
      <c r="J7" s="319"/>
      <c r="K7" s="207"/>
    </row>
    <row r="8" spans="2:11" ht="12.75" customHeight="1">
      <c r="B8" s="210"/>
      <c r="C8" s="209"/>
      <c r="D8" s="209"/>
      <c r="E8" s="209"/>
      <c r="F8" s="209"/>
      <c r="G8" s="209"/>
      <c r="H8" s="209"/>
      <c r="I8" s="209"/>
      <c r="J8" s="209"/>
      <c r="K8" s="207"/>
    </row>
    <row r="9" spans="2:11" ht="15" customHeight="1">
      <c r="B9" s="210"/>
      <c r="C9" s="319" t="s">
        <v>1688</v>
      </c>
      <c r="D9" s="319"/>
      <c r="E9" s="319"/>
      <c r="F9" s="319"/>
      <c r="G9" s="319"/>
      <c r="H9" s="319"/>
      <c r="I9" s="319"/>
      <c r="J9" s="319"/>
      <c r="K9" s="207"/>
    </row>
    <row r="10" spans="2:11" ht="15" customHeight="1">
      <c r="B10" s="210"/>
      <c r="C10" s="209"/>
      <c r="D10" s="319" t="s">
        <v>1689</v>
      </c>
      <c r="E10" s="319"/>
      <c r="F10" s="319"/>
      <c r="G10" s="319"/>
      <c r="H10" s="319"/>
      <c r="I10" s="319"/>
      <c r="J10" s="319"/>
      <c r="K10" s="207"/>
    </row>
    <row r="11" spans="2:11" ht="15" customHeight="1">
      <c r="B11" s="210"/>
      <c r="C11" s="211"/>
      <c r="D11" s="319" t="s">
        <v>1690</v>
      </c>
      <c r="E11" s="319"/>
      <c r="F11" s="319"/>
      <c r="G11" s="319"/>
      <c r="H11" s="319"/>
      <c r="I11" s="319"/>
      <c r="J11" s="319"/>
      <c r="K11" s="207"/>
    </row>
    <row r="12" spans="2:11" ht="12.75" customHeight="1">
      <c r="B12" s="210"/>
      <c r="C12" s="211"/>
      <c r="D12" s="211"/>
      <c r="E12" s="211"/>
      <c r="F12" s="211"/>
      <c r="G12" s="211"/>
      <c r="H12" s="211"/>
      <c r="I12" s="211"/>
      <c r="J12" s="211"/>
      <c r="K12" s="207"/>
    </row>
    <row r="13" spans="2:11" ht="15" customHeight="1">
      <c r="B13" s="210"/>
      <c r="C13" s="211"/>
      <c r="D13" s="319" t="s">
        <v>1691</v>
      </c>
      <c r="E13" s="319"/>
      <c r="F13" s="319"/>
      <c r="G13" s="319"/>
      <c r="H13" s="319"/>
      <c r="I13" s="319"/>
      <c r="J13" s="319"/>
      <c r="K13" s="207"/>
    </row>
    <row r="14" spans="2:11" ht="15" customHeight="1">
      <c r="B14" s="210"/>
      <c r="C14" s="211"/>
      <c r="D14" s="319" t="s">
        <v>1692</v>
      </c>
      <c r="E14" s="319"/>
      <c r="F14" s="319"/>
      <c r="G14" s="319"/>
      <c r="H14" s="319"/>
      <c r="I14" s="319"/>
      <c r="J14" s="319"/>
      <c r="K14" s="207"/>
    </row>
    <row r="15" spans="2:11" ht="15" customHeight="1">
      <c r="B15" s="210"/>
      <c r="C15" s="211"/>
      <c r="D15" s="319" t="s">
        <v>1693</v>
      </c>
      <c r="E15" s="319"/>
      <c r="F15" s="319"/>
      <c r="G15" s="319"/>
      <c r="H15" s="319"/>
      <c r="I15" s="319"/>
      <c r="J15" s="319"/>
      <c r="K15" s="207"/>
    </row>
    <row r="16" spans="2:11" ht="15" customHeight="1">
      <c r="B16" s="210"/>
      <c r="C16" s="211"/>
      <c r="D16" s="211"/>
      <c r="E16" s="212" t="s">
        <v>84</v>
      </c>
      <c r="F16" s="319" t="s">
        <v>1694</v>
      </c>
      <c r="G16" s="319"/>
      <c r="H16" s="319"/>
      <c r="I16" s="319"/>
      <c r="J16" s="319"/>
      <c r="K16" s="207"/>
    </row>
    <row r="17" spans="2:11" ht="15" customHeight="1">
      <c r="B17" s="210"/>
      <c r="C17" s="211"/>
      <c r="D17" s="211"/>
      <c r="E17" s="212" t="s">
        <v>1695</v>
      </c>
      <c r="F17" s="319" t="s">
        <v>1696</v>
      </c>
      <c r="G17" s="319"/>
      <c r="H17" s="319"/>
      <c r="I17" s="319"/>
      <c r="J17" s="319"/>
      <c r="K17" s="207"/>
    </row>
    <row r="18" spans="2:11" ht="15" customHeight="1">
      <c r="B18" s="210"/>
      <c r="C18" s="211"/>
      <c r="D18" s="211"/>
      <c r="E18" s="212" t="s">
        <v>1697</v>
      </c>
      <c r="F18" s="319" t="s">
        <v>1698</v>
      </c>
      <c r="G18" s="319"/>
      <c r="H18" s="319"/>
      <c r="I18" s="319"/>
      <c r="J18" s="319"/>
      <c r="K18" s="207"/>
    </row>
    <row r="19" spans="2:11" ht="15" customHeight="1">
      <c r="B19" s="210"/>
      <c r="C19" s="211"/>
      <c r="D19" s="211"/>
      <c r="E19" s="212" t="s">
        <v>89</v>
      </c>
      <c r="F19" s="319" t="s">
        <v>88</v>
      </c>
      <c r="G19" s="319"/>
      <c r="H19" s="319"/>
      <c r="I19" s="319"/>
      <c r="J19" s="319"/>
      <c r="K19" s="207"/>
    </row>
    <row r="20" spans="2:11" ht="15" customHeight="1">
      <c r="B20" s="210"/>
      <c r="C20" s="211"/>
      <c r="D20" s="211"/>
      <c r="E20" s="212" t="s">
        <v>1699</v>
      </c>
      <c r="F20" s="319" t="s">
        <v>1700</v>
      </c>
      <c r="G20" s="319"/>
      <c r="H20" s="319"/>
      <c r="I20" s="319"/>
      <c r="J20" s="319"/>
      <c r="K20" s="207"/>
    </row>
    <row r="21" spans="2:11" ht="15" customHeight="1">
      <c r="B21" s="210"/>
      <c r="C21" s="211"/>
      <c r="D21" s="211"/>
      <c r="E21" s="212" t="s">
        <v>1701</v>
      </c>
      <c r="F21" s="319" t="s">
        <v>1702</v>
      </c>
      <c r="G21" s="319"/>
      <c r="H21" s="319"/>
      <c r="I21" s="319"/>
      <c r="J21" s="319"/>
      <c r="K21" s="207"/>
    </row>
    <row r="22" spans="2:11" ht="12.75" customHeight="1">
      <c r="B22" s="210"/>
      <c r="C22" s="211"/>
      <c r="D22" s="211"/>
      <c r="E22" s="211"/>
      <c r="F22" s="211"/>
      <c r="G22" s="211"/>
      <c r="H22" s="211"/>
      <c r="I22" s="211"/>
      <c r="J22" s="211"/>
      <c r="K22" s="207"/>
    </row>
    <row r="23" spans="2:11" ht="15" customHeight="1">
      <c r="B23" s="210"/>
      <c r="C23" s="319" t="s">
        <v>1703</v>
      </c>
      <c r="D23" s="319"/>
      <c r="E23" s="319"/>
      <c r="F23" s="319"/>
      <c r="G23" s="319"/>
      <c r="H23" s="319"/>
      <c r="I23" s="319"/>
      <c r="J23" s="319"/>
      <c r="K23" s="207"/>
    </row>
    <row r="24" spans="2:11" ht="15" customHeight="1">
      <c r="B24" s="210"/>
      <c r="C24" s="319" t="s">
        <v>1704</v>
      </c>
      <c r="D24" s="319"/>
      <c r="E24" s="319"/>
      <c r="F24" s="319"/>
      <c r="G24" s="319"/>
      <c r="H24" s="319"/>
      <c r="I24" s="319"/>
      <c r="J24" s="319"/>
      <c r="K24" s="207"/>
    </row>
    <row r="25" spans="2:11" ht="15" customHeight="1">
      <c r="B25" s="210"/>
      <c r="C25" s="209"/>
      <c r="D25" s="319" t="s">
        <v>1705</v>
      </c>
      <c r="E25" s="319"/>
      <c r="F25" s="319"/>
      <c r="G25" s="319"/>
      <c r="H25" s="319"/>
      <c r="I25" s="319"/>
      <c r="J25" s="319"/>
      <c r="K25" s="207"/>
    </row>
    <row r="26" spans="2:11" ht="15" customHeight="1">
      <c r="B26" s="210"/>
      <c r="C26" s="211"/>
      <c r="D26" s="319" t="s">
        <v>1706</v>
      </c>
      <c r="E26" s="319"/>
      <c r="F26" s="319"/>
      <c r="G26" s="319"/>
      <c r="H26" s="319"/>
      <c r="I26" s="319"/>
      <c r="J26" s="319"/>
      <c r="K26" s="207"/>
    </row>
    <row r="27" spans="2:11" ht="12.75" customHeight="1">
      <c r="B27" s="210"/>
      <c r="C27" s="211"/>
      <c r="D27" s="211"/>
      <c r="E27" s="211"/>
      <c r="F27" s="211"/>
      <c r="G27" s="211"/>
      <c r="H27" s="211"/>
      <c r="I27" s="211"/>
      <c r="J27" s="211"/>
      <c r="K27" s="207"/>
    </row>
    <row r="28" spans="2:11" ht="15" customHeight="1">
      <c r="B28" s="210"/>
      <c r="C28" s="211"/>
      <c r="D28" s="319" t="s">
        <v>1707</v>
      </c>
      <c r="E28" s="319"/>
      <c r="F28" s="319"/>
      <c r="G28" s="319"/>
      <c r="H28" s="319"/>
      <c r="I28" s="319"/>
      <c r="J28" s="319"/>
      <c r="K28" s="207"/>
    </row>
    <row r="29" spans="2:11" ht="15" customHeight="1">
      <c r="B29" s="210"/>
      <c r="C29" s="211"/>
      <c r="D29" s="319" t="s">
        <v>1708</v>
      </c>
      <c r="E29" s="319"/>
      <c r="F29" s="319"/>
      <c r="G29" s="319"/>
      <c r="H29" s="319"/>
      <c r="I29" s="319"/>
      <c r="J29" s="319"/>
      <c r="K29" s="207"/>
    </row>
    <row r="30" spans="2:11" ht="12.75" customHeight="1">
      <c r="B30" s="210"/>
      <c r="C30" s="211"/>
      <c r="D30" s="211"/>
      <c r="E30" s="211"/>
      <c r="F30" s="211"/>
      <c r="G30" s="211"/>
      <c r="H30" s="211"/>
      <c r="I30" s="211"/>
      <c r="J30" s="211"/>
      <c r="K30" s="207"/>
    </row>
    <row r="31" spans="2:11" ht="15" customHeight="1">
      <c r="B31" s="210"/>
      <c r="C31" s="211"/>
      <c r="D31" s="319" t="s">
        <v>1709</v>
      </c>
      <c r="E31" s="319"/>
      <c r="F31" s="319"/>
      <c r="G31" s="319"/>
      <c r="H31" s="319"/>
      <c r="I31" s="319"/>
      <c r="J31" s="319"/>
      <c r="K31" s="207"/>
    </row>
    <row r="32" spans="2:11" ht="15" customHeight="1">
      <c r="B32" s="210"/>
      <c r="C32" s="211"/>
      <c r="D32" s="319" t="s">
        <v>1710</v>
      </c>
      <c r="E32" s="319"/>
      <c r="F32" s="319"/>
      <c r="G32" s="319"/>
      <c r="H32" s="319"/>
      <c r="I32" s="319"/>
      <c r="J32" s="319"/>
      <c r="K32" s="207"/>
    </row>
    <row r="33" spans="2:11" ht="15" customHeight="1">
      <c r="B33" s="210"/>
      <c r="C33" s="211"/>
      <c r="D33" s="319" t="s">
        <v>1711</v>
      </c>
      <c r="E33" s="319"/>
      <c r="F33" s="319"/>
      <c r="G33" s="319"/>
      <c r="H33" s="319"/>
      <c r="I33" s="319"/>
      <c r="J33" s="319"/>
      <c r="K33" s="207"/>
    </row>
    <row r="34" spans="2:11" ht="15" customHeight="1">
      <c r="B34" s="210"/>
      <c r="C34" s="211"/>
      <c r="D34" s="209"/>
      <c r="E34" s="213" t="s">
        <v>128</v>
      </c>
      <c r="F34" s="209"/>
      <c r="G34" s="319" t="s">
        <v>1712</v>
      </c>
      <c r="H34" s="319"/>
      <c r="I34" s="319"/>
      <c r="J34" s="319"/>
      <c r="K34" s="207"/>
    </row>
    <row r="35" spans="2:11" ht="30.75" customHeight="1">
      <c r="B35" s="210"/>
      <c r="C35" s="211"/>
      <c r="D35" s="209"/>
      <c r="E35" s="213" t="s">
        <v>1713</v>
      </c>
      <c r="F35" s="209"/>
      <c r="G35" s="319" t="s">
        <v>1714</v>
      </c>
      <c r="H35" s="319"/>
      <c r="I35" s="319"/>
      <c r="J35" s="319"/>
      <c r="K35" s="207"/>
    </row>
    <row r="36" spans="2:11" ht="15" customHeight="1">
      <c r="B36" s="210"/>
      <c r="C36" s="211"/>
      <c r="D36" s="209"/>
      <c r="E36" s="213" t="s">
        <v>59</v>
      </c>
      <c r="F36" s="209"/>
      <c r="G36" s="319" t="s">
        <v>1715</v>
      </c>
      <c r="H36" s="319"/>
      <c r="I36" s="319"/>
      <c r="J36" s="319"/>
      <c r="K36" s="207"/>
    </row>
    <row r="37" spans="2:11" ht="15" customHeight="1">
      <c r="B37" s="210"/>
      <c r="C37" s="211"/>
      <c r="D37" s="209"/>
      <c r="E37" s="213" t="s">
        <v>129</v>
      </c>
      <c r="F37" s="209"/>
      <c r="G37" s="319" t="s">
        <v>1716</v>
      </c>
      <c r="H37" s="319"/>
      <c r="I37" s="319"/>
      <c r="J37" s="319"/>
      <c r="K37" s="207"/>
    </row>
    <row r="38" spans="2:11" ht="15" customHeight="1">
      <c r="B38" s="210"/>
      <c r="C38" s="211"/>
      <c r="D38" s="209"/>
      <c r="E38" s="213" t="s">
        <v>130</v>
      </c>
      <c r="F38" s="209"/>
      <c r="G38" s="319" t="s">
        <v>1717</v>
      </c>
      <c r="H38" s="319"/>
      <c r="I38" s="319"/>
      <c r="J38" s="319"/>
      <c r="K38" s="207"/>
    </row>
    <row r="39" spans="2:11" ht="15" customHeight="1">
      <c r="B39" s="210"/>
      <c r="C39" s="211"/>
      <c r="D39" s="209"/>
      <c r="E39" s="213" t="s">
        <v>131</v>
      </c>
      <c r="F39" s="209"/>
      <c r="G39" s="319" t="s">
        <v>1718</v>
      </c>
      <c r="H39" s="319"/>
      <c r="I39" s="319"/>
      <c r="J39" s="319"/>
      <c r="K39" s="207"/>
    </row>
    <row r="40" spans="2:11" ht="15" customHeight="1">
      <c r="B40" s="210"/>
      <c r="C40" s="211"/>
      <c r="D40" s="209"/>
      <c r="E40" s="213" t="s">
        <v>1719</v>
      </c>
      <c r="F40" s="209"/>
      <c r="G40" s="319" t="s">
        <v>1720</v>
      </c>
      <c r="H40" s="319"/>
      <c r="I40" s="319"/>
      <c r="J40" s="319"/>
      <c r="K40" s="207"/>
    </row>
    <row r="41" spans="2:11" ht="15" customHeight="1">
      <c r="B41" s="210"/>
      <c r="C41" s="211"/>
      <c r="D41" s="209"/>
      <c r="E41" s="213"/>
      <c r="F41" s="209"/>
      <c r="G41" s="319" t="s">
        <v>1721</v>
      </c>
      <c r="H41" s="319"/>
      <c r="I41" s="319"/>
      <c r="J41" s="319"/>
      <c r="K41" s="207"/>
    </row>
    <row r="42" spans="2:11" ht="15" customHeight="1">
      <c r="B42" s="210"/>
      <c r="C42" s="211"/>
      <c r="D42" s="209"/>
      <c r="E42" s="213" t="s">
        <v>1722</v>
      </c>
      <c r="F42" s="209"/>
      <c r="G42" s="319" t="s">
        <v>1723</v>
      </c>
      <c r="H42" s="319"/>
      <c r="I42" s="319"/>
      <c r="J42" s="319"/>
      <c r="K42" s="207"/>
    </row>
    <row r="43" spans="2:11" ht="15" customHeight="1">
      <c r="B43" s="210"/>
      <c r="C43" s="211"/>
      <c r="D43" s="209"/>
      <c r="E43" s="213" t="s">
        <v>134</v>
      </c>
      <c r="F43" s="209"/>
      <c r="G43" s="319" t="s">
        <v>1724</v>
      </c>
      <c r="H43" s="319"/>
      <c r="I43" s="319"/>
      <c r="J43" s="319"/>
      <c r="K43" s="207"/>
    </row>
    <row r="44" spans="2:11" ht="12.75" customHeight="1">
      <c r="B44" s="210"/>
      <c r="C44" s="211"/>
      <c r="D44" s="209"/>
      <c r="E44" s="209"/>
      <c r="F44" s="209"/>
      <c r="G44" s="209"/>
      <c r="H44" s="209"/>
      <c r="I44" s="209"/>
      <c r="J44" s="209"/>
      <c r="K44" s="207"/>
    </row>
    <row r="45" spans="2:11" ht="15" customHeight="1">
      <c r="B45" s="210"/>
      <c r="C45" s="211"/>
      <c r="D45" s="319" t="s">
        <v>1725</v>
      </c>
      <c r="E45" s="319"/>
      <c r="F45" s="319"/>
      <c r="G45" s="319"/>
      <c r="H45" s="319"/>
      <c r="I45" s="319"/>
      <c r="J45" s="319"/>
      <c r="K45" s="207"/>
    </row>
    <row r="46" spans="2:11" ht="15" customHeight="1">
      <c r="B46" s="210"/>
      <c r="C46" s="211"/>
      <c r="D46" s="211"/>
      <c r="E46" s="319" t="s">
        <v>1726</v>
      </c>
      <c r="F46" s="319"/>
      <c r="G46" s="319"/>
      <c r="H46" s="319"/>
      <c r="I46" s="319"/>
      <c r="J46" s="319"/>
      <c r="K46" s="207"/>
    </row>
    <row r="47" spans="2:11" ht="15" customHeight="1">
      <c r="B47" s="210"/>
      <c r="C47" s="211"/>
      <c r="D47" s="211"/>
      <c r="E47" s="319" t="s">
        <v>1727</v>
      </c>
      <c r="F47" s="319"/>
      <c r="G47" s="319"/>
      <c r="H47" s="319"/>
      <c r="I47" s="319"/>
      <c r="J47" s="319"/>
      <c r="K47" s="207"/>
    </row>
    <row r="48" spans="2:11" ht="15" customHeight="1">
      <c r="B48" s="210"/>
      <c r="C48" s="211"/>
      <c r="D48" s="211"/>
      <c r="E48" s="319" t="s">
        <v>1728</v>
      </c>
      <c r="F48" s="319"/>
      <c r="G48" s="319"/>
      <c r="H48" s="319"/>
      <c r="I48" s="319"/>
      <c r="J48" s="319"/>
      <c r="K48" s="207"/>
    </row>
    <row r="49" spans="2:11" ht="15" customHeight="1">
      <c r="B49" s="210"/>
      <c r="C49" s="211"/>
      <c r="D49" s="319" t="s">
        <v>1729</v>
      </c>
      <c r="E49" s="319"/>
      <c r="F49" s="319"/>
      <c r="G49" s="319"/>
      <c r="H49" s="319"/>
      <c r="I49" s="319"/>
      <c r="J49" s="319"/>
      <c r="K49" s="207"/>
    </row>
    <row r="50" spans="2:11" ht="25.5" customHeight="1">
      <c r="B50" s="206"/>
      <c r="C50" s="322" t="s">
        <v>1730</v>
      </c>
      <c r="D50" s="322"/>
      <c r="E50" s="322"/>
      <c r="F50" s="322"/>
      <c r="G50" s="322"/>
      <c r="H50" s="322"/>
      <c r="I50" s="322"/>
      <c r="J50" s="322"/>
      <c r="K50" s="207"/>
    </row>
    <row r="51" spans="2:11" ht="5.25" customHeight="1">
      <c r="B51" s="206"/>
      <c r="C51" s="208"/>
      <c r="D51" s="208"/>
      <c r="E51" s="208"/>
      <c r="F51" s="208"/>
      <c r="G51" s="208"/>
      <c r="H51" s="208"/>
      <c r="I51" s="208"/>
      <c r="J51" s="208"/>
      <c r="K51" s="207"/>
    </row>
    <row r="52" spans="2:11" ht="15" customHeight="1">
      <c r="B52" s="206"/>
      <c r="C52" s="319" t="s">
        <v>1731</v>
      </c>
      <c r="D52" s="319"/>
      <c r="E52" s="319"/>
      <c r="F52" s="319"/>
      <c r="G52" s="319"/>
      <c r="H52" s="319"/>
      <c r="I52" s="319"/>
      <c r="J52" s="319"/>
      <c r="K52" s="207"/>
    </row>
    <row r="53" spans="2:11" ht="15" customHeight="1">
      <c r="B53" s="206"/>
      <c r="C53" s="319" t="s">
        <v>1732</v>
      </c>
      <c r="D53" s="319"/>
      <c r="E53" s="319"/>
      <c r="F53" s="319"/>
      <c r="G53" s="319"/>
      <c r="H53" s="319"/>
      <c r="I53" s="319"/>
      <c r="J53" s="319"/>
      <c r="K53" s="207"/>
    </row>
    <row r="54" spans="2:11" ht="12.75" customHeight="1">
      <c r="B54" s="206"/>
      <c r="C54" s="209"/>
      <c r="D54" s="209"/>
      <c r="E54" s="209"/>
      <c r="F54" s="209"/>
      <c r="G54" s="209"/>
      <c r="H54" s="209"/>
      <c r="I54" s="209"/>
      <c r="J54" s="209"/>
      <c r="K54" s="207"/>
    </row>
    <row r="55" spans="2:11" ht="15" customHeight="1">
      <c r="B55" s="206"/>
      <c r="C55" s="319" t="s">
        <v>1733</v>
      </c>
      <c r="D55" s="319"/>
      <c r="E55" s="319"/>
      <c r="F55" s="319"/>
      <c r="G55" s="319"/>
      <c r="H55" s="319"/>
      <c r="I55" s="319"/>
      <c r="J55" s="319"/>
      <c r="K55" s="207"/>
    </row>
    <row r="56" spans="2:11" ht="15" customHeight="1">
      <c r="B56" s="206"/>
      <c r="C56" s="211"/>
      <c r="D56" s="319" t="s">
        <v>1734</v>
      </c>
      <c r="E56" s="319"/>
      <c r="F56" s="319"/>
      <c r="G56" s="319"/>
      <c r="H56" s="319"/>
      <c r="I56" s="319"/>
      <c r="J56" s="319"/>
      <c r="K56" s="207"/>
    </row>
    <row r="57" spans="2:11" ht="15" customHeight="1">
      <c r="B57" s="206"/>
      <c r="C57" s="211"/>
      <c r="D57" s="319" t="s">
        <v>1735</v>
      </c>
      <c r="E57" s="319"/>
      <c r="F57" s="319"/>
      <c r="G57" s="319"/>
      <c r="H57" s="319"/>
      <c r="I57" s="319"/>
      <c r="J57" s="319"/>
      <c r="K57" s="207"/>
    </row>
    <row r="58" spans="2:11" ht="15" customHeight="1">
      <c r="B58" s="206"/>
      <c r="C58" s="211"/>
      <c r="D58" s="319" t="s">
        <v>1736</v>
      </c>
      <c r="E58" s="319"/>
      <c r="F58" s="319"/>
      <c r="G58" s="319"/>
      <c r="H58" s="319"/>
      <c r="I58" s="319"/>
      <c r="J58" s="319"/>
      <c r="K58" s="207"/>
    </row>
    <row r="59" spans="2:11" ht="15" customHeight="1">
      <c r="B59" s="206"/>
      <c r="C59" s="211"/>
      <c r="D59" s="319" t="s">
        <v>1737</v>
      </c>
      <c r="E59" s="319"/>
      <c r="F59" s="319"/>
      <c r="G59" s="319"/>
      <c r="H59" s="319"/>
      <c r="I59" s="319"/>
      <c r="J59" s="319"/>
      <c r="K59" s="207"/>
    </row>
    <row r="60" spans="2:11" ht="15" customHeight="1">
      <c r="B60" s="206"/>
      <c r="C60" s="211"/>
      <c r="D60" s="321" t="s">
        <v>1738</v>
      </c>
      <c r="E60" s="321"/>
      <c r="F60" s="321"/>
      <c r="G60" s="321"/>
      <c r="H60" s="321"/>
      <c r="I60" s="321"/>
      <c r="J60" s="321"/>
      <c r="K60" s="207"/>
    </row>
    <row r="61" spans="2:11" ht="15" customHeight="1">
      <c r="B61" s="206"/>
      <c r="C61" s="211"/>
      <c r="D61" s="319" t="s">
        <v>1739</v>
      </c>
      <c r="E61" s="319"/>
      <c r="F61" s="319"/>
      <c r="G61" s="319"/>
      <c r="H61" s="319"/>
      <c r="I61" s="319"/>
      <c r="J61" s="319"/>
      <c r="K61" s="207"/>
    </row>
    <row r="62" spans="2:11" ht="12.75" customHeight="1">
      <c r="B62" s="206"/>
      <c r="C62" s="211"/>
      <c r="D62" s="211"/>
      <c r="E62" s="214"/>
      <c r="F62" s="211"/>
      <c r="G62" s="211"/>
      <c r="H62" s="211"/>
      <c r="I62" s="211"/>
      <c r="J62" s="211"/>
      <c r="K62" s="207"/>
    </row>
    <row r="63" spans="2:11" ht="15" customHeight="1">
      <c r="B63" s="206"/>
      <c r="C63" s="211"/>
      <c r="D63" s="319" t="s">
        <v>1740</v>
      </c>
      <c r="E63" s="319"/>
      <c r="F63" s="319"/>
      <c r="G63" s="319"/>
      <c r="H63" s="319"/>
      <c r="I63" s="319"/>
      <c r="J63" s="319"/>
      <c r="K63" s="207"/>
    </row>
    <row r="64" spans="2:11" ht="15" customHeight="1">
      <c r="B64" s="206"/>
      <c r="C64" s="211"/>
      <c r="D64" s="321" t="s">
        <v>1741</v>
      </c>
      <c r="E64" s="321"/>
      <c r="F64" s="321"/>
      <c r="G64" s="321"/>
      <c r="H64" s="321"/>
      <c r="I64" s="321"/>
      <c r="J64" s="321"/>
      <c r="K64" s="207"/>
    </row>
    <row r="65" spans="2:11" ht="15" customHeight="1">
      <c r="B65" s="206"/>
      <c r="C65" s="211"/>
      <c r="D65" s="319" t="s">
        <v>1742</v>
      </c>
      <c r="E65" s="319"/>
      <c r="F65" s="319"/>
      <c r="G65" s="319"/>
      <c r="H65" s="319"/>
      <c r="I65" s="319"/>
      <c r="J65" s="319"/>
      <c r="K65" s="207"/>
    </row>
    <row r="66" spans="2:11" ht="15" customHeight="1">
      <c r="B66" s="206"/>
      <c r="C66" s="211"/>
      <c r="D66" s="319" t="s">
        <v>1743</v>
      </c>
      <c r="E66" s="319"/>
      <c r="F66" s="319"/>
      <c r="G66" s="319"/>
      <c r="H66" s="319"/>
      <c r="I66" s="319"/>
      <c r="J66" s="319"/>
      <c r="K66" s="207"/>
    </row>
    <row r="67" spans="2:11" ht="15" customHeight="1">
      <c r="B67" s="206"/>
      <c r="C67" s="211"/>
      <c r="D67" s="319" t="s">
        <v>1744</v>
      </c>
      <c r="E67" s="319"/>
      <c r="F67" s="319"/>
      <c r="G67" s="319"/>
      <c r="H67" s="319"/>
      <c r="I67" s="319"/>
      <c r="J67" s="319"/>
      <c r="K67" s="207"/>
    </row>
    <row r="68" spans="2:11" ht="15" customHeight="1">
      <c r="B68" s="206"/>
      <c r="C68" s="211"/>
      <c r="D68" s="319" t="s">
        <v>1745</v>
      </c>
      <c r="E68" s="319"/>
      <c r="F68" s="319"/>
      <c r="G68" s="319"/>
      <c r="H68" s="319"/>
      <c r="I68" s="319"/>
      <c r="J68" s="319"/>
      <c r="K68" s="207"/>
    </row>
    <row r="69" spans="2:11" ht="12.75" customHeight="1">
      <c r="B69" s="215"/>
      <c r="C69" s="216"/>
      <c r="D69" s="216"/>
      <c r="E69" s="216"/>
      <c r="F69" s="216"/>
      <c r="G69" s="216"/>
      <c r="H69" s="216"/>
      <c r="I69" s="216"/>
      <c r="J69" s="216"/>
      <c r="K69" s="217"/>
    </row>
    <row r="70" spans="2:11" ht="18.75" customHeight="1">
      <c r="B70" s="218"/>
      <c r="C70" s="218"/>
      <c r="D70" s="218"/>
      <c r="E70" s="218"/>
      <c r="F70" s="218"/>
      <c r="G70" s="218"/>
      <c r="H70" s="218"/>
      <c r="I70" s="218"/>
      <c r="J70" s="218"/>
      <c r="K70" s="219"/>
    </row>
    <row r="71" spans="2:11" ht="18.75" customHeight="1">
      <c r="B71" s="219"/>
      <c r="C71" s="219"/>
      <c r="D71" s="219"/>
      <c r="E71" s="219"/>
      <c r="F71" s="219"/>
      <c r="G71" s="219"/>
      <c r="H71" s="219"/>
      <c r="I71" s="219"/>
      <c r="J71" s="219"/>
      <c r="K71" s="219"/>
    </row>
    <row r="72" spans="2:11" ht="7.5" customHeight="1">
      <c r="B72" s="220"/>
      <c r="C72" s="221"/>
      <c r="D72" s="221"/>
      <c r="E72" s="221"/>
      <c r="F72" s="221"/>
      <c r="G72" s="221"/>
      <c r="H72" s="221"/>
      <c r="I72" s="221"/>
      <c r="J72" s="221"/>
      <c r="K72" s="222"/>
    </row>
    <row r="73" spans="2:11" ht="45" customHeight="1">
      <c r="B73" s="223"/>
      <c r="C73" s="320" t="s">
        <v>1683</v>
      </c>
      <c r="D73" s="320"/>
      <c r="E73" s="320"/>
      <c r="F73" s="320"/>
      <c r="G73" s="320"/>
      <c r="H73" s="320"/>
      <c r="I73" s="320"/>
      <c r="J73" s="320"/>
      <c r="K73" s="224"/>
    </row>
    <row r="74" spans="2:11" ht="17.25" customHeight="1">
      <c r="B74" s="223"/>
      <c r="C74" s="225" t="s">
        <v>1746</v>
      </c>
      <c r="D74" s="225"/>
      <c r="E74" s="225"/>
      <c r="F74" s="225" t="s">
        <v>1747</v>
      </c>
      <c r="G74" s="226"/>
      <c r="H74" s="225" t="s">
        <v>129</v>
      </c>
      <c r="I74" s="225" t="s">
        <v>63</v>
      </c>
      <c r="J74" s="225" t="s">
        <v>1748</v>
      </c>
      <c r="K74" s="224"/>
    </row>
    <row r="75" spans="2:11" ht="17.25" customHeight="1">
      <c r="B75" s="223"/>
      <c r="C75" s="227" t="s">
        <v>1749</v>
      </c>
      <c r="D75" s="227"/>
      <c r="E75" s="227"/>
      <c r="F75" s="228" t="s">
        <v>1750</v>
      </c>
      <c r="G75" s="229"/>
      <c r="H75" s="227"/>
      <c r="I75" s="227"/>
      <c r="J75" s="227" t="s">
        <v>1751</v>
      </c>
      <c r="K75" s="224"/>
    </row>
    <row r="76" spans="2:11" ht="5.25" customHeight="1">
      <c r="B76" s="223"/>
      <c r="C76" s="230"/>
      <c r="D76" s="230"/>
      <c r="E76" s="230"/>
      <c r="F76" s="230"/>
      <c r="G76" s="231"/>
      <c r="H76" s="230"/>
      <c r="I76" s="230"/>
      <c r="J76" s="230"/>
      <c r="K76" s="224"/>
    </row>
    <row r="77" spans="2:11" ht="15" customHeight="1">
      <c r="B77" s="223"/>
      <c r="C77" s="213" t="s">
        <v>59</v>
      </c>
      <c r="D77" s="230"/>
      <c r="E77" s="230"/>
      <c r="F77" s="232" t="s">
        <v>1752</v>
      </c>
      <c r="G77" s="231"/>
      <c r="H77" s="213" t="s">
        <v>1753</v>
      </c>
      <c r="I77" s="213" t="s">
        <v>1754</v>
      </c>
      <c r="J77" s="213">
        <v>20</v>
      </c>
      <c r="K77" s="224"/>
    </row>
    <row r="78" spans="2:11" ht="15" customHeight="1">
      <c r="B78" s="223"/>
      <c r="C78" s="213" t="s">
        <v>1755</v>
      </c>
      <c r="D78" s="213"/>
      <c r="E78" s="213"/>
      <c r="F78" s="232" t="s">
        <v>1752</v>
      </c>
      <c r="G78" s="231"/>
      <c r="H78" s="213" t="s">
        <v>1756</v>
      </c>
      <c r="I78" s="213" t="s">
        <v>1754</v>
      </c>
      <c r="J78" s="213">
        <v>120</v>
      </c>
      <c r="K78" s="224"/>
    </row>
    <row r="79" spans="2:11" ht="15" customHeight="1">
      <c r="B79" s="233"/>
      <c r="C79" s="213" t="s">
        <v>1757</v>
      </c>
      <c r="D79" s="213"/>
      <c r="E79" s="213"/>
      <c r="F79" s="232" t="s">
        <v>1758</v>
      </c>
      <c r="G79" s="231"/>
      <c r="H79" s="213" t="s">
        <v>1759</v>
      </c>
      <c r="I79" s="213" t="s">
        <v>1754</v>
      </c>
      <c r="J79" s="213">
        <v>50</v>
      </c>
      <c r="K79" s="224"/>
    </row>
    <row r="80" spans="2:11" ht="15" customHeight="1">
      <c r="B80" s="233"/>
      <c r="C80" s="213" t="s">
        <v>1760</v>
      </c>
      <c r="D80" s="213"/>
      <c r="E80" s="213"/>
      <c r="F80" s="232" t="s">
        <v>1752</v>
      </c>
      <c r="G80" s="231"/>
      <c r="H80" s="213" t="s">
        <v>1761</v>
      </c>
      <c r="I80" s="213" t="s">
        <v>1762</v>
      </c>
      <c r="J80" s="213"/>
      <c r="K80" s="224"/>
    </row>
    <row r="81" spans="2:11" ht="15" customHeight="1">
      <c r="B81" s="233"/>
      <c r="C81" s="234" t="s">
        <v>1763</v>
      </c>
      <c r="D81" s="234"/>
      <c r="E81" s="234"/>
      <c r="F81" s="235" t="s">
        <v>1758</v>
      </c>
      <c r="G81" s="234"/>
      <c r="H81" s="234" t="s">
        <v>1764</v>
      </c>
      <c r="I81" s="234" t="s">
        <v>1754</v>
      </c>
      <c r="J81" s="234">
        <v>15</v>
      </c>
      <c r="K81" s="224"/>
    </row>
    <row r="82" spans="2:11" ht="15" customHeight="1">
      <c r="B82" s="233"/>
      <c r="C82" s="234" t="s">
        <v>1765</v>
      </c>
      <c r="D82" s="234"/>
      <c r="E82" s="234"/>
      <c r="F82" s="235" t="s">
        <v>1758</v>
      </c>
      <c r="G82" s="234"/>
      <c r="H82" s="234" t="s">
        <v>1766</v>
      </c>
      <c r="I82" s="234" t="s">
        <v>1754</v>
      </c>
      <c r="J82" s="234">
        <v>15</v>
      </c>
      <c r="K82" s="224"/>
    </row>
    <row r="83" spans="2:11" ht="15" customHeight="1">
      <c r="B83" s="233"/>
      <c r="C83" s="234" t="s">
        <v>1767</v>
      </c>
      <c r="D83" s="234"/>
      <c r="E83" s="234"/>
      <c r="F83" s="235" t="s">
        <v>1758</v>
      </c>
      <c r="G83" s="234"/>
      <c r="H83" s="234" t="s">
        <v>1768</v>
      </c>
      <c r="I83" s="234" t="s">
        <v>1754</v>
      </c>
      <c r="J83" s="234">
        <v>20</v>
      </c>
      <c r="K83" s="224"/>
    </row>
    <row r="84" spans="2:11" ht="15" customHeight="1">
      <c r="B84" s="233"/>
      <c r="C84" s="234" t="s">
        <v>1769</v>
      </c>
      <c r="D84" s="234"/>
      <c r="E84" s="234"/>
      <c r="F84" s="235" t="s">
        <v>1758</v>
      </c>
      <c r="G84" s="234"/>
      <c r="H84" s="234" t="s">
        <v>1770</v>
      </c>
      <c r="I84" s="234" t="s">
        <v>1754</v>
      </c>
      <c r="J84" s="234">
        <v>20</v>
      </c>
      <c r="K84" s="224"/>
    </row>
    <row r="85" spans="2:11" ht="15" customHeight="1">
      <c r="B85" s="233"/>
      <c r="C85" s="213" t="s">
        <v>1771</v>
      </c>
      <c r="D85" s="213"/>
      <c r="E85" s="213"/>
      <c r="F85" s="232" t="s">
        <v>1758</v>
      </c>
      <c r="G85" s="231"/>
      <c r="H85" s="213" t="s">
        <v>1772</v>
      </c>
      <c r="I85" s="213" t="s">
        <v>1754</v>
      </c>
      <c r="J85" s="213">
        <v>50</v>
      </c>
      <c r="K85" s="224"/>
    </row>
    <row r="86" spans="2:11" ht="15" customHeight="1">
      <c r="B86" s="233"/>
      <c r="C86" s="213" t="s">
        <v>1773</v>
      </c>
      <c r="D86" s="213"/>
      <c r="E86" s="213"/>
      <c r="F86" s="232" t="s">
        <v>1758</v>
      </c>
      <c r="G86" s="231"/>
      <c r="H86" s="213" t="s">
        <v>1774</v>
      </c>
      <c r="I86" s="213" t="s">
        <v>1754</v>
      </c>
      <c r="J86" s="213">
        <v>20</v>
      </c>
      <c r="K86" s="224"/>
    </row>
    <row r="87" spans="2:11" ht="15" customHeight="1">
      <c r="B87" s="233"/>
      <c r="C87" s="213" t="s">
        <v>1775</v>
      </c>
      <c r="D87" s="213"/>
      <c r="E87" s="213"/>
      <c r="F87" s="232" t="s">
        <v>1758</v>
      </c>
      <c r="G87" s="231"/>
      <c r="H87" s="213" t="s">
        <v>1776</v>
      </c>
      <c r="I87" s="213" t="s">
        <v>1754</v>
      </c>
      <c r="J87" s="213">
        <v>20</v>
      </c>
      <c r="K87" s="224"/>
    </row>
    <row r="88" spans="2:11" ht="15" customHeight="1">
      <c r="B88" s="233"/>
      <c r="C88" s="213" t="s">
        <v>1777</v>
      </c>
      <c r="D88" s="213"/>
      <c r="E88" s="213"/>
      <c r="F88" s="232" t="s">
        <v>1758</v>
      </c>
      <c r="G88" s="231"/>
      <c r="H88" s="213" t="s">
        <v>1778</v>
      </c>
      <c r="I88" s="213" t="s">
        <v>1754</v>
      </c>
      <c r="J88" s="213">
        <v>50</v>
      </c>
      <c r="K88" s="224"/>
    </row>
    <row r="89" spans="2:11" ht="15" customHeight="1">
      <c r="B89" s="233"/>
      <c r="C89" s="213" t="s">
        <v>1779</v>
      </c>
      <c r="D89" s="213"/>
      <c r="E89" s="213"/>
      <c r="F89" s="232" t="s">
        <v>1758</v>
      </c>
      <c r="G89" s="231"/>
      <c r="H89" s="213" t="s">
        <v>1779</v>
      </c>
      <c r="I89" s="213" t="s">
        <v>1754</v>
      </c>
      <c r="J89" s="213">
        <v>50</v>
      </c>
      <c r="K89" s="224"/>
    </row>
    <row r="90" spans="2:11" ht="15" customHeight="1">
      <c r="B90" s="233"/>
      <c r="C90" s="213" t="s">
        <v>135</v>
      </c>
      <c r="D90" s="213"/>
      <c r="E90" s="213"/>
      <c r="F90" s="232" t="s">
        <v>1758</v>
      </c>
      <c r="G90" s="231"/>
      <c r="H90" s="213" t="s">
        <v>1780</v>
      </c>
      <c r="I90" s="213" t="s">
        <v>1754</v>
      </c>
      <c r="J90" s="213">
        <v>255</v>
      </c>
      <c r="K90" s="224"/>
    </row>
    <row r="91" spans="2:11" ht="15" customHeight="1">
      <c r="B91" s="233"/>
      <c r="C91" s="213" t="s">
        <v>1781</v>
      </c>
      <c r="D91" s="213"/>
      <c r="E91" s="213"/>
      <c r="F91" s="232" t="s">
        <v>1752</v>
      </c>
      <c r="G91" s="231"/>
      <c r="H91" s="213" t="s">
        <v>1782</v>
      </c>
      <c r="I91" s="213" t="s">
        <v>1783</v>
      </c>
      <c r="J91" s="213"/>
      <c r="K91" s="224"/>
    </row>
    <row r="92" spans="2:11" ht="15" customHeight="1">
      <c r="B92" s="233"/>
      <c r="C92" s="213" t="s">
        <v>1784</v>
      </c>
      <c r="D92" s="213"/>
      <c r="E92" s="213"/>
      <c r="F92" s="232" t="s">
        <v>1752</v>
      </c>
      <c r="G92" s="231"/>
      <c r="H92" s="213" t="s">
        <v>1785</v>
      </c>
      <c r="I92" s="213" t="s">
        <v>1786</v>
      </c>
      <c r="J92" s="213"/>
      <c r="K92" s="224"/>
    </row>
    <row r="93" spans="2:11" ht="15" customHeight="1">
      <c r="B93" s="233"/>
      <c r="C93" s="213" t="s">
        <v>1787</v>
      </c>
      <c r="D93" s="213"/>
      <c r="E93" s="213"/>
      <c r="F93" s="232" t="s">
        <v>1752</v>
      </c>
      <c r="G93" s="231"/>
      <c r="H93" s="213" t="s">
        <v>1787</v>
      </c>
      <c r="I93" s="213" t="s">
        <v>1786</v>
      </c>
      <c r="J93" s="213"/>
      <c r="K93" s="224"/>
    </row>
    <row r="94" spans="2:11" ht="15" customHeight="1">
      <c r="B94" s="233"/>
      <c r="C94" s="213" t="s">
        <v>44</v>
      </c>
      <c r="D94" s="213"/>
      <c r="E94" s="213"/>
      <c r="F94" s="232" t="s">
        <v>1752</v>
      </c>
      <c r="G94" s="231"/>
      <c r="H94" s="213" t="s">
        <v>1788</v>
      </c>
      <c r="I94" s="213" t="s">
        <v>1786</v>
      </c>
      <c r="J94" s="213"/>
      <c r="K94" s="224"/>
    </row>
    <row r="95" spans="2:11" ht="15" customHeight="1">
      <c r="B95" s="233"/>
      <c r="C95" s="213" t="s">
        <v>54</v>
      </c>
      <c r="D95" s="213"/>
      <c r="E95" s="213"/>
      <c r="F95" s="232" t="s">
        <v>1752</v>
      </c>
      <c r="G95" s="231"/>
      <c r="H95" s="213" t="s">
        <v>1789</v>
      </c>
      <c r="I95" s="213" t="s">
        <v>1786</v>
      </c>
      <c r="J95" s="213"/>
      <c r="K95" s="224"/>
    </row>
    <row r="96" spans="2:11" ht="15" customHeight="1">
      <c r="B96" s="236"/>
      <c r="C96" s="237"/>
      <c r="D96" s="237"/>
      <c r="E96" s="237"/>
      <c r="F96" s="237"/>
      <c r="G96" s="237"/>
      <c r="H96" s="237"/>
      <c r="I96" s="237"/>
      <c r="J96" s="237"/>
      <c r="K96" s="238"/>
    </row>
    <row r="97" spans="2:11" ht="18.75" customHeight="1">
      <c r="B97" s="239"/>
      <c r="C97" s="240"/>
      <c r="D97" s="240"/>
      <c r="E97" s="240"/>
      <c r="F97" s="240"/>
      <c r="G97" s="240"/>
      <c r="H97" s="240"/>
      <c r="I97" s="240"/>
      <c r="J97" s="240"/>
      <c r="K97" s="239"/>
    </row>
    <row r="98" spans="2:11" ht="18.75" customHeight="1">
      <c r="B98" s="219"/>
      <c r="C98" s="219"/>
      <c r="D98" s="219"/>
      <c r="E98" s="219"/>
      <c r="F98" s="219"/>
      <c r="G98" s="219"/>
      <c r="H98" s="219"/>
      <c r="I98" s="219"/>
      <c r="J98" s="219"/>
      <c r="K98" s="219"/>
    </row>
    <row r="99" spans="2:11" ht="7.5" customHeight="1">
      <c r="B99" s="220"/>
      <c r="C99" s="221"/>
      <c r="D99" s="221"/>
      <c r="E99" s="221"/>
      <c r="F99" s="221"/>
      <c r="G99" s="221"/>
      <c r="H99" s="221"/>
      <c r="I99" s="221"/>
      <c r="J99" s="221"/>
      <c r="K99" s="222"/>
    </row>
    <row r="100" spans="2:11" ht="45" customHeight="1">
      <c r="B100" s="223"/>
      <c r="C100" s="320" t="s">
        <v>1790</v>
      </c>
      <c r="D100" s="320"/>
      <c r="E100" s="320"/>
      <c r="F100" s="320"/>
      <c r="G100" s="320"/>
      <c r="H100" s="320"/>
      <c r="I100" s="320"/>
      <c r="J100" s="320"/>
      <c r="K100" s="224"/>
    </row>
    <row r="101" spans="2:11" ht="17.25" customHeight="1">
      <c r="B101" s="223"/>
      <c r="C101" s="225" t="s">
        <v>1746</v>
      </c>
      <c r="D101" s="225"/>
      <c r="E101" s="225"/>
      <c r="F101" s="225" t="s">
        <v>1747</v>
      </c>
      <c r="G101" s="226"/>
      <c r="H101" s="225" t="s">
        <v>129</v>
      </c>
      <c r="I101" s="225" t="s">
        <v>63</v>
      </c>
      <c r="J101" s="225" t="s">
        <v>1748</v>
      </c>
      <c r="K101" s="224"/>
    </row>
    <row r="102" spans="2:11" ht="17.25" customHeight="1">
      <c r="B102" s="223"/>
      <c r="C102" s="227" t="s">
        <v>1749</v>
      </c>
      <c r="D102" s="227"/>
      <c r="E102" s="227"/>
      <c r="F102" s="228" t="s">
        <v>1750</v>
      </c>
      <c r="G102" s="229"/>
      <c r="H102" s="227"/>
      <c r="I102" s="227"/>
      <c r="J102" s="227" t="s">
        <v>1751</v>
      </c>
      <c r="K102" s="224"/>
    </row>
    <row r="103" spans="2:11" ht="5.25" customHeight="1">
      <c r="B103" s="223"/>
      <c r="C103" s="225"/>
      <c r="D103" s="225"/>
      <c r="E103" s="225"/>
      <c r="F103" s="225"/>
      <c r="G103" s="241"/>
      <c r="H103" s="225"/>
      <c r="I103" s="225"/>
      <c r="J103" s="225"/>
      <c r="K103" s="224"/>
    </row>
    <row r="104" spans="2:11" ht="15" customHeight="1">
      <c r="B104" s="223"/>
      <c r="C104" s="213" t="s">
        <v>59</v>
      </c>
      <c r="D104" s="230"/>
      <c r="E104" s="230"/>
      <c r="F104" s="232" t="s">
        <v>1752</v>
      </c>
      <c r="G104" s="241"/>
      <c r="H104" s="213" t="s">
        <v>1791</v>
      </c>
      <c r="I104" s="213" t="s">
        <v>1754</v>
      </c>
      <c r="J104" s="213">
        <v>20</v>
      </c>
      <c r="K104" s="224"/>
    </row>
    <row r="105" spans="2:11" ht="15" customHeight="1">
      <c r="B105" s="223"/>
      <c r="C105" s="213" t="s">
        <v>1755</v>
      </c>
      <c r="D105" s="213"/>
      <c r="E105" s="213"/>
      <c r="F105" s="232" t="s">
        <v>1752</v>
      </c>
      <c r="G105" s="213"/>
      <c r="H105" s="213" t="s">
        <v>1791</v>
      </c>
      <c r="I105" s="213" t="s">
        <v>1754</v>
      </c>
      <c r="J105" s="213">
        <v>120</v>
      </c>
      <c r="K105" s="224"/>
    </row>
    <row r="106" spans="2:11" ht="15" customHeight="1">
      <c r="B106" s="233"/>
      <c r="C106" s="213" t="s">
        <v>1757</v>
      </c>
      <c r="D106" s="213"/>
      <c r="E106" s="213"/>
      <c r="F106" s="232" t="s">
        <v>1758</v>
      </c>
      <c r="G106" s="213"/>
      <c r="H106" s="213" t="s">
        <v>1791</v>
      </c>
      <c r="I106" s="213" t="s">
        <v>1754</v>
      </c>
      <c r="J106" s="213">
        <v>50</v>
      </c>
      <c r="K106" s="224"/>
    </row>
    <row r="107" spans="2:11" ht="15" customHeight="1">
      <c r="B107" s="233"/>
      <c r="C107" s="213" t="s">
        <v>1760</v>
      </c>
      <c r="D107" s="213"/>
      <c r="E107" s="213"/>
      <c r="F107" s="232" t="s">
        <v>1752</v>
      </c>
      <c r="G107" s="213"/>
      <c r="H107" s="213" t="s">
        <v>1791</v>
      </c>
      <c r="I107" s="213" t="s">
        <v>1762</v>
      </c>
      <c r="J107" s="213"/>
      <c r="K107" s="224"/>
    </row>
    <row r="108" spans="2:11" ht="15" customHeight="1">
      <c r="B108" s="233"/>
      <c r="C108" s="213" t="s">
        <v>1771</v>
      </c>
      <c r="D108" s="213"/>
      <c r="E108" s="213"/>
      <c r="F108" s="232" t="s">
        <v>1758</v>
      </c>
      <c r="G108" s="213"/>
      <c r="H108" s="213" t="s">
        <v>1791</v>
      </c>
      <c r="I108" s="213" t="s">
        <v>1754</v>
      </c>
      <c r="J108" s="213">
        <v>50</v>
      </c>
      <c r="K108" s="224"/>
    </row>
    <row r="109" spans="2:11" ht="15" customHeight="1">
      <c r="B109" s="233"/>
      <c r="C109" s="213" t="s">
        <v>1779</v>
      </c>
      <c r="D109" s="213"/>
      <c r="E109" s="213"/>
      <c r="F109" s="232" t="s">
        <v>1758</v>
      </c>
      <c r="G109" s="213"/>
      <c r="H109" s="213" t="s">
        <v>1791</v>
      </c>
      <c r="I109" s="213" t="s">
        <v>1754</v>
      </c>
      <c r="J109" s="213">
        <v>50</v>
      </c>
      <c r="K109" s="224"/>
    </row>
    <row r="110" spans="2:11" ht="15" customHeight="1">
      <c r="B110" s="233"/>
      <c r="C110" s="213" t="s">
        <v>1777</v>
      </c>
      <c r="D110" s="213"/>
      <c r="E110" s="213"/>
      <c r="F110" s="232" t="s">
        <v>1758</v>
      </c>
      <c r="G110" s="213"/>
      <c r="H110" s="213" t="s">
        <v>1791</v>
      </c>
      <c r="I110" s="213" t="s">
        <v>1754</v>
      </c>
      <c r="J110" s="213">
        <v>50</v>
      </c>
      <c r="K110" s="224"/>
    </row>
    <row r="111" spans="2:11" ht="15" customHeight="1">
      <c r="B111" s="233"/>
      <c r="C111" s="213" t="s">
        <v>59</v>
      </c>
      <c r="D111" s="213"/>
      <c r="E111" s="213"/>
      <c r="F111" s="232" t="s">
        <v>1752</v>
      </c>
      <c r="G111" s="213"/>
      <c r="H111" s="213" t="s">
        <v>1792</v>
      </c>
      <c r="I111" s="213" t="s">
        <v>1754</v>
      </c>
      <c r="J111" s="213">
        <v>20</v>
      </c>
      <c r="K111" s="224"/>
    </row>
    <row r="112" spans="2:11" ht="15" customHeight="1">
      <c r="B112" s="233"/>
      <c r="C112" s="213" t="s">
        <v>1793</v>
      </c>
      <c r="D112" s="213"/>
      <c r="E112" s="213"/>
      <c r="F112" s="232" t="s">
        <v>1752</v>
      </c>
      <c r="G112" s="213"/>
      <c r="H112" s="213" t="s">
        <v>1794</v>
      </c>
      <c r="I112" s="213" t="s">
        <v>1754</v>
      </c>
      <c r="J112" s="213">
        <v>120</v>
      </c>
      <c r="K112" s="224"/>
    </row>
    <row r="113" spans="2:11" ht="15" customHeight="1">
      <c r="B113" s="233"/>
      <c r="C113" s="213" t="s">
        <v>44</v>
      </c>
      <c r="D113" s="213"/>
      <c r="E113" s="213"/>
      <c r="F113" s="232" t="s">
        <v>1752</v>
      </c>
      <c r="G113" s="213"/>
      <c r="H113" s="213" t="s">
        <v>1795</v>
      </c>
      <c r="I113" s="213" t="s">
        <v>1786</v>
      </c>
      <c r="J113" s="213"/>
      <c r="K113" s="224"/>
    </row>
    <row r="114" spans="2:11" ht="15" customHeight="1">
      <c r="B114" s="233"/>
      <c r="C114" s="213" t="s">
        <v>54</v>
      </c>
      <c r="D114" s="213"/>
      <c r="E114" s="213"/>
      <c r="F114" s="232" t="s">
        <v>1752</v>
      </c>
      <c r="G114" s="213"/>
      <c r="H114" s="213" t="s">
        <v>1796</v>
      </c>
      <c r="I114" s="213" t="s">
        <v>1786</v>
      </c>
      <c r="J114" s="213"/>
      <c r="K114" s="224"/>
    </row>
    <row r="115" spans="2:11" ht="15" customHeight="1">
      <c r="B115" s="233"/>
      <c r="C115" s="213" t="s">
        <v>63</v>
      </c>
      <c r="D115" s="213"/>
      <c r="E115" s="213"/>
      <c r="F115" s="232" t="s">
        <v>1752</v>
      </c>
      <c r="G115" s="213"/>
      <c r="H115" s="213" t="s">
        <v>1797</v>
      </c>
      <c r="I115" s="213" t="s">
        <v>1798</v>
      </c>
      <c r="J115" s="213"/>
      <c r="K115" s="224"/>
    </row>
    <row r="116" spans="2:11" ht="15" customHeight="1">
      <c r="B116" s="236"/>
      <c r="C116" s="242"/>
      <c r="D116" s="242"/>
      <c r="E116" s="242"/>
      <c r="F116" s="242"/>
      <c r="G116" s="242"/>
      <c r="H116" s="242"/>
      <c r="I116" s="242"/>
      <c r="J116" s="242"/>
      <c r="K116" s="238"/>
    </row>
    <row r="117" spans="2:11" ht="18.75" customHeight="1">
      <c r="B117" s="243"/>
      <c r="C117" s="209"/>
      <c r="D117" s="209"/>
      <c r="E117" s="209"/>
      <c r="F117" s="244"/>
      <c r="G117" s="209"/>
      <c r="H117" s="209"/>
      <c r="I117" s="209"/>
      <c r="J117" s="209"/>
      <c r="K117" s="243"/>
    </row>
    <row r="118" spans="2:11" ht="18.75" customHeight="1">
      <c r="B118" s="219"/>
      <c r="C118" s="219"/>
      <c r="D118" s="219"/>
      <c r="E118" s="219"/>
      <c r="F118" s="219"/>
      <c r="G118" s="219"/>
      <c r="H118" s="219"/>
      <c r="I118" s="219"/>
      <c r="J118" s="219"/>
      <c r="K118" s="219"/>
    </row>
    <row r="119" spans="2:11" ht="7.5" customHeight="1">
      <c r="B119" s="245"/>
      <c r="C119" s="246"/>
      <c r="D119" s="246"/>
      <c r="E119" s="246"/>
      <c r="F119" s="246"/>
      <c r="G119" s="246"/>
      <c r="H119" s="246"/>
      <c r="I119" s="246"/>
      <c r="J119" s="246"/>
      <c r="K119" s="247"/>
    </row>
    <row r="120" spans="2:11" ht="45" customHeight="1">
      <c r="B120" s="248"/>
      <c r="C120" s="317" t="s">
        <v>1799</v>
      </c>
      <c r="D120" s="317"/>
      <c r="E120" s="317"/>
      <c r="F120" s="317"/>
      <c r="G120" s="317"/>
      <c r="H120" s="317"/>
      <c r="I120" s="317"/>
      <c r="J120" s="317"/>
      <c r="K120" s="249"/>
    </row>
    <row r="121" spans="2:11" ht="17.25" customHeight="1">
      <c r="B121" s="250"/>
      <c r="C121" s="225" t="s">
        <v>1746</v>
      </c>
      <c r="D121" s="225"/>
      <c r="E121" s="225"/>
      <c r="F121" s="225" t="s">
        <v>1747</v>
      </c>
      <c r="G121" s="226"/>
      <c r="H121" s="225" t="s">
        <v>129</v>
      </c>
      <c r="I121" s="225" t="s">
        <v>63</v>
      </c>
      <c r="J121" s="225" t="s">
        <v>1748</v>
      </c>
      <c r="K121" s="251"/>
    </row>
    <row r="122" spans="2:11" ht="17.25" customHeight="1">
      <c r="B122" s="250"/>
      <c r="C122" s="227" t="s">
        <v>1749</v>
      </c>
      <c r="D122" s="227"/>
      <c r="E122" s="227"/>
      <c r="F122" s="228" t="s">
        <v>1750</v>
      </c>
      <c r="G122" s="229"/>
      <c r="H122" s="227"/>
      <c r="I122" s="227"/>
      <c r="J122" s="227" t="s">
        <v>1751</v>
      </c>
      <c r="K122" s="251"/>
    </row>
    <row r="123" spans="2:11" ht="5.25" customHeight="1">
      <c r="B123" s="252"/>
      <c r="C123" s="230"/>
      <c r="D123" s="230"/>
      <c r="E123" s="230"/>
      <c r="F123" s="230"/>
      <c r="G123" s="213"/>
      <c r="H123" s="230"/>
      <c r="I123" s="230"/>
      <c r="J123" s="230"/>
      <c r="K123" s="253"/>
    </row>
    <row r="124" spans="2:11" ht="15" customHeight="1">
      <c r="B124" s="252"/>
      <c r="C124" s="213" t="s">
        <v>1755</v>
      </c>
      <c r="D124" s="230"/>
      <c r="E124" s="230"/>
      <c r="F124" s="232" t="s">
        <v>1752</v>
      </c>
      <c r="G124" s="213"/>
      <c r="H124" s="213" t="s">
        <v>1791</v>
      </c>
      <c r="I124" s="213" t="s">
        <v>1754</v>
      </c>
      <c r="J124" s="213">
        <v>120</v>
      </c>
      <c r="K124" s="254"/>
    </row>
    <row r="125" spans="2:11" ht="15" customHeight="1">
      <c r="B125" s="252"/>
      <c r="C125" s="213" t="s">
        <v>1800</v>
      </c>
      <c r="D125" s="213"/>
      <c r="E125" s="213"/>
      <c r="F125" s="232" t="s">
        <v>1752</v>
      </c>
      <c r="G125" s="213"/>
      <c r="H125" s="213" t="s">
        <v>1801</v>
      </c>
      <c r="I125" s="213" t="s">
        <v>1754</v>
      </c>
      <c r="J125" s="213" t="s">
        <v>1802</v>
      </c>
      <c r="K125" s="254"/>
    </row>
    <row r="126" spans="2:11" ht="15" customHeight="1">
      <c r="B126" s="252"/>
      <c r="C126" s="213" t="s">
        <v>1701</v>
      </c>
      <c r="D126" s="213"/>
      <c r="E126" s="213"/>
      <c r="F126" s="232" t="s">
        <v>1752</v>
      </c>
      <c r="G126" s="213"/>
      <c r="H126" s="213" t="s">
        <v>1803</v>
      </c>
      <c r="I126" s="213" t="s">
        <v>1754</v>
      </c>
      <c r="J126" s="213" t="s">
        <v>1802</v>
      </c>
      <c r="K126" s="254"/>
    </row>
    <row r="127" spans="2:11" ht="15" customHeight="1">
      <c r="B127" s="252"/>
      <c r="C127" s="213" t="s">
        <v>1763</v>
      </c>
      <c r="D127" s="213"/>
      <c r="E127" s="213"/>
      <c r="F127" s="232" t="s">
        <v>1758</v>
      </c>
      <c r="G127" s="213"/>
      <c r="H127" s="213" t="s">
        <v>1764</v>
      </c>
      <c r="I127" s="213" t="s">
        <v>1754</v>
      </c>
      <c r="J127" s="213">
        <v>15</v>
      </c>
      <c r="K127" s="254"/>
    </row>
    <row r="128" spans="2:11" ht="15" customHeight="1">
      <c r="B128" s="252"/>
      <c r="C128" s="234" t="s">
        <v>1765</v>
      </c>
      <c r="D128" s="234"/>
      <c r="E128" s="234"/>
      <c r="F128" s="235" t="s">
        <v>1758</v>
      </c>
      <c r="G128" s="234"/>
      <c r="H128" s="234" t="s">
        <v>1766</v>
      </c>
      <c r="I128" s="234" t="s">
        <v>1754</v>
      </c>
      <c r="J128" s="234">
        <v>15</v>
      </c>
      <c r="K128" s="254"/>
    </row>
    <row r="129" spans="2:11" ht="15" customHeight="1">
      <c r="B129" s="252"/>
      <c r="C129" s="234" t="s">
        <v>1767</v>
      </c>
      <c r="D129" s="234"/>
      <c r="E129" s="234"/>
      <c r="F129" s="235" t="s">
        <v>1758</v>
      </c>
      <c r="G129" s="234"/>
      <c r="H129" s="234" t="s">
        <v>1768</v>
      </c>
      <c r="I129" s="234" t="s">
        <v>1754</v>
      </c>
      <c r="J129" s="234">
        <v>20</v>
      </c>
      <c r="K129" s="254"/>
    </row>
    <row r="130" spans="2:11" ht="15" customHeight="1">
      <c r="B130" s="252"/>
      <c r="C130" s="234" t="s">
        <v>1769</v>
      </c>
      <c r="D130" s="234"/>
      <c r="E130" s="234"/>
      <c r="F130" s="235" t="s">
        <v>1758</v>
      </c>
      <c r="G130" s="234"/>
      <c r="H130" s="234" t="s">
        <v>1770</v>
      </c>
      <c r="I130" s="234" t="s">
        <v>1754</v>
      </c>
      <c r="J130" s="234">
        <v>20</v>
      </c>
      <c r="K130" s="254"/>
    </row>
    <row r="131" spans="2:11" ht="15" customHeight="1">
      <c r="B131" s="252"/>
      <c r="C131" s="213" t="s">
        <v>1757</v>
      </c>
      <c r="D131" s="213"/>
      <c r="E131" s="213"/>
      <c r="F131" s="232" t="s">
        <v>1758</v>
      </c>
      <c r="G131" s="213"/>
      <c r="H131" s="213" t="s">
        <v>1791</v>
      </c>
      <c r="I131" s="213" t="s">
        <v>1754</v>
      </c>
      <c r="J131" s="213">
        <v>50</v>
      </c>
      <c r="K131" s="254"/>
    </row>
    <row r="132" spans="2:11" ht="15" customHeight="1">
      <c r="B132" s="252"/>
      <c r="C132" s="213" t="s">
        <v>1771</v>
      </c>
      <c r="D132" s="213"/>
      <c r="E132" s="213"/>
      <c r="F132" s="232" t="s">
        <v>1758</v>
      </c>
      <c r="G132" s="213"/>
      <c r="H132" s="213" t="s">
        <v>1791</v>
      </c>
      <c r="I132" s="213" t="s">
        <v>1754</v>
      </c>
      <c r="J132" s="213">
        <v>50</v>
      </c>
      <c r="K132" s="254"/>
    </row>
    <row r="133" spans="2:11" ht="15" customHeight="1">
      <c r="B133" s="252"/>
      <c r="C133" s="213" t="s">
        <v>1777</v>
      </c>
      <c r="D133" s="213"/>
      <c r="E133" s="213"/>
      <c r="F133" s="232" t="s">
        <v>1758</v>
      </c>
      <c r="G133" s="213"/>
      <c r="H133" s="213" t="s">
        <v>1791</v>
      </c>
      <c r="I133" s="213" t="s">
        <v>1754</v>
      </c>
      <c r="J133" s="213">
        <v>50</v>
      </c>
      <c r="K133" s="254"/>
    </row>
    <row r="134" spans="2:11" ht="15" customHeight="1">
      <c r="B134" s="252"/>
      <c r="C134" s="213" t="s">
        <v>1779</v>
      </c>
      <c r="D134" s="213"/>
      <c r="E134" s="213"/>
      <c r="F134" s="232" t="s">
        <v>1758</v>
      </c>
      <c r="G134" s="213"/>
      <c r="H134" s="213" t="s">
        <v>1791</v>
      </c>
      <c r="I134" s="213" t="s">
        <v>1754</v>
      </c>
      <c r="J134" s="213">
        <v>50</v>
      </c>
      <c r="K134" s="254"/>
    </row>
    <row r="135" spans="2:11" ht="15" customHeight="1">
      <c r="B135" s="252"/>
      <c r="C135" s="213" t="s">
        <v>135</v>
      </c>
      <c r="D135" s="213"/>
      <c r="E135" s="213"/>
      <c r="F135" s="232" t="s">
        <v>1758</v>
      </c>
      <c r="G135" s="213"/>
      <c r="H135" s="213" t="s">
        <v>1804</v>
      </c>
      <c r="I135" s="213" t="s">
        <v>1754</v>
      </c>
      <c r="J135" s="213">
        <v>255</v>
      </c>
      <c r="K135" s="254"/>
    </row>
    <row r="136" spans="2:11" ht="15" customHeight="1">
      <c r="B136" s="252"/>
      <c r="C136" s="213" t="s">
        <v>1781</v>
      </c>
      <c r="D136" s="213"/>
      <c r="E136" s="213"/>
      <c r="F136" s="232" t="s">
        <v>1752</v>
      </c>
      <c r="G136" s="213"/>
      <c r="H136" s="213" t="s">
        <v>1805</v>
      </c>
      <c r="I136" s="213" t="s">
        <v>1783</v>
      </c>
      <c r="J136" s="213"/>
      <c r="K136" s="254"/>
    </row>
    <row r="137" spans="2:11" ht="15" customHeight="1">
      <c r="B137" s="252"/>
      <c r="C137" s="213" t="s">
        <v>1784</v>
      </c>
      <c r="D137" s="213"/>
      <c r="E137" s="213"/>
      <c r="F137" s="232" t="s">
        <v>1752</v>
      </c>
      <c r="G137" s="213"/>
      <c r="H137" s="213" t="s">
        <v>1806</v>
      </c>
      <c r="I137" s="213" t="s">
        <v>1786</v>
      </c>
      <c r="J137" s="213"/>
      <c r="K137" s="254"/>
    </row>
    <row r="138" spans="2:11" ht="15" customHeight="1">
      <c r="B138" s="252"/>
      <c r="C138" s="213" t="s">
        <v>1787</v>
      </c>
      <c r="D138" s="213"/>
      <c r="E138" s="213"/>
      <c r="F138" s="232" t="s">
        <v>1752</v>
      </c>
      <c r="G138" s="213"/>
      <c r="H138" s="213" t="s">
        <v>1787</v>
      </c>
      <c r="I138" s="213" t="s">
        <v>1786</v>
      </c>
      <c r="J138" s="213"/>
      <c r="K138" s="254"/>
    </row>
    <row r="139" spans="2:11" ht="15" customHeight="1">
      <c r="B139" s="252"/>
      <c r="C139" s="213" t="s">
        <v>44</v>
      </c>
      <c r="D139" s="213"/>
      <c r="E139" s="213"/>
      <c r="F139" s="232" t="s">
        <v>1752</v>
      </c>
      <c r="G139" s="213"/>
      <c r="H139" s="213" t="s">
        <v>1807</v>
      </c>
      <c r="I139" s="213" t="s">
        <v>1786</v>
      </c>
      <c r="J139" s="213"/>
      <c r="K139" s="254"/>
    </row>
    <row r="140" spans="2:11" ht="15" customHeight="1">
      <c r="B140" s="252"/>
      <c r="C140" s="213" t="s">
        <v>1808</v>
      </c>
      <c r="D140" s="213"/>
      <c r="E140" s="213"/>
      <c r="F140" s="232" t="s">
        <v>1752</v>
      </c>
      <c r="G140" s="213"/>
      <c r="H140" s="213" t="s">
        <v>1809</v>
      </c>
      <c r="I140" s="213" t="s">
        <v>1786</v>
      </c>
      <c r="J140" s="213"/>
      <c r="K140" s="254"/>
    </row>
    <row r="141" spans="2:11" ht="15" customHeight="1">
      <c r="B141" s="255"/>
      <c r="C141" s="256"/>
      <c r="D141" s="256"/>
      <c r="E141" s="256"/>
      <c r="F141" s="256"/>
      <c r="G141" s="256"/>
      <c r="H141" s="256"/>
      <c r="I141" s="256"/>
      <c r="J141" s="256"/>
      <c r="K141" s="257"/>
    </row>
    <row r="142" spans="2:11" ht="18.75" customHeight="1">
      <c r="B142" s="209"/>
      <c r="C142" s="209"/>
      <c r="D142" s="209"/>
      <c r="E142" s="209"/>
      <c r="F142" s="244"/>
      <c r="G142" s="209"/>
      <c r="H142" s="209"/>
      <c r="I142" s="209"/>
      <c r="J142" s="209"/>
      <c r="K142" s="209"/>
    </row>
    <row r="143" spans="2:11" ht="18.75" customHeight="1">
      <c r="B143" s="219"/>
      <c r="C143" s="219"/>
      <c r="D143" s="219"/>
      <c r="E143" s="219"/>
      <c r="F143" s="219"/>
      <c r="G143" s="219"/>
      <c r="H143" s="219"/>
      <c r="I143" s="219"/>
      <c r="J143" s="219"/>
      <c r="K143" s="219"/>
    </row>
    <row r="144" spans="2:11" ht="7.5" customHeight="1">
      <c r="B144" s="220"/>
      <c r="C144" s="221"/>
      <c r="D144" s="221"/>
      <c r="E144" s="221"/>
      <c r="F144" s="221"/>
      <c r="G144" s="221"/>
      <c r="H144" s="221"/>
      <c r="I144" s="221"/>
      <c r="J144" s="221"/>
      <c r="K144" s="222"/>
    </row>
    <row r="145" spans="2:11" ht="45" customHeight="1">
      <c r="B145" s="223"/>
      <c r="C145" s="320" t="s">
        <v>1810</v>
      </c>
      <c r="D145" s="320"/>
      <c r="E145" s="320"/>
      <c r="F145" s="320"/>
      <c r="G145" s="320"/>
      <c r="H145" s="320"/>
      <c r="I145" s="320"/>
      <c r="J145" s="320"/>
      <c r="K145" s="224"/>
    </row>
    <row r="146" spans="2:11" ht="17.25" customHeight="1">
      <c r="B146" s="223"/>
      <c r="C146" s="225" t="s">
        <v>1746</v>
      </c>
      <c r="D146" s="225"/>
      <c r="E146" s="225"/>
      <c r="F146" s="225" t="s">
        <v>1747</v>
      </c>
      <c r="G146" s="226"/>
      <c r="H146" s="225" t="s">
        <v>129</v>
      </c>
      <c r="I146" s="225" t="s">
        <v>63</v>
      </c>
      <c r="J146" s="225" t="s">
        <v>1748</v>
      </c>
      <c r="K146" s="224"/>
    </row>
    <row r="147" spans="2:11" ht="17.25" customHeight="1">
      <c r="B147" s="223"/>
      <c r="C147" s="227" t="s">
        <v>1749</v>
      </c>
      <c r="D147" s="227"/>
      <c r="E147" s="227"/>
      <c r="F147" s="228" t="s">
        <v>1750</v>
      </c>
      <c r="G147" s="229"/>
      <c r="H147" s="227"/>
      <c r="I147" s="227"/>
      <c r="J147" s="227" t="s">
        <v>1751</v>
      </c>
      <c r="K147" s="224"/>
    </row>
    <row r="148" spans="2:11" ht="5.25" customHeight="1">
      <c r="B148" s="233"/>
      <c r="C148" s="230"/>
      <c r="D148" s="230"/>
      <c r="E148" s="230"/>
      <c r="F148" s="230"/>
      <c r="G148" s="231"/>
      <c r="H148" s="230"/>
      <c r="I148" s="230"/>
      <c r="J148" s="230"/>
      <c r="K148" s="254"/>
    </row>
    <row r="149" spans="2:11" ht="15" customHeight="1">
      <c r="B149" s="233"/>
      <c r="C149" s="258" t="s">
        <v>1755</v>
      </c>
      <c r="D149" s="213"/>
      <c r="E149" s="213"/>
      <c r="F149" s="259" t="s">
        <v>1752</v>
      </c>
      <c r="G149" s="213"/>
      <c r="H149" s="258" t="s">
        <v>1791</v>
      </c>
      <c r="I149" s="258" t="s">
        <v>1754</v>
      </c>
      <c r="J149" s="258">
        <v>120</v>
      </c>
      <c r="K149" s="254"/>
    </row>
    <row r="150" spans="2:11" ht="15" customHeight="1">
      <c r="B150" s="233"/>
      <c r="C150" s="258" t="s">
        <v>1800</v>
      </c>
      <c r="D150" s="213"/>
      <c r="E150" s="213"/>
      <c r="F150" s="259" t="s">
        <v>1752</v>
      </c>
      <c r="G150" s="213"/>
      <c r="H150" s="258" t="s">
        <v>1811</v>
      </c>
      <c r="I150" s="258" t="s">
        <v>1754</v>
      </c>
      <c r="J150" s="258" t="s">
        <v>1802</v>
      </c>
      <c r="K150" s="254"/>
    </row>
    <row r="151" spans="2:11" ht="15" customHeight="1">
      <c r="B151" s="233"/>
      <c r="C151" s="258" t="s">
        <v>1701</v>
      </c>
      <c r="D151" s="213"/>
      <c r="E151" s="213"/>
      <c r="F151" s="259" t="s">
        <v>1752</v>
      </c>
      <c r="G151" s="213"/>
      <c r="H151" s="258" t="s">
        <v>1812</v>
      </c>
      <c r="I151" s="258" t="s">
        <v>1754</v>
      </c>
      <c r="J151" s="258" t="s">
        <v>1802</v>
      </c>
      <c r="K151" s="254"/>
    </row>
    <row r="152" spans="2:11" ht="15" customHeight="1">
      <c r="B152" s="233"/>
      <c r="C152" s="258" t="s">
        <v>1757</v>
      </c>
      <c r="D152" s="213"/>
      <c r="E152" s="213"/>
      <c r="F152" s="259" t="s">
        <v>1758</v>
      </c>
      <c r="G152" s="213"/>
      <c r="H152" s="258" t="s">
        <v>1791</v>
      </c>
      <c r="I152" s="258" t="s">
        <v>1754</v>
      </c>
      <c r="J152" s="258">
        <v>50</v>
      </c>
      <c r="K152" s="254"/>
    </row>
    <row r="153" spans="2:11" ht="15" customHeight="1">
      <c r="B153" s="233"/>
      <c r="C153" s="258" t="s">
        <v>1760</v>
      </c>
      <c r="D153" s="213"/>
      <c r="E153" s="213"/>
      <c r="F153" s="259" t="s">
        <v>1752</v>
      </c>
      <c r="G153" s="213"/>
      <c r="H153" s="258" t="s">
        <v>1791</v>
      </c>
      <c r="I153" s="258" t="s">
        <v>1762</v>
      </c>
      <c r="J153" s="258"/>
      <c r="K153" s="254"/>
    </row>
    <row r="154" spans="2:11" ht="15" customHeight="1">
      <c r="B154" s="233"/>
      <c r="C154" s="258" t="s">
        <v>1771</v>
      </c>
      <c r="D154" s="213"/>
      <c r="E154" s="213"/>
      <c r="F154" s="259" t="s">
        <v>1758</v>
      </c>
      <c r="G154" s="213"/>
      <c r="H154" s="258" t="s">
        <v>1791</v>
      </c>
      <c r="I154" s="258" t="s">
        <v>1754</v>
      </c>
      <c r="J154" s="258">
        <v>50</v>
      </c>
      <c r="K154" s="254"/>
    </row>
    <row r="155" spans="2:11" ht="15" customHeight="1">
      <c r="B155" s="233"/>
      <c r="C155" s="258" t="s">
        <v>1779</v>
      </c>
      <c r="D155" s="213"/>
      <c r="E155" s="213"/>
      <c r="F155" s="259" t="s">
        <v>1758</v>
      </c>
      <c r="G155" s="213"/>
      <c r="H155" s="258" t="s">
        <v>1791</v>
      </c>
      <c r="I155" s="258" t="s">
        <v>1754</v>
      </c>
      <c r="J155" s="258">
        <v>50</v>
      </c>
      <c r="K155" s="254"/>
    </row>
    <row r="156" spans="2:11" ht="15" customHeight="1">
      <c r="B156" s="233"/>
      <c r="C156" s="258" t="s">
        <v>1777</v>
      </c>
      <c r="D156" s="213"/>
      <c r="E156" s="213"/>
      <c r="F156" s="259" t="s">
        <v>1758</v>
      </c>
      <c r="G156" s="213"/>
      <c r="H156" s="258" t="s">
        <v>1791</v>
      </c>
      <c r="I156" s="258" t="s">
        <v>1754</v>
      </c>
      <c r="J156" s="258">
        <v>50</v>
      </c>
      <c r="K156" s="254"/>
    </row>
    <row r="157" spans="2:11" ht="15" customHeight="1">
      <c r="B157" s="233"/>
      <c r="C157" s="258" t="s">
        <v>97</v>
      </c>
      <c r="D157" s="213"/>
      <c r="E157" s="213"/>
      <c r="F157" s="259" t="s">
        <v>1752</v>
      </c>
      <c r="G157" s="213"/>
      <c r="H157" s="258" t="s">
        <v>1813</v>
      </c>
      <c r="I157" s="258" t="s">
        <v>1754</v>
      </c>
      <c r="J157" s="258" t="s">
        <v>1814</v>
      </c>
      <c r="K157" s="254"/>
    </row>
    <row r="158" spans="2:11" ht="15" customHeight="1">
      <c r="B158" s="233"/>
      <c r="C158" s="258" t="s">
        <v>1815</v>
      </c>
      <c r="D158" s="213"/>
      <c r="E158" s="213"/>
      <c r="F158" s="259" t="s">
        <v>1752</v>
      </c>
      <c r="G158" s="213"/>
      <c r="H158" s="258" t="s">
        <v>1816</v>
      </c>
      <c r="I158" s="258" t="s">
        <v>1786</v>
      </c>
      <c r="J158" s="258"/>
      <c r="K158" s="254"/>
    </row>
    <row r="159" spans="2:11" ht="15" customHeight="1">
      <c r="B159" s="260"/>
      <c r="C159" s="242"/>
      <c r="D159" s="242"/>
      <c r="E159" s="242"/>
      <c r="F159" s="242"/>
      <c r="G159" s="242"/>
      <c r="H159" s="242"/>
      <c r="I159" s="242"/>
      <c r="J159" s="242"/>
      <c r="K159" s="261"/>
    </row>
    <row r="160" spans="2:11" ht="18.75" customHeight="1">
      <c r="B160" s="209"/>
      <c r="C160" s="213"/>
      <c r="D160" s="213"/>
      <c r="E160" s="213"/>
      <c r="F160" s="232"/>
      <c r="G160" s="213"/>
      <c r="H160" s="213"/>
      <c r="I160" s="213"/>
      <c r="J160" s="213"/>
      <c r="K160" s="209"/>
    </row>
    <row r="161" spans="2:11" ht="18.75" customHeight="1">
      <c r="B161" s="219"/>
      <c r="C161" s="219"/>
      <c r="D161" s="219"/>
      <c r="E161" s="219"/>
      <c r="F161" s="219"/>
      <c r="G161" s="219"/>
      <c r="H161" s="219"/>
      <c r="I161" s="219"/>
      <c r="J161" s="219"/>
      <c r="K161" s="219"/>
    </row>
    <row r="162" spans="2:11" ht="7.5" customHeight="1">
      <c r="B162" s="200"/>
      <c r="C162" s="201"/>
      <c r="D162" s="201"/>
      <c r="E162" s="201"/>
      <c r="F162" s="201"/>
      <c r="G162" s="201"/>
      <c r="H162" s="201"/>
      <c r="I162" s="201"/>
      <c r="J162" s="201"/>
      <c r="K162" s="202"/>
    </row>
    <row r="163" spans="2:11" ht="45" customHeight="1">
      <c r="B163" s="203"/>
      <c r="C163" s="317" t="s">
        <v>1817</v>
      </c>
      <c r="D163" s="317"/>
      <c r="E163" s="317"/>
      <c r="F163" s="317"/>
      <c r="G163" s="317"/>
      <c r="H163" s="317"/>
      <c r="I163" s="317"/>
      <c r="J163" s="317"/>
      <c r="K163" s="204"/>
    </row>
    <row r="164" spans="2:11" ht="17.25" customHeight="1">
      <c r="B164" s="203"/>
      <c r="C164" s="225" t="s">
        <v>1746</v>
      </c>
      <c r="D164" s="225"/>
      <c r="E164" s="225"/>
      <c r="F164" s="225" t="s">
        <v>1747</v>
      </c>
      <c r="G164" s="262"/>
      <c r="H164" s="263" t="s">
        <v>129</v>
      </c>
      <c r="I164" s="263" t="s">
        <v>63</v>
      </c>
      <c r="J164" s="225" t="s">
        <v>1748</v>
      </c>
      <c r="K164" s="204"/>
    </row>
    <row r="165" spans="2:11" ht="17.25" customHeight="1">
      <c r="B165" s="206"/>
      <c r="C165" s="227" t="s">
        <v>1749</v>
      </c>
      <c r="D165" s="227"/>
      <c r="E165" s="227"/>
      <c r="F165" s="228" t="s">
        <v>1750</v>
      </c>
      <c r="G165" s="264"/>
      <c r="H165" s="265"/>
      <c r="I165" s="265"/>
      <c r="J165" s="227" t="s">
        <v>1751</v>
      </c>
      <c r="K165" s="207"/>
    </row>
    <row r="166" spans="2:11" ht="5.25" customHeight="1">
      <c r="B166" s="233"/>
      <c r="C166" s="230"/>
      <c r="D166" s="230"/>
      <c r="E166" s="230"/>
      <c r="F166" s="230"/>
      <c r="G166" s="231"/>
      <c r="H166" s="230"/>
      <c r="I166" s="230"/>
      <c r="J166" s="230"/>
      <c r="K166" s="254"/>
    </row>
    <row r="167" spans="2:11" ht="15" customHeight="1">
      <c r="B167" s="233"/>
      <c r="C167" s="213" t="s">
        <v>1755</v>
      </c>
      <c r="D167" s="213"/>
      <c r="E167" s="213"/>
      <c r="F167" s="232" t="s">
        <v>1752</v>
      </c>
      <c r="G167" s="213"/>
      <c r="H167" s="213" t="s">
        <v>1791</v>
      </c>
      <c r="I167" s="213" t="s">
        <v>1754</v>
      </c>
      <c r="J167" s="213">
        <v>120</v>
      </c>
      <c r="K167" s="254"/>
    </row>
    <row r="168" spans="2:11" ht="15" customHeight="1">
      <c r="B168" s="233"/>
      <c r="C168" s="213" t="s">
        <v>1800</v>
      </c>
      <c r="D168" s="213"/>
      <c r="E168" s="213"/>
      <c r="F168" s="232" t="s">
        <v>1752</v>
      </c>
      <c r="G168" s="213"/>
      <c r="H168" s="213" t="s">
        <v>1801</v>
      </c>
      <c r="I168" s="213" t="s">
        <v>1754</v>
      </c>
      <c r="J168" s="213" t="s">
        <v>1802</v>
      </c>
      <c r="K168" s="254"/>
    </row>
    <row r="169" spans="2:11" ht="15" customHeight="1">
      <c r="B169" s="233"/>
      <c r="C169" s="213" t="s">
        <v>1701</v>
      </c>
      <c r="D169" s="213"/>
      <c r="E169" s="213"/>
      <c r="F169" s="232" t="s">
        <v>1752</v>
      </c>
      <c r="G169" s="213"/>
      <c r="H169" s="213" t="s">
        <v>1818</v>
      </c>
      <c r="I169" s="213" t="s">
        <v>1754</v>
      </c>
      <c r="J169" s="213" t="s">
        <v>1802</v>
      </c>
      <c r="K169" s="254"/>
    </row>
    <row r="170" spans="2:11" ht="15" customHeight="1">
      <c r="B170" s="233"/>
      <c r="C170" s="213" t="s">
        <v>1757</v>
      </c>
      <c r="D170" s="213"/>
      <c r="E170" s="213"/>
      <c r="F170" s="232" t="s">
        <v>1758</v>
      </c>
      <c r="G170" s="213"/>
      <c r="H170" s="213" t="s">
        <v>1818</v>
      </c>
      <c r="I170" s="213" t="s">
        <v>1754</v>
      </c>
      <c r="J170" s="213">
        <v>50</v>
      </c>
      <c r="K170" s="254"/>
    </row>
    <row r="171" spans="2:11" ht="15" customHeight="1">
      <c r="B171" s="233"/>
      <c r="C171" s="213" t="s">
        <v>1760</v>
      </c>
      <c r="D171" s="213"/>
      <c r="E171" s="213"/>
      <c r="F171" s="232" t="s">
        <v>1752</v>
      </c>
      <c r="G171" s="213"/>
      <c r="H171" s="213" t="s">
        <v>1818</v>
      </c>
      <c r="I171" s="213" t="s">
        <v>1762</v>
      </c>
      <c r="J171" s="213"/>
      <c r="K171" s="254"/>
    </row>
    <row r="172" spans="2:11" ht="15" customHeight="1">
      <c r="B172" s="233"/>
      <c r="C172" s="213" t="s">
        <v>1771</v>
      </c>
      <c r="D172" s="213"/>
      <c r="E172" s="213"/>
      <c r="F172" s="232" t="s">
        <v>1758</v>
      </c>
      <c r="G172" s="213"/>
      <c r="H172" s="213" t="s">
        <v>1818</v>
      </c>
      <c r="I172" s="213" t="s">
        <v>1754</v>
      </c>
      <c r="J172" s="213">
        <v>50</v>
      </c>
      <c r="K172" s="254"/>
    </row>
    <row r="173" spans="2:11" ht="15" customHeight="1">
      <c r="B173" s="233"/>
      <c r="C173" s="213" t="s">
        <v>1779</v>
      </c>
      <c r="D173" s="213"/>
      <c r="E173" s="213"/>
      <c r="F173" s="232" t="s">
        <v>1758</v>
      </c>
      <c r="G173" s="213"/>
      <c r="H173" s="213" t="s">
        <v>1818</v>
      </c>
      <c r="I173" s="213" t="s">
        <v>1754</v>
      </c>
      <c r="J173" s="213">
        <v>50</v>
      </c>
      <c r="K173" s="254"/>
    </row>
    <row r="174" spans="2:11" ht="15" customHeight="1">
      <c r="B174" s="233"/>
      <c r="C174" s="213" t="s">
        <v>1777</v>
      </c>
      <c r="D174" s="213"/>
      <c r="E174" s="213"/>
      <c r="F174" s="232" t="s">
        <v>1758</v>
      </c>
      <c r="G174" s="213"/>
      <c r="H174" s="213" t="s">
        <v>1818</v>
      </c>
      <c r="I174" s="213" t="s">
        <v>1754</v>
      </c>
      <c r="J174" s="213">
        <v>50</v>
      </c>
      <c r="K174" s="254"/>
    </row>
    <row r="175" spans="2:11" ht="15" customHeight="1">
      <c r="B175" s="233"/>
      <c r="C175" s="213" t="s">
        <v>128</v>
      </c>
      <c r="D175" s="213"/>
      <c r="E175" s="213"/>
      <c r="F175" s="232" t="s">
        <v>1752</v>
      </c>
      <c r="G175" s="213"/>
      <c r="H175" s="213" t="s">
        <v>1819</v>
      </c>
      <c r="I175" s="213" t="s">
        <v>1820</v>
      </c>
      <c r="J175" s="213"/>
      <c r="K175" s="254"/>
    </row>
    <row r="176" spans="2:11" ht="15" customHeight="1">
      <c r="B176" s="233"/>
      <c r="C176" s="213" t="s">
        <v>63</v>
      </c>
      <c r="D176" s="213"/>
      <c r="E176" s="213"/>
      <c r="F176" s="232" t="s">
        <v>1752</v>
      </c>
      <c r="G176" s="213"/>
      <c r="H176" s="213" t="s">
        <v>1821</v>
      </c>
      <c r="I176" s="213" t="s">
        <v>1822</v>
      </c>
      <c r="J176" s="213">
        <v>1</v>
      </c>
      <c r="K176" s="254"/>
    </row>
    <row r="177" spans="2:11" ht="15" customHeight="1">
      <c r="B177" s="233"/>
      <c r="C177" s="213" t="s">
        <v>59</v>
      </c>
      <c r="D177" s="213"/>
      <c r="E177" s="213"/>
      <c r="F177" s="232" t="s">
        <v>1752</v>
      </c>
      <c r="G177" s="213"/>
      <c r="H177" s="213" t="s">
        <v>1823</v>
      </c>
      <c r="I177" s="213" t="s">
        <v>1754</v>
      </c>
      <c r="J177" s="213">
        <v>20</v>
      </c>
      <c r="K177" s="254"/>
    </row>
    <row r="178" spans="2:11" ht="15" customHeight="1">
      <c r="B178" s="233"/>
      <c r="C178" s="213" t="s">
        <v>129</v>
      </c>
      <c r="D178" s="213"/>
      <c r="E178" s="213"/>
      <c r="F178" s="232" t="s">
        <v>1752</v>
      </c>
      <c r="G178" s="213"/>
      <c r="H178" s="213" t="s">
        <v>1824</v>
      </c>
      <c r="I178" s="213" t="s">
        <v>1754</v>
      </c>
      <c r="J178" s="213">
        <v>255</v>
      </c>
      <c r="K178" s="254"/>
    </row>
    <row r="179" spans="2:11" ht="15" customHeight="1">
      <c r="B179" s="233"/>
      <c r="C179" s="213" t="s">
        <v>130</v>
      </c>
      <c r="D179" s="213"/>
      <c r="E179" s="213"/>
      <c r="F179" s="232" t="s">
        <v>1752</v>
      </c>
      <c r="G179" s="213"/>
      <c r="H179" s="213" t="s">
        <v>1717</v>
      </c>
      <c r="I179" s="213" t="s">
        <v>1754</v>
      </c>
      <c r="J179" s="213">
        <v>10</v>
      </c>
      <c r="K179" s="254"/>
    </row>
    <row r="180" spans="2:11" ht="15" customHeight="1">
      <c r="B180" s="233"/>
      <c r="C180" s="213" t="s">
        <v>131</v>
      </c>
      <c r="D180" s="213"/>
      <c r="E180" s="213"/>
      <c r="F180" s="232" t="s">
        <v>1752</v>
      </c>
      <c r="G180" s="213"/>
      <c r="H180" s="213" t="s">
        <v>1825</v>
      </c>
      <c r="I180" s="213" t="s">
        <v>1786</v>
      </c>
      <c r="J180" s="213"/>
      <c r="K180" s="254"/>
    </row>
    <row r="181" spans="2:11" ht="15" customHeight="1">
      <c r="B181" s="233"/>
      <c r="C181" s="213" t="s">
        <v>1826</v>
      </c>
      <c r="D181" s="213"/>
      <c r="E181" s="213"/>
      <c r="F181" s="232" t="s">
        <v>1752</v>
      </c>
      <c r="G181" s="213"/>
      <c r="H181" s="213" t="s">
        <v>1827</v>
      </c>
      <c r="I181" s="213" t="s">
        <v>1786</v>
      </c>
      <c r="J181" s="213"/>
      <c r="K181" s="254"/>
    </row>
    <row r="182" spans="2:11" ht="15" customHeight="1">
      <c r="B182" s="233"/>
      <c r="C182" s="213" t="s">
        <v>1815</v>
      </c>
      <c r="D182" s="213"/>
      <c r="E182" s="213"/>
      <c r="F182" s="232" t="s">
        <v>1752</v>
      </c>
      <c r="G182" s="213"/>
      <c r="H182" s="213" t="s">
        <v>1828</v>
      </c>
      <c r="I182" s="213" t="s">
        <v>1786</v>
      </c>
      <c r="J182" s="213"/>
      <c r="K182" s="254"/>
    </row>
    <row r="183" spans="2:11" ht="15" customHeight="1">
      <c r="B183" s="233"/>
      <c r="C183" s="213" t="s">
        <v>134</v>
      </c>
      <c r="D183" s="213"/>
      <c r="E183" s="213"/>
      <c r="F183" s="232" t="s">
        <v>1758</v>
      </c>
      <c r="G183" s="213"/>
      <c r="H183" s="213" t="s">
        <v>1829</v>
      </c>
      <c r="I183" s="213" t="s">
        <v>1754</v>
      </c>
      <c r="J183" s="213">
        <v>50</v>
      </c>
      <c r="K183" s="254"/>
    </row>
    <row r="184" spans="2:11" ht="15" customHeight="1">
      <c r="B184" s="260"/>
      <c r="C184" s="242"/>
      <c r="D184" s="242"/>
      <c r="E184" s="242"/>
      <c r="F184" s="242"/>
      <c r="G184" s="242"/>
      <c r="H184" s="242"/>
      <c r="I184" s="242"/>
      <c r="J184" s="242"/>
      <c r="K184" s="261"/>
    </row>
    <row r="185" spans="2:11" ht="18.75" customHeight="1">
      <c r="B185" s="209"/>
      <c r="C185" s="213"/>
      <c r="D185" s="213"/>
      <c r="E185" s="213"/>
      <c r="F185" s="232"/>
      <c r="G185" s="213"/>
      <c r="H185" s="213"/>
      <c r="I185" s="213"/>
      <c r="J185" s="213"/>
      <c r="K185" s="209"/>
    </row>
    <row r="186" spans="2:11" ht="18.75" customHeight="1">
      <c r="B186" s="219"/>
      <c r="C186" s="219"/>
      <c r="D186" s="219"/>
      <c r="E186" s="219"/>
      <c r="F186" s="219"/>
      <c r="G186" s="219"/>
      <c r="H186" s="219"/>
      <c r="I186" s="219"/>
      <c r="J186" s="219"/>
      <c r="K186" s="219"/>
    </row>
    <row r="187" spans="2:11" ht="13.5">
      <c r="B187" s="200"/>
      <c r="C187" s="201"/>
      <c r="D187" s="201"/>
      <c r="E187" s="201"/>
      <c r="F187" s="201"/>
      <c r="G187" s="201"/>
      <c r="H187" s="201"/>
      <c r="I187" s="201"/>
      <c r="J187" s="201"/>
      <c r="K187" s="202"/>
    </row>
    <row r="188" spans="2:11" ht="21">
      <c r="B188" s="203"/>
      <c r="C188" s="317" t="s">
        <v>1830</v>
      </c>
      <c r="D188" s="317"/>
      <c r="E188" s="317"/>
      <c r="F188" s="317"/>
      <c r="G188" s="317"/>
      <c r="H188" s="317"/>
      <c r="I188" s="317"/>
      <c r="J188" s="317"/>
      <c r="K188" s="204"/>
    </row>
    <row r="189" spans="2:11" ht="25.5" customHeight="1">
      <c r="B189" s="203"/>
      <c r="C189" s="266" t="s">
        <v>1831</v>
      </c>
      <c r="D189" s="266"/>
      <c r="E189" s="266"/>
      <c r="F189" s="266" t="s">
        <v>1832</v>
      </c>
      <c r="G189" s="267"/>
      <c r="H189" s="318" t="s">
        <v>1833</v>
      </c>
      <c r="I189" s="318"/>
      <c r="J189" s="318"/>
      <c r="K189" s="204"/>
    </row>
    <row r="190" spans="2:11" ht="5.25" customHeight="1">
      <c r="B190" s="233"/>
      <c r="C190" s="230"/>
      <c r="D190" s="230"/>
      <c r="E190" s="230"/>
      <c r="F190" s="230"/>
      <c r="G190" s="213"/>
      <c r="H190" s="230"/>
      <c r="I190" s="230"/>
      <c r="J190" s="230"/>
      <c r="K190" s="254"/>
    </row>
    <row r="191" spans="2:11" ht="15" customHeight="1">
      <c r="B191" s="233"/>
      <c r="C191" s="213" t="s">
        <v>1834</v>
      </c>
      <c r="D191" s="213"/>
      <c r="E191" s="213"/>
      <c r="F191" s="232" t="s">
        <v>49</v>
      </c>
      <c r="G191" s="213"/>
      <c r="H191" s="316" t="s">
        <v>1835</v>
      </c>
      <c r="I191" s="316"/>
      <c r="J191" s="316"/>
      <c r="K191" s="254"/>
    </row>
    <row r="192" spans="2:11" ht="15" customHeight="1">
      <c r="B192" s="233"/>
      <c r="C192" s="239"/>
      <c r="D192" s="213"/>
      <c r="E192" s="213"/>
      <c r="F192" s="232" t="s">
        <v>50</v>
      </c>
      <c r="G192" s="213"/>
      <c r="H192" s="316" t="s">
        <v>1836</v>
      </c>
      <c r="I192" s="316"/>
      <c r="J192" s="316"/>
      <c r="K192" s="254"/>
    </row>
    <row r="193" spans="2:11" ht="15" customHeight="1">
      <c r="B193" s="233"/>
      <c r="C193" s="239"/>
      <c r="D193" s="213"/>
      <c r="E193" s="213"/>
      <c r="F193" s="232" t="s">
        <v>53</v>
      </c>
      <c r="G193" s="213"/>
      <c r="H193" s="316" t="s">
        <v>1837</v>
      </c>
      <c r="I193" s="316"/>
      <c r="J193" s="316"/>
      <c r="K193" s="254"/>
    </row>
    <row r="194" spans="2:11" ht="15" customHeight="1">
      <c r="B194" s="233"/>
      <c r="C194" s="213"/>
      <c r="D194" s="213"/>
      <c r="E194" s="213"/>
      <c r="F194" s="232" t="s">
        <v>51</v>
      </c>
      <c r="G194" s="213"/>
      <c r="H194" s="316" t="s">
        <v>1838</v>
      </c>
      <c r="I194" s="316"/>
      <c r="J194" s="316"/>
      <c r="K194" s="254"/>
    </row>
    <row r="195" spans="2:11" ht="15" customHeight="1">
      <c r="B195" s="233"/>
      <c r="C195" s="213"/>
      <c r="D195" s="213"/>
      <c r="E195" s="213"/>
      <c r="F195" s="232" t="s">
        <v>52</v>
      </c>
      <c r="G195" s="213"/>
      <c r="H195" s="316" t="s">
        <v>1839</v>
      </c>
      <c r="I195" s="316"/>
      <c r="J195" s="316"/>
      <c r="K195" s="254"/>
    </row>
    <row r="196" spans="2:11" ht="15" customHeight="1">
      <c r="B196" s="233"/>
      <c r="C196" s="213"/>
      <c r="D196" s="213"/>
      <c r="E196" s="213"/>
      <c r="F196" s="232"/>
      <c r="G196" s="213"/>
      <c r="H196" s="213"/>
      <c r="I196" s="213"/>
      <c r="J196" s="213"/>
      <c r="K196" s="254"/>
    </row>
    <row r="197" spans="2:11" ht="15" customHeight="1">
      <c r="B197" s="233"/>
      <c r="C197" s="213" t="s">
        <v>1798</v>
      </c>
      <c r="D197" s="213"/>
      <c r="E197" s="213"/>
      <c r="F197" s="232" t="s">
        <v>84</v>
      </c>
      <c r="G197" s="213"/>
      <c r="H197" s="316" t="s">
        <v>83</v>
      </c>
      <c r="I197" s="316"/>
      <c r="J197" s="316"/>
      <c r="K197" s="254"/>
    </row>
    <row r="198" spans="2:11" ht="15" customHeight="1">
      <c r="B198" s="233"/>
      <c r="C198" s="239"/>
      <c r="D198" s="213"/>
      <c r="E198" s="213"/>
      <c r="F198" s="232" t="s">
        <v>1697</v>
      </c>
      <c r="G198" s="213"/>
      <c r="H198" s="316" t="s">
        <v>1698</v>
      </c>
      <c r="I198" s="316"/>
      <c r="J198" s="316"/>
      <c r="K198" s="254"/>
    </row>
    <row r="199" spans="2:11" ht="15" customHeight="1">
      <c r="B199" s="233"/>
      <c r="C199" s="213"/>
      <c r="D199" s="213"/>
      <c r="E199" s="213"/>
      <c r="F199" s="232" t="s">
        <v>1695</v>
      </c>
      <c r="G199" s="213"/>
      <c r="H199" s="316" t="s">
        <v>1840</v>
      </c>
      <c r="I199" s="316"/>
      <c r="J199" s="316"/>
      <c r="K199" s="254"/>
    </row>
    <row r="200" spans="2:11" ht="15" customHeight="1">
      <c r="B200" s="268"/>
      <c r="C200" s="239"/>
      <c r="D200" s="239"/>
      <c r="E200" s="239"/>
      <c r="F200" s="232" t="s">
        <v>89</v>
      </c>
      <c r="G200" s="218"/>
      <c r="H200" s="315" t="s">
        <v>88</v>
      </c>
      <c r="I200" s="315"/>
      <c r="J200" s="315"/>
      <c r="K200" s="269"/>
    </row>
    <row r="201" spans="2:11" ht="15" customHeight="1">
      <c r="B201" s="268"/>
      <c r="C201" s="239"/>
      <c r="D201" s="239"/>
      <c r="E201" s="239"/>
      <c r="F201" s="232" t="s">
        <v>1699</v>
      </c>
      <c r="G201" s="218"/>
      <c r="H201" s="315" t="s">
        <v>1841</v>
      </c>
      <c r="I201" s="315"/>
      <c r="J201" s="315"/>
      <c r="K201" s="269"/>
    </row>
    <row r="202" spans="2:11" ht="15" customHeight="1">
      <c r="B202" s="268"/>
      <c r="C202" s="239"/>
      <c r="D202" s="239"/>
      <c r="E202" s="239"/>
      <c r="F202" s="270"/>
      <c r="G202" s="218"/>
      <c r="H202" s="271"/>
      <c r="I202" s="271"/>
      <c r="J202" s="271"/>
      <c r="K202" s="269"/>
    </row>
    <row r="203" spans="2:11" ht="15" customHeight="1">
      <c r="B203" s="268"/>
      <c r="C203" s="213" t="s">
        <v>1822</v>
      </c>
      <c r="D203" s="239"/>
      <c r="E203" s="239"/>
      <c r="F203" s="232">
        <v>1</v>
      </c>
      <c r="G203" s="218"/>
      <c r="H203" s="315" t="s">
        <v>1842</v>
      </c>
      <c r="I203" s="315"/>
      <c r="J203" s="315"/>
      <c r="K203" s="269"/>
    </row>
    <row r="204" spans="2:11" ht="15" customHeight="1">
      <c r="B204" s="268"/>
      <c r="C204" s="239"/>
      <c r="D204" s="239"/>
      <c r="E204" s="239"/>
      <c r="F204" s="232">
        <v>2</v>
      </c>
      <c r="G204" s="218"/>
      <c r="H204" s="315" t="s">
        <v>1843</v>
      </c>
      <c r="I204" s="315"/>
      <c r="J204" s="315"/>
      <c r="K204" s="269"/>
    </row>
    <row r="205" spans="2:11" ht="15" customHeight="1">
      <c r="B205" s="268"/>
      <c r="C205" s="239"/>
      <c r="D205" s="239"/>
      <c r="E205" s="239"/>
      <c r="F205" s="232">
        <v>3</v>
      </c>
      <c r="G205" s="218"/>
      <c r="H205" s="315" t="s">
        <v>1844</v>
      </c>
      <c r="I205" s="315"/>
      <c r="J205" s="315"/>
      <c r="K205" s="269"/>
    </row>
    <row r="206" spans="2:11" ht="15" customHeight="1">
      <c r="B206" s="268"/>
      <c r="C206" s="239"/>
      <c r="D206" s="239"/>
      <c r="E206" s="239"/>
      <c r="F206" s="232">
        <v>4</v>
      </c>
      <c r="G206" s="218"/>
      <c r="H206" s="315" t="s">
        <v>1845</v>
      </c>
      <c r="I206" s="315"/>
      <c r="J206" s="315"/>
      <c r="K206" s="269"/>
    </row>
    <row r="207" spans="2:11" ht="12.75" customHeight="1">
      <c r="B207" s="272"/>
      <c r="C207" s="273"/>
      <c r="D207" s="273"/>
      <c r="E207" s="273"/>
      <c r="F207" s="273"/>
      <c r="G207" s="273"/>
      <c r="H207" s="273"/>
      <c r="I207" s="273"/>
      <c r="J207" s="273"/>
      <c r="K207" s="274"/>
    </row>
  </sheetData>
  <sheetProtection/>
  <mergeCells count="77">
    <mergeCell ref="C3:J3"/>
    <mergeCell ref="C4:J4"/>
    <mergeCell ref="C6:J6"/>
    <mergeCell ref="C7:J7"/>
    <mergeCell ref="C9:J9"/>
    <mergeCell ref="D10:J10"/>
    <mergeCell ref="D11:J11"/>
    <mergeCell ref="D13:J13"/>
    <mergeCell ref="D14:J14"/>
    <mergeCell ref="D15:J15"/>
    <mergeCell ref="F16:J16"/>
    <mergeCell ref="F17:J17"/>
    <mergeCell ref="F18:J18"/>
    <mergeCell ref="F19:J19"/>
    <mergeCell ref="F20:J20"/>
    <mergeCell ref="F21:J21"/>
    <mergeCell ref="C23:J23"/>
    <mergeCell ref="C24:J24"/>
    <mergeCell ref="D25:J25"/>
    <mergeCell ref="D26:J26"/>
    <mergeCell ref="D28:J28"/>
    <mergeCell ref="D29:J29"/>
    <mergeCell ref="D31:J31"/>
    <mergeCell ref="D32:J32"/>
    <mergeCell ref="D33:J33"/>
    <mergeCell ref="G34:J34"/>
    <mergeCell ref="G35:J35"/>
    <mergeCell ref="G36:J36"/>
    <mergeCell ref="G37:J37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E48:J48"/>
    <mergeCell ref="D49:J49"/>
    <mergeCell ref="C50:J50"/>
    <mergeCell ref="C52:J52"/>
    <mergeCell ref="C53:J53"/>
    <mergeCell ref="C55:J55"/>
    <mergeCell ref="D56:J56"/>
    <mergeCell ref="D57:J57"/>
    <mergeCell ref="D58:J58"/>
    <mergeCell ref="D59:J59"/>
    <mergeCell ref="D60:J60"/>
    <mergeCell ref="D61:J61"/>
    <mergeCell ref="D63:J63"/>
    <mergeCell ref="D64:J64"/>
    <mergeCell ref="D65:J65"/>
    <mergeCell ref="D66:J66"/>
    <mergeCell ref="D67:J67"/>
    <mergeCell ref="D68:J68"/>
    <mergeCell ref="C73:J73"/>
    <mergeCell ref="C100:J100"/>
    <mergeCell ref="C120:J120"/>
    <mergeCell ref="C145:J145"/>
    <mergeCell ref="H200:J200"/>
    <mergeCell ref="C163:J163"/>
    <mergeCell ref="C188:J188"/>
    <mergeCell ref="H189:J189"/>
    <mergeCell ref="H191:J191"/>
    <mergeCell ref="H192:J192"/>
    <mergeCell ref="H193:J193"/>
    <mergeCell ref="H201:J201"/>
    <mergeCell ref="H203:J203"/>
    <mergeCell ref="H204:J204"/>
    <mergeCell ref="H205:J205"/>
    <mergeCell ref="H206:J206"/>
    <mergeCell ref="H194:J194"/>
    <mergeCell ref="H195:J195"/>
    <mergeCell ref="H197:J197"/>
    <mergeCell ref="H198:J198"/>
    <mergeCell ref="H199:J199"/>
  </mergeCells>
  <printOptions/>
  <pageMargins left="0.5905511811023623" right="0.5905511811023623" top="0.5905511811023623" bottom="0.5905511811023623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Dohnal Roman</dc:creator>
  <cp:keywords/>
  <dc:description/>
  <cp:lastModifiedBy>dohnal</cp:lastModifiedBy>
  <dcterms:created xsi:type="dcterms:W3CDTF">2015-06-15T07:09:19Z</dcterms:created>
  <dcterms:modified xsi:type="dcterms:W3CDTF">2015-06-15T07:09:19Z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