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/>
  <bookViews>
    <workbookView xWindow="-570" yWindow="4065" windowWidth="19440" windowHeight="8205"/>
  </bookViews>
  <sheets>
    <sheet name="Cenová nabídka" sheetId="9" r:id="rId1"/>
    <sheet name="Celkem prostory" sheetId="6" r:id="rId2"/>
    <sheet name="CN za kategorie" sheetId="8" r:id="rId3"/>
  </sheets>
  <externalReferences>
    <externalReference r:id="rId4"/>
  </externalReferences>
  <definedNames>
    <definedName name="_1.PP_tabulka_místností_1" localSheetId="0">'Cenová nabídka'!$C$1041:$E$1146</definedName>
    <definedName name="_xlnm._FilterDatabase" localSheetId="1" hidden="1">'Celkem prostory'!$A$4:$K$541</definedName>
    <definedName name="_xlnm.Print_Area" localSheetId="1">'Celkem prostory'!$D$149:$G$186</definedName>
    <definedName name="_xlnm.Print_Area" localSheetId="0">'Cenová nabídka'!#REF!</definedName>
    <definedName name="_xlnm.Print_Area" localSheetId="2">'CN za kategorie'!#REF!</definedName>
  </definedNames>
  <calcPr calcId="125725"/>
</workbook>
</file>

<file path=xl/calcChain.xml><?xml version="1.0" encoding="utf-8"?>
<calcChain xmlns="http://schemas.openxmlformats.org/spreadsheetml/2006/main">
  <c r="G8" i="8"/>
  <c r="F27"/>
  <c r="H27" s="1"/>
  <c r="E22"/>
  <c r="G22" s="1"/>
  <c r="E21"/>
  <c r="G21" s="1"/>
  <c r="E20"/>
  <c r="G20" s="1"/>
  <c r="E19"/>
  <c r="G19" s="1"/>
  <c r="E18"/>
  <c r="G18" s="1"/>
  <c r="E17"/>
  <c r="G17" s="1"/>
  <c r="E15"/>
  <c r="G15" s="1"/>
  <c r="E16"/>
  <c r="G16" s="1"/>
  <c r="E14"/>
  <c r="G14" s="1"/>
  <c r="E13"/>
  <c r="G13" s="1"/>
  <c r="E12"/>
  <c r="G12" s="1"/>
  <c r="E11"/>
  <c r="G11" s="1"/>
  <c r="E10"/>
  <c r="G10" s="1"/>
  <c r="E9"/>
  <c r="G9" s="1"/>
  <c r="E8"/>
  <c r="E5"/>
  <c r="G5" s="1"/>
  <c r="E6"/>
  <c r="G6" s="1"/>
  <c r="E7"/>
  <c r="G7" s="1"/>
  <c r="G27" l="1"/>
  <c r="I27" s="1"/>
  <c r="Y7" i="9"/>
  <c r="Z7" s="1"/>
  <c r="Y8"/>
  <c r="Z8" s="1"/>
  <c r="Y9"/>
  <c r="Y10"/>
  <c r="Z10" s="1"/>
  <c r="Y11"/>
  <c r="Z11" s="1"/>
  <c r="Y12"/>
  <c r="Z12" s="1"/>
  <c r="Y13"/>
  <c r="Z13" s="1"/>
  <c r="Y14"/>
  <c r="Z14" s="1"/>
  <c r="Y15"/>
  <c r="Z15" s="1"/>
  <c r="Y16"/>
  <c r="Z16" s="1"/>
  <c r="Y17"/>
  <c r="Z17" s="1"/>
  <c r="Y18"/>
  <c r="Z18" s="1"/>
  <c r="Y19"/>
  <c r="Z19" s="1"/>
  <c r="Y20"/>
  <c r="Z20" s="1"/>
  <c r="Y21"/>
  <c r="Z21" s="1"/>
  <c r="Y22"/>
  <c r="Z22" s="1"/>
  <c r="Y23"/>
  <c r="Z23" s="1"/>
  <c r="Y24"/>
  <c r="Z24" s="1"/>
  <c r="Y25"/>
  <c r="Z25" s="1"/>
  <c r="Y26"/>
  <c r="Z26" s="1"/>
  <c r="Y27"/>
  <c r="Z27" s="1"/>
  <c r="Y6"/>
  <c r="Z9"/>
  <c r="D27" i="8"/>
  <c r="D6"/>
  <c r="D7"/>
  <c r="D8"/>
  <c r="D9"/>
  <c r="D10"/>
  <c r="D11"/>
  <c r="D12"/>
  <c r="D13"/>
  <c r="D14"/>
  <c r="D15"/>
  <c r="D16"/>
  <c r="D17"/>
  <c r="D18"/>
  <c r="D19"/>
  <c r="D20"/>
  <c r="D21"/>
  <c r="D22"/>
  <c r="D5"/>
  <c r="C27"/>
  <c r="C6"/>
  <c r="C7"/>
  <c r="C8"/>
  <c r="C9"/>
  <c r="C10"/>
  <c r="C11"/>
  <c r="C12"/>
  <c r="C13"/>
  <c r="C14"/>
  <c r="C15"/>
  <c r="C16"/>
  <c r="C17"/>
  <c r="C18"/>
  <c r="C19"/>
  <c r="C20"/>
  <c r="C21"/>
  <c r="C22"/>
  <c r="C5"/>
  <c r="F5" l="1"/>
  <c r="H5" s="1"/>
  <c r="D23"/>
  <c r="C23"/>
  <c r="AZ7" i="9"/>
  <c r="AZ8"/>
  <c r="AZ9"/>
  <c r="AZ10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F7"/>
  <c r="H7" s="1"/>
  <c r="F8"/>
  <c r="H8" s="1"/>
  <c r="F9"/>
  <c r="H9" s="1"/>
  <c r="F10"/>
  <c r="H10" s="1"/>
  <c r="F11"/>
  <c r="H11" s="1"/>
  <c r="F12"/>
  <c r="H12" s="1"/>
  <c r="F13"/>
  <c r="H13" s="1"/>
  <c r="F14"/>
  <c r="H14" s="1"/>
  <c r="F15"/>
  <c r="H15" s="1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I23" s="1"/>
  <c r="F24"/>
  <c r="H24" s="1"/>
  <c r="I24" s="1"/>
  <c r="F25"/>
  <c r="H25" s="1"/>
  <c r="I25" s="1"/>
  <c r="F26"/>
  <c r="H26" s="1"/>
  <c r="I26" s="1"/>
  <c r="F27"/>
  <c r="H27" s="1"/>
  <c r="I27" s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D7"/>
  <c r="BD8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H7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K7"/>
  <c r="BK8"/>
  <c r="BK9"/>
  <c r="BK10"/>
  <c r="BK11"/>
  <c r="BK12"/>
  <c r="BK13"/>
  <c r="BK14"/>
  <c r="BK15"/>
  <c r="BK16"/>
  <c r="BK17"/>
  <c r="BK18"/>
  <c r="BK19"/>
  <c r="BK20"/>
  <c r="BK21"/>
  <c r="BK22"/>
  <c r="BK23"/>
  <c r="BK24"/>
  <c r="BK25"/>
  <c r="BK26"/>
  <c r="BK27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O7"/>
  <c r="BO8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P7"/>
  <c r="BP8"/>
  <c r="BP9"/>
  <c r="BP10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S7"/>
  <c r="BS8"/>
  <c r="BS9"/>
  <c r="BS10"/>
  <c r="BS11"/>
  <c r="BS12"/>
  <c r="BS13"/>
  <c r="BS14"/>
  <c r="BS15"/>
  <c r="BS16"/>
  <c r="BS17"/>
  <c r="BS18"/>
  <c r="BS19"/>
  <c r="BS20"/>
  <c r="BS21"/>
  <c r="BS22"/>
  <c r="BS23"/>
  <c r="BS24"/>
  <c r="BS25"/>
  <c r="BS26"/>
  <c r="BS27"/>
  <c r="BT7"/>
  <c r="BT8"/>
  <c r="BT9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W7"/>
  <c r="BW8"/>
  <c r="BW9"/>
  <c r="BW10"/>
  <c r="BW11"/>
  <c r="BW12"/>
  <c r="BW13"/>
  <c r="BW14"/>
  <c r="BW15"/>
  <c r="BW16"/>
  <c r="BW17"/>
  <c r="BW18"/>
  <c r="BW19"/>
  <c r="BW20"/>
  <c r="BW21"/>
  <c r="BW22"/>
  <c r="BW23"/>
  <c r="BW24"/>
  <c r="BW25"/>
  <c r="BW26"/>
  <c r="BW27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CA7"/>
  <c r="CA8"/>
  <c r="CA9"/>
  <c r="CA10"/>
  <c r="CA11"/>
  <c r="CA12"/>
  <c r="CA13"/>
  <c r="CA14"/>
  <c r="CA15"/>
  <c r="CA16"/>
  <c r="CA17"/>
  <c r="CA18"/>
  <c r="CA19"/>
  <c r="CA20"/>
  <c r="CA21"/>
  <c r="CA22"/>
  <c r="CA23"/>
  <c r="CA24"/>
  <c r="CA25"/>
  <c r="CA26"/>
  <c r="CA27"/>
  <c r="CB7"/>
  <c r="CB8"/>
  <c r="CB9"/>
  <c r="CB10"/>
  <c r="CB11"/>
  <c r="CB12"/>
  <c r="CB13"/>
  <c r="CB14"/>
  <c r="CB15"/>
  <c r="CB16"/>
  <c r="CB17"/>
  <c r="CB18"/>
  <c r="CB19"/>
  <c r="CB20"/>
  <c r="CB21"/>
  <c r="CB22"/>
  <c r="CB23"/>
  <c r="CB24"/>
  <c r="CB25"/>
  <c r="CB26"/>
  <c r="CB27"/>
  <c r="CA6"/>
  <c r="BX6"/>
  <c r="BW6"/>
  <c r="BT6"/>
  <c r="BS6"/>
  <c r="BP6"/>
  <c r="BO6"/>
  <c r="BL6"/>
  <c r="BK6"/>
  <c r="BH6"/>
  <c r="BG6"/>
  <c r="BD6"/>
  <c r="BC6"/>
  <c r="AZ6"/>
  <c r="AY6"/>
  <c r="AV6"/>
  <c r="AU6"/>
  <c r="AQ6"/>
  <c r="AM6"/>
  <c r="AJ6"/>
  <c r="AI6"/>
  <c r="AF6"/>
  <c r="AE6"/>
  <c r="AB6"/>
  <c r="AA6"/>
  <c r="X6"/>
  <c r="V6"/>
  <c r="S6"/>
  <c r="R6"/>
  <c r="O6"/>
  <c r="K6"/>
  <c r="G6"/>
  <c r="N6"/>
  <c r="J6"/>
  <c r="F6"/>
  <c r="I20" l="1"/>
  <c r="I12"/>
  <c r="I17"/>
  <c r="I9"/>
  <c r="F9" i="8"/>
  <c r="H9" s="1"/>
  <c r="I22" i="9"/>
  <c r="I18"/>
  <c r="I14"/>
  <c r="I10"/>
  <c r="I16"/>
  <c r="I8"/>
  <c r="F8" i="8"/>
  <c r="H8" s="1"/>
  <c r="I21" i="9"/>
  <c r="I13"/>
  <c r="I19"/>
  <c r="I15"/>
  <c r="I11"/>
  <c r="I7"/>
  <c r="F7" i="8"/>
  <c r="H7" s="1"/>
  <c r="G539" i="6"/>
  <c r="AA28" i="9" l="1"/>
  <c r="CB6"/>
  <c r="G28"/>
  <c r="E6"/>
  <c r="CC7" l="1"/>
  <c r="CD7" s="1"/>
  <c r="CC8"/>
  <c r="CD8" s="1"/>
  <c r="CC9"/>
  <c r="CD9" s="1"/>
  <c r="CC11"/>
  <c r="CD11" s="1"/>
  <c r="CC12"/>
  <c r="CD12" s="1"/>
  <c r="CC13"/>
  <c r="CD13" s="1"/>
  <c r="CC15"/>
  <c r="CD15" s="1"/>
  <c r="CC16"/>
  <c r="CD16" s="1"/>
  <c r="CC17"/>
  <c r="CD17" s="1"/>
  <c r="CC19"/>
  <c r="CD19" s="1"/>
  <c r="CC20"/>
  <c r="CD20" s="1"/>
  <c r="CC21"/>
  <c r="CD21" s="1"/>
  <c r="CC23"/>
  <c r="CD23" s="1"/>
  <c r="CC24"/>
  <c r="CD24" s="1"/>
  <c r="CC27"/>
  <c r="CD27" s="1"/>
  <c r="BY7"/>
  <c r="BZ7" s="1"/>
  <c r="BY9"/>
  <c r="BZ9" s="1"/>
  <c r="BY10"/>
  <c r="BZ10" s="1"/>
  <c r="BY11"/>
  <c r="BZ11" s="1"/>
  <c r="BY12"/>
  <c r="BZ12" s="1"/>
  <c r="BY13"/>
  <c r="BZ13" s="1"/>
  <c r="BY14"/>
  <c r="BZ14" s="1"/>
  <c r="BY15"/>
  <c r="BZ15" s="1"/>
  <c r="BY16"/>
  <c r="BZ16" s="1"/>
  <c r="BY17"/>
  <c r="BZ17" s="1"/>
  <c r="BY18"/>
  <c r="BZ18" s="1"/>
  <c r="BY19"/>
  <c r="BZ19" s="1"/>
  <c r="BY20"/>
  <c r="BZ20" s="1"/>
  <c r="BY21"/>
  <c r="BZ21" s="1"/>
  <c r="BY22"/>
  <c r="BZ22" s="1"/>
  <c r="BY23"/>
  <c r="BZ23" s="1"/>
  <c r="BY24"/>
  <c r="BZ24" s="1"/>
  <c r="BY25"/>
  <c r="BZ25" s="1"/>
  <c r="BY26"/>
  <c r="BZ26" s="1"/>
  <c r="BY27"/>
  <c r="BZ27" s="1"/>
  <c r="BY6"/>
  <c r="BZ6" s="1"/>
  <c r="BU7"/>
  <c r="BV7" s="1"/>
  <c r="BU8"/>
  <c r="BV8" s="1"/>
  <c r="BU9"/>
  <c r="BV9" s="1"/>
  <c r="BU10"/>
  <c r="BV10" s="1"/>
  <c r="BU11"/>
  <c r="BV11" s="1"/>
  <c r="BU12"/>
  <c r="BV12" s="1"/>
  <c r="BU13"/>
  <c r="BV13" s="1"/>
  <c r="BU14"/>
  <c r="BV14" s="1"/>
  <c r="BU15"/>
  <c r="BV15" s="1"/>
  <c r="BU16"/>
  <c r="BV16" s="1"/>
  <c r="BU17"/>
  <c r="BV17" s="1"/>
  <c r="BU18"/>
  <c r="BV18" s="1"/>
  <c r="BU19"/>
  <c r="BV19" s="1"/>
  <c r="BU20"/>
  <c r="BV20" s="1"/>
  <c r="BU21"/>
  <c r="BV21" s="1"/>
  <c r="BU22"/>
  <c r="BV22" s="1"/>
  <c r="BU23"/>
  <c r="BV23" s="1"/>
  <c r="BU24"/>
  <c r="BV24" s="1"/>
  <c r="BU25"/>
  <c r="BV25" s="1"/>
  <c r="BU26"/>
  <c r="BV26" s="1"/>
  <c r="BU27"/>
  <c r="BV27" s="1"/>
  <c r="BQ7"/>
  <c r="BR7" s="1"/>
  <c r="BQ8"/>
  <c r="BR8" s="1"/>
  <c r="BQ9"/>
  <c r="BR9" s="1"/>
  <c r="BQ10"/>
  <c r="BR10" s="1"/>
  <c r="BQ11"/>
  <c r="BR11" s="1"/>
  <c r="BQ12"/>
  <c r="BR12" s="1"/>
  <c r="BQ13"/>
  <c r="BR13" s="1"/>
  <c r="BQ14"/>
  <c r="BR14" s="1"/>
  <c r="BQ15"/>
  <c r="BR15" s="1"/>
  <c r="BQ16"/>
  <c r="BR16" s="1"/>
  <c r="BQ17"/>
  <c r="BR17" s="1"/>
  <c r="BQ18"/>
  <c r="BR18" s="1"/>
  <c r="BQ19"/>
  <c r="BR19" s="1"/>
  <c r="BQ20"/>
  <c r="BR20" s="1"/>
  <c r="BQ21"/>
  <c r="BR21" s="1"/>
  <c r="BQ22"/>
  <c r="BR22" s="1"/>
  <c r="BQ23"/>
  <c r="BR23" s="1"/>
  <c r="BQ24"/>
  <c r="BR24" s="1"/>
  <c r="BQ25"/>
  <c r="BR25" s="1"/>
  <c r="BQ26"/>
  <c r="BR26" s="1"/>
  <c r="BQ27"/>
  <c r="BR27" s="1"/>
  <c r="BQ6"/>
  <c r="BR6" s="1"/>
  <c r="BM7"/>
  <c r="BN7" s="1"/>
  <c r="BM8"/>
  <c r="BN8" s="1"/>
  <c r="BM9"/>
  <c r="BN9" s="1"/>
  <c r="BM10"/>
  <c r="BN10" s="1"/>
  <c r="BM11"/>
  <c r="BN11" s="1"/>
  <c r="BM12"/>
  <c r="BN12" s="1"/>
  <c r="BM13"/>
  <c r="BN13" s="1"/>
  <c r="BM14"/>
  <c r="BN14" s="1"/>
  <c r="BM15"/>
  <c r="BN15" s="1"/>
  <c r="BM16"/>
  <c r="BN16" s="1"/>
  <c r="BM17"/>
  <c r="BN17" s="1"/>
  <c r="BM18"/>
  <c r="BN18" s="1"/>
  <c r="BM19"/>
  <c r="BN19" s="1"/>
  <c r="BM20"/>
  <c r="BN20" s="1"/>
  <c r="BM21"/>
  <c r="BN21" s="1"/>
  <c r="BM22"/>
  <c r="BN22" s="1"/>
  <c r="BM23"/>
  <c r="BN23" s="1"/>
  <c r="BM24"/>
  <c r="BN24" s="1"/>
  <c r="BM25"/>
  <c r="BN25" s="1"/>
  <c r="BM26"/>
  <c r="BN26" s="1"/>
  <c r="BM27"/>
  <c r="BN27" s="1"/>
  <c r="BI7"/>
  <c r="BJ7" s="1"/>
  <c r="BI8"/>
  <c r="BJ8" s="1"/>
  <c r="BI9"/>
  <c r="BJ9" s="1"/>
  <c r="BI10"/>
  <c r="BJ10" s="1"/>
  <c r="BI11"/>
  <c r="BJ11" s="1"/>
  <c r="BI12"/>
  <c r="BJ12" s="1"/>
  <c r="BI13"/>
  <c r="BJ13" s="1"/>
  <c r="BI14"/>
  <c r="BJ14" s="1"/>
  <c r="BI15"/>
  <c r="BJ15" s="1"/>
  <c r="BI16"/>
  <c r="BJ16" s="1"/>
  <c r="BI17"/>
  <c r="BJ17" s="1"/>
  <c r="BI18"/>
  <c r="BJ18" s="1"/>
  <c r="BI19"/>
  <c r="BJ19" s="1"/>
  <c r="BI20"/>
  <c r="BJ20" s="1"/>
  <c r="BI21"/>
  <c r="BJ21" s="1"/>
  <c r="BI22"/>
  <c r="BJ22" s="1"/>
  <c r="BI23"/>
  <c r="BJ23" s="1"/>
  <c r="BI24"/>
  <c r="BJ24" s="1"/>
  <c r="BI25"/>
  <c r="BJ25" s="1"/>
  <c r="BI26"/>
  <c r="BJ26" s="1"/>
  <c r="BI27"/>
  <c r="BJ27" s="1"/>
  <c r="BI6"/>
  <c r="BJ6" s="1"/>
  <c r="BE7"/>
  <c r="BF7" s="1"/>
  <c r="BE8"/>
  <c r="BF8" s="1"/>
  <c r="BE9"/>
  <c r="BF9" s="1"/>
  <c r="BE10"/>
  <c r="BF10" s="1"/>
  <c r="BE11"/>
  <c r="BF11" s="1"/>
  <c r="BE12"/>
  <c r="BF12" s="1"/>
  <c r="BE13"/>
  <c r="BF13" s="1"/>
  <c r="BE14"/>
  <c r="BF14" s="1"/>
  <c r="BE15"/>
  <c r="BF15" s="1"/>
  <c r="BE16"/>
  <c r="BF16" s="1"/>
  <c r="BE17"/>
  <c r="BF17" s="1"/>
  <c r="BE18"/>
  <c r="BF18" s="1"/>
  <c r="BE19"/>
  <c r="BF19" s="1"/>
  <c r="BE20"/>
  <c r="BF20" s="1"/>
  <c r="BE21"/>
  <c r="BF21" s="1"/>
  <c r="BE22"/>
  <c r="BF22" s="1"/>
  <c r="BE23"/>
  <c r="BF23" s="1"/>
  <c r="BE24"/>
  <c r="BF24" s="1"/>
  <c r="BE25"/>
  <c r="BF25" s="1"/>
  <c r="BE26"/>
  <c r="BF26" s="1"/>
  <c r="BE27"/>
  <c r="BF27" s="1"/>
  <c r="BA7"/>
  <c r="BB7" s="1"/>
  <c r="BA8"/>
  <c r="BB8" s="1"/>
  <c r="BA9"/>
  <c r="BB9" s="1"/>
  <c r="BA10"/>
  <c r="BB10" s="1"/>
  <c r="BA11"/>
  <c r="BB11" s="1"/>
  <c r="BA12"/>
  <c r="BB12" s="1"/>
  <c r="BA13"/>
  <c r="BB13" s="1"/>
  <c r="BA14"/>
  <c r="BB14" s="1"/>
  <c r="BA15"/>
  <c r="BB15" s="1"/>
  <c r="BA16"/>
  <c r="BB16" s="1"/>
  <c r="BA17"/>
  <c r="BB17" s="1"/>
  <c r="BA18"/>
  <c r="BB18" s="1"/>
  <c r="BA19"/>
  <c r="BB19" s="1"/>
  <c r="BA20"/>
  <c r="BB20" s="1"/>
  <c r="BA21"/>
  <c r="BB21" s="1"/>
  <c r="BA22"/>
  <c r="BB22" s="1"/>
  <c r="BA23"/>
  <c r="BB23" s="1"/>
  <c r="BA24"/>
  <c r="BB24" s="1"/>
  <c r="BA25"/>
  <c r="BB25" s="1"/>
  <c r="BA26"/>
  <c r="BB26" s="1"/>
  <c r="BA27"/>
  <c r="BB27" s="1"/>
  <c r="BA6"/>
  <c r="BB6" s="1"/>
  <c r="AW7"/>
  <c r="AX7" s="1"/>
  <c r="AW8"/>
  <c r="AX8" s="1"/>
  <c r="AW9"/>
  <c r="AX9" s="1"/>
  <c r="AW10"/>
  <c r="AX10" s="1"/>
  <c r="AW11"/>
  <c r="AX11" s="1"/>
  <c r="AW12"/>
  <c r="AX12" s="1"/>
  <c r="AW13"/>
  <c r="AX13" s="1"/>
  <c r="AW14"/>
  <c r="AX14" s="1"/>
  <c r="AW15"/>
  <c r="AX15" s="1"/>
  <c r="AW16"/>
  <c r="AX16" s="1"/>
  <c r="AW17"/>
  <c r="AX17" s="1"/>
  <c r="AW18"/>
  <c r="AX18" s="1"/>
  <c r="AW19"/>
  <c r="AX19" s="1"/>
  <c r="AW20"/>
  <c r="AX20" s="1"/>
  <c r="AW21"/>
  <c r="AX21" s="1"/>
  <c r="AW22"/>
  <c r="AX22" s="1"/>
  <c r="AW23"/>
  <c r="AX23" s="1"/>
  <c r="AW24"/>
  <c r="AX24" s="1"/>
  <c r="AW25"/>
  <c r="AX25" s="1"/>
  <c r="AW26"/>
  <c r="AX26" s="1"/>
  <c r="AW27"/>
  <c r="AX27" s="1"/>
  <c r="AW6"/>
  <c r="AX6" s="1"/>
  <c r="AS7"/>
  <c r="AT7" s="1"/>
  <c r="AS8"/>
  <c r="AT8" s="1"/>
  <c r="AS9"/>
  <c r="AT9" s="1"/>
  <c r="AS10"/>
  <c r="AT10" s="1"/>
  <c r="AS11"/>
  <c r="AT11" s="1"/>
  <c r="AS12"/>
  <c r="AT12" s="1"/>
  <c r="AS13"/>
  <c r="AT13" s="1"/>
  <c r="AS14"/>
  <c r="AT14" s="1"/>
  <c r="AS15"/>
  <c r="AT15" s="1"/>
  <c r="AS16"/>
  <c r="AT16" s="1"/>
  <c r="AS17"/>
  <c r="AT17" s="1"/>
  <c r="AS18"/>
  <c r="AT18" s="1"/>
  <c r="AS19"/>
  <c r="AT19" s="1"/>
  <c r="AS20"/>
  <c r="AT20" s="1"/>
  <c r="AS21"/>
  <c r="AT21" s="1"/>
  <c r="AS22"/>
  <c r="AT22" s="1"/>
  <c r="AS23"/>
  <c r="AT23" s="1"/>
  <c r="AS24"/>
  <c r="AT24" s="1"/>
  <c r="AS25"/>
  <c r="AT25" s="1"/>
  <c r="AS26"/>
  <c r="AT26" s="1"/>
  <c r="AS27"/>
  <c r="AT27" s="1"/>
  <c r="AS6"/>
  <c r="AT6" s="1"/>
  <c r="AO7"/>
  <c r="AP7" s="1"/>
  <c r="AO8"/>
  <c r="AP8" s="1"/>
  <c r="AO9"/>
  <c r="AP9" s="1"/>
  <c r="AO10"/>
  <c r="AP10" s="1"/>
  <c r="AO11"/>
  <c r="AP11" s="1"/>
  <c r="AO12"/>
  <c r="AP12" s="1"/>
  <c r="AO13"/>
  <c r="AP13" s="1"/>
  <c r="AO14"/>
  <c r="AP14" s="1"/>
  <c r="AO15"/>
  <c r="AP15" s="1"/>
  <c r="AO16"/>
  <c r="AP16" s="1"/>
  <c r="AO17"/>
  <c r="AP17" s="1"/>
  <c r="AO18"/>
  <c r="AP18" s="1"/>
  <c r="AO19"/>
  <c r="AP19" s="1"/>
  <c r="AO20"/>
  <c r="AP20" s="1"/>
  <c r="AO21"/>
  <c r="AP21" s="1"/>
  <c r="AO22"/>
  <c r="AP22" s="1"/>
  <c r="AO23"/>
  <c r="AP23" s="1"/>
  <c r="AO24"/>
  <c r="AP24" s="1"/>
  <c r="AO25"/>
  <c r="AP25" s="1"/>
  <c r="AO26"/>
  <c r="AP26" s="1"/>
  <c r="AO27"/>
  <c r="AP27" s="1"/>
  <c r="AK7"/>
  <c r="AL7" s="1"/>
  <c r="AK8"/>
  <c r="AL8" s="1"/>
  <c r="AK9"/>
  <c r="AL9" s="1"/>
  <c r="AK10"/>
  <c r="AL10" s="1"/>
  <c r="AK11"/>
  <c r="AL11" s="1"/>
  <c r="AK12"/>
  <c r="AL12" s="1"/>
  <c r="AK13"/>
  <c r="AL13" s="1"/>
  <c r="AK14"/>
  <c r="AL14" s="1"/>
  <c r="AK15"/>
  <c r="AL15" s="1"/>
  <c r="AK16"/>
  <c r="AL16" s="1"/>
  <c r="AK17"/>
  <c r="AL17" s="1"/>
  <c r="AK18"/>
  <c r="AL18" s="1"/>
  <c r="AK19"/>
  <c r="AL19" s="1"/>
  <c r="AK20"/>
  <c r="AL20" s="1"/>
  <c r="AK21"/>
  <c r="AL21" s="1"/>
  <c r="AK22"/>
  <c r="AL22" s="1"/>
  <c r="AK23"/>
  <c r="AL23" s="1"/>
  <c r="AK24"/>
  <c r="AL24" s="1"/>
  <c r="AK25"/>
  <c r="AL25" s="1"/>
  <c r="AK26"/>
  <c r="AL26" s="1"/>
  <c r="AK27"/>
  <c r="AL27" s="1"/>
  <c r="AG7"/>
  <c r="AH7" s="1"/>
  <c r="AG8"/>
  <c r="AH8" s="1"/>
  <c r="AG9"/>
  <c r="AH9" s="1"/>
  <c r="AG10"/>
  <c r="AH10" s="1"/>
  <c r="AG11"/>
  <c r="AH11" s="1"/>
  <c r="AG12"/>
  <c r="AH12" s="1"/>
  <c r="AG13"/>
  <c r="AH13" s="1"/>
  <c r="AG14"/>
  <c r="AH14" s="1"/>
  <c r="AG15"/>
  <c r="AH15" s="1"/>
  <c r="AG16"/>
  <c r="AH16" s="1"/>
  <c r="AG17"/>
  <c r="AH17" s="1"/>
  <c r="AG18"/>
  <c r="AH18" s="1"/>
  <c r="AG19"/>
  <c r="AH19" s="1"/>
  <c r="AG20"/>
  <c r="AH20" s="1"/>
  <c r="AG21"/>
  <c r="AH21" s="1"/>
  <c r="AG22"/>
  <c r="AH22" s="1"/>
  <c r="AG23"/>
  <c r="AH23" s="1"/>
  <c r="AG24"/>
  <c r="AH24" s="1"/>
  <c r="AG25"/>
  <c r="AH25" s="1"/>
  <c r="AG26"/>
  <c r="AH26" s="1"/>
  <c r="AG27"/>
  <c r="AH27" s="1"/>
  <c r="AC7"/>
  <c r="AD7" s="1"/>
  <c r="AC8"/>
  <c r="AD8" s="1"/>
  <c r="AC9"/>
  <c r="AD9" s="1"/>
  <c r="AC10"/>
  <c r="AD10" s="1"/>
  <c r="AC11"/>
  <c r="AD11" s="1"/>
  <c r="AC12"/>
  <c r="AD12" s="1"/>
  <c r="AC13"/>
  <c r="AD13" s="1"/>
  <c r="AC14"/>
  <c r="AD14" s="1"/>
  <c r="AC15"/>
  <c r="AD15" s="1"/>
  <c r="AC16"/>
  <c r="AD16" s="1"/>
  <c r="AC17"/>
  <c r="AD17" s="1"/>
  <c r="AC18"/>
  <c r="AD18" s="1"/>
  <c r="AC19"/>
  <c r="AD19" s="1"/>
  <c r="AC20"/>
  <c r="AD20" s="1"/>
  <c r="AC21"/>
  <c r="AD21" s="1"/>
  <c r="AC22"/>
  <c r="AD22" s="1"/>
  <c r="AC23"/>
  <c r="AD23" s="1"/>
  <c r="AC24"/>
  <c r="AD24" s="1"/>
  <c r="AC25"/>
  <c r="AD25" s="1"/>
  <c r="AC26"/>
  <c r="AD26" s="1"/>
  <c r="AC27"/>
  <c r="AD27" s="1"/>
  <c r="AC6"/>
  <c r="AD6" s="1"/>
  <c r="T7"/>
  <c r="U7" s="1"/>
  <c r="T8"/>
  <c r="U8" s="1"/>
  <c r="T9"/>
  <c r="U9" s="1"/>
  <c r="T10"/>
  <c r="U10" s="1"/>
  <c r="T11"/>
  <c r="U11" s="1"/>
  <c r="T12"/>
  <c r="U12" s="1"/>
  <c r="T13"/>
  <c r="U13" s="1"/>
  <c r="T14"/>
  <c r="U14" s="1"/>
  <c r="T15"/>
  <c r="U15" s="1"/>
  <c r="T16"/>
  <c r="U16" s="1"/>
  <c r="T17"/>
  <c r="U17" s="1"/>
  <c r="T18"/>
  <c r="U18" s="1"/>
  <c r="T19"/>
  <c r="U19" s="1"/>
  <c r="T20"/>
  <c r="U20" s="1"/>
  <c r="T21"/>
  <c r="U21" s="1"/>
  <c r="T22"/>
  <c r="U22" s="1"/>
  <c r="T23"/>
  <c r="U23" s="1"/>
  <c r="T24"/>
  <c r="U24" s="1"/>
  <c r="T25"/>
  <c r="U25" s="1"/>
  <c r="T26"/>
  <c r="U26" s="1"/>
  <c r="T27"/>
  <c r="U27" s="1"/>
  <c r="P7"/>
  <c r="Q7" s="1"/>
  <c r="P8"/>
  <c r="P9"/>
  <c r="P10"/>
  <c r="P11"/>
  <c r="P12"/>
  <c r="P13"/>
  <c r="P14"/>
  <c r="P15"/>
  <c r="P16"/>
  <c r="P17"/>
  <c r="P18"/>
  <c r="P19"/>
  <c r="P20"/>
  <c r="P21"/>
  <c r="Q21" s="1"/>
  <c r="P22"/>
  <c r="Q22" s="1"/>
  <c r="P23"/>
  <c r="Q23" s="1"/>
  <c r="P24"/>
  <c r="Q24" s="1"/>
  <c r="P25"/>
  <c r="Q25" s="1"/>
  <c r="P26"/>
  <c r="Q26" s="1"/>
  <c r="P27"/>
  <c r="Q27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H6"/>
  <c r="D6"/>
  <c r="I28" i="8"/>
  <c r="G28"/>
  <c r="D28"/>
  <c r="C28"/>
  <c r="O29" i="9"/>
  <c r="N29"/>
  <c r="K29"/>
  <c r="CC26"/>
  <c r="CD26" s="1"/>
  <c r="CC25"/>
  <c r="CD25" s="1"/>
  <c r="CC22"/>
  <c r="CD22" s="1"/>
  <c r="CC18"/>
  <c r="CD18" s="1"/>
  <c r="CC14"/>
  <c r="CD14" s="1"/>
  <c r="CC10"/>
  <c r="CD10" s="1"/>
  <c r="BY8"/>
  <c r="BZ8" s="1"/>
  <c r="AF5"/>
  <c r="K5"/>
  <c r="CB5"/>
  <c r="BX5"/>
  <c r="BT5"/>
  <c r="BP5"/>
  <c r="BH5"/>
  <c r="BD5"/>
  <c r="AV5"/>
  <c r="AN5"/>
  <c r="AJ5"/>
  <c r="AB5"/>
  <c r="Z6"/>
  <c r="S5"/>
  <c r="O5"/>
  <c r="G5"/>
  <c r="E5"/>
  <c r="AR5"/>
  <c r="X5"/>
  <c r="Q20" l="1"/>
  <c r="B20" s="1"/>
  <c r="F22" i="8"/>
  <c r="H22" s="1"/>
  <c r="Q16" i="9"/>
  <c r="B16" s="1"/>
  <c r="F18" i="8"/>
  <c r="H18" s="1"/>
  <c r="Q8" i="9"/>
  <c r="B8" s="1"/>
  <c r="F10" i="8"/>
  <c r="H10" s="1"/>
  <c r="Q17" i="9"/>
  <c r="F19" i="8"/>
  <c r="H19" s="1"/>
  <c r="Q13" i="9"/>
  <c r="F15" i="8"/>
  <c r="H15" s="1"/>
  <c r="Q9" i="9"/>
  <c r="F11" i="8"/>
  <c r="H11" s="1"/>
  <c r="Q18" i="9"/>
  <c r="B18" s="1"/>
  <c r="F20" i="8"/>
  <c r="H20" s="1"/>
  <c r="Q14" i="9"/>
  <c r="B14" s="1"/>
  <c r="F16" i="8"/>
  <c r="H16" s="1"/>
  <c r="Q10" i="9"/>
  <c r="B10" s="1"/>
  <c r="F12" i="8"/>
  <c r="H12" s="1"/>
  <c r="Q12" i="9"/>
  <c r="B12" s="1"/>
  <c r="F14" i="8"/>
  <c r="H14" s="1"/>
  <c r="Q19" i="9"/>
  <c r="B19" s="1"/>
  <c r="F21" i="8"/>
  <c r="H21" s="1"/>
  <c r="Q15" i="9"/>
  <c r="F17" i="8"/>
  <c r="H17" s="1"/>
  <c r="Q11" i="9"/>
  <c r="B11" s="1"/>
  <c r="F13" i="8"/>
  <c r="H13" s="1"/>
  <c r="I6" i="9"/>
  <c r="F6" i="8"/>
  <c r="H6" s="1"/>
  <c r="C25" i="9"/>
  <c r="C21"/>
  <c r="C26"/>
  <c r="C22"/>
  <c r="C27"/>
  <c r="C19"/>
  <c r="C15"/>
  <c r="C11"/>
  <c r="C7"/>
  <c r="C24"/>
  <c r="C20"/>
  <c r="C16"/>
  <c r="C12"/>
  <c r="C18"/>
  <c r="C14"/>
  <c r="C10"/>
  <c r="B23"/>
  <c r="C23"/>
  <c r="C8"/>
  <c r="C17"/>
  <c r="C13"/>
  <c r="C9"/>
  <c r="AW28"/>
  <c r="BL5"/>
  <c r="AZ5"/>
  <c r="Y28"/>
  <c r="Z28"/>
  <c r="BQ28"/>
  <c r="BG5"/>
  <c r="BA28"/>
  <c r="AU5"/>
  <c r="AA5"/>
  <c r="AK6"/>
  <c r="AI5"/>
  <c r="T6"/>
  <c r="B27"/>
  <c r="F5"/>
  <c r="D5"/>
  <c r="B26"/>
  <c r="B25"/>
  <c r="B24"/>
  <c r="B22"/>
  <c r="B21"/>
  <c r="BE6"/>
  <c r="BF6" s="1"/>
  <c r="BC5"/>
  <c r="AO6"/>
  <c r="AP6" s="1"/>
  <c r="AM5"/>
  <c r="AT28"/>
  <c r="AQ5"/>
  <c r="BW5"/>
  <c r="BR28"/>
  <c r="BY28"/>
  <c r="B15"/>
  <c r="AG6"/>
  <c r="AH6" s="1"/>
  <c r="AE5"/>
  <c r="P6"/>
  <c r="Q6" s="1"/>
  <c r="N5"/>
  <c r="BU6"/>
  <c r="BV6" s="1"/>
  <c r="BS5"/>
  <c r="BM6"/>
  <c r="BN6" s="1"/>
  <c r="BK5"/>
  <c r="CC6"/>
  <c r="CD6" s="1"/>
  <c r="CA5"/>
  <c r="BO5"/>
  <c r="BB28"/>
  <c r="BI28"/>
  <c r="B7"/>
  <c r="R5"/>
  <c r="AY5"/>
  <c r="H28"/>
  <c r="V5"/>
  <c r="AC28"/>
  <c r="AS28"/>
  <c r="BJ28"/>
  <c r="BZ28"/>
  <c r="AD28"/>
  <c r="H23" i="8" l="1"/>
  <c r="C31" s="1"/>
  <c r="F23"/>
  <c r="C30" s="1"/>
  <c r="U6" i="9"/>
  <c r="U28" s="1"/>
  <c r="AK28"/>
  <c r="AL6"/>
  <c r="AL28" s="1"/>
  <c r="B13"/>
  <c r="B9"/>
  <c r="B17"/>
  <c r="AX28"/>
  <c r="T28"/>
  <c r="I28"/>
  <c r="BU28"/>
  <c r="BV28"/>
  <c r="AG28"/>
  <c r="AH28"/>
  <c r="BE28"/>
  <c r="BF28"/>
  <c r="AO28"/>
  <c r="AP28"/>
  <c r="CC28"/>
  <c r="CD28"/>
  <c r="BM28"/>
  <c r="BN28"/>
  <c r="P28"/>
  <c r="Q28" l="1"/>
  <c r="L6" l="1"/>
  <c r="M6" s="1"/>
  <c r="J5"/>
  <c r="D4" s="1"/>
  <c r="B6" l="1"/>
  <c r="B28" s="1"/>
  <c r="C29" s="1"/>
  <c r="C6"/>
  <c r="L28"/>
  <c r="C30" l="1"/>
  <c r="C32" s="1"/>
  <c r="M28"/>
</calcChain>
</file>

<file path=xl/connections.xml><?xml version="1.0" encoding="utf-8"?>
<connections xmlns="http://schemas.openxmlformats.org/spreadsheetml/2006/main">
  <connection id="1" name="1.PP tabulka místností12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<sst xmlns="http://schemas.openxmlformats.org/spreadsheetml/2006/main" count="4319" uniqueCount="833">
  <si>
    <t>3.01</t>
  </si>
  <si>
    <t>pokoj č.2</t>
  </si>
  <si>
    <t>3.02</t>
  </si>
  <si>
    <t>3.03</t>
  </si>
  <si>
    <t>pokoj č.3</t>
  </si>
  <si>
    <t>3.04</t>
  </si>
  <si>
    <t>3.05</t>
  </si>
  <si>
    <t>pokoj č.5</t>
  </si>
  <si>
    <t>pokoj č.0</t>
  </si>
  <si>
    <t>inspekční pokoj</t>
  </si>
  <si>
    <t>pokoj č.4</t>
  </si>
  <si>
    <t>3.06</t>
  </si>
  <si>
    <t>pokoj č.1</t>
  </si>
  <si>
    <t>3.07</t>
  </si>
  <si>
    <t>lázeň</t>
  </si>
  <si>
    <t>3.08</t>
  </si>
  <si>
    <t>předsíň WC</t>
  </si>
  <si>
    <t>3.08a</t>
  </si>
  <si>
    <t>WC</t>
  </si>
  <si>
    <t>3.08b</t>
  </si>
  <si>
    <t>3.08c</t>
  </si>
  <si>
    <t>3.09</t>
  </si>
  <si>
    <t>3.09a</t>
  </si>
  <si>
    <t>3.09b</t>
  </si>
  <si>
    <t>3.09c</t>
  </si>
  <si>
    <t>3.10</t>
  </si>
  <si>
    <t>pomocná místnost</t>
  </si>
  <si>
    <t>3.11</t>
  </si>
  <si>
    <t>chodba</t>
  </si>
  <si>
    <t>3.12</t>
  </si>
  <si>
    <t>terasa</t>
  </si>
  <si>
    <t>3.31</t>
  </si>
  <si>
    <t>3.32</t>
  </si>
  <si>
    <t>pokoj č.7</t>
  </si>
  <si>
    <t>3.13</t>
  </si>
  <si>
    <t>3.14</t>
  </si>
  <si>
    <t>3.15</t>
  </si>
  <si>
    <t>3.16</t>
  </si>
  <si>
    <t>3.16a</t>
  </si>
  <si>
    <t>hygienické zařízení</t>
  </si>
  <si>
    <t>3.17</t>
  </si>
  <si>
    <t>zástupce primáře</t>
  </si>
  <si>
    <t>3.18</t>
  </si>
  <si>
    <t>3.19</t>
  </si>
  <si>
    <t>šatna</t>
  </si>
  <si>
    <t>3.20</t>
  </si>
  <si>
    <t>čajová kuchyňka</t>
  </si>
  <si>
    <t>3.21</t>
  </si>
  <si>
    <t>3.22</t>
  </si>
  <si>
    <t>sklad</t>
  </si>
  <si>
    <t>3.23</t>
  </si>
  <si>
    <t>3.24</t>
  </si>
  <si>
    <t>pokoj sestra</t>
  </si>
  <si>
    <t>3.25</t>
  </si>
  <si>
    <t>3.26</t>
  </si>
  <si>
    <t>3.27</t>
  </si>
  <si>
    <t>sesterna JIP</t>
  </si>
  <si>
    <t>3.28</t>
  </si>
  <si>
    <t>chirur. JIP</t>
  </si>
  <si>
    <t>3.29</t>
  </si>
  <si>
    <t>3.30</t>
  </si>
  <si>
    <t>pokoj č.6</t>
  </si>
  <si>
    <t>pokoj č.8</t>
  </si>
  <si>
    <t>3.33</t>
  </si>
  <si>
    <t>3.34</t>
  </si>
  <si>
    <t>WC invalidé</t>
  </si>
  <si>
    <t>3.35</t>
  </si>
  <si>
    <t>3.36</t>
  </si>
  <si>
    <t>3.37</t>
  </si>
  <si>
    <t>denní místnost</t>
  </si>
  <si>
    <t>3.38</t>
  </si>
  <si>
    <t>sanitáři</t>
  </si>
  <si>
    <t>3.39</t>
  </si>
  <si>
    <t>vyšetřovna</t>
  </si>
  <si>
    <t>3.40</t>
  </si>
  <si>
    <t>3.40a</t>
  </si>
  <si>
    <t>3.40b</t>
  </si>
  <si>
    <t>3.40c</t>
  </si>
  <si>
    <t>úklid</t>
  </si>
  <si>
    <t>3.41</t>
  </si>
  <si>
    <t>3.41a</t>
  </si>
  <si>
    <t>3.41b</t>
  </si>
  <si>
    <t>3.41c</t>
  </si>
  <si>
    <t>3.42</t>
  </si>
  <si>
    <t>3.43</t>
  </si>
  <si>
    <t>pokoj č.9</t>
  </si>
  <si>
    <t>3.44</t>
  </si>
  <si>
    <t>pokoj č.10</t>
  </si>
  <si>
    <t>3.45</t>
  </si>
  <si>
    <t>3.46</t>
  </si>
  <si>
    <t>kancelář</t>
  </si>
  <si>
    <t>3.47</t>
  </si>
  <si>
    <t>3.48</t>
  </si>
  <si>
    <t>vrchní sestra</t>
  </si>
  <si>
    <t>3.49</t>
  </si>
  <si>
    <t>operační sál</t>
  </si>
  <si>
    <t>3.50</t>
  </si>
  <si>
    <t>primář</t>
  </si>
  <si>
    <t>3.51</t>
  </si>
  <si>
    <t>3.52</t>
  </si>
  <si>
    <t xml:space="preserve">sesterna </t>
  </si>
  <si>
    <t>3.53</t>
  </si>
  <si>
    <t>lékař</t>
  </si>
  <si>
    <t>3.54</t>
  </si>
  <si>
    <t>3.55</t>
  </si>
  <si>
    <t>3.56</t>
  </si>
  <si>
    <t>3.57</t>
  </si>
  <si>
    <t>filtr</t>
  </si>
  <si>
    <t>3.58</t>
  </si>
  <si>
    <t>3.59</t>
  </si>
  <si>
    <t>3.60</t>
  </si>
  <si>
    <t>3.61</t>
  </si>
  <si>
    <t>přípravna</t>
  </si>
  <si>
    <t>3.62</t>
  </si>
  <si>
    <t>umývárna</t>
  </si>
  <si>
    <t>3.63</t>
  </si>
  <si>
    <t>3.64</t>
  </si>
  <si>
    <t>3.65</t>
  </si>
  <si>
    <t>sterilizace</t>
  </si>
  <si>
    <t>3.66</t>
  </si>
  <si>
    <t>3.67</t>
  </si>
  <si>
    <t>2.01</t>
  </si>
  <si>
    <t>2.02</t>
  </si>
  <si>
    <t>2.03</t>
  </si>
  <si>
    <t>2.04</t>
  </si>
  <si>
    <t>2.05</t>
  </si>
  <si>
    <t>2.06</t>
  </si>
  <si>
    <t>2.07</t>
  </si>
  <si>
    <t>2.08</t>
  </si>
  <si>
    <t>herna</t>
  </si>
  <si>
    <t>2.09</t>
  </si>
  <si>
    <t>2.10</t>
  </si>
  <si>
    <t>čekárna</t>
  </si>
  <si>
    <t>2.11</t>
  </si>
  <si>
    <t>2.12</t>
  </si>
  <si>
    <t>2.13</t>
  </si>
  <si>
    <t>2.14</t>
  </si>
  <si>
    <t>2.14a</t>
  </si>
  <si>
    <t>sprcha</t>
  </si>
  <si>
    <t>2.14b</t>
  </si>
  <si>
    <t>2.14c</t>
  </si>
  <si>
    <t>2.14d</t>
  </si>
  <si>
    <t>2.15</t>
  </si>
  <si>
    <t>kuchyňka</t>
  </si>
  <si>
    <t>2.16</t>
  </si>
  <si>
    <t>2.17</t>
  </si>
  <si>
    <t>mléčná kuchyňka</t>
  </si>
  <si>
    <t>2.18</t>
  </si>
  <si>
    <t>úklidová komora</t>
  </si>
  <si>
    <t>2.19</t>
  </si>
  <si>
    <t>2.20</t>
  </si>
  <si>
    <t>2.21</t>
  </si>
  <si>
    <t>2.22</t>
  </si>
  <si>
    <t>2.23</t>
  </si>
  <si>
    <t>pokoj č.12</t>
  </si>
  <si>
    <t>2.24</t>
  </si>
  <si>
    <t>pokoj č.13</t>
  </si>
  <si>
    <t>2.25</t>
  </si>
  <si>
    <t>2.26</t>
  </si>
  <si>
    <t>2.27</t>
  </si>
  <si>
    <t>pokoj č.11</t>
  </si>
  <si>
    <t>2.28</t>
  </si>
  <si>
    <t>2.29</t>
  </si>
  <si>
    <t>2.29a</t>
  </si>
  <si>
    <t>2.29b</t>
  </si>
  <si>
    <t>2.30</t>
  </si>
  <si>
    <t>sesterna</t>
  </si>
  <si>
    <t>2.31</t>
  </si>
  <si>
    <t>pooperační pokoj č.8</t>
  </si>
  <si>
    <t>2.32</t>
  </si>
  <si>
    <t>pooperační pokoj č.7</t>
  </si>
  <si>
    <t>2.33</t>
  </si>
  <si>
    <t>2.34</t>
  </si>
  <si>
    <t>2.35</t>
  </si>
  <si>
    <t xml:space="preserve">předsíň </t>
  </si>
  <si>
    <t>2.36</t>
  </si>
  <si>
    <t>2.37</t>
  </si>
  <si>
    <t>předsíň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</si>
  <si>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</si>
  <si>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</si>
  <si>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</si>
  <si>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</si>
  <si>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</si>
  <si>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</si>
  <si>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</si>
  <si>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</si>
  <si>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</si>
  <si>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</si>
  <si>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</si>
  <si>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</si>
  <si>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2.49a</t>
  </si>
  <si>
    <t>2.49b</t>
  </si>
  <si>
    <t>2.49c</t>
  </si>
  <si>
    <t>2.50</t>
  </si>
  <si>
    <t>koupelna</t>
  </si>
  <si>
    <t>2.51</t>
  </si>
  <si>
    <t>2.52</t>
  </si>
  <si>
    <t>pokoj č.309</t>
  </si>
  <si>
    <t>2.53</t>
  </si>
  <si>
    <t>2.54</t>
  </si>
  <si>
    <t>pokoj č.312</t>
  </si>
  <si>
    <t>2.55</t>
  </si>
  <si>
    <t>pokoj č. 311</t>
  </si>
  <si>
    <t>2.56</t>
  </si>
  <si>
    <t xml:space="preserve">inspekční pokoj </t>
  </si>
  <si>
    <t>2.57</t>
  </si>
  <si>
    <t>příjem pacientů</t>
  </si>
  <si>
    <t>2.58</t>
  </si>
  <si>
    <t>2.59</t>
  </si>
  <si>
    <t>2.60</t>
  </si>
  <si>
    <t>2.61</t>
  </si>
  <si>
    <t>2.62</t>
  </si>
  <si>
    <t>2.63</t>
  </si>
  <si>
    <t>2.64</t>
  </si>
  <si>
    <t>přípravna rodiček</t>
  </si>
  <si>
    <t>2.65</t>
  </si>
  <si>
    <t>lékaři</t>
  </si>
  <si>
    <t>2.66</t>
  </si>
  <si>
    <t>těhotenský pokoj</t>
  </si>
  <si>
    <t>2.67</t>
  </si>
  <si>
    <t>2.67a</t>
  </si>
  <si>
    <t>2.67b</t>
  </si>
  <si>
    <t>2.67c</t>
  </si>
  <si>
    <t>2.67d</t>
  </si>
  <si>
    <t>2.68</t>
  </si>
  <si>
    <t>2.69</t>
  </si>
  <si>
    <t>čistící místnost</t>
  </si>
  <si>
    <t>2.70</t>
  </si>
  <si>
    <t>2.71</t>
  </si>
  <si>
    <t>porodní sál</t>
  </si>
  <si>
    <t>2.72</t>
  </si>
  <si>
    <t>2.73</t>
  </si>
  <si>
    <t>2.74</t>
  </si>
  <si>
    <t>2.75</t>
  </si>
  <si>
    <t>2.76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</si>
  <si>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</si>
  <si>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</si>
  <si>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</si>
  <si>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</si>
  <si>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</si>
  <si>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</si>
  <si>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</si>
  <si>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</si>
  <si>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</si>
  <si>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</si>
  <si>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</si>
  <si>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</si>
  <si>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</si>
  <si>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</si>
  <si>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</si>
  <si>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</si>
  <si>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</si>
  <si>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</si>
  <si>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</si>
  <si>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</si>
  <si>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</si>
  <si>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</si>
  <si>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</si>
  <si>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</si>
  <si>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</si>
  <si>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</si>
  <si>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</si>
  <si>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</si>
  <si>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</si>
  <si>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</si>
  <si>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</si>
  <si>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</si>
  <si>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</si>
  <si>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</si>
  <si>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</si>
  <si>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</si>
  <si>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</si>
  <si>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</si>
  <si>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</si>
  <si>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</si>
  <si>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</si>
  <si>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</si>
  <si>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</si>
  <si>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</si>
  <si>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</si>
  <si>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</si>
  <si>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</si>
  <si>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</si>
  <si>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</si>
  <si>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</si>
  <si>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</si>
  <si>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</si>
  <si>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</si>
  <si>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</si>
  <si>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</si>
  <si>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</si>
  <si>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</si>
  <si>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</si>
  <si>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</si>
  <si>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</si>
  <si>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</si>
  <si>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</si>
  <si>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</si>
  <si>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</si>
  <si>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</si>
  <si>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</si>
  <si>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</si>
  <si>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</si>
  <si>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</si>
  <si>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</si>
  <si>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</si>
  <si>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</si>
  <si>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</si>
  <si>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</si>
  <si>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</si>
  <si>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</si>
  <si>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</si>
  <si>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</si>
  <si>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</si>
  <si>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</si>
  <si>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</si>
  <si>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</si>
  <si>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</si>
  <si>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</si>
  <si>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</si>
  <si>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</si>
  <si>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</si>
  <si>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</si>
  <si>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</si>
  <si>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</si>
  <si>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</si>
  <si>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</si>
  <si>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</si>
  <si>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</si>
  <si>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</si>
  <si>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</si>
  <si>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</si>
  <si>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</si>
  <si>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</si>
  <si>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návštěvy</t>
  </si>
  <si>
    <t>1.09a</t>
  </si>
  <si>
    <t>1.12a</t>
  </si>
  <si>
    <t>1.12b</t>
  </si>
  <si>
    <t>1.12c</t>
  </si>
  <si>
    <t>hyg. zařízení</t>
  </si>
  <si>
    <t>1.13a</t>
  </si>
  <si>
    <t>1.13b</t>
  </si>
  <si>
    <t>1.13c</t>
  </si>
  <si>
    <t>čajová kuchyně</t>
  </si>
  <si>
    <t>šatna OKBH</t>
  </si>
  <si>
    <t>stravovací místnost</t>
  </si>
  <si>
    <t>pokoj č. 9</t>
  </si>
  <si>
    <t>pokoj č. 8</t>
  </si>
  <si>
    <t>pokoj č. 7</t>
  </si>
  <si>
    <t>pokoj č. 2</t>
  </si>
  <si>
    <t>pokoj č. 3 nadstandard</t>
  </si>
  <si>
    <t>pokoj č. 1</t>
  </si>
  <si>
    <t>pokoj č. 6</t>
  </si>
  <si>
    <t>pokoj č. 5</t>
  </si>
  <si>
    <t>pokoj č. 4</t>
  </si>
  <si>
    <t>pokoj č. 10</t>
  </si>
  <si>
    <t>pokoj č. 11</t>
  </si>
  <si>
    <t>pokoj č. 12</t>
  </si>
  <si>
    <t>pokoj č. 13</t>
  </si>
  <si>
    <t>pokoj č. 14</t>
  </si>
  <si>
    <t>pokoj č. 17</t>
  </si>
  <si>
    <t>1.38a</t>
  </si>
  <si>
    <t>1.38b</t>
  </si>
  <si>
    <t>1.38c</t>
  </si>
  <si>
    <t>1.39a</t>
  </si>
  <si>
    <t>1.39b</t>
  </si>
  <si>
    <t>1.39c</t>
  </si>
  <si>
    <t>pokoj č. 16</t>
  </si>
  <si>
    <t>pokoj č.15</t>
  </si>
  <si>
    <t>1.42a</t>
  </si>
  <si>
    <t>umývárna OKBH</t>
  </si>
  <si>
    <t>posilovna</t>
  </si>
  <si>
    <t>kancelář OKBH</t>
  </si>
  <si>
    <t>hematologie</t>
  </si>
  <si>
    <t>1.48a</t>
  </si>
  <si>
    <t>biochemie</t>
  </si>
  <si>
    <t>vedoucí OKBH</t>
  </si>
  <si>
    <t>temná komora</t>
  </si>
  <si>
    <t>světlá komora</t>
  </si>
  <si>
    <t>sklad OKBH</t>
  </si>
  <si>
    <t>1.53a</t>
  </si>
  <si>
    <t>1.53b</t>
  </si>
  <si>
    <t>box</t>
  </si>
  <si>
    <t>ovladač RTG</t>
  </si>
  <si>
    <t>RTG</t>
  </si>
  <si>
    <t>1.56a</t>
  </si>
  <si>
    <t>1.56b</t>
  </si>
  <si>
    <t>1.56c</t>
  </si>
  <si>
    <t>1.58a</t>
  </si>
  <si>
    <t>sklad recepce</t>
  </si>
  <si>
    <t>recepce</t>
  </si>
  <si>
    <t>1.59a</t>
  </si>
  <si>
    <t>EKG</t>
  </si>
  <si>
    <t>vyšetřovna EKG</t>
  </si>
  <si>
    <t>interní ambulance</t>
  </si>
  <si>
    <t>1.64a</t>
  </si>
  <si>
    <t>1.64b</t>
  </si>
  <si>
    <t>1.64c</t>
  </si>
  <si>
    <t xml:space="preserve">šatna </t>
  </si>
  <si>
    <t>vstup</t>
  </si>
  <si>
    <t>těhotenská poradna</t>
  </si>
  <si>
    <t>1.69a</t>
  </si>
  <si>
    <t>1.69b</t>
  </si>
  <si>
    <t>gynekoligocká ambulance</t>
  </si>
  <si>
    <t>ambulance</t>
  </si>
  <si>
    <t>1.71a</t>
  </si>
  <si>
    <t>1.71b</t>
  </si>
  <si>
    <t>1.72a</t>
  </si>
  <si>
    <t>1.72b</t>
  </si>
  <si>
    <t>ambulance praktický lékař</t>
  </si>
  <si>
    <t>1.73a</t>
  </si>
  <si>
    <t>1.73b</t>
  </si>
  <si>
    <t>1.74a</t>
  </si>
  <si>
    <t>1.74b</t>
  </si>
  <si>
    <t>1.75a</t>
  </si>
  <si>
    <t>sono</t>
  </si>
  <si>
    <t>1.79a</t>
  </si>
  <si>
    <t>1.79b</t>
  </si>
  <si>
    <t>1.79c</t>
  </si>
  <si>
    <t>1.79d</t>
  </si>
  <si>
    <t>1.80a</t>
  </si>
  <si>
    <t>1.80b</t>
  </si>
  <si>
    <t>1.80c</t>
  </si>
  <si>
    <t>1.80d</t>
  </si>
  <si>
    <t>pokladna počítč</t>
  </si>
  <si>
    <t>chirurgie ambulance</t>
  </si>
  <si>
    <t>1.83b</t>
  </si>
  <si>
    <t>1.83a</t>
  </si>
  <si>
    <t>sádrovna</t>
  </si>
  <si>
    <t>odtopedie ambulance</t>
  </si>
  <si>
    <t>pokoj JIP</t>
  </si>
  <si>
    <t>ambulance ORL, oční</t>
  </si>
  <si>
    <t>JIP lékař</t>
  </si>
  <si>
    <t>JIP</t>
  </si>
  <si>
    <t>JIP sestry</t>
  </si>
  <si>
    <t>vstupní hala</t>
  </si>
  <si>
    <t>4.01</t>
  </si>
  <si>
    <t>4.02</t>
  </si>
  <si>
    <t>4.03</t>
  </si>
  <si>
    <t>4.04</t>
  </si>
  <si>
    <t>4.05</t>
  </si>
  <si>
    <t>4.06</t>
  </si>
  <si>
    <t>4.07</t>
  </si>
  <si>
    <t>4.08</t>
  </si>
  <si>
    <t>4.04a</t>
  </si>
  <si>
    <t>strojovna</t>
  </si>
  <si>
    <t>kancelář primáře</t>
  </si>
  <si>
    <t>S2.01</t>
  </si>
  <si>
    <t>S2.02</t>
  </si>
  <si>
    <t>S2.03</t>
  </si>
  <si>
    <t>S2.04</t>
  </si>
  <si>
    <t>S2.05</t>
  </si>
  <si>
    <t>S2.06</t>
  </si>
  <si>
    <t>S2.07</t>
  </si>
  <si>
    <t>S2.08</t>
  </si>
  <si>
    <t>S2.09</t>
  </si>
  <si>
    <t>S2.10</t>
  </si>
  <si>
    <t>S2.11</t>
  </si>
  <si>
    <t>S2.12</t>
  </si>
  <si>
    <t>S2.13</t>
  </si>
  <si>
    <t>S2.14</t>
  </si>
  <si>
    <t>S2.15</t>
  </si>
  <si>
    <t>S2.16</t>
  </si>
  <si>
    <t>S2.17</t>
  </si>
  <si>
    <t>S2.18</t>
  </si>
  <si>
    <t>S2.19</t>
  </si>
  <si>
    <t>S2.20</t>
  </si>
  <si>
    <t>S2.21</t>
  </si>
  <si>
    <t>S2.22</t>
  </si>
  <si>
    <t>S2.23</t>
  </si>
  <si>
    <t>S2.24</t>
  </si>
  <si>
    <t>S2.25</t>
  </si>
  <si>
    <t>S2.27</t>
  </si>
  <si>
    <t>S2.28</t>
  </si>
  <si>
    <t>S2.29</t>
  </si>
  <si>
    <t>S2.30</t>
  </si>
  <si>
    <t>S2.31</t>
  </si>
  <si>
    <t>S2.32</t>
  </si>
  <si>
    <t>S2.33</t>
  </si>
  <si>
    <t>S2.34</t>
  </si>
  <si>
    <t>S2.36</t>
  </si>
  <si>
    <t>S2.37</t>
  </si>
  <si>
    <t>S2.38</t>
  </si>
  <si>
    <t>S2.39</t>
  </si>
  <si>
    <t>S2.40</t>
  </si>
  <si>
    <t>S2.41</t>
  </si>
  <si>
    <t>S2.42</t>
  </si>
  <si>
    <t>S2.43</t>
  </si>
  <si>
    <t>S2.44</t>
  </si>
  <si>
    <t>S2.46</t>
  </si>
  <si>
    <t>S2.47</t>
  </si>
  <si>
    <t>S2.48</t>
  </si>
  <si>
    <t>S2.49</t>
  </si>
  <si>
    <t>S2.50</t>
  </si>
  <si>
    <t>S2.51</t>
  </si>
  <si>
    <t>sklad prádla</t>
  </si>
  <si>
    <t>archiv</t>
  </si>
  <si>
    <t xml:space="preserve">umývárna </t>
  </si>
  <si>
    <t>šatna údržba</t>
  </si>
  <si>
    <t>bývalá akumulátorovna</t>
  </si>
  <si>
    <t>bývalá spalovna</t>
  </si>
  <si>
    <t>rozvodna</t>
  </si>
  <si>
    <t>ÚPS</t>
  </si>
  <si>
    <t>kabel. Š.</t>
  </si>
  <si>
    <t>nasávání VZT</t>
  </si>
  <si>
    <t>prachová komora CO</t>
  </si>
  <si>
    <t>filtrace CO</t>
  </si>
  <si>
    <t>asanace</t>
  </si>
  <si>
    <t>filtroventilace</t>
  </si>
  <si>
    <t>zádveří</t>
  </si>
  <si>
    <t>prachová komora</t>
  </si>
  <si>
    <t>S1.01</t>
  </si>
  <si>
    <t>S1.02</t>
  </si>
  <si>
    <t>S1.03</t>
  </si>
  <si>
    <t>S1.04</t>
  </si>
  <si>
    <t>S1.05</t>
  </si>
  <si>
    <t>S1.06</t>
  </si>
  <si>
    <t>S1.07</t>
  </si>
  <si>
    <t>S1.08</t>
  </si>
  <si>
    <t>S1.09</t>
  </si>
  <si>
    <t>S1.10</t>
  </si>
  <si>
    <t>S1.11</t>
  </si>
  <si>
    <t>S1.12</t>
  </si>
  <si>
    <t>S1.13</t>
  </si>
  <si>
    <t>S1.14</t>
  </si>
  <si>
    <t>S1.15</t>
  </si>
  <si>
    <t>S1.16</t>
  </si>
  <si>
    <t>S1.17</t>
  </si>
  <si>
    <t>S1.18</t>
  </si>
  <si>
    <t>S1.19</t>
  </si>
  <si>
    <t>S1.20</t>
  </si>
  <si>
    <t>S1.21</t>
  </si>
  <si>
    <t>S1.22</t>
  </si>
  <si>
    <t>S1.23</t>
  </si>
  <si>
    <t>S1.24</t>
  </si>
  <si>
    <t>S1.25</t>
  </si>
  <si>
    <t>S1.26</t>
  </si>
  <si>
    <t>S1.27</t>
  </si>
  <si>
    <t>S1.28</t>
  </si>
  <si>
    <t>S1.29</t>
  </si>
  <si>
    <t>S1.30</t>
  </si>
  <si>
    <t>S1.31</t>
  </si>
  <si>
    <t>S1.32</t>
  </si>
  <si>
    <t>S1.33</t>
  </si>
  <si>
    <t>S1.34</t>
  </si>
  <si>
    <t>S1.35</t>
  </si>
  <si>
    <t>S1.36</t>
  </si>
  <si>
    <t>S1.37</t>
  </si>
  <si>
    <t>S1.38</t>
  </si>
  <si>
    <t>S1.39</t>
  </si>
  <si>
    <t>S1.40</t>
  </si>
  <si>
    <t>S1.41</t>
  </si>
  <si>
    <t>S1.42</t>
  </si>
  <si>
    <t>S1.43</t>
  </si>
  <si>
    <t>S1.44</t>
  </si>
  <si>
    <t>S1.45</t>
  </si>
  <si>
    <t>S1.46</t>
  </si>
  <si>
    <t>S1.47</t>
  </si>
  <si>
    <t>S1.48</t>
  </si>
  <si>
    <t>S1.49</t>
  </si>
  <si>
    <t>S1.50</t>
  </si>
  <si>
    <t>S1.51</t>
  </si>
  <si>
    <t>S1.52</t>
  </si>
  <si>
    <t>S1.53</t>
  </si>
  <si>
    <t>S1.54</t>
  </si>
  <si>
    <t>S1.55</t>
  </si>
  <si>
    <t>S1.56</t>
  </si>
  <si>
    <t>S1.57</t>
  </si>
  <si>
    <t>S1.58</t>
  </si>
  <si>
    <t>S1.59</t>
  </si>
  <si>
    <t>S1.60</t>
  </si>
  <si>
    <t>S1.61</t>
  </si>
  <si>
    <t>S1.62</t>
  </si>
  <si>
    <t>S1.63</t>
  </si>
  <si>
    <t>S1.64</t>
  </si>
  <si>
    <t>S1.66</t>
  </si>
  <si>
    <t>S1.67</t>
  </si>
  <si>
    <t>S1.68</t>
  </si>
  <si>
    <t>S1.69</t>
  </si>
  <si>
    <t>S1.70</t>
  </si>
  <si>
    <t>S1.71</t>
  </si>
  <si>
    <t>S1.72</t>
  </si>
  <si>
    <t>S1.73</t>
  </si>
  <si>
    <t>S1.74</t>
  </si>
  <si>
    <t>S1.75</t>
  </si>
  <si>
    <t>S1.76</t>
  </si>
  <si>
    <t>S1.77</t>
  </si>
  <si>
    <t>S1.78</t>
  </si>
  <si>
    <t>S1.79</t>
  </si>
  <si>
    <t>S1.80</t>
  </si>
  <si>
    <t>S1.81</t>
  </si>
  <si>
    <t>S1.82</t>
  </si>
  <si>
    <t>S1.83</t>
  </si>
  <si>
    <t>S1.84</t>
  </si>
  <si>
    <t>S1.85</t>
  </si>
  <si>
    <t>S1.86</t>
  </si>
  <si>
    <t>S1.87</t>
  </si>
  <si>
    <t>S1.88</t>
  </si>
  <si>
    <t>S1.90</t>
  </si>
  <si>
    <t>S1.91</t>
  </si>
  <si>
    <t>S1.92</t>
  </si>
  <si>
    <t>S1.93</t>
  </si>
  <si>
    <t>S1.94</t>
  </si>
  <si>
    <t>S1.95</t>
  </si>
  <si>
    <t>S1.96</t>
  </si>
  <si>
    <t>S1.97</t>
  </si>
  <si>
    <t>S1.98</t>
  </si>
  <si>
    <t>S1.99</t>
  </si>
  <si>
    <t>S1.100</t>
  </si>
  <si>
    <t>S1.101</t>
  </si>
  <si>
    <t>S1.102</t>
  </si>
  <si>
    <t>S1.103</t>
  </si>
  <si>
    <t>S1.104</t>
  </si>
  <si>
    <t>S1.105</t>
  </si>
  <si>
    <t>S1.106</t>
  </si>
  <si>
    <t>S1.107</t>
  </si>
  <si>
    <t>S1.108</t>
  </si>
  <si>
    <t>S1.109</t>
  </si>
  <si>
    <t>S1.110</t>
  </si>
  <si>
    <t>S1.111</t>
  </si>
  <si>
    <t>S1.112</t>
  </si>
  <si>
    <t>S1.113</t>
  </si>
  <si>
    <t>S1.114</t>
  </si>
  <si>
    <t>S1.115</t>
  </si>
  <si>
    <t>S1.116</t>
  </si>
  <si>
    <t>S1.117</t>
  </si>
  <si>
    <t>S1.118</t>
  </si>
  <si>
    <t>S1.119</t>
  </si>
  <si>
    <t>S1.05a</t>
  </si>
  <si>
    <t>S1.05b</t>
  </si>
  <si>
    <t>pokoj č. 3</t>
  </si>
  <si>
    <t>S1.15a</t>
  </si>
  <si>
    <t>S1.17a</t>
  </si>
  <si>
    <t>S1.22a</t>
  </si>
  <si>
    <t>S1.22b</t>
  </si>
  <si>
    <t>S1.23a</t>
  </si>
  <si>
    <t>vyšetřovna gastroenterologie</t>
  </si>
  <si>
    <t>archiv + zázemí</t>
  </si>
  <si>
    <t>mzdová účtárna</t>
  </si>
  <si>
    <t>finanční účtárna</t>
  </si>
  <si>
    <t>sekretariát ředitele</t>
  </si>
  <si>
    <t>interní lékaři</t>
  </si>
  <si>
    <t>dětská ambulance</t>
  </si>
  <si>
    <t>čekárna dětské ambulance</t>
  </si>
  <si>
    <t>server</t>
  </si>
  <si>
    <t>správce sítě</t>
  </si>
  <si>
    <t>S1.52a</t>
  </si>
  <si>
    <t>S1.53a</t>
  </si>
  <si>
    <t>přednosta RHC</t>
  </si>
  <si>
    <t>příjem RHC</t>
  </si>
  <si>
    <t>ambulance RHC</t>
  </si>
  <si>
    <t>příjem prádla</t>
  </si>
  <si>
    <t>S1.59a</t>
  </si>
  <si>
    <t xml:space="preserve">šatna úklid. firmy </t>
  </si>
  <si>
    <t>S1.63a</t>
  </si>
  <si>
    <t>S1.63b</t>
  </si>
  <si>
    <t>S1.65a</t>
  </si>
  <si>
    <t>S1.65b</t>
  </si>
  <si>
    <t>S1.65c</t>
  </si>
  <si>
    <t>S1.65d</t>
  </si>
  <si>
    <t>lékárna</t>
  </si>
  <si>
    <t>výdej lékárna</t>
  </si>
  <si>
    <t>pokoj sestry</t>
  </si>
  <si>
    <t>vzduchotechnika</t>
  </si>
  <si>
    <t>sklad zeleniny a brambor</t>
  </si>
  <si>
    <t>lehký a těžký koloniál</t>
  </si>
  <si>
    <t>škrabárna</t>
  </si>
  <si>
    <t>chladící box</t>
  </si>
  <si>
    <t>strojovna chlazení</t>
  </si>
  <si>
    <t>předsklad</t>
  </si>
  <si>
    <t>bourárna</t>
  </si>
  <si>
    <t>příruční sklad</t>
  </si>
  <si>
    <t>studená kuchyň</t>
  </si>
  <si>
    <t>S1.91a</t>
  </si>
  <si>
    <t>S1.92a</t>
  </si>
  <si>
    <t>Jídelní kout</t>
  </si>
  <si>
    <t>šéfkuchař</t>
  </si>
  <si>
    <t>varna</t>
  </si>
  <si>
    <t>výdejna pro pacienty</t>
  </si>
  <si>
    <t>manipulační prostor</t>
  </si>
  <si>
    <t>nádobí</t>
  </si>
  <si>
    <t>expedice</t>
  </si>
  <si>
    <t>mytí</t>
  </si>
  <si>
    <t>S1.104a</t>
  </si>
  <si>
    <t>jídelna</t>
  </si>
  <si>
    <t>S1.107a</t>
  </si>
  <si>
    <t>S1.107b</t>
  </si>
  <si>
    <t>šatna personál</t>
  </si>
  <si>
    <t>obsluha</t>
  </si>
  <si>
    <t>tělocvična</t>
  </si>
  <si>
    <t>průchod</t>
  </si>
  <si>
    <t>RHC sklad</t>
  </si>
  <si>
    <t>elektroléčba</t>
  </si>
  <si>
    <t>vodoléčba</t>
  </si>
  <si>
    <t>S1.75a</t>
  </si>
  <si>
    <t>S1.76a</t>
  </si>
  <si>
    <t>S1.64a</t>
  </si>
  <si>
    <t>kancelář lékařů</t>
  </si>
  <si>
    <t>3.16b</t>
  </si>
  <si>
    <t>primář RTG oddělení</t>
  </si>
  <si>
    <t>primář interního oddělení</t>
  </si>
  <si>
    <t xml:space="preserve">ředitel </t>
  </si>
  <si>
    <t>vakuová místnost</t>
  </si>
  <si>
    <t>schodiště</t>
  </si>
  <si>
    <t>D</t>
  </si>
  <si>
    <t>L</t>
  </si>
  <si>
    <t>B</t>
  </si>
  <si>
    <t>LI</t>
  </si>
  <si>
    <t>K</t>
  </si>
  <si>
    <t>ubytovna</t>
  </si>
  <si>
    <t>chodby</t>
  </si>
  <si>
    <t>schody</t>
  </si>
  <si>
    <t>služ.byty</t>
  </si>
  <si>
    <t>m2</t>
  </si>
  <si>
    <t>podlaha</t>
  </si>
  <si>
    <t>06</t>
  </si>
  <si>
    <t>09</t>
  </si>
  <si>
    <t>03</t>
  </si>
  <si>
    <t>13</t>
  </si>
  <si>
    <t>12</t>
  </si>
  <si>
    <t>07</t>
  </si>
  <si>
    <t>04</t>
  </si>
  <si>
    <t>02</t>
  </si>
  <si>
    <t>01</t>
  </si>
  <si>
    <t>14</t>
  </si>
  <si>
    <t>16</t>
  </si>
  <si>
    <t>15</t>
  </si>
  <si>
    <t>05</t>
  </si>
  <si>
    <t>N</t>
  </si>
  <si>
    <t>O</t>
  </si>
  <si>
    <t>P</t>
  </si>
  <si>
    <t>T</t>
  </si>
  <si>
    <t>4NP</t>
  </si>
  <si>
    <t>3NP</t>
  </si>
  <si>
    <t>podlaží</t>
  </si>
  <si>
    <t>budova</t>
  </si>
  <si>
    <t>oddělení</t>
  </si>
  <si>
    <t>LNP</t>
  </si>
  <si>
    <t>Chirurgie</t>
  </si>
  <si>
    <t>Dětské</t>
  </si>
  <si>
    <t>2NP</t>
  </si>
  <si>
    <t>Gynekologicko-porodnické</t>
  </si>
  <si>
    <t>Novorozenci</t>
  </si>
  <si>
    <t>Operační</t>
  </si>
  <si>
    <t>1NP</t>
  </si>
  <si>
    <t>Číslo
místnosti</t>
  </si>
  <si>
    <t>Účel
místnosti</t>
  </si>
  <si>
    <t>Plocha úklidu</t>
  </si>
  <si>
    <t>stěny</t>
  </si>
  <si>
    <t>specifikace</t>
  </si>
  <si>
    <t>1PP</t>
  </si>
  <si>
    <t>2PP</t>
  </si>
  <si>
    <t>Celkem</t>
  </si>
  <si>
    <t>08</t>
  </si>
  <si>
    <t>11</t>
  </si>
  <si>
    <t>hlavní</t>
  </si>
  <si>
    <t>17</t>
  </si>
  <si>
    <t>chirurgická ambulance</t>
  </si>
  <si>
    <t>31.20</t>
  </si>
  <si>
    <t>Praktik</t>
  </si>
  <si>
    <t>ORL</t>
  </si>
  <si>
    <t>RHC</t>
  </si>
  <si>
    <t>OKBH</t>
  </si>
  <si>
    <t>HTS</t>
  </si>
  <si>
    <t>Prádelna</t>
  </si>
  <si>
    <t>ekonom</t>
  </si>
  <si>
    <t>Kuchyně</t>
  </si>
  <si>
    <t>19</t>
  </si>
  <si>
    <t>výtah</t>
  </si>
  <si>
    <t>18</t>
  </si>
  <si>
    <t>dispečink</t>
  </si>
  <si>
    <t>wc</t>
  </si>
  <si>
    <t>Kategorie</t>
  </si>
  <si>
    <t>Oddělení</t>
  </si>
  <si>
    <t xml:space="preserve">Cena za odd. </t>
  </si>
  <si>
    <t>Cena za odd.</t>
  </si>
  <si>
    <t>míst.</t>
  </si>
  <si>
    <t>kč/m2/měsíc</t>
  </si>
  <si>
    <t>Kč/m2/den</t>
  </si>
  <si>
    <t>hodiny</t>
  </si>
  <si>
    <t>za den</t>
  </si>
  <si>
    <t>za měsíc</t>
  </si>
  <si>
    <t>Technické</t>
  </si>
  <si>
    <t>Cena za nemocnici za den</t>
  </si>
  <si>
    <t>Cena za nemocnici za měsíc bez DPH</t>
  </si>
  <si>
    <t>Cena za nemocnici za rok bez DPH</t>
  </si>
  <si>
    <t>Popis</t>
  </si>
  <si>
    <t xml:space="preserve">Počet místn. </t>
  </si>
  <si>
    <t>Kč bez DPH</t>
  </si>
  <si>
    <t>Kč s DPH</t>
  </si>
  <si>
    <t>měsíční sazba za 1m2</t>
  </si>
  <si>
    <t xml:space="preserve">cena za uvedené m2 </t>
  </si>
  <si>
    <t>Lůžkové</t>
  </si>
  <si>
    <t>Vyšetřovny,ambulance</t>
  </si>
  <si>
    <t>Laboratoře a odběrové místnosti</t>
  </si>
  <si>
    <t>Výtahy</t>
  </si>
  <si>
    <t>Úklid</t>
  </si>
  <si>
    <t>Odpad</t>
  </si>
  <si>
    <t>průměrný počet hodin za měsíc</t>
  </si>
  <si>
    <t>sazba za 1 hodinu</t>
  </si>
  <si>
    <t>sazba za měsíc</t>
  </si>
  <si>
    <t>nabídková cena za měsíc bez DPH</t>
  </si>
  <si>
    <t>nabídková cena za měsíc s DPH</t>
  </si>
  <si>
    <t>10</t>
  </si>
  <si>
    <t>Interna</t>
  </si>
  <si>
    <t>Laboratoř</t>
  </si>
  <si>
    <t>Společné prostory</t>
  </si>
  <si>
    <t>Nezařazené</t>
  </si>
  <si>
    <t>Zázemí ARO</t>
  </si>
  <si>
    <t>nádvoří hlavní budovy</t>
  </si>
  <si>
    <t>odpad</t>
  </si>
  <si>
    <t>Kanceláře, lékařské pokoje</t>
  </si>
  <si>
    <t>Společné prostory, chodby, schodiště</t>
  </si>
  <si>
    <t>Toalety, koupelny, sprchy, čistící místnosti</t>
  </si>
  <si>
    <t>Jídelna</t>
  </si>
  <si>
    <t>Čajové kuchyňky</t>
  </si>
  <si>
    <t>Sklady na odděleních</t>
  </si>
  <si>
    <t>Úklidové místnosti</t>
  </si>
  <si>
    <t>Zázemí šatny</t>
  </si>
  <si>
    <t>Rehabilitační oddělení</t>
  </si>
  <si>
    <t>Sklad suterén</t>
  </si>
  <si>
    <r>
      <t xml:space="preserve">Operační sály včetně přilehlých místností </t>
    </r>
    <r>
      <rPr>
        <b/>
        <sz val="10"/>
        <rFont val="Calibri"/>
        <family val="2"/>
        <charset val="238"/>
        <scheme val="minor"/>
      </rPr>
      <t>- hodinová mzda.</t>
    </r>
  </si>
  <si>
    <t>Služební byty</t>
  </si>
  <si>
    <t>Cena za nemocnici za rok - vč. DPH</t>
  </si>
  <si>
    <t>Uchazeč vyplní do zeleného pole cenu za m2 za měsíc a u kategorie 5 za 1 hodinu.</t>
  </si>
  <si>
    <t>Příloha č.    prostory úklidu SN</t>
  </si>
  <si>
    <t>Modelový měsíc má</t>
  </si>
  <si>
    <t>dnů</t>
  </si>
  <si>
    <t>kč/hod/měsíc</t>
  </si>
  <si>
    <t>Modelový rok má</t>
  </si>
  <si>
    <t>Příloha č. 8  Cenová nabídka - pravidelný úklid SN</t>
  </si>
  <si>
    <t xml:space="preserve">Příloha č. 8 </t>
  </si>
  <si>
    <t>Cenová nabídka - pravidelný úklid SN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</si>
</sst>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0000"/>
    <numFmt numFmtId="165" formatCode="0.0"/>
    <numFmt numFmtId="166" formatCode="#,##0.000"/>
  </numFmts>
  <fonts count="1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1" fillId="0" borderId="0"/>
  </cellStyleXfs>
  <cellXfs count="247">
    <xf numFmtId="0" fontId="0" fillId="0" borderId="0" xfId="0"/>
    <xf numFmtId="0" fontId="2" fillId="0" borderId="12" xfId="0" applyNumberFormat="1" applyFont="1" applyFill="1" applyBorder="1" applyAlignment="1">
      <alignment horizontal="center" vertical="center" wrapText="1" shrinkToFit="1"/>
    </xf>
    <xf numFmtId="49" fontId="2" fillId="0" borderId="1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2" fillId="0" borderId="0" xfId="0" applyNumberFormat="1" applyFont="1" applyFill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 wrapText="1" shrinkToFit="1"/>
    </xf>
    <xf numFmtId="49" fontId="4" fillId="0" borderId="13" xfId="0" applyNumberFormat="1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left" vertical="center" wrapText="1" shrinkToFit="1"/>
    </xf>
    <xf numFmtId="2" fontId="4" fillId="0" borderId="13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49" fontId="4" fillId="0" borderId="9" xfId="0" applyNumberFormat="1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2" fontId="4" fillId="0" borderId="9" xfId="0" applyNumberFormat="1" applyFont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left" vertical="center" wrapText="1" shrinkToFit="1"/>
    </xf>
    <xf numFmtId="4" fontId="4" fillId="0" borderId="9" xfId="0" applyNumberFormat="1" applyFont="1" applyBorder="1" applyAlignment="1">
      <alignment horizontal="center" vertical="center" wrapText="1" shrinkToFit="1"/>
    </xf>
    <xf numFmtId="3" fontId="4" fillId="0" borderId="9" xfId="0" applyNumberFormat="1" applyFont="1" applyBorder="1" applyAlignment="1">
      <alignment horizontal="center" vertical="center" wrapText="1" shrinkToFit="1"/>
    </xf>
    <xf numFmtId="49" fontId="4" fillId="0" borderId="9" xfId="0" applyNumberFormat="1" applyFont="1" applyFill="1" applyBorder="1" applyAlignment="1">
      <alignment horizontal="center" vertical="center" wrapText="1" shrinkToFit="1"/>
    </xf>
    <xf numFmtId="3" fontId="4" fillId="0" borderId="9" xfId="0" applyNumberFormat="1" applyFont="1" applyBorder="1" applyAlignment="1">
      <alignment horizontal="left" vertical="center" wrapText="1" shrinkToFit="1"/>
    </xf>
    <xf numFmtId="3" fontId="4" fillId="0" borderId="9" xfId="0" applyNumberFormat="1" applyFont="1" applyFill="1" applyBorder="1" applyAlignment="1">
      <alignment horizontal="left" vertical="center" wrapText="1" shrinkToFit="1"/>
    </xf>
    <xf numFmtId="0" fontId="4" fillId="0" borderId="9" xfId="0" applyFont="1" applyFill="1" applyBorder="1" applyAlignment="1">
      <alignment horizontal="center" vertical="center" wrapText="1" shrinkToFit="1"/>
    </xf>
    <xf numFmtId="2" fontId="4" fillId="0" borderId="9" xfId="0" applyNumberFormat="1" applyFont="1" applyFill="1" applyBorder="1" applyAlignment="1">
      <alignment horizontal="center" vertical="center" wrapText="1" shrinkToFit="1"/>
    </xf>
    <xf numFmtId="2" fontId="4" fillId="0" borderId="9" xfId="0" applyNumberFormat="1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3" fontId="4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7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4" fontId="2" fillId="0" borderId="17" xfId="0" applyNumberFormat="1" applyFont="1" applyBorder="1" applyAlignment="1" applyProtection="1">
      <alignment horizontal="center" vertical="center"/>
    </xf>
    <xf numFmtId="1" fontId="2" fillId="0" borderId="18" xfId="0" applyNumberFormat="1" applyFont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/>
    </xf>
    <xf numFmtId="1" fontId="2" fillId="0" borderId="19" xfId="0" applyNumberFormat="1" applyFont="1" applyBorder="1" applyAlignment="1" applyProtection="1">
      <alignment horizontal="center"/>
    </xf>
    <xf numFmtId="1" fontId="2" fillId="0" borderId="19" xfId="0" applyNumberFormat="1" applyFont="1" applyFill="1" applyBorder="1" applyAlignment="1" applyProtection="1">
      <alignment horizontal="center"/>
    </xf>
    <xf numFmtId="1" fontId="2" fillId="0" borderId="21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4" fontId="2" fillId="0" borderId="23" xfId="0" applyNumberFormat="1" applyFont="1" applyBorder="1" applyAlignment="1" applyProtection="1">
      <alignment vertical="center"/>
    </xf>
    <xf numFmtId="1" fontId="2" fillId="0" borderId="24" xfId="0" applyNumberFormat="1" applyFont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center"/>
    </xf>
    <xf numFmtId="1" fontId="2" fillId="0" borderId="9" xfId="0" applyNumberFormat="1" applyFont="1" applyBorder="1" applyAlignment="1" applyProtection="1">
      <alignment horizontal="center"/>
    </xf>
    <xf numFmtId="4" fontId="2" fillId="3" borderId="25" xfId="0" applyNumberFormat="1" applyFont="1" applyFill="1" applyBorder="1" applyAlignment="1" applyProtection="1">
      <alignment horizontal="center" wrapText="1"/>
    </xf>
    <xf numFmtId="4" fontId="2" fillId="3" borderId="26" xfId="0" applyNumberFormat="1" applyFont="1" applyFill="1" applyBorder="1" applyAlignment="1" applyProtection="1">
      <alignment horizontal="center" wrapText="1"/>
    </xf>
    <xf numFmtId="1" fontId="2" fillId="0" borderId="27" xfId="0" applyNumberFormat="1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vertical="center"/>
    </xf>
    <xf numFmtId="1" fontId="2" fillId="0" borderId="30" xfId="0" applyNumberFormat="1" applyFont="1" applyBorder="1" applyAlignment="1" applyProtection="1">
      <alignment horizontal="center" vertical="center"/>
    </xf>
    <xf numFmtId="165" fontId="2" fillId="0" borderId="8" xfId="0" applyNumberFormat="1" applyFont="1" applyBorder="1" applyAlignment="1" applyProtection="1">
      <alignment horizontal="center" vertical="center"/>
    </xf>
    <xf numFmtId="1" fontId="2" fillId="0" borderId="10" xfId="0" applyNumberFormat="1" applyFont="1" applyBorder="1" applyAlignment="1" applyProtection="1">
      <alignment horizontal="center" vertical="center"/>
    </xf>
    <xf numFmtId="4" fontId="2" fillId="4" borderId="31" xfId="0" applyNumberFormat="1" applyFont="1" applyFill="1" applyBorder="1" applyAlignment="1" applyProtection="1">
      <alignment horizontal="center" vertical="center"/>
      <protection locked="0"/>
    </xf>
    <xf numFmtId="4" fontId="2" fillId="3" borderId="32" xfId="0" applyNumberFormat="1" applyFont="1" applyFill="1" applyBorder="1" applyAlignment="1" applyProtection="1">
      <alignment horizontal="center" vertical="center"/>
    </xf>
    <xf numFmtId="4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32" xfId="0" applyNumberFormat="1" applyFont="1" applyFill="1" applyBorder="1" applyAlignment="1" applyProtection="1">
      <alignment horizontal="center" vertical="center" wrapText="1"/>
    </xf>
    <xf numFmtId="165" fontId="2" fillId="0" borderId="33" xfId="0" applyNumberFormat="1" applyFont="1" applyBorder="1" applyAlignment="1" applyProtection="1">
      <alignment horizontal="center" vertical="center"/>
    </xf>
    <xf numFmtId="4" fontId="2" fillId="4" borderId="10" xfId="0" applyNumberFormat="1" applyFont="1" applyFill="1" applyBorder="1" applyAlignment="1" applyProtection="1">
      <alignment horizontal="center" vertical="center"/>
      <protection locked="0"/>
    </xf>
    <xf numFmtId="165" fontId="2" fillId="0" borderId="8" xfId="0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Fill="1" applyBorder="1" applyAlignment="1" applyProtection="1">
      <alignment horizontal="center" vertical="center"/>
    </xf>
    <xf numFmtId="4" fontId="3" fillId="3" borderId="32" xfId="0" applyNumberFormat="1" applyFont="1" applyFill="1" applyBorder="1" applyProtection="1"/>
    <xf numFmtId="4" fontId="3" fillId="4" borderId="10" xfId="0" applyNumberFormat="1" applyFont="1" applyFill="1" applyBorder="1" applyAlignment="1" applyProtection="1">
      <alignment horizontal="center"/>
      <protection locked="0"/>
    </xf>
    <xf numFmtId="4" fontId="3" fillId="3" borderId="32" xfId="0" applyNumberFormat="1" applyFont="1" applyFill="1" applyBorder="1" applyAlignment="1" applyProtection="1">
      <alignment horizontal="center"/>
    </xf>
    <xf numFmtId="4" fontId="3" fillId="4" borderId="32" xfId="0" applyNumberFormat="1" applyFont="1" applyFill="1" applyBorder="1" applyAlignment="1" applyProtection="1">
      <alignment horizontal="center"/>
      <protection locked="0"/>
    </xf>
    <xf numFmtId="0" fontId="3" fillId="0" borderId="34" xfId="0" applyFont="1" applyBorder="1" applyProtection="1"/>
    <xf numFmtId="4" fontId="3" fillId="0" borderId="35" xfId="0" applyNumberFormat="1" applyFont="1" applyBorder="1" applyProtection="1"/>
    <xf numFmtId="3" fontId="3" fillId="3" borderId="0" xfId="0" applyNumberFormat="1" applyFont="1" applyFill="1" applyBorder="1" applyAlignment="1" applyProtection="1"/>
    <xf numFmtId="4" fontId="3" fillId="0" borderId="36" xfId="0" applyNumberFormat="1" applyFont="1" applyBorder="1" applyAlignment="1" applyProtection="1"/>
    <xf numFmtId="1" fontId="3" fillId="0" borderId="37" xfId="0" applyNumberFormat="1" applyFont="1" applyBorder="1" applyAlignment="1" applyProtection="1">
      <alignment horizontal="center"/>
    </xf>
    <xf numFmtId="165" fontId="3" fillId="0" borderId="38" xfId="0" applyNumberFormat="1" applyFont="1" applyBorder="1" applyAlignment="1" applyProtection="1">
      <alignment horizontal="center"/>
    </xf>
    <xf numFmtId="1" fontId="3" fillId="0" borderId="39" xfId="1" applyNumberFormat="1" applyFont="1" applyBorder="1" applyAlignment="1" applyProtection="1">
      <alignment horizontal="center"/>
    </xf>
    <xf numFmtId="4" fontId="3" fillId="3" borderId="35" xfId="1" applyNumberFormat="1" applyFont="1" applyFill="1" applyBorder="1" applyAlignment="1" applyProtection="1">
      <alignment horizontal="center"/>
    </xf>
    <xf numFmtId="4" fontId="3" fillId="3" borderId="40" xfId="1" applyNumberFormat="1" applyFont="1" applyFill="1" applyBorder="1" applyAlignment="1" applyProtection="1">
      <alignment horizontal="center"/>
    </xf>
    <xf numFmtId="165" fontId="3" fillId="0" borderId="35" xfId="0" applyNumberFormat="1" applyFont="1" applyBorder="1" applyAlignment="1" applyProtection="1">
      <alignment horizontal="center"/>
    </xf>
    <xf numFmtId="4" fontId="3" fillId="3" borderId="41" xfId="1" applyNumberFormat="1" applyFont="1" applyFill="1" applyBorder="1" applyAlignment="1" applyProtection="1">
      <alignment horizontal="center"/>
    </xf>
    <xf numFmtId="0" fontId="3" fillId="0" borderId="0" xfId="0" applyFont="1" applyBorder="1" applyProtection="1"/>
    <xf numFmtId="4" fontId="3" fillId="0" borderId="42" xfId="0" applyNumberFormat="1" applyFont="1" applyFill="1" applyBorder="1" applyAlignment="1" applyProtection="1">
      <alignment horizontal="left"/>
    </xf>
    <xf numFmtId="165" fontId="3" fillId="0" borderId="43" xfId="0" applyNumberFormat="1" applyFont="1" applyBorder="1" applyAlignment="1" applyProtection="1">
      <alignment horizontal="center"/>
    </xf>
    <xf numFmtId="0" fontId="3" fillId="0" borderId="42" xfId="0" applyFont="1" applyFill="1" applyBorder="1" applyAlignment="1" applyProtection="1">
      <alignment horizontal="left"/>
    </xf>
    <xf numFmtId="49" fontId="3" fillId="0" borderId="42" xfId="0" applyNumberFormat="1" applyFont="1" applyFill="1" applyBorder="1" applyAlignment="1" applyProtection="1">
      <alignment horizontal="left"/>
    </xf>
    <xf numFmtId="165" fontId="8" fillId="0" borderId="43" xfId="0" applyNumberFormat="1" applyFont="1" applyBorder="1" applyAlignment="1" applyProtection="1">
      <alignment horizontal="center"/>
    </xf>
    <xf numFmtId="0" fontId="3" fillId="0" borderId="42" xfId="0" applyFont="1" applyBorder="1" applyAlignment="1" applyProtection="1">
      <alignment horizontal="left"/>
    </xf>
    <xf numFmtId="49" fontId="3" fillId="0" borderId="42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" fontId="2" fillId="3" borderId="0" xfId="1" applyNumberFormat="1" applyFont="1" applyFill="1" applyBorder="1" applyAlignment="1" applyProtection="1"/>
    <xf numFmtId="43" fontId="2" fillId="0" borderId="0" xfId="1" applyFont="1" applyBorder="1" applyAlignment="1" applyProtection="1"/>
    <xf numFmtId="43" fontId="2" fillId="0" borderId="0" xfId="1" applyFont="1" applyBorder="1" applyAlignment="1" applyProtection="1">
      <alignment horizontal="center"/>
    </xf>
    <xf numFmtId="43" fontId="2" fillId="0" borderId="44" xfId="1" applyFont="1" applyBorder="1" applyAlignment="1" applyProtection="1">
      <alignment horizontal="center"/>
    </xf>
    <xf numFmtId="43" fontId="2" fillId="0" borderId="11" xfId="1" applyFont="1" applyBorder="1" applyAlignment="1" applyProtection="1">
      <alignment horizontal="center"/>
    </xf>
    <xf numFmtId="4" fontId="2" fillId="3" borderId="11" xfId="1" applyNumberFormat="1" applyFont="1" applyFill="1" applyBorder="1" applyAlignment="1" applyProtection="1">
      <alignment horizontal="center"/>
    </xf>
    <xf numFmtId="4" fontId="2" fillId="3" borderId="45" xfId="1" applyNumberFormat="1" applyFont="1" applyFill="1" applyBorder="1" applyAlignment="1" applyProtection="1">
      <alignment horizontal="center"/>
    </xf>
    <xf numFmtId="43" fontId="2" fillId="0" borderId="44" xfId="1" applyFont="1" applyFill="1" applyBorder="1" applyAlignment="1" applyProtection="1">
      <alignment horizontal="center"/>
    </xf>
    <xf numFmtId="43" fontId="2" fillId="0" borderId="11" xfId="1" applyFont="1" applyFill="1" applyBorder="1" applyAlignment="1" applyProtection="1">
      <alignment horizontal="center"/>
    </xf>
    <xf numFmtId="4" fontId="2" fillId="3" borderId="11" xfId="1" applyNumberFormat="1" applyFont="1" applyFill="1" applyBorder="1" applyProtection="1"/>
    <xf numFmtId="4" fontId="2" fillId="3" borderId="45" xfId="1" applyNumberFormat="1" applyFont="1" applyFill="1" applyBorder="1" applyProtection="1"/>
    <xf numFmtId="4" fontId="2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65" fontId="2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4" fontId="2" fillId="3" borderId="0" xfId="0" applyNumberFormat="1" applyFont="1" applyFill="1" applyBorder="1" applyAlignment="1" applyProtection="1"/>
    <xf numFmtId="4" fontId="2" fillId="0" borderId="0" xfId="0" applyNumberFormat="1" applyFont="1" applyFill="1" applyBorder="1" applyProtection="1"/>
    <xf numFmtId="0" fontId="3" fillId="0" borderId="0" xfId="0" applyFont="1" applyFill="1" applyBorder="1" applyProtection="1"/>
    <xf numFmtId="4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Protection="1"/>
    <xf numFmtId="4" fontId="3" fillId="0" borderId="0" xfId="0" applyNumberFormat="1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0" fontId="3" fillId="0" borderId="0" xfId="0" applyFont="1"/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0" fontId="3" fillId="0" borderId="0" xfId="0" applyFont="1" applyFill="1"/>
    <xf numFmtId="49" fontId="2" fillId="5" borderId="12" xfId="0" applyNumberFormat="1" applyFont="1" applyFill="1" applyBorder="1" applyAlignment="1">
      <alignment horizontal="center" vertical="center" wrapText="1" shrinkToFit="1"/>
    </xf>
    <xf numFmtId="4" fontId="2" fillId="5" borderId="12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vertical="center"/>
    </xf>
    <xf numFmtId="0" fontId="4" fillId="0" borderId="14" xfId="0" applyFont="1" applyBorder="1" applyAlignment="1">
      <alignment horizontal="center"/>
    </xf>
    <xf numFmtId="4" fontId="3" fillId="0" borderId="13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Border="1"/>
    <xf numFmtId="0" fontId="3" fillId="0" borderId="19" xfId="0" applyFont="1" applyFill="1" applyBorder="1"/>
    <xf numFmtId="0" fontId="4" fillId="0" borderId="7" xfId="0" applyFont="1" applyBorder="1" applyAlignment="1">
      <alignment horizontal="center"/>
    </xf>
    <xf numFmtId="4" fontId="3" fillId="0" borderId="9" xfId="0" applyNumberFormat="1" applyFont="1" applyBorder="1" applyAlignment="1">
      <alignment horizontal="right"/>
    </xf>
    <xf numFmtId="3" fontId="3" fillId="0" borderId="9" xfId="0" applyNumberFormat="1" applyFont="1" applyFill="1" applyBorder="1" applyAlignment="1">
      <alignment horizontal="center"/>
    </xf>
    <xf numFmtId="4" fontId="3" fillId="0" borderId="9" xfId="0" applyNumberFormat="1" applyFont="1" applyBorder="1"/>
    <xf numFmtId="0" fontId="3" fillId="0" borderId="26" xfId="0" applyFont="1" applyFill="1" applyBorder="1"/>
    <xf numFmtId="0" fontId="4" fillId="0" borderId="7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2" fillId="0" borderId="0" xfId="0" applyFont="1" applyFill="1"/>
    <xf numFmtId="0" fontId="2" fillId="0" borderId="0" xfId="0" applyFont="1"/>
    <xf numFmtId="4" fontId="2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Fill="1"/>
    <xf numFmtId="0" fontId="7" fillId="5" borderId="12" xfId="0" applyFont="1" applyFill="1" applyBorder="1" applyAlignment="1">
      <alignment vertical="center" wrapText="1" shrinkToFit="1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4" fontId="3" fillId="0" borderId="13" xfId="0" applyNumberFormat="1" applyFont="1" applyFill="1" applyBorder="1" applyAlignment="1"/>
    <xf numFmtId="4" fontId="3" fillId="0" borderId="19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/>
    <xf numFmtId="4" fontId="3" fillId="0" borderId="0" xfId="0" applyNumberFormat="1" applyFont="1" applyFill="1" applyBorder="1"/>
    <xf numFmtId="0" fontId="3" fillId="0" borderId="0" xfId="0" applyFont="1" applyFill="1" applyBorder="1"/>
    <xf numFmtId="0" fontId="14" fillId="6" borderId="12" xfId="0" applyFont="1" applyFill="1" applyBorder="1"/>
    <xf numFmtId="4" fontId="15" fillId="6" borderId="12" xfId="0" applyNumberFormat="1" applyFont="1" applyFill="1" applyBorder="1" applyAlignment="1"/>
    <xf numFmtId="4" fontId="8" fillId="0" borderId="0" xfId="0" applyNumberFormat="1" applyFont="1" applyBorder="1" applyAlignment="1"/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14" fillId="7" borderId="12" xfId="0" applyFont="1" applyFill="1" applyBorder="1"/>
    <xf numFmtId="4" fontId="14" fillId="7" borderId="12" xfId="0" applyNumberFormat="1" applyFont="1" applyFill="1" applyBorder="1"/>
    <xf numFmtId="49" fontId="4" fillId="0" borderId="19" xfId="0" applyNumberFormat="1" applyFont="1" applyBorder="1" applyAlignment="1">
      <alignment horizontal="center" vertical="center" wrapText="1" shrinkToFit="1"/>
    </xf>
    <xf numFmtId="49" fontId="4" fillId="0" borderId="26" xfId="0" applyNumberFormat="1" applyFont="1" applyBorder="1" applyAlignment="1">
      <alignment horizontal="center" vertical="center" wrapText="1" shrinkToFit="1"/>
    </xf>
    <xf numFmtId="49" fontId="4" fillId="0" borderId="26" xfId="0" applyNumberFormat="1" applyFont="1" applyFill="1" applyBorder="1" applyAlignment="1">
      <alignment horizontal="center" vertical="center" wrapText="1" shrinkToFit="1"/>
    </xf>
    <xf numFmtId="49" fontId="4" fillId="0" borderId="26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left"/>
    </xf>
    <xf numFmtId="4" fontId="4" fillId="0" borderId="0" xfId="0" applyNumberFormat="1" applyFont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9" xfId="0" applyFont="1" applyFill="1" applyBorder="1"/>
    <xf numFmtId="0" fontId="7" fillId="0" borderId="9" xfId="0" applyFont="1" applyBorder="1"/>
    <xf numFmtId="0" fontId="7" fillId="0" borderId="10" xfId="0" applyFont="1" applyBorder="1" applyAlignment="1">
      <alignment horizontal="left"/>
    </xf>
    <xf numFmtId="4" fontId="3" fillId="0" borderId="10" xfId="0" applyNumberFormat="1" applyFont="1" applyBorder="1" applyAlignment="1">
      <alignment horizontal="right"/>
    </xf>
    <xf numFmtId="3" fontId="3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" fontId="3" fillId="0" borderId="10" xfId="0" applyNumberFormat="1" applyFont="1" applyBorder="1"/>
    <xf numFmtId="4" fontId="3" fillId="3" borderId="46" xfId="0" applyNumberFormat="1" applyFont="1" applyFill="1" applyBorder="1" applyAlignment="1" applyProtection="1">
      <alignment horizontal="center"/>
    </xf>
    <xf numFmtId="166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/>
    <xf numFmtId="0" fontId="3" fillId="0" borderId="0" xfId="0" applyFont="1" applyFill="1" applyAlignment="1">
      <alignment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0" fontId="3" fillId="0" borderId="32" xfId="0" applyFont="1" applyFill="1" applyBorder="1"/>
    <xf numFmtId="2" fontId="3" fillId="0" borderId="0" xfId="0" applyNumberFormat="1" applyFont="1" applyFill="1" applyAlignment="1">
      <alignment vertical="center"/>
    </xf>
    <xf numFmtId="1" fontId="2" fillId="0" borderId="14" xfId="0" applyNumberFormat="1" applyFont="1" applyFill="1" applyBorder="1" applyAlignment="1" applyProtection="1">
      <alignment horizontal="center"/>
    </xf>
    <xf numFmtId="1" fontId="2" fillId="0" borderId="13" xfId="0" applyNumberFormat="1" applyFont="1" applyFill="1" applyBorder="1" applyAlignment="1" applyProtection="1">
      <alignment horizontal="center"/>
    </xf>
    <xf numFmtId="1" fontId="2" fillId="0" borderId="19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5" fontId="8" fillId="0" borderId="0" xfId="0" applyNumberFormat="1" applyFont="1" applyFill="1" applyBorder="1" applyAlignment="1" applyProtection="1">
      <alignment horizontal="center" wrapText="1"/>
    </xf>
    <xf numFmtId="1" fontId="2" fillId="2" borderId="14" xfId="0" applyNumberFormat="1" applyFont="1" applyFill="1" applyBorder="1" applyAlignment="1" applyProtection="1">
      <alignment horizontal="center"/>
    </xf>
    <xf numFmtId="1" fontId="2" fillId="2" borderId="13" xfId="0" applyNumberFormat="1" applyFont="1" applyFill="1" applyBorder="1" applyAlignment="1" applyProtection="1">
      <alignment horizontal="center"/>
    </xf>
    <xf numFmtId="1" fontId="2" fillId="0" borderId="14" xfId="0" applyNumberFormat="1" applyFont="1" applyBorder="1" applyAlignment="1" applyProtection="1">
      <alignment horizontal="center"/>
    </xf>
    <xf numFmtId="1" fontId="2" fillId="0" borderId="13" xfId="0" applyNumberFormat="1" applyFont="1" applyBorder="1" applyAlignment="1" applyProtection="1">
      <alignment horizontal="center"/>
    </xf>
    <xf numFmtId="1" fontId="2" fillId="2" borderId="20" xfId="0" applyNumberFormat="1" applyFont="1" applyFill="1" applyBorder="1" applyAlignment="1" applyProtection="1">
      <alignment horizontal="center"/>
    </xf>
    <xf numFmtId="165" fontId="2" fillId="4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4" fillId="0" borderId="11" xfId="0" applyFont="1" applyBorder="1" applyAlignment="1">
      <alignment horizontal="left" vertical="top"/>
    </xf>
    <xf numFmtId="0" fontId="4" fillId="0" borderId="11" xfId="0" applyFont="1" applyBorder="1" applyAlignment="1"/>
    <xf numFmtId="0" fontId="2" fillId="0" borderId="2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 wrapText="1" shrinkToFit="1"/>
    </xf>
    <xf numFmtId="1" fontId="2" fillId="0" borderId="1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12" fillId="5" borderId="12" xfId="2" applyNumberFormat="1" applyFont="1" applyFill="1" applyBorder="1" applyAlignment="1" applyProtection="1">
      <alignment horizontal="center" vertical="center" wrapText="1" shrinkToFit="1"/>
      <protection hidden="1"/>
    </xf>
    <xf numFmtId="0" fontId="3" fillId="5" borderId="12" xfId="0" applyFont="1" applyFill="1" applyBorder="1" applyAlignment="1">
      <alignment horizontal="center" vertical="center" wrapText="1" shrinkToFit="1"/>
    </xf>
    <xf numFmtId="0" fontId="10" fillId="5" borderId="12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" fontId="10" fillId="5" borderId="12" xfId="0" applyNumberFormat="1" applyFont="1" applyFill="1" applyBorder="1" applyAlignment="1">
      <alignment horizontal="center" vertical="center"/>
    </xf>
    <xf numFmtId="4" fontId="10" fillId="5" borderId="4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vertical="center" wrapText="1" shrinkToFit="1"/>
    </xf>
    <xf numFmtId="0" fontId="0" fillId="5" borderId="12" xfId="0" applyFill="1" applyBorder="1" applyAlignment="1">
      <alignment vertical="center" wrapText="1" shrinkToFit="1"/>
    </xf>
  </cellXfs>
  <cellStyles count="3">
    <cellStyle name="čárky" xfId="1" builtinId="3"/>
    <cellStyle name="normální" xfId="0" builtinId="0"/>
    <cellStyle name="normální_SaJ Analyza fakturace Bory za 05-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Spolecne_ZHPK/4%20Obchod/Obchodn&#237;%20&#250;sek/VR%20&#250;klid/P&#345;&#237;loha%20&#269;%20%204%20-Celkov&#225;%20cenov&#225;%20nab&#237;dk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lkem místnosti"/>
      <sheetName val="cenová nabídka po místnostech"/>
      <sheetName val="Odd. + typ"/>
      <sheetName val="Typ místn."/>
      <sheetName val="Budovy m2"/>
    </sheetNames>
    <sheetDataSet>
      <sheetData sheetId="0">
        <row r="1">
          <cell r="D1" t="str">
            <v>oddělení</v>
          </cell>
        </row>
      </sheetData>
      <sheetData sheetId="1"/>
      <sheetData sheetId="2">
        <row r="1">
          <cell r="F1">
            <v>1</v>
          </cell>
        </row>
      </sheetData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1.PP tabulka místností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34"/>
  <sheetViews>
    <sheetView tabSelected="1" topLeftCell="BN1" workbookViewId="0">
      <selection activeCell="BU6" sqref="BU6"/>
    </sheetView>
  </sheetViews>
  <sheetFormatPr defaultColWidth="8.5703125" defaultRowHeight="12.75"/>
  <cols>
    <col min="1" max="1" width="23.140625" style="87" customWidth="1"/>
    <col min="2" max="2" width="17.5703125" style="87" customWidth="1"/>
    <col min="3" max="3" width="13.28515625" style="87" customWidth="1"/>
    <col min="4" max="4" width="10.28515625" style="120" bestFit="1" customWidth="1"/>
    <col min="5" max="5" width="10.28515625" style="121" bestFit="1" customWidth="1"/>
    <col min="6" max="6" width="6.7109375" style="117" bestFit="1" customWidth="1"/>
    <col min="7" max="7" width="5" style="118" bestFit="1" customWidth="1"/>
    <col min="8" max="8" width="11.5703125" style="116" bestFit="1" customWidth="1"/>
    <col min="9" max="9" width="10.28515625" style="116" bestFit="1" customWidth="1"/>
    <col min="10" max="10" width="6.7109375" style="117" bestFit="1" customWidth="1"/>
    <col min="11" max="11" width="5" style="118" bestFit="1" customWidth="1"/>
    <col min="12" max="12" width="11.5703125" style="116" bestFit="1" customWidth="1"/>
    <col min="13" max="13" width="10.28515625" style="116" bestFit="1" customWidth="1"/>
    <col min="14" max="14" width="5.7109375" style="117" bestFit="1" customWidth="1"/>
    <col min="15" max="15" width="5" style="118" bestFit="1" customWidth="1"/>
    <col min="16" max="16" width="11.5703125" style="116" bestFit="1" customWidth="1"/>
    <col min="17" max="17" width="10.28515625" style="116" bestFit="1" customWidth="1"/>
    <col min="18" max="18" width="6.7109375" style="117" bestFit="1" customWidth="1"/>
    <col min="19" max="19" width="5" style="118" bestFit="1" customWidth="1"/>
    <col min="20" max="20" width="11.5703125" style="116" bestFit="1" customWidth="1"/>
    <col min="21" max="21" width="10.28515625" style="116" bestFit="1" customWidth="1"/>
    <col min="22" max="22" width="6.7109375" style="117" bestFit="1" customWidth="1"/>
    <col min="23" max="23" width="6.5703125" style="117" bestFit="1" customWidth="1"/>
    <col min="24" max="24" width="5" style="118" bestFit="1" customWidth="1"/>
    <col min="25" max="25" width="11.5703125" style="116" bestFit="1" customWidth="1"/>
    <col min="26" max="26" width="10.28515625" style="116" bestFit="1" customWidth="1"/>
    <col min="27" max="27" width="6.7109375" style="117" bestFit="1" customWidth="1"/>
    <col min="28" max="28" width="5" style="118" bestFit="1" customWidth="1"/>
    <col min="29" max="29" width="11.5703125" style="116" bestFit="1" customWidth="1"/>
    <col min="30" max="30" width="10.28515625" style="116" bestFit="1" customWidth="1"/>
    <col min="31" max="31" width="6.7109375" style="117" customWidth="1"/>
    <col min="32" max="32" width="5" style="118" bestFit="1" customWidth="1"/>
    <col min="33" max="33" width="11.5703125" style="116" bestFit="1" customWidth="1"/>
    <col min="34" max="34" width="10.28515625" style="116" bestFit="1" customWidth="1"/>
    <col min="35" max="35" width="7.5703125" style="117" customWidth="1"/>
    <col min="36" max="36" width="5" style="118" bestFit="1" customWidth="1"/>
    <col min="37" max="37" width="11.5703125" style="116" bestFit="1" customWidth="1"/>
    <col min="38" max="38" width="10.28515625" style="116" bestFit="1" customWidth="1"/>
    <col min="39" max="39" width="11.5703125" style="117" customWidth="1"/>
    <col min="40" max="40" width="5" style="118" bestFit="1" customWidth="1"/>
    <col min="41" max="41" width="11.5703125" style="116" bestFit="1" customWidth="1"/>
    <col min="42" max="42" width="10.28515625" style="116" bestFit="1" customWidth="1"/>
    <col min="43" max="43" width="9.7109375" style="117" customWidth="1"/>
    <col min="44" max="44" width="5" style="118" bestFit="1" customWidth="1"/>
    <col min="45" max="45" width="11.5703125" style="116" bestFit="1" customWidth="1"/>
    <col min="46" max="46" width="10.28515625" style="116" bestFit="1" customWidth="1"/>
    <col min="47" max="47" width="5.7109375" style="117" bestFit="1" customWidth="1"/>
    <col min="48" max="48" width="5" style="118" bestFit="1" customWidth="1"/>
    <col min="49" max="49" width="11.5703125" style="116" bestFit="1" customWidth="1"/>
    <col min="50" max="50" width="10.28515625" style="116" bestFit="1" customWidth="1"/>
    <col min="51" max="51" width="6.7109375" style="117" bestFit="1" customWidth="1"/>
    <col min="52" max="52" width="5" style="118" bestFit="1" customWidth="1"/>
    <col min="53" max="53" width="11.5703125" style="116" bestFit="1" customWidth="1"/>
    <col min="54" max="54" width="10.28515625" style="116" bestFit="1" customWidth="1"/>
    <col min="55" max="55" width="6.7109375" style="117" bestFit="1" customWidth="1"/>
    <col min="56" max="56" width="5" style="118" bestFit="1" customWidth="1"/>
    <col min="57" max="57" width="11.5703125" style="116" bestFit="1" customWidth="1"/>
    <col min="58" max="58" width="10.28515625" style="116" bestFit="1" customWidth="1"/>
    <col min="59" max="59" width="8.5703125" style="117" customWidth="1"/>
    <col min="60" max="60" width="5" style="118" bestFit="1" customWidth="1"/>
    <col min="61" max="61" width="11.5703125" style="116" bestFit="1" customWidth="1"/>
    <col min="62" max="62" width="10.28515625" style="116" bestFit="1" customWidth="1"/>
    <col min="63" max="63" width="9.7109375" style="117" customWidth="1"/>
    <col min="64" max="64" width="5" style="118" bestFit="1" customWidth="1"/>
    <col min="65" max="65" width="11.5703125" style="116" bestFit="1" customWidth="1"/>
    <col min="66" max="66" width="10.28515625" style="116" bestFit="1" customWidth="1"/>
    <col min="67" max="67" width="5.7109375" style="117" bestFit="1" customWidth="1"/>
    <col min="68" max="68" width="5" style="118" bestFit="1" customWidth="1"/>
    <col min="69" max="69" width="11.5703125" style="116" bestFit="1" customWidth="1"/>
    <col min="70" max="70" width="10.28515625" style="116" bestFit="1" customWidth="1"/>
    <col min="71" max="71" width="5.7109375" style="118" bestFit="1" customWidth="1"/>
    <col min="72" max="72" width="5" style="118" bestFit="1" customWidth="1"/>
    <col min="73" max="73" width="11.5703125" style="119" bestFit="1" customWidth="1"/>
    <col min="74" max="74" width="10.28515625" style="119" bestFit="1" customWidth="1"/>
    <col min="75" max="75" width="6.7109375" style="118" bestFit="1" customWidth="1"/>
    <col min="76" max="76" width="5" style="118" bestFit="1" customWidth="1"/>
    <col min="77" max="77" width="11.5703125" style="119" bestFit="1" customWidth="1"/>
    <col min="78" max="78" width="10.28515625" style="119" bestFit="1" customWidth="1"/>
    <col min="79" max="79" width="6.7109375" style="118" bestFit="1" customWidth="1"/>
    <col min="80" max="80" width="5" style="118" bestFit="1" customWidth="1"/>
    <col min="81" max="81" width="11.5703125" style="119" bestFit="1" customWidth="1"/>
    <col min="82" max="82" width="10.28515625" style="119" bestFit="1" customWidth="1"/>
    <col min="83" max="16384" width="8.5703125" style="115"/>
  </cols>
  <sheetData>
    <row r="1" spans="1:82">
      <c r="A1" s="87" t="s">
        <v>825</v>
      </c>
      <c r="F1" s="214" t="s">
        <v>824</v>
      </c>
      <c r="G1" s="214"/>
      <c r="H1" s="214"/>
      <c r="I1" s="214"/>
      <c r="J1" s="214"/>
      <c r="K1" s="214"/>
      <c r="L1" s="214"/>
      <c r="M1" s="214"/>
      <c r="N1" s="214"/>
      <c r="O1" s="214"/>
      <c r="BF1" s="116" t="s">
        <v>831</v>
      </c>
      <c r="BI1" s="116" t="s">
        <v>832</v>
      </c>
    </row>
    <row r="2" spans="1:82" ht="13.5" thickBot="1"/>
    <row r="3" spans="1:82" s="50" customFormat="1" ht="15" customHeight="1">
      <c r="A3" s="216" t="s">
        <v>773</v>
      </c>
      <c r="B3" s="43" t="s">
        <v>774</v>
      </c>
      <c r="C3" s="43" t="s">
        <v>775</v>
      </c>
      <c r="D3" s="44" t="s">
        <v>713</v>
      </c>
      <c r="E3" s="45" t="s">
        <v>776</v>
      </c>
      <c r="F3" s="209">
        <v>1</v>
      </c>
      <c r="G3" s="210"/>
      <c r="H3" s="210"/>
      <c r="I3" s="46"/>
      <c r="J3" s="211">
        <v>2</v>
      </c>
      <c r="K3" s="212"/>
      <c r="L3" s="212"/>
      <c r="M3" s="47"/>
      <c r="N3" s="209">
        <v>3</v>
      </c>
      <c r="O3" s="210"/>
      <c r="P3" s="210"/>
      <c r="Q3" s="46"/>
      <c r="R3" s="211">
        <v>4</v>
      </c>
      <c r="S3" s="212"/>
      <c r="T3" s="212"/>
      <c r="U3" s="47"/>
      <c r="V3" s="209">
        <v>5</v>
      </c>
      <c r="W3" s="213"/>
      <c r="X3" s="210"/>
      <c r="Y3" s="210"/>
      <c r="Z3" s="46"/>
      <c r="AA3" s="211">
        <v>6</v>
      </c>
      <c r="AB3" s="212"/>
      <c r="AC3" s="212"/>
      <c r="AD3" s="47"/>
      <c r="AE3" s="209">
        <v>7</v>
      </c>
      <c r="AF3" s="210"/>
      <c r="AG3" s="210"/>
      <c r="AH3" s="46"/>
      <c r="AI3" s="211">
        <v>8</v>
      </c>
      <c r="AJ3" s="212"/>
      <c r="AK3" s="212"/>
      <c r="AL3" s="47"/>
      <c r="AM3" s="209">
        <v>9</v>
      </c>
      <c r="AN3" s="210"/>
      <c r="AO3" s="210"/>
      <c r="AP3" s="46"/>
      <c r="AQ3" s="211">
        <v>10</v>
      </c>
      <c r="AR3" s="212"/>
      <c r="AS3" s="212"/>
      <c r="AT3" s="47"/>
      <c r="AU3" s="209">
        <v>11</v>
      </c>
      <c r="AV3" s="210"/>
      <c r="AW3" s="210"/>
      <c r="AX3" s="46"/>
      <c r="AY3" s="211">
        <v>12</v>
      </c>
      <c r="AZ3" s="212"/>
      <c r="BA3" s="212"/>
      <c r="BB3" s="47"/>
      <c r="BC3" s="209">
        <v>13</v>
      </c>
      <c r="BD3" s="210"/>
      <c r="BE3" s="210"/>
      <c r="BF3" s="46"/>
      <c r="BG3" s="211">
        <v>14</v>
      </c>
      <c r="BH3" s="212"/>
      <c r="BI3" s="212"/>
      <c r="BJ3" s="47"/>
      <c r="BK3" s="209">
        <v>15</v>
      </c>
      <c r="BL3" s="210"/>
      <c r="BM3" s="210"/>
      <c r="BN3" s="46"/>
      <c r="BO3" s="211">
        <v>16</v>
      </c>
      <c r="BP3" s="212"/>
      <c r="BQ3" s="212"/>
      <c r="BR3" s="47"/>
      <c r="BS3" s="209">
        <v>17</v>
      </c>
      <c r="BT3" s="210"/>
      <c r="BU3" s="210"/>
      <c r="BV3" s="46"/>
      <c r="BW3" s="204">
        <v>18</v>
      </c>
      <c r="BX3" s="205"/>
      <c r="BY3" s="205"/>
      <c r="BZ3" s="48"/>
      <c r="CA3" s="204">
        <v>19</v>
      </c>
      <c r="CB3" s="205"/>
      <c r="CC3" s="206"/>
      <c r="CD3" s="49"/>
    </row>
    <row r="4" spans="1:82" s="50" customFormat="1" ht="16.5" customHeight="1">
      <c r="A4" s="217"/>
      <c r="B4" s="51"/>
      <c r="C4" s="51"/>
      <c r="D4" s="52">
        <f>SUM(F5+J5+N5+R5+V5+AA5+AE5+AI5+AM5+AQ5+AU5+AY5+BC5+BG5+BK5+BO5+BS5+BW5+CA5)</f>
        <v>9140.4699999999975</v>
      </c>
      <c r="E4" s="53"/>
      <c r="F4" s="54" t="s">
        <v>713</v>
      </c>
      <c r="G4" s="55" t="s">
        <v>776</v>
      </c>
      <c r="H4" s="56" t="s">
        <v>777</v>
      </c>
      <c r="I4" s="57" t="s">
        <v>778</v>
      </c>
      <c r="J4" s="54" t="s">
        <v>713</v>
      </c>
      <c r="K4" s="55" t="s">
        <v>776</v>
      </c>
      <c r="L4" s="56" t="s">
        <v>777</v>
      </c>
      <c r="M4" s="57" t="s">
        <v>778</v>
      </c>
      <c r="N4" s="54" t="s">
        <v>713</v>
      </c>
      <c r="O4" s="55" t="s">
        <v>776</v>
      </c>
      <c r="P4" s="56" t="s">
        <v>777</v>
      </c>
      <c r="Q4" s="57" t="s">
        <v>778</v>
      </c>
      <c r="R4" s="54" t="s">
        <v>713</v>
      </c>
      <c r="S4" s="55" t="s">
        <v>776</v>
      </c>
      <c r="T4" s="56" t="s">
        <v>777</v>
      </c>
      <c r="U4" s="57" t="s">
        <v>778</v>
      </c>
      <c r="V4" s="54" t="s">
        <v>713</v>
      </c>
      <c r="W4" s="58" t="s">
        <v>779</v>
      </c>
      <c r="X4" s="55" t="s">
        <v>776</v>
      </c>
      <c r="Y4" s="56" t="s">
        <v>828</v>
      </c>
      <c r="Z4" s="57" t="s">
        <v>778</v>
      </c>
      <c r="AA4" s="54" t="s">
        <v>713</v>
      </c>
      <c r="AB4" s="55" t="s">
        <v>776</v>
      </c>
      <c r="AC4" s="56" t="s">
        <v>777</v>
      </c>
      <c r="AD4" s="57" t="s">
        <v>778</v>
      </c>
      <c r="AE4" s="54" t="s">
        <v>713</v>
      </c>
      <c r="AF4" s="55" t="s">
        <v>776</v>
      </c>
      <c r="AG4" s="56" t="s">
        <v>777</v>
      </c>
      <c r="AH4" s="57" t="s">
        <v>778</v>
      </c>
      <c r="AI4" s="54" t="s">
        <v>713</v>
      </c>
      <c r="AJ4" s="55" t="s">
        <v>776</v>
      </c>
      <c r="AK4" s="56" t="s">
        <v>777</v>
      </c>
      <c r="AL4" s="57" t="s">
        <v>778</v>
      </c>
      <c r="AM4" s="54" t="s">
        <v>713</v>
      </c>
      <c r="AN4" s="55" t="s">
        <v>776</v>
      </c>
      <c r="AO4" s="56" t="s">
        <v>777</v>
      </c>
      <c r="AP4" s="57" t="s">
        <v>778</v>
      </c>
      <c r="AQ4" s="54" t="s">
        <v>713</v>
      </c>
      <c r="AR4" s="55" t="s">
        <v>776</v>
      </c>
      <c r="AS4" s="56" t="s">
        <v>777</v>
      </c>
      <c r="AT4" s="57" t="s">
        <v>778</v>
      </c>
      <c r="AU4" s="54" t="s">
        <v>713</v>
      </c>
      <c r="AV4" s="55" t="s">
        <v>776</v>
      </c>
      <c r="AW4" s="56" t="s">
        <v>777</v>
      </c>
      <c r="AX4" s="57" t="s">
        <v>778</v>
      </c>
      <c r="AY4" s="54" t="s">
        <v>713</v>
      </c>
      <c r="AZ4" s="55" t="s">
        <v>776</v>
      </c>
      <c r="BA4" s="56" t="s">
        <v>777</v>
      </c>
      <c r="BB4" s="57" t="s">
        <v>778</v>
      </c>
      <c r="BC4" s="54" t="s">
        <v>713</v>
      </c>
      <c r="BD4" s="55" t="s">
        <v>776</v>
      </c>
      <c r="BE4" s="56" t="s">
        <v>777</v>
      </c>
      <c r="BF4" s="57" t="s">
        <v>778</v>
      </c>
      <c r="BG4" s="54" t="s">
        <v>713</v>
      </c>
      <c r="BH4" s="55" t="s">
        <v>776</v>
      </c>
      <c r="BI4" s="56" t="s">
        <v>777</v>
      </c>
      <c r="BJ4" s="57" t="s">
        <v>778</v>
      </c>
      <c r="BK4" s="54" t="s">
        <v>713</v>
      </c>
      <c r="BL4" s="55" t="s">
        <v>776</v>
      </c>
      <c r="BM4" s="56" t="s">
        <v>777</v>
      </c>
      <c r="BN4" s="57" t="s">
        <v>778</v>
      </c>
      <c r="BO4" s="54" t="s">
        <v>713</v>
      </c>
      <c r="BP4" s="55" t="s">
        <v>776</v>
      </c>
      <c r="BQ4" s="56" t="s">
        <v>777</v>
      </c>
      <c r="BR4" s="57" t="s">
        <v>778</v>
      </c>
      <c r="BS4" s="54" t="s">
        <v>713</v>
      </c>
      <c r="BT4" s="55" t="s">
        <v>776</v>
      </c>
      <c r="BU4" s="56" t="s">
        <v>777</v>
      </c>
      <c r="BV4" s="57" t="s">
        <v>778</v>
      </c>
      <c r="BW4" s="54" t="s">
        <v>713</v>
      </c>
      <c r="BX4" s="55" t="s">
        <v>776</v>
      </c>
      <c r="BY4" s="56" t="s">
        <v>777</v>
      </c>
      <c r="BZ4" s="57" t="s">
        <v>778</v>
      </c>
      <c r="CA4" s="54" t="s">
        <v>713</v>
      </c>
      <c r="CB4" s="55" t="s">
        <v>776</v>
      </c>
      <c r="CC4" s="56" t="s">
        <v>777</v>
      </c>
      <c r="CD4" s="57" t="s">
        <v>778</v>
      </c>
    </row>
    <row r="5" spans="1:82" s="50" customFormat="1" ht="13.5" thickBot="1">
      <c r="A5" s="218"/>
      <c r="B5" s="59" t="s">
        <v>780</v>
      </c>
      <c r="C5" s="59" t="s">
        <v>781</v>
      </c>
      <c r="D5" s="60">
        <f>SUM(D6:D27)</f>
        <v>9140.4699999999993</v>
      </c>
      <c r="E5" s="61">
        <f>SUM(E6:E27)</f>
        <v>534</v>
      </c>
      <c r="F5" s="62">
        <f>SUM(F6:F27)</f>
        <v>2170.4499999999998</v>
      </c>
      <c r="G5" s="63">
        <f>SUM(G6:G27)</f>
        <v>113</v>
      </c>
      <c r="H5" s="64">
        <v>0</v>
      </c>
      <c r="I5" s="65"/>
      <c r="J5" s="62">
        <f>SUM(J6:J27)</f>
        <v>1704.1299999999997</v>
      </c>
      <c r="K5" s="63">
        <f>SUM(K6:K27)</f>
        <v>53</v>
      </c>
      <c r="L5" s="64">
        <v>0</v>
      </c>
      <c r="M5" s="65"/>
      <c r="N5" s="62">
        <f>SUM(N6:N27)</f>
        <v>45.02</v>
      </c>
      <c r="O5" s="63">
        <f>SUM(O6:O27)</f>
        <v>2</v>
      </c>
      <c r="P5" s="64">
        <v>0</v>
      </c>
      <c r="Q5" s="65"/>
      <c r="R5" s="62">
        <f>SUM(R6:R27)</f>
        <v>812.19999999999993</v>
      </c>
      <c r="S5" s="63">
        <f>SUM(S6:S27)</f>
        <v>54</v>
      </c>
      <c r="T5" s="66">
        <v>0</v>
      </c>
      <c r="U5" s="67"/>
      <c r="V5" s="62">
        <f>SUM(V6:V27)</f>
        <v>288.78999999999996</v>
      </c>
      <c r="W5" s="68"/>
      <c r="X5" s="63">
        <f>SUM(X6:X27)</f>
        <v>14</v>
      </c>
      <c r="Y5" s="69">
        <v>0</v>
      </c>
      <c r="Z5" s="65"/>
      <c r="AA5" s="70">
        <f>SUM(AA6:AA27)</f>
        <v>1075.69</v>
      </c>
      <c r="AB5" s="71">
        <f>SUM(AB6:AB27)</f>
        <v>41</v>
      </c>
      <c r="AC5" s="69">
        <v>0</v>
      </c>
      <c r="AD5" s="65"/>
      <c r="AE5" s="70">
        <f>SUM(AE6:AE27)</f>
        <v>550.71</v>
      </c>
      <c r="AF5" s="71">
        <f>SUM(AF6:AF27)</f>
        <v>135</v>
      </c>
      <c r="AG5" s="69">
        <v>0</v>
      </c>
      <c r="AH5" s="65"/>
      <c r="AI5" s="70">
        <f>SUM(AI6:AI27)</f>
        <v>5.8999999999999995</v>
      </c>
      <c r="AJ5" s="71">
        <f>SUM(AJ6:AJ27)</f>
        <v>3</v>
      </c>
      <c r="AK5" s="69">
        <v>0</v>
      </c>
      <c r="AL5" s="65"/>
      <c r="AM5" s="70">
        <f>SUM(AM6:AM27)</f>
        <v>266.99</v>
      </c>
      <c r="AN5" s="71">
        <f>SUM(AN6:AN27)</f>
        <v>9</v>
      </c>
      <c r="AO5" s="69">
        <v>0</v>
      </c>
      <c r="AP5" s="65"/>
      <c r="AQ5" s="70">
        <f>SUM(AQ6:AQ27)</f>
        <v>106.88000000000001</v>
      </c>
      <c r="AR5" s="71">
        <f>SUM(AR6:AR27)</f>
        <v>11</v>
      </c>
      <c r="AS5" s="69">
        <v>0</v>
      </c>
      <c r="AT5" s="65"/>
      <c r="AU5" s="70">
        <f>SUM(AU6:AU27)</f>
        <v>129.82</v>
      </c>
      <c r="AV5" s="71">
        <f>SUM(AV6:AV27)</f>
        <v>7</v>
      </c>
      <c r="AW5" s="69">
        <v>0</v>
      </c>
      <c r="AX5" s="65"/>
      <c r="AY5" s="70">
        <f>SUM(AY6:AY27)</f>
        <v>349.19000000000005</v>
      </c>
      <c r="AZ5" s="71">
        <f>SUM(AZ6:AZ27)</f>
        <v>41</v>
      </c>
      <c r="BA5" s="69">
        <v>0</v>
      </c>
      <c r="BB5" s="65"/>
      <c r="BC5" s="70">
        <f>SUM(BC6:BC27)</f>
        <v>167.93999999999997</v>
      </c>
      <c r="BD5" s="71">
        <f>SUM(BD6:BD27)</f>
        <v>10</v>
      </c>
      <c r="BE5" s="69">
        <v>0</v>
      </c>
      <c r="BF5" s="65"/>
      <c r="BG5" s="70">
        <f>SUM(BG6:BG27)</f>
        <v>21.82</v>
      </c>
      <c r="BH5" s="71">
        <f>SUM(BH6:BH27)</f>
        <v>8</v>
      </c>
      <c r="BI5" s="69">
        <v>0</v>
      </c>
      <c r="BJ5" s="65"/>
      <c r="BK5" s="70">
        <f>SUM(BK6:BK27)</f>
        <v>203.38000000000002</v>
      </c>
      <c r="BL5" s="71">
        <f>SUM(BL6:BL27)</f>
        <v>15</v>
      </c>
      <c r="BM5" s="69">
        <v>0</v>
      </c>
      <c r="BN5" s="65"/>
      <c r="BO5" s="70">
        <f>SUM(BO6:BO27)</f>
        <v>65</v>
      </c>
      <c r="BP5" s="71">
        <f>SUM(BP6:BP27)</f>
        <v>1</v>
      </c>
      <c r="BQ5" s="69">
        <v>0</v>
      </c>
      <c r="BR5" s="65"/>
      <c r="BS5" s="70">
        <f>SUM(BS6:BS27)</f>
        <v>163.30000000000001</v>
      </c>
      <c r="BT5" s="71">
        <f>SUM(BT6:BT27)</f>
        <v>6</v>
      </c>
      <c r="BU5" s="73">
        <v>0</v>
      </c>
      <c r="BV5" s="72"/>
      <c r="BW5" s="70">
        <f>SUM(BW6:BW27)</f>
        <v>363.26000000000005</v>
      </c>
      <c r="BX5" s="71">
        <f>SUM(BX6:BX27)</f>
        <v>4</v>
      </c>
      <c r="BY5" s="73">
        <v>0</v>
      </c>
      <c r="BZ5" s="74"/>
      <c r="CA5" s="70">
        <f>SUM(CA6:CA27)</f>
        <v>650</v>
      </c>
      <c r="CB5" s="71">
        <f>SUM(CB6:CB27)</f>
        <v>0</v>
      </c>
      <c r="CC5" s="75">
        <v>0</v>
      </c>
      <c r="CD5" s="196"/>
    </row>
    <row r="6" spans="1:82" s="87" customFormat="1">
      <c r="A6" s="76" t="s">
        <v>739</v>
      </c>
      <c r="B6" s="77">
        <f>SUM(I6+M6+Q6+U6+Z6+AD6+AH6+AL6+AP6+AT6+AX6+BB6+BF6+BJ6+BN6+BR6+BV6+BZ6+CD6)</f>
        <v>0</v>
      </c>
      <c r="C6" s="77">
        <f>SUM(H6+L6+P6+T6+Y6+AC6+AG6+AK6+AO6+AS6+AW6+BA6+BE6+BM6+BQ6+BU6+BY6+CC6)</f>
        <v>0</v>
      </c>
      <c r="D6" s="79">
        <f>SUMIF('Celkem prostory'!C:C,A6,'Celkem prostory'!G:G)</f>
        <v>330.72999999999996</v>
      </c>
      <c r="E6" s="80">
        <f>COUNTIFS('Celkem prostory'!$C:$C,'Cenová nabídka'!$A6)</f>
        <v>28</v>
      </c>
      <c r="F6" s="81">
        <f>SUMIFS('Celkem prostory'!$G:$G,'Celkem prostory'!$C:$C,A6,'Celkem prostory'!$J:$J,F$3)</f>
        <v>137.94</v>
      </c>
      <c r="G6" s="82">
        <f>COUNTIFS('Celkem prostory'!$C:$C,'Cenová nabídka'!$A6,'Celkem prostory'!$J:$J,'Cenová nabídka'!F$3)</f>
        <v>8</v>
      </c>
      <c r="H6" s="83">
        <f>H$5*F6</f>
        <v>0</v>
      </c>
      <c r="I6" s="84">
        <f>H6/30.458</f>
        <v>0</v>
      </c>
      <c r="J6" s="81">
        <f>SUMIFS('Celkem prostory'!$G:$G,'Celkem prostory'!$C:$C,A6,'Celkem prostory'!$J:$J,J$3)</f>
        <v>111.25999999999999</v>
      </c>
      <c r="K6" s="82">
        <f>COUNTIFS('Celkem prostory'!$C:$C,'Cenová nabídka'!$A6,'Celkem prostory'!$J:$J,'Cenová nabídka'!J$3)</f>
        <v>4</v>
      </c>
      <c r="L6" s="83">
        <f>L$5*J6</f>
        <v>0</v>
      </c>
      <c r="M6" s="84">
        <f>L6/30.458</f>
        <v>0</v>
      </c>
      <c r="N6" s="81">
        <f>SUMIFS('Celkem prostory'!$G:$G,'Celkem prostory'!$C:$C,A6,'Celkem prostory'!$J:$J,N$3)</f>
        <v>0</v>
      </c>
      <c r="O6" s="82">
        <f>COUNTIFS('Celkem prostory'!$C:$C,'Cenová nabídka'!$A6,'Celkem prostory'!$J:$J,'Cenová nabídka'!N$3)</f>
        <v>0</v>
      </c>
      <c r="P6" s="83">
        <f>P$5*N6</f>
        <v>0</v>
      </c>
      <c r="Q6" s="84">
        <f>P6/30.458</f>
        <v>0</v>
      </c>
      <c r="R6" s="81">
        <f>SUMIFS('Celkem prostory'!$G:$G,'Celkem prostory'!$C:$C,A6,'Celkem prostory'!$J:$J,R$3)</f>
        <v>21.22</v>
      </c>
      <c r="S6" s="82">
        <f>COUNTIFS('Celkem prostory'!$C:$C,'Cenová nabídka'!$A6,'Celkem prostory'!$J:$J,'Cenová nabídka'!R$3)</f>
        <v>1</v>
      </c>
      <c r="T6" s="83">
        <f>T$5*R6</f>
        <v>0</v>
      </c>
      <c r="U6" s="84">
        <f>T6/30.458</f>
        <v>0</v>
      </c>
      <c r="V6" s="81">
        <f>SUMIFS('Celkem prostory'!$G:$G,'Celkem prostory'!$C:$C,A6,'Celkem prostory'!$J:$J,V$3)</f>
        <v>0</v>
      </c>
      <c r="W6" s="85"/>
      <c r="X6" s="82">
        <f>COUNTIFS('Celkem prostory'!$C:$C,'Cenová nabídka'!$A6,'Celkem prostory'!$J:$J,'Cenová nabídka'!V$3)</f>
        <v>0</v>
      </c>
      <c r="Y6" s="83">
        <f>W6*$Y$5*30.458</f>
        <v>0</v>
      </c>
      <c r="Z6" s="84">
        <f>Y6/30.458</f>
        <v>0</v>
      </c>
      <c r="AA6" s="81">
        <f>SUMIFS('Celkem prostory'!$G:$G,'Celkem prostory'!$C:$C,A6,'Celkem prostory'!$J:$J,AA$3)</f>
        <v>0</v>
      </c>
      <c r="AB6" s="82">
        <f>COUNTIFS('Celkem prostory'!$C:$C,'Cenová nabídka'!$A6,'Celkem prostory'!$J:$J,'Cenová nabídka'!AA$3)</f>
        <v>0</v>
      </c>
      <c r="AC6" s="83">
        <f>AC$5*AA6</f>
        <v>0</v>
      </c>
      <c r="AD6" s="84">
        <f>AC6/30.458</f>
        <v>0</v>
      </c>
      <c r="AE6" s="81">
        <f>SUMIFS('Celkem prostory'!$G:$G,'Celkem prostory'!$C:$C,A6,'Celkem prostory'!$J:$J,AE$3)</f>
        <v>30.439999999999998</v>
      </c>
      <c r="AF6" s="82">
        <f>COUNTIFS('Celkem prostory'!$C:$C,'Cenová nabídka'!$A6,'Celkem prostory'!$J:$J,'Cenová nabídka'!AE$3)</f>
        <v>10</v>
      </c>
      <c r="AG6" s="83">
        <f>AG$5*AE6</f>
        <v>0</v>
      </c>
      <c r="AH6" s="84">
        <f>AG6/30.458</f>
        <v>0</v>
      </c>
      <c r="AI6" s="81">
        <f>SUMIFS('Celkem prostory'!$G:$G,'Celkem prostory'!$C:$C,A6,'Celkem prostory'!$J:$J,AI$3)</f>
        <v>0</v>
      </c>
      <c r="AJ6" s="82">
        <f>COUNTIFS('Celkem prostory'!$C:$C,'Cenová nabídka'!$A6,'Celkem prostory'!$J:$J,'Cenová nabídka'!AI$3)</f>
        <v>0</v>
      </c>
      <c r="AK6" s="83">
        <f>AK$5*AI6</f>
        <v>0</v>
      </c>
      <c r="AL6" s="84">
        <f>AK6/30.458</f>
        <v>0</v>
      </c>
      <c r="AM6" s="81">
        <f>SUMIFS('Celkem prostory'!$G:$G,'Celkem prostory'!$C:$C,A6,'Celkem prostory'!$J:$J,AM$3)</f>
        <v>0</v>
      </c>
      <c r="AN6" s="82">
        <f>COUNTIFS('Celkem prostory'!$C:$C,'Cenová nabídka'!$A6,'Celkem prostory'!$J:$J,'Cenová nabídka'!AM$3)</f>
        <v>0</v>
      </c>
      <c r="AO6" s="83">
        <f>AO$5*AM6</f>
        <v>0</v>
      </c>
      <c r="AP6" s="84">
        <f>AO6/30.458</f>
        <v>0</v>
      </c>
      <c r="AQ6" s="81">
        <f>SUMIFS('Celkem prostory'!$G:$G,'Celkem prostory'!$C:$C,A6,'Celkem prostory'!$J:$J,AQ$3)</f>
        <v>27.53</v>
      </c>
      <c r="AR6" s="82">
        <f>COUNTIFS('Celkem prostory'!$C:$C,'Cenová nabídka'!$A6,'Celkem prostory'!$J:$J,'Cenová nabídka'!AQ$3)</f>
        <v>4</v>
      </c>
      <c r="AS6" s="83">
        <f>AS$5*AQ6</f>
        <v>0</v>
      </c>
      <c r="AT6" s="84">
        <f>AS6/30.458</f>
        <v>0</v>
      </c>
      <c r="AU6" s="81">
        <f>SUMIFS('Celkem prostory'!$G:$G,'Celkem prostory'!$C:$C,A6,'Celkem prostory'!$J:$J,AU$3)</f>
        <v>0</v>
      </c>
      <c r="AV6" s="82">
        <f>COUNTIFS('Celkem prostory'!$C:$C,'Cenová nabídka'!$A6,'Celkem prostory'!$J:$J,'Cenová nabídka'!AU$3)</f>
        <v>0</v>
      </c>
      <c r="AW6" s="83">
        <f>AW$5*AU6</f>
        <v>0</v>
      </c>
      <c r="AX6" s="84">
        <f>AW6/30.458</f>
        <v>0</v>
      </c>
      <c r="AY6" s="81">
        <f>SUMIFS('Celkem prostory'!$G:$G,'Celkem prostory'!$C:$C,A6,'Celkem prostory'!$J:$J,AY$3)</f>
        <v>0</v>
      </c>
      <c r="AZ6" s="82">
        <f>COUNTIFS('Celkem prostory'!$C:$C,'Cenová nabídka'!$A6,'Celkem prostory'!$J:$J,'Cenová nabídka'!AY$3)</f>
        <v>0</v>
      </c>
      <c r="BA6" s="83">
        <f>BA$5*AY6</f>
        <v>0</v>
      </c>
      <c r="BB6" s="84">
        <f>BA6/30.458</f>
        <v>0</v>
      </c>
      <c r="BC6" s="81">
        <f>SUMIFS('Celkem prostory'!$G:$G,'Celkem prostory'!$C:$C,A6,'Celkem prostory'!$J:$J,BC$3)</f>
        <v>0</v>
      </c>
      <c r="BD6" s="82">
        <f>COUNTIFS('Celkem prostory'!$C:$C,'Cenová nabídka'!$A6,'Celkem prostory'!$J:$J,'Cenová nabídka'!BC$3)</f>
        <v>0</v>
      </c>
      <c r="BE6" s="83">
        <f>BC6*$BE$5</f>
        <v>0</v>
      </c>
      <c r="BF6" s="84">
        <f>BE6/30.458</f>
        <v>0</v>
      </c>
      <c r="BG6" s="81">
        <f>SUMIFS('Celkem prostory'!$G:$G,'Celkem prostory'!$C:$C,A6,'Celkem prostory'!$J:$J,BG$3)</f>
        <v>2.34</v>
      </c>
      <c r="BH6" s="82">
        <f>COUNTIFS('Celkem prostory'!$C:$C,'Cenová nabídka'!$A6,'Celkem prostory'!$J:$J,'Cenová nabídka'!BG$3)</f>
        <v>1</v>
      </c>
      <c r="BI6" s="83">
        <f>BI$5*BG6</f>
        <v>0</v>
      </c>
      <c r="BJ6" s="84">
        <f>BI6/30.458</f>
        <v>0</v>
      </c>
      <c r="BK6" s="81">
        <f>SUMIFS('Celkem prostory'!$G:$G,'Celkem prostory'!$C:$C,A6,'Celkem prostory'!$J:$J,BK$3)</f>
        <v>0</v>
      </c>
      <c r="BL6" s="82">
        <f>COUNTIFS('Celkem prostory'!$C:$C,'Cenová nabídka'!$A6,'Celkem prostory'!$J:$J,'Cenová nabídka'!BK$3)</f>
        <v>0</v>
      </c>
      <c r="BM6" s="83">
        <f>BM$5*BK6</f>
        <v>0</v>
      </c>
      <c r="BN6" s="84">
        <f>BM6/30.458</f>
        <v>0</v>
      </c>
      <c r="BO6" s="81">
        <f>SUMIFS('Celkem prostory'!$G:$G,'Celkem prostory'!$C:$C,A6,'Celkem prostory'!$J:$J,BO$3)</f>
        <v>0</v>
      </c>
      <c r="BP6" s="82">
        <f>COUNTIFS('Celkem prostory'!$C:$C,'Cenová nabídka'!$A6,'Celkem prostory'!$J:$J,'Cenová nabídka'!BO$3)</f>
        <v>0</v>
      </c>
      <c r="BQ6" s="83">
        <f>BQ$5*BO6</f>
        <v>0</v>
      </c>
      <c r="BR6" s="84">
        <f>BQ6/30.458</f>
        <v>0</v>
      </c>
      <c r="BS6" s="81">
        <f>SUMIFS('Celkem prostory'!$G:$G,'Celkem prostory'!$C:$C,A6,'Celkem prostory'!$J:$J,BS$3)</f>
        <v>0</v>
      </c>
      <c r="BT6" s="82">
        <f>COUNTIFS('Celkem prostory'!$C:$C,'Cenová nabídka'!$A6,'Celkem prostory'!$J:$J,'Cenová nabídka'!BS$3)</f>
        <v>0</v>
      </c>
      <c r="BU6" s="86">
        <f>BU$5*BS6</f>
        <v>0</v>
      </c>
      <c r="BV6" s="84">
        <f>BU6/30.458</f>
        <v>0</v>
      </c>
      <c r="BW6" s="81">
        <f>SUMIFS('Celkem prostory'!$G:$G,'Celkem prostory'!$C:$C,A6,'Celkem prostory'!$J:$J,BW$3)</f>
        <v>0</v>
      </c>
      <c r="BX6" s="82">
        <f>COUNTIFS('Celkem prostory'!$C:$C,'Cenová nabídka'!$A6,'Celkem prostory'!$J:$J,'Cenová nabídka'!BW$3)</f>
        <v>0</v>
      </c>
      <c r="BY6" s="86">
        <f>BY$5*BW6</f>
        <v>0</v>
      </c>
      <c r="BZ6" s="84">
        <f>BY6/30.458</f>
        <v>0</v>
      </c>
      <c r="CA6" s="81">
        <f>SUMIFS('Celkem prostory'!$G:$G,'Celkem prostory'!$C:$C,A6,'Celkem prostory'!$J:$J,CA$3)</f>
        <v>0</v>
      </c>
      <c r="CB6" s="82">
        <f>COUNTIFS('Celkem prostory'!$C:$C,'Cenová nabídka'!$A6,'Celkem prostory'!$K:$K,'Cenová nabídka'!CA$3)</f>
        <v>0</v>
      </c>
      <c r="CC6" s="86">
        <f>CC$5*CA6</f>
        <v>0</v>
      </c>
      <c r="CD6" s="84">
        <f>CC6/30.458</f>
        <v>0</v>
      </c>
    </row>
    <row r="7" spans="1:82" s="87" customFormat="1">
      <c r="A7" s="88" t="s">
        <v>741</v>
      </c>
      <c r="B7" s="77">
        <f t="shared" ref="B7:B27" si="0">SUM(I7+M7+Q7+U7+Z7+AD7+AH7+AL7+AP7+AT7+AX7+BB7+BF7+BJ7+BN7+BR7+BV7+BZ7+CD7)</f>
        <v>0</v>
      </c>
      <c r="C7" s="77">
        <f t="shared" ref="C7:C27" si="1">SUM(H7+L7+P7+T7+Y7+AC7+AG7+AK7+AO7+AS7+AW7+BA7+BE7+BM7+BQ7+BU7+BY7+CC7)</f>
        <v>0</v>
      </c>
      <c r="D7" s="79">
        <f>SUMIF('Celkem prostory'!C:C,A7,'Celkem prostory'!G:G)</f>
        <v>596.34999999999968</v>
      </c>
      <c r="E7" s="80">
        <f>COUNTIFS('Celkem prostory'!$C:$C,'Cenová nabídka'!$A7)</f>
        <v>43</v>
      </c>
      <c r="F7" s="81">
        <f>SUMIFS('Celkem prostory'!$G:$G,'Celkem prostory'!$C:$C,A7,'Celkem prostory'!$J:$J,F$3)</f>
        <v>353.73000000000008</v>
      </c>
      <c r="G7" s="82">
        <f>COUNTIFS('Celkem prostory'!$C:$C,'Cenová nabídka'!$A7,'Celkem prostory'!$J:$J,'Cenová nabídka'!F$3)</f>
        <v>25</v>
      </c>
      <c r="H7" s="83">
        <f t="shared" ref="H7:H27" si="2">H$5*F7</f>
        <v>0</v>
      </c>
      <c r="I7" s="84">
        <f t="shared" ref="I7:I27" si="3">H7/30.458</f>
        <v>0</v>
      </c>
      <c r="J7" s="81">
        <f>SUMIFS('Celkem prostory'!$G:$G,'Celkem prostory'!$C:$C,A7,'Celkem prostory'!$J:$J,J$3)</f>
        <v>159.53</v>
      </c>
      <c r="K7" s="82">
        <f>COUNTIFS('Celkem prostory'!$C:$C,'Cenová nabídka'!$A7,'Celkem prostory'!$J:$J,'Cenová nabídka'!J$3)</f>
        <v>4</v>
      </c>
      <c r="L7" s="83">
        <f t="shared" ref="L7:L27" si="4">L$5*J7</f>
        <v>0</v>
      </c>
      <c r="M7" s="84">
        <f t="shared" ref="M7:M27" si="5">L7/30.458</f>
        <v>0</v>
      </c>
      <c r="N7" s="81">
        <f>SUMIFS('Celkem prostory'!$G:$G,'Celkem prostory'!$C:$C,A7,'Celkem prostory'!$J:$J,N$3)</f>
        <v>0</v>
      </c>
      <c r="O7" s="82">
        <f>COUNTIFS('Celkem prostory'!$C:$C,'Cenová nabídka'!$A7,'Celkem prostory'!$J:$J,'Cenová nabídka'!N$3)</f>
        <v>0</v>
      </c>
      <c r="P7" s="83">
        <f t="shared" ref="P7:P27" si="6">P$5*N7</f>
        <v>0</v>
      </c>
      <c r="Q7" s="84">
        <f t="shared" ref="Q7:Q27" si="7">P7/30.458</f>
        <v>0</v>
      </c>
      <c r="R7" s="81">
        <f>SUMIFS('Celkem prostory'!$G:$G,'Celkem prostory'!$C:$C,A7,'Celkem prostory'!$J:$J,R$3)</f>
        <v>0</v>
      </c>
      <c r="S7" s="82">
        <f>COUNTIFS('Celkem prostory'!$C:$C,'Cenová nabídka'!$A7,'Celkem prostory'!$J:$J,'Cenová nabídka'!R$3)</f>
        <v>0</v>
      </c>
      <c r="T7" s="83">
        <f t="shared" ref="T7:T27" si="8">T$5*R7</f>
        <v>0</v>
      </c>
      <c r="U7" s="84">
        <f t="shared" ref="U7:U27" si="9">T7/30.458</f>
        <v>0</v>
      </c>
      <c r="V7" s="81">
        <f>SUMIFS('Celkem prostory'!$G:$G,'Celkem prostory'!$C:$C,A7,'Celkem prostory'!$J:$J,V$3)</f>
        <v>0</v>
      </c>
      <c r="W7" s="89"/>
      <c r="X7" s="82">
        <f>COUNTIFS('Celkem prostory'!$C:$C,'Cenová nabídka'!$A7,'Celkem prostory'!$J:$J,'Cenová nabídka'!V$3)</f>
        <v>0</v>
      </c>
      <c r="Y7" s="83">
        <f t="shared" ref="Y7:Y27" si="10">W7*$Y$5*30.458</f>
        <v>0</v>
      </c>
      <c r="Z7" s="84">
        <f t="shared" ref="Z7:Z27" si="11">Y7/30.458</f>
        <v>0</v>
      </c>
      <c r="AA7" s="81">
        <f>SUMIFS('Celkem prostory'!$G:$G,'Celkem prostory'!$C:$C,A7,'Celkem prostory'!$J:$J,AA$3)</f>
        <v>0</v>
      </c>
      <c r="AB7" s="82">
        <f>COUNTIFS('Celkem prostory'!$C:$C,'Cenová nabídka'!$A7,'Celkem prostory'!$J:$J,'Cenová nabídka'!AA$3)</f>
        <v>0</v>
      </c>
      <c r="AC7" s="83">
        <f t="shared" ref="AC7:AC27" si="12">AC$5*AA7</f>
        <v>0</v>
      </c>
      <c r="AD7" s="84">
        <f t="shared" ref="AD7:AD27" si="13">AC7/30.458</f>
        <v>0</v>
      </c>
      <c r="AE7" s="81">
        <f>SUMIFS('Celkem prostory'!$G:$G,'Celkem prostory'!$C:$C,A7,'Celkem prostory'!$J:$J,AE$3)</f>
        <v>64.39</v>
      </c>
      <c r="AF7" s="82">
        <f>COUNTIFS('Celkem prostory'!$C:$C,'Cenová nabídka'!$A7,'Celkem prostory'!$J:$J,'Cenová nabídka'!AE$3)</f>
        <v>12</v>
      </c>
      <c r="AG7" s="83">
        <f t="shared" ref="AG7:AG27" si="14">AG$5*AE7</f>
        <v>0</v>
      </c>
      <c r="AH7" s="84">
        <f t="shared" ref="AH7:AH27" si="15">AG7/30.458</f>
        <v>0</v>
      </c>
      <c r="AI7" s="81">
        <f>SUMIFS('Celkem prostory'!$G:$G,'Celkem prostory'!$C:$C,A7,'Celkem prostory'!$J:$J,AI$3)</f>
        <v>0</v>
      </c>
      <c r="AJ7" s="82">
        <f>COUNTIFS('Celkem prostory'!$C:$C,'Cenová nabídka'!$A7,'Celkem prostory'!$J:$J,'Cenová nabídka'!AI$3)</f>
        <v>0</v>
      </c>
      <c r="AK7" s="83">
        <f t="shared" ref="AK7:AK27" si="16">AK$5*AI7</f>
        <v>0</v>
      </c>
      <c r="AL7" s="84">
        <f t="shared" ref="AL7:AL27" si="17">AK7/30.458</f>
        <v>0</v>
      </c>
      <c r="AM7" s="81">
        <f>SUMIFS('Celkem prostory'!$G:$G,'Celkem prostory'!$C:$C,A7,'Celkem prostory'!$J:$J,AM$3)</f>
        <v>0</v>
      </c>
      <c r="AN7" s="82">
        <f>COUNTIFS('Celkem prostory'!$C:$C,'Cenová nabídka'!$A7,'Celkem prostory'!$J:$J,'Cenová nabídka'!AM$3)</f>
        <v>0</v>
      </c>
      <c r="AO7" s="83">
        <f t="shared" ref="AO7:AO27" si="18">AO$5*AM7</f>
        <v>0</v>
      </c>
      <c r="AP7" s="84">
        <f t="shared" ref="AP7:AP27" si="19">AO7/30.458</f>
        <v>0</v>
      </c>
      <c r="AQ7" s="81">
        <f>SUMIFS('Celkem prostory'!$G:$G,'Celkem prostory'!$C:$C,A7,'Celkem prostory'!$J:$J,AQ$3)</f>
        <v>12.21</v>
      </c>
      <c r="AR7" s="82">
        <f>COUNTIFS('Celkem prostory'!$C:$C,'Cenová nabídka'!$A7,'Celkem prostory'!$J:$J,'Cenová nabídka'!AQ$3)</f>
        <v>1</v>
      </c>
      <c r="AS7" s="83">
        <f t="shared" ref="AS7:AS27" si="20">AS$5*AQ7</f>
        <v>0</v>
      </c>
      <c r="AT7" s="84">
        <f t="shared" ref="AT7:AT27" si="21">AS7/30.458</f>
        <v>0</v>
      </c>
      <c r="AU7" s="81">
        <f>SUMIFS('Celkem prostory'!$G:$G,'Celkem prostory'!$C:$C,A7,'Celkem prostory'!$J:$J,AU$3)</f>
        <v>0</v>
      </c>
      <c r="AV7" s="82">
        <f>COUNTIFS('Celkem prostory'!$C:$C,'Cenová nabídka'!$A7,'Celkem prostory'!$J:$J,'Cenová nabídka'!AU$3)</f>
        <v>0</v>
      </c>
      <c r="AW7" s="83">
        <f t="shared" ref="AW7:AW27" si="22">AW$5*AU7</f>
        <v>0</v>
      </c>
      <c r="AX7" s="84">
        <f t="shared" ref="AX7:AX27" si="23">AW7/30.458</f>
        <v>0</v>
      </c>
      <c r="AY7" s="81">
        <f>SUMIFS('Celkem prostory'!$G:$G,'Celkem prostory'!$C:$C,A7,'Celkem prostory'!$J:$J,AY$3)</f>
        <v>6.49</v>
      </c>
      <c r="AZ7" s="82">
        <f>COUNTIFS('Celkem prostory'!$C:$C,'Cenová nabídka'!$A7,'Celkem prostory'!$J:$J,'Cenová nabídka'!AY$3)</f>
        <v>1</v>
      </c>
      <c r="BA7" s="83">
        <f t="shared" ref="BA7:BA27" si="24">BA$5*AY7</f>
        <v>0</v>
      </c>
      <c r="BB7" s="84">
        <f t="shared" ref="BB7:BB27" si="25">BA7/30.458</f>
        <v>0</v>
      </c>
      <c r="BC7" s="81">
        <f>SUMIFS('Celkem prostory'!$G:$G,'Celkem prostory'!$C:$C,A7,'Celkem prostory'!$J:$J,BC$3)</f>
        <v>0</v>
      </c>
      <c r="BD7" s="82">
        <f>COUNTIFS('Celkem prostory'!$C:$C,'Cenová nabídka'!$A7,'Celkem prostory'!$J:$J,'Cenová nabídka'!BC$3)</f>
        <v>0</v>
      </c>
      <c r="BE7" s="83">
        <f t="shared" ref="BE7:BE27" si="26">BC7*$BE$5</f>
        <v>0</v>
      </c>
      <c r="BF7" s="84">
        <f t="shared" ref="BF7:BF27" si="27">BE7/30.458</f>
        <v>0</v>
      </c>
      <c r="BG7" s="81">
        <f>SUMIFS('Celkem prostory'!$G:$G,'Celkem prostory'!$C:$C,A7,'Celkem prostory'!$J:$J,BG$3)</f>
        <v>0</v>
      </c>
      <c r="BH7" s="82">
        <f>COUNTIFS('Celkem prostory'!$C:$C,'Cenová nabídka'!$A7,'Celkem prostory'!$J:$J,'Cenová nabídka'!BG$3)</f>
        <v>0</v>
      </c>
      <c r="BI7" s="83">
        <f t="shared" ref="BI7:BI27" si="28">BI$5*BG7</f>
        <v>0</v>
      </c>
      <c r="BJ7" s="84">
        <f t="shared" ref="BJ7:BJ27" si="29">BI7/30.458</f>
        <v>0</v>
      </c>
      <c r="BK7" s="81">
        <f>SUMIFS('Celkem prostory'!$G:$G,'Celkem prostory'!$C:$C,A7,'Celkem prostory'!$J:$J,BK$3)</f>
        <v>0</v>
      </c>
      <c r="BL7" s="82">
        <f>COUNTIFS('Celkem prostory'!$C:$C,'Cenová nabídka'!$A7,'Celkem prostory'!$J:$J,'Cenová nabídka'!BK$3)</f>
        <v>0</v>
      </c>
      <c r="BM7" s="83">
        <f t="shared" ref="BM7:BM27" si="30">BM$5*BK7</f>
        <v>0</v>
      </c>
      <c r="BN7" s="84">
        <f t="shared" ref="BN7:BN27" si="31">BM7/30.458</f>
        <v>0</v>
      </c>
      <c r="BO7" s="81">
        <f>SUMIFS('Celkem prostory'!$G:$G,'Celkem prostory'!$C:$C,A7,'Celkem prostory'!$J:$J,BO$3)</f>
        <v>0</v>
      </c>
      <c r="BP7" s="82">
        <f>COUNTIFS('Celkem prostory'!$C:$C,'Cenová nabídka'!$A7,'Celkem prostory'!$J:$J,'Cenová nabídka'!BO$3)</f>
        <v>0</v>
      </c>
      <c r="BQ7" s="83">
        <f t="shared" ref="BQ7:BQ27" si="32">BQ$5*BO7</f>
        <v>0</v>
      </c>
      <c r="BR7" s="84">
        <f t="shared" ref="BR7:BR27" si="33">BQ7/30.458</f>
        <v>0</v>
      </c>
      <c r="BS7" s="81">
        <f>SUMIFS('Celkem prostory'!$G:$G,'Celkem prostory'!$C:$C,A7,'Celkem prostory'!$J:$J,BS$3)</f>
        <v>0</v>
      </c>
      <c r="BT7" s="82">
        <f>COUNTIFS('Celkem prostory'!$C:$C,'Cenová nabídka'!$A7,'Celkem prostory'!$J:$J,'Cenová nabídka'!BS$3)</f>
        <v>0</v>
      </c>
      <c r="BU7" s="86">
        <f t="shared" ref="BU7:BU27" si="34">BU$5*BS7</f>
        <v>0</v>
      </c>
      <c r="BV7" s="84">
        <f t="shared" ref="BV7:BV27" si="35">BU7/30.458</f>
        <v>0</v>
      </c>
      <c r="BW7" s="81">
        <f>SUMIFS('Celkem prostory'!$G:$G,'Celkem prostory'!$C:$C,A7,'Celkem prostory'!$J:$J,BW$3)</f>
        <v>0</v>
      </c>
      <c r="BX7" s="82">
        <f>COUNTIFS('Celkem prostory'!$C:$C,'Cenová nabídka'!$A7,'Celkem prostory'!$J:$J,'Cenová nabídka'!BW$3)</f>
        <v>0</v>
      </c>
      <c r="BY7" s="86">
        <f t="shared" ref="BY7:BY27" si="36">BY$5*BW7</f>
        <v>0</v>
      </c>
      <c r="BZ7" s="84">
        <f t="shared" ref="BZ7:BZ27" si="37">BY7/30.458</f>
        <v>0</v>
      </c>
      <c r="CA7" s="81">
        <f>SUMIFS('Celkem prostory'!$G:$G,'Celkem prostory'!$C:$C,A7,'Celkem prostory'!$J:$J,CA$3)</f>
        <v>0</v>
      </c>
      <c r="CB7" s="82">
        <f>COUNTIFS('Celkem prostory'!$C:$C,'Cenová nabídka'!$A7,'Celkem prostory'!$K:$K,'Cenová nabídka'!CA$3)</f>
        <v>0</v>
      </c>
      <c r="CC7" s="86">
        <f t="shared" ref="CC7:CC27" si="38">CC$5*CA7</f>
        <v>0</v>
      </c>
      <c r="CD7" s="84">
        <f t="shared" ref="CD7:CD27" si="39">CC7/30.458</f>
        <v>0</v>
      </c>
    </row>
    <row r="8" spans="1:82" s="87" customFormat="1">
      <c r="A8" s="90" t="s">
        <v>763</v>
      </c>
      <c r="B8" s="77">
        <f t="shared" si="0"/>
        <v>0</v>
      </c>
      <c r="C8" s="77">
        <f t="shared" si="1"/>
        <v>0</v>
      </c>
      <c r="D8" s="79">
        <f>SUMIF('Celkem prostory'!C:C,A8,'Celkem prostory'!G:G)</f>
        <v>167.42000000000002</v>
      </c>
      <c r="E8" s="80">
        <f>COUNTIFS('Celkem prostory'!$C:$C,'Cenová nabídka'!$A8)</f>
        <v>11</v>
      </c>
      <c r="F8" s="81">
        <f>SUMIFS('Celkem prostory'!$G:$G,'Celkem prostory'!$C:$C,A8,'Celkem prostory'!$J:$J,F$3)</f>
        <v>0</v>
      </c>
      <c r="G8" s="82">
        <f>COUNTIFS('Celkem prostory'!$C:$C,'Cenová nabídka'!$A8,'Celkem prostory'!$J:$J,'Cenová nabídka'!F$3)</f>
        <v>0</v>
      </c>
      <c r="H8" s="83">
        <f t="shared" si="2"/>
        <v>0</v>
      </c>
      <c r="I8" s="84">
        <f t="shared" si="3"/>
        <v>0</v>
      </c>
      <c r="J8" s="81">
        <f>SUMIFS('Celkem prostory'!$G:$G,'Celkem prostory'!$C:$C,A8,'Celkem prostory'!$J:$J,J$3)</f>
        <v>0</v>
      </c>
      <c r="K8" s="82">
        <f>COUNTIFS('Celkem prostory'!$C:$C,'Cenová nabídka'!$A8,'Celkem prostory'!$J:$J,'Cenová nabídka'!J$3)</f>
        <v>0</v>
      </c>
      <c r="L8" s="83">
        <f t="shared" si="4"/>
        <v>0</v>
      </c>
      <c r="M8" s="84">
        <f t="shared" si="5"/>
        <v>0</v>
      </c>
      <c r="N8" s="81">
        <f>SUMIFS('Celkem prostory'!$G:$G,'Celkem prostory'!$C:$C,A8,'Celkem prostory'!$J:$J,N$3)</f>
        <v>0</v>
      </c>
      <c r="O8" s="82">
        <f>COUNTIFS('Celkem prostory'!$C:$C,'Cenová nabídka'!$A8,'Celkem prostory'!$J:$J,'Cenová nabídka'!N$3)</f>
        <v>0</v>
      </c>
      <c r="P8" s="83">
        <f t="shared" si="6"/>
        <v>0</v>
      </c>
      <c r="Q8" s="84">
        <f t="shared" si="7"/>
        <v>0</v>
      </c>
      <c r="R8" s="81">
        <f>SUMIFS('Celkem prostory'!$G:$G,'Celkem prostory'!$C:$C,A8,'Celkem prostory'!$J:$J,R$3)</f>
        <v>166.04000000000002</v>
      </c>
      <c r="S8" s="82">
        <f>COUNTIFS('Celkem prostory'!$C:$C,'Cenová nabídka'!$A8,'Celkem prostory'!$J:$J,'Cenová nabídka'!R$3)</f>
        <v>9</v>
      </c>
      <c r="T8" s="83">
        <f t="shared" si="8"/>
        <v>0</v>
      </c>
      <c r="U8" s="84">
        <f t="shared" si="9"/>
        <v>0</v>
      </c>
      <c r="V8" s="81">
        <f>SUMIFS('Celkem prostory'!$G:$G,'Celkem prostory'!$C:$C,A8,'Celkem prostory'!$J:$J,V$3)</f>
        <v>0</v>
      </c>
      <c r="W8" s="89"/>
      <c r="X8" s="82">
        <f>COUNTIFS('Celkem prostory'!$C:$C,'Cenová nabídka'!$A8,'Celkem prostory'!$J:$J,'Cenová nabídka'!V$3)</f>
        <v>0</v>
      </c>
      <c r="Y8" s="83">
        <f t="shared" si="10"/>
        <v>0</v>
      </c>
      <c r="Z8" s="84">
        <f t="shared" si="11"/>
        <v>0</v>
      </c>
      <c r="AA8" s="81">
        <f>SUMIFS('Celkem prostory'!$G:$G,'Celkem prostory'!$C:$C,A8,'Celkem prostory'!$J:$J,AA$3)</f>
        <v>0</v>
      </c>
      <c r="AB8" s="82">
        <f>COUNTIFS('Celkem prostory'!$C:$C,'Cenová nabídka'!$A8,'Celkem prostory'!$J:$J,'Cenová nabídka'!AA$3)</f>
        <v>0</v>
      </c>
      <c r="AC8" s="83">
        <f t="shared" si="12"/>
        <v>0</v>
      </c>
      <c r="AD8" s="84">
        <f t="shared" si="13"/>
        <v>0</v>
      </c>
      <c r="AE8" s="81">
        <f>SUMIFS('Celkem prostory'!$G:$G,'Celkem prostory'!$C:$C,A8,'Celkem prostory'!$J:$J,AE$3)</f>
        <v>1.38</v>
      </c>
      <c r="AF8" s="82">
        <f>COUNTIFS('Celkem prostory'!$C:$C,'Cenová nabídka'!$A8,'Celkem prostory'!$J:$J,'Cenová nabídka'!AE$3)</f>
        <v>2</v>
      </c>
      <c r="AG8" s="83">
        <f t="shared" si="14"/>
        <v>0</v>
      </c>
      <c r="AH8" s="84">
        <f t="shared" si="15"/>
        <v>0</v>
      </c>
      <c r="AI8" s="81">
        <f>SUMIFS('Celkem prostory'!$G:$G,'Celkem prostory'!$C:$C,A8,'Celkem prostory'!$J:$J,AI$3)</f>
        <v>0</v>
      </c>
      <c r="AJ8" s="82">
        <f>COUNTIFS('Celkem prostory'!$C:$C,'Cenová nabídka'!$A8,'Celkem prostory'!$J:$J,'Cenová nabídka'!AI$3)</f>
        <v>0</v>
      </c>
      <c r="AK8" s="83">
        <f t="shared" si="16"/>
        <v>0</v>
      </c>
      <c r="AL8" s="84">
        <f t="shared" si="17"/>
        <v>0</v>
      </c>
      <c r="AM8" s="81">
        <f>SUMIFS('Celkem prostory'!$G:$G,'Celkem prostory'!$C:$C,A8,'Celkem prostory'!$J:$J,AM$3)</f>
        <v>0</v>
      </c>
      <c r="AN8" s="82">
        <f>COUNTIFS('Celkem prostory'!$C:$C,'Cenová nabídka'!$A8,'Celkem prostory'!$J:$J,'Cenová nabídka'!AM$3)</f>
        <v>0</v>
      </c>
      <c r="AO8" s="83">
        <f t="shared" si="18"/>
        <v>0</v>
      </c>
      <c r="AP8" s="84">
        <f t="shared" si="19"/>
        <v>0</v>
      </c>
      <c r="AQ8" s="81">
        <f>SUMIFS('Celkem prostory'!$G:$G,'Celkem prostory'!$C:$C,A8,'Celkem prostory'!$J:$J,AQ$3)</f>
        <v>0</v>
      </c>
      <c r="AR8" s="82">
        <f>COUNTIFS('Celkem prostory'!$C:$C,'Cenová nabídka'!$A8,'Celkem prostory'!$J:$J,'Cenová nabídka'!AQ$3)</f>
        <v>0</v>
      </c>
      <c r="AS8" s="83">
        <f t="shared" si="20"/>
        <v>0</v>
      </c>
      <c r="AT8" s="84">
        <f t="shared" si="21"/>
        <v>0</v>
      </c>
      <c r="AU8" s="81">
        <f>SUMIFS('Celkem prostory'!$G:$G,'Celkem prostory'!$C:$C,A8,'Celkem prostory'!$J:$J,AU$3)</f>
        <v>0</v>
      </c>
      <c r="AV8" s="82">
        <f>COUNTIFS('Celkem prostory'!$C:$C,'Cenová nabídka'!$A8,'Celkem prostory'!$J:$J,'Cenová nabídka'!AU$3)</f>
        <v>0</v>
      </c>
      <c r="AW8" s="83">
        <f t="shared" si="22"/>
        <v>0</v>
      </c>
      <c r="AX8" s="84">
        <f t="shared" si="23"/>
        <v>0</v>
      </c>
      <c r="AY8" s="81">
        <f>SUMIFS('Celkem prostory'!$G:$G,'Celkem prostory'!$C:$C,A8,'Celkem prostory'!$J:$J,AY$3)</f>
        <v>0</v>
      </c>
      <c r="AZ8" s="82">
        <f>COUNTIFS('Celkem prostory'!$C:$C,'Cenová nabídka'!$A8,'Celkem prostory'!$J:$J,'Cenová nabídka'!AY$3)</f>
        <v>0</v>
      </c>
      <c r="BA8" s="83">
        <f t="shared" si="24"/>
        <v>0</v>
      </c>
      <c r="BB8" s="84">
        <f t="shared" si="25"/>
        <v>0</v>
      </c>
      <c r="BC8" s="81">
        <f>SUMIFS('Celkem prostory'!$G:$G,'Celkem prostory'!$C:$C,A8,'Celkem prostory'!$J:$J,BC$3)</f>
        <v>0</v>
      </c>
      <c r="BD8" s="82">
        <f>COUNTIFS('Celkem prostory'!$C:$C,'Cenová nabídka'!$A8,'Celkem prostory'!$J:$J,'Cenová nabídka'!BC$3)</f>
        <v>0</v>
      </c>
      <c r="BE8" s="83">
        <f t="shared" si="26"/>
        <v>0</v>
      </c>
      <c r="BF8" s="84">
        <f t="shared" si="27"/>
        <v>0</v>
      </c>
      <c r="BG8" s="81">
        <f>SUMIFS('Celkem prostory'!$G:$G,'Celkem prostory'!$C:$C,A8,'Celkem prostory'!$J:$J,BG$3)</f>
        <v>0</v>
      </c>
      <c r="BH8" s="82">
        <f>COUNTIFS('Celkem prostory'!$C:$C,'Cenová nabídka'!$A8,'Celkem prostory'!$J:$J,'Cenová nabídka'!BG$3)</f>
        <v>0</v>
      </c>
      <c r="BI8" s="83">
        <f t="shared" si="28"/>
        <v>0</v>
      </c>
      <c r="BJ8" s="84">
        <f t="shared" si="29"/>
        <v>0</v>
      </c>
      <c r="BK8" s="81">
        <f>SUMIFS('Celkem prostory'!$G:$G,'Celkem prostory'!$C:$C,A8,'Celkem prostory'!$J:$J,BK$3)</f>
        <v>0</v>
      </c>
      <c r="BL8" s="82">
        <f>COUNTIFS('Celkem prostory'!$C:$C,'Cenová nabídka'!$A8,'Celkem prostory'!$J:$J,'Cenová nabídka'!BK$3)</f>
        <v>0</v>
      </c>
      <c r="BM8" s="83">
        <f t="shared" si="30"/>
        <v>0</v>
      </c>
      <c r="BN8" s="84">
        <f t="shared" si="31"/>
        <v>0</v>
      </c>
      <c r="BO8" s="81">
        <f>SUMIFS('Celkem prostory'!$G:$G,'Celkem prostory'!$C:$C,A8,'Celkem prostory'!$J:$J,BO$3)</f>
        <v>0</v>
      </c>
      <c r="BP8" s="82">
        <f>COUNTIFS('Celkem prostory'!$C:$C,'Cenová nabídka'!$A8,'Celkem prostory'!$J:$J,'Cenová nabídka'!BO$3)</f>
        <v>0</v>
      </c>
      <c r="BQ8" s="83">
        <f t="shared" si="32"/>
        <v>0</v>
      </c>
      <c r="BR8" s="84">
        <f t="shared" si="33"/>
        <v>0</v>
      </c>
      <c r="BS8" s="81">
        <f>SUMIFS('Celkem prostory'!$G:$G,'Celkem prostory'!$C:$C,A8,'Celkem prostory'!$J:$J,BS$3)</f>
        <v>0</v>
      </c>
      <c r="BT8" s="82">
        <f>COUNTIFS('Celkem prostory'!$C:$C,'Cenová nabídka'!$A8,'Celkem prostory'!$J:$J,'Cenová nabídka'!BS$3)</f>
        <v>0</v>
      </c>
      <c r="BU8" s="86">
        <f t="shared" si="34"/>
        <v>0</v>
      </c>
      <c r="BV8" s="84">
        <f t="shared" si="35"/>
        <v>0</v>
      </c>
      <c r="BW8" s="81">
        <f>SUMIFS('Celkem prostory'!$G:$G,'Celkem prostory'!$C:$C,A8,'Celkem prostory'!$J:$J,BW$3)</f>
        <v>0</v>
      </c>
      <c r="BX8" s="82">
        <f>COUNTIFS('Celkem prostory'!$C:$C,'Cenová nabídka'!$A8,'Celkem prostory'!$J:$J,'Cenová nabídka'!BW$3)</f>
        <v>0</v>
      </c>
      <c r="BY8" s="86">
        <f t="shared" si="36"/>
        <v>0</v>
      </c>
      <c r="BZ8" s="84">
        <f t="shared" si="37"/>
        <v>0</v>
      </c>
      <c r="CA8" s="81">
        <f>SUMIFS('Celkem prostory'!$G:$G,'Celkem prostory'!$C:$C,A8,'Celkem prostory'!$J:$J,CA$3)</f>
        <v>0</v>
      </c>
      <c r="CB8" s="82">
        <f>COUNTIFS('Celkem prostory'!$C:$C,'Cenová nabídka'!$A8,'Celkem prostory'!$K:$K,'Cenová nabídka'!CA$3)</f>
        <v>0</v>
      </c>
      <c r="CC8" s="86">
        <f t="shared" si="38"/>
        <v>0</v>
      </c>
      <c r="CD8" s="84">
        <f t="shared" si="39"/>
        <v>0</v>
      </c>
    </row>
    <row r="9" spans="1:82" s="87" customFormat="1">
      <c r="A9" s="90" t="s">
        <v>738</v>
      </c>
      <c r="B9" s="77">
        <f t="shared" si="0"/>
        <v>0</v>
      </c>
      <c r="C9" s="77">
        <f t="shared" si="1"/>
        <v>0</v>
      </c>
      <c r="D9" s="79">
        <f>SUMIF('Celkem prostory'!C:C,A9,'Celkem prostory'!G:G)</f>
        <v>1284.8499999999997</v>
      </c>
      <c r="E9" s="80">
        <f>COUNTIFS('Celkem prostory'!$C:$C,'Cenová nabídka'!$A9)</f>
        <v>76</v>
      </c>
      <c r="F9" s="81">
        <f>SUMIFS('Celkem prostory'!$G:$G,'Celkem prostory'!$C:$C,A9,'Celkem prostory'!$J:$J,F$3)</f>
        <v>307.71999999999997</v>
      </c>
      <c r="G9" s="82">
        <f>COUNTIFS('Celkem prostory'!$C:$C,'Cenová nabídka'!$A9,'Celkem prostory'!$J:$J,'Cenová nabídka'!F$3)</f>
        <v>14</v>
      </c>
      <c r="H9" s="83">
        <f t="shared" si="2"/>
        <v>0</v>
      </c>
      <c r="I9" s="84">
        <f t="shared" si="3"/>
        <v>0</v>
      </c>
      <c r="J9" s="81">
        <f>SUMIFS('Celkem prostory'!$G:$G,'Celkem prostory'!$C:$C,A9,'Celkem prostory'!$J:$J,J$3)</f>
        <v>377.95999999999992</v>
      </c>
      <c r="K9" s="82">
        <f>COUNTIFS('Celkem prostory'!$C:$C,'Cenová nabídka'!$A9,'Celkem prostory'!$J:$J,'Cenová nabídka'!J$3)</f>
        <v>15</v>
      </c>
      <c r="L9" s="83">
        <f t="shared" si="4"/>
        <v>0</v>
      </c>
      <c r="M9" s="84">
        <f t="shared" si="5"/>
        <v>0</v>
      </c>
      <c r="N9" s="81">
        <f>SUMIFS('Celkem prostory'!$G:$G,'Celkem prostory'!$C:$C,A9,'Celkem prostory'!$J:$J,N$3)</f>
        <v>0</v>
      </c>
      <c r="O9" s="82">
        <f>COUNTIFS('Celkem prostory'!$C:$C,'Cenová nabídka'!$A9,'Celkem prostory'!$J:$J,'Cenová nabídka'!N$3)</f>
        <v>0</v>
      </c>
      <c r="P9" s="83">
        <f t="shared" si="6"/>
        <v>0</v>
      </c>
      <c r="Q9" s="84">
        <f t="shared" si="7"/>
        <v>0</v>
      </c>
      <c r="R9" s="81">
        <f>SUMIFS('Celkem prostory'!$G:$G,'Celkem prostory'!$C:$C,A9,'Celkem prostory'!$J:$J,R$3)</f>
        <v>92.360000000000014</v>
      </c>
      <c r="S9" s="82">
        <f>COUNTIFS('Celkem prostory'!$C:$C,'Cenová nabídka'!$A9,'Celkem prostory'!$J:$J,'Cenová nabídka'!R$3)</f>
        <v>6</v>
      </c>
      <c r="T9" s="83">
        <f t="shared" si="8"/>
        <v>0</v>
      </c>
      <c r="U9" s="84">
        <f t="shared" si="9"/>
        <v>0</v>
      </c>
      <c r="V9" s="81">
        <f>SUMIFS('Celkem prostory'!$G:$G,'Celkem prostory'!$C:$C,A9,'Celkem prostory'!$J:$J,V$3)</f>
        <v>158.69</v>
      </c>
      <c r="W9" s="89">
        <v>16</v>
      </c>
      <c r="X9" s="82">
        <f>COUNTIFS('Celkem prostory'!$C:$C,'Cenová nabídka'!$A9,'Celkem prostory'!$J:$J,'Cenová nabídka'!V$3)</f>
        <v>8</v>
      </c>
      <c r="Y9" s="83">
        <f t="shared" si="10"/>
        <v>0</v>
      </c>
      <c r="Z9" s="84">
        <f t="shared" si="11"/>
        <v>0</v>
      </c>
      <c r="AA9" s="81">
        <f>SUMIFS('Celkem prostory'!$G:$G,'Celkem prostory'!$C:$C,A9,'Celkem prostory'!$J:$J,AA$3)</f>
        <v>120</v>
      </c>
      <c r="AB9" s="82">
        <f>COUNTIFS('Celkem prostory'!$C:$C,'Cenová nabídka'!$A9,'Celkem prostory'!$J:$J,'Cenová nabídka'!AA$3)</f>
        <v>1</v>
      </c>
      <c r="AC9" s="83">
        <f t="shared" si="12"/>
        <v>0</v>
      </c>
      <c r="AD9" s="84">
        <f t="shared" si="13"/>
        <v>0</v>
      </c>
      <c r="AE9" s="81">
        <f>SUMIFS('Celkem prostory'!$G:$G,'Celkem prostory'!$C:$C,A9,'Celkem prostory'!$J:$J,AE$3)</f>
        <v>98</v>
      </c>
      <c r="AF9" s="82">
        <f>COUNTIFS('Celkem prostory'!$C:$C,'Cenová nabídka'!$A9,'Celkem prostory'!$J:$J,'Cenová nabídka'!AE$3)</f>
        <v>20</v>
      </c>
      <c r="AG9" s="83">
        <f t="shared" si="14"/>
        <v>0</v>
      </c>
      <c r="AH9" s="84">
        <f t="shared" si="15"/>
        <v>0</v>
      </c>
      <c r="AI9" s="81">
        <f>SUMIFS('Celkem prostory'!$G:$G,'Celkem prostory'!$C:$C,A9,'Celkem prostory'!$J:$J,AI$3)</f>
        <v>0</v>
      </c>
      <c r="AJ9" s="82">
        <f>COUNTIFS('Celkem prostory'!$C:$C,'Cenová nabídka'!$A9,'Celkem prostory'!$J:$J,'Cenová nabídka'!AI$3)</f>
        <v>0</v>
      </c>
      <c r="AK9" s="83">
        <f t="shared" si="16"/>
        <v>0</v>
      </c>
      <c r="AL9" s="84">
        <f t="shared" si="17"/>
        <v>0</v>
      </c>
      <c r="AM9" s="81">
        <f>SUMIFS('Celkem prostory'!$G:$G,'Celkem prostory'!$C:$C,A9,'Celkem prostory'!$J:$J,AM$3)</f>
        <v>0</v>
      </c>
      <c r="AN9" s="82">
        <f>COUNTIFS('Celkem prostory'!$C:$C,'Cenová nabídka'!$A9,'Celkem prostory'!$J:$J,'Cenová nabídka'!AM$3)</f>
        <v>0</v>
      </c>
      <c r="AO9" s="83">
        <f t="shared" si="18"/>
        <v>0</v>
      </c>
      <c r="AP9" s="84">
        <f t="shared" si="19"/>
        <v>0</v>
      </c>
      <c r="AQ9" s="81">
        <f>SUMIFS('Celkem prostory'!$G:$G,'Celkem prostory'!$C:$C,A9,'Celkem prostory'!$J:$J,AQ$3)</f>
        <v>24.28</v>
      </c>
      <c r="AR9" s="82">
        <f>COUNTIFS('Celkem prostory'!$C:$C,'Cenová nabídka'!$A9,'Celkem prostory'!$J:$J,'Cenová nabídka'!AQ$3)</f>
        <v>2</v>
      </c>
      <c r="AS9" s="83">
        <f t="shared" si="20"/>
        <v>0</v>
      </c>
      <c r="AT9" s="84">
        <f t="shared" si="21"/>
        <v>0</v>
      </c>
      <c r="AU9" s="81">
        <f>SUMIFS('Celkem prostory'!$G:$G,'Celkem prostory'!$C:$C,A9,'Celkem prostory'!$J:$J,AU$3)</f>
        <v>53.56</v>
      </c>
      <c r="AV9" s="82">
        <f>COUNTIFS('Celkem prostory'!$C:$C,'Cenová nabídka'!$A9,'Celkem prostory'!$J:$J,'Cenová nabídka'!AU$3)</f>
        <v>3</v>
      </c>
      <c r="AW9" s="83">
        <f t="shared" si="22"/>
        <v>0</v>
      </c>
      <c r="AX9" s="84">
        <f t="shared" si="23"/>
        <v>0</v>
      </c>
      <c r="AY9" s="81">
        <f>SUMIFS('Celkem prostory'!$G:$G,'Celkem prostory'!$C:$C,A9,'Celkem prostory'!$J:$J,AY$3)</f>
        <v>48.21</v>
      </c>
      <c r="AZ9" s="82">
        <f>COUNTIFS('Celkem prostory'!$C:$C,'Cenová nabídka'!$A9,'Celkem prostory'!$J:$J,'Cenová nabídka'!AY$3)</f>
        <v>6</v>
      </c>
      <c r="BA9" s="83">
        <f t="shared" si="24"/>
        <v>0</v>
      </c>
      <c r="BB9" s="84">
        <f t="shared" si="25"/>
        <v>0</v>
      </c>
      <c r="BC9" s="81">
        <f>SUMIFS('Celkem prostory'!$G:$G,'Celkem prostory'!$C:$C,A9,'Celkem prostory'!$J:$J,BC$3)</f>
        <v>0</v>
      </c>
      <c r="BD9" s="82">
        <f>COUNTIFS('Celkem prostory'!$C:$C,'Cenová nabídka'!$A9,'Celkem prostory'!$J:$J,'Cenová nabídka'!BC$3)</f>
        <v>0</v>
      </c>
      <c r="BE9" s="83">
        <f t="shared" si="26"/>
        <v>0</v>
      </c>
      <c r="BF9" s="84">
        <f t="shared" si="27"/>
        <v>0</v>
      </c>
      <c r="BG9" s="81">
        <f>SUMIFS('Celkem prostory'!$G:$G,'Celkem prostory'!$C:$C,A9,'Celkem prostory'!$J:$J,BG$3)</f>
        <v>0</v>
      </c>
      <c r="BH9" s="82">
        <f>COUNTIFS('Celkem prostory'!$C:$C,'Cenová nabídka'!$A9,'Celkem prostory'!$J:$J,'Cenová nabídka'!BG$3)</f>
        <v>0</v>
      </c>
      <c r="BI9" s="83">
        <f t="shared" si="28"/>
        <v>0</v>
      </c>
      <c r="BJ9" s="84">
        <f t="shared" si="29"/>
        <v>0</v>
      </c>
      <c r="BK9" s="81">
        <f>SUMIFS('Celkem prostory'!$G:$G,'Celkem prostory'!$C:$C,A9,'Celkem prostory'!$J:$J,BK$3)</f>
        <v>4.07</v>
      </c>
      <c r="BL9" s="82">
        <f>COUNTIFS('Celkem prostory'!$C:$C,'Cenová nabídka'!$A9,'Celkem prostory'!$J:$J,'Cenová nabídka'!BK$3)</f>
        <v>1</v>
      </c>
      <c r="BM9" s="83">
        <f>BM$5*BK9</f>
        <v>0</v>
      </c>
      <c r="BN9" s="84">
        <f t="shared" si="31"/>
        <v>0</v>
      </c>
      <c r="BO9" s="81">
        <f>SUMIFS('Celkem prostory'!$G:$G,'Celkem prostory'!$C:$C,A9,'Celkem prostory'!$J:$J,BO$3)</f>
        <v>0</v>
      </c>
      <c r="BP9" s="82">
        <f>COUNTIFS('Celkem prostory'!$C:$C,'Cenová nabídka'!$A9,'Celkem prostory'!$J:$J,'Cenová nabídka'!BO$3)</f>
        <v>0</v>
      </c>
      <c r="BQ9" s="83">
        <f t="shared" si="32"/>
        <v>0</v>
      </c>
      <c r="BR9" s="84">
        <f t="shared" si="33"/>
        <v>0</v>
      </c>
      <c r="BS9" s="81">
        <f>SUMIFS('Celkem prostory'!$G:$G,'Celkem prostory'!$C:$C,A9,'Celkem prostory'!$J:$J,BS$3)</f>
        <v>0</v>
      </c>
      <c r="BT9" s="82">
        <f>COUNTIFS('Celkem prostory'!$C:$C,'Cenová nabídka'!$A9,'Celkem prostory'!$J:$J,'Cenová nabídka'!BS$3)</f>
        <v>0</v>
      </c>
      <c r="BU9" s="86">
        <f t="shared" si="34"/>
        <v>0</v>
      </c>
      <c r="BV9" s="84">
        <f t="shared" si="35"/>
        <v>0</v>
      </c>
      <c r="BW9" s="81">
        <f>SUMIFS('Celkem prostory'!$G:$G,'Celkem prostory'!$C:$C,A9,'Celkem prostory'!$J:$J,BW$3)</f>
        <v>0</v>
      </c>
      <c r="BX9" s="82">
        <f>COUNTIFS('Celkem prostory'!$C:$C,'Cenová nabídka'!$A9,'Celkem prostory'!$J:$J,'Cenová nabídka'!BW$3)</f>
        <v>0</v>
      </c>
      <c r="BY9" s="86">
        <f t="shared" si="36"/>
        <v>0</v>
      </c>
      <c r="BZ9" s="84">
        <f t="shared" si="37"/>
        <v>0</v>
      </c>
      <c r="CA9" s="81">
        <f>SUMIFS('Celkem prostory'!$G:$G,'Celkem prostory'!$C:$C,A9,'Celkem prostory'!$J:$J,CA$3)</f>
        <v>0</v>
      </c>
      <c r="CB9" s="82">
        <f>COUNTIFS('Celkem prostory'!$C:$C,'Cenová nabídka'!$A9,'Celkem prostory'!$K:$K,'Cenová nabídka'!CA$3)</f>
        <v>0</v>
      </c>
      <c r="CC9" s="86">
        <f t="shared" si="38"/>
        <v>0</v>
      </c>
      <c r="CD9" s="84">
        <f t="shared" si="39"/>
        <v>0</v>
      </c>
    </row>
    <row r="10" spans="1:82" s="87" customFormat="1">
      <c r="A10" s="91" t="s">
        <v>804</v>
      </c>
      <c r="B10" s="77">
        <f t="shared" si="0"/>
        <v>0</v>
      </c>
      <c r="C10" s="77">
        <f t="shared" si="1"/>
        <v>0</v>
      </c>
      <c r="D10" s="79">
        <f>SUMIF('Celkem prostory'!C:C,A10,'Celkem prostory'!G:G)</f>
        <v>1146.3400000000004</v>
      </c>
      <c r="E10" s="80">
        <f>COUNTIFS('Celkem prostory'!$C:$C,'Cenová nabídka'!$A10)</f>
        <v>68</v>
      </c>
      <c r="F10" s="81">
        <f>SUMIFS('Celkem prostory'!$G:$G,'Celkem prostory'!$C:$C,A10,'Celkem prostory'!$J:$J,F$3)</f>
        <v>598.70000000000005</v>
      </c>
      <c r="G10" s="82">
        <f>COUNTIFS('Celkem prostory'!$C:$C,'Cenová nabídka'!$A10,'Celkem prostory'!$J:$J,'Cenová nabídka'!F$3)</f>
        <v>27</v>
      </c>
      <c r="H10" s="83">
        <f t="shared" si="2"/>
        <v>0</v>
      </c>
      <c r="I10" s="84">
        <f t="shared" si="3"/>
        <v>0</v>
      </c>
      <c r="J10" s="81">
        <f>SUMIFS('Celkem prostory'!$G:$G,'Celkem prostory'!$C:$C,A10,'Celkem prostory'!$J:$J,J$3)</f>
        <v>242.63</v>
      </c>
      <c r="K10" s="82">
        <f>COUNTIFS('Celkem prostory'!$C:$C,'Cenová nabídka'!$A10,'Celkem prostory'!$J:$J,'Cenová nabídka'!J$3)</f>
        <v>5</v>
      </c>
      <c r="L10" s="83">
        <f t="shared" si="4"/>
        <v>0</v>
      </c>
      <c r="M10" s="84">
        <f t="shared" si="5"/>
        <v>0</v>
      </c>
      <c r="N10" s="81">
        <f>SUMIFS('Celkem prostory'!$G:$G,'Celkem prostory'!$C:$C,A10,'Celkem prostory'!$J:$J,N$3)</f>
        <v>0</v>
      </c>
      <c r="O10" s="82">
        <f>COUNTIFS('Celkem prostory'!$C:$C,'Cenová nabídka'!$A10,'Celkem prostory'!$J:$J,'Cenová nabídka'!N$3)</f>
        <v>0</v>
      </c>
      <c r="P10" s="83">
        <f t="shared" si="6"/>
        <v>0</v>
      </c>
      <c r="Q10" s="84">
        <f t="shared" si="7"/>
        <v>0</v>
      </c>
      <c r="R10" s="81">
        <f>SUMIFS('Celkem prostory'!$G:$G,'Celkem prostory'!$C:$C,A10,'Celkem prostory'!$J:$J,R$3)</f>
        <v>84.31</v>
      </c>
      <c r="S10" s="82">
        <f>COUNTIFS('Celkem prostory'!$C:$C,'Cenová nabídka'!$A10,'Celkem prostory'!$J:$J,'Cenová nabídka'!R$3)</f>
        <v>6</v>
      </c>
      <c r="T10" s="83">
        <f t="shared" si="8"/>
        <v>0</v>
      </c>
      <c r="U10" s="84">
        <f t="shared" si="9"/>
        <v>0</v>
      </c>
      <c r="V10" s="81">
        <f>SUMIFS('Celkem prostory'!$G:$G,'Celkem prostory'!$C:$C,A10,'Celkem prostory'!$J:$J,V$3)</f>
        <v>0</v>
      </c>
      <c r="W10" s="89"/>
      <c r="X10" s="82">
        <f>COUNTIFS('Celkem prostory'!$C:$C,'Cenová nabídka'!$A10,'Celkem prostory'!$J:$J,'Cenová nabídka'!V$3)</f>
        <v>0</v>
      </c>
      <c r="Y10" s="83">
        <f t="shared" si="10"/>
        <v>0</v>
      </c>
      <c r="Z10" s="84">
        <f t="shared" si="11"/>
        <v>0</v>
      </c>
      <c r="AA10" s="81">
        <f>SUMIFS('Celkem prostory'!$G:$G,'Celkem prostory'!$C:$C,A10,'Celkem prostory'!$J:$J,AA$3)</f>
        <v>0</v>
      </c>
      <c r="AB10" s="82">
        <f>COUNTIFS('Celkem prostory'!$C:$C,'Cenová nabídka'!$A10,'Celkem prostory'!$J:$J,'Cenová nabídka'!AA$3)</f>
        <v>0</v>
      </c>
      <c r="AC10" s="83">
        <f t="shared" si="12"/>
        <v>0</v>
      </c>
      <c r="AD10" s="84">
        <f t="shared" si="13"/>
        <v>0</v>
      </c>
      <c r="AE10" s="81">
        <f>SUMIFS('Celkem prostory'!$G:$G,'Celkem prostory'!$C:$C,A10,'Celkem prostory'!$J:$J,AE$3)</f>
        <v>99.4</v>
      </c>
      <c r="AF10" s="82">
        <f>COUNTIFS('Celkem prostory'!$C:$C,'Cenová nabídka'!$A10,'Celkem prostory'!$J:$J,'Cenová nabídka'!AE$3)</f>
        <v>20</v>
      </c>
      <c r="AG10" s="83">
        <f t="shared" si="14"/>
        <v>0</v>
      </c>
      <c r="AH10" s="84">
        <f t="shared" si="15"/>
        <v>0</v>
      </c>
      <c r="AI10" s="81">
        <f>SUMIFS('Celkem prostory'!$G:$G,'Celkem prostory'!$C:$C,A10,'Celkem prostory'!$J:$J,AI$3)</f>
        <v>0</v>
      </c>
      <c r="AJ10" s="82">
        <f>COUNTIFS('Celkem prostory'!$C:$C,'Cenová nabídka'!$A10,'Celkem prostory'!$J:$J,'Cenová nabídka'!AI$3)</f>
        <v>0</v>
      </c>
      <c r="AK10" s="83">
        <f t="shared" si="16"/>
        <v>0</v>
      </c>
      <c r="AL10" s="84">
        <f t="shared" si="17"/>
        <v>0</v>
      </c>
      <c r="AM10" s="81">
        <f>SUMIFS('Celkem prostory'!$G:$G,'Celkem prostory'!$C:$C,A10,'Celkem prostory'!$J:$J,AM$3)</f>
        <v>0</v>
      </c>
      <c r="AN10" s="82">
        <f>COUNTIFS('Celkem prostory'!$C:$C,'Cenová nabídka'!$A10,'Celkem prostory'!$J:$J,'Cenová nabídka'!AM$3)</f>
        <v>0</v>
      </c>
      <c r="AO10" s="83">
        <f t="shared" si="18"/>
        <v>0</v>
      </c>
      <c r="AP10" s="84">
        <f t="shared" si="19"/>
        <v>0</v>
      </c>
      <c r="AQ10" s="81">
        <f>SUMIFS('Celkem prostory'!$G:$G,'Celkem prostory'!$C:$C,A10,'Celkem prostory'!$J:$J,AQ$3)</f>
        <v>31.98</v>
      </c>
      <c r="AR10" s="82">
        <f>COUNTIFS('Celkem prostory'!$C:$C,'Cenová nabídka'!$A10,'Celkem prostory'!$J:$J,'Cenová nabídka'!AQ$3)</f>
        <v>3</v>
      </c>
      <c r="AS10" s="83">
        <f t="shared" si="20"/>
        <v>0</v>
      </c>
      <c r="AT10" s="84">
        <f t="shared" si="21"/>
        <v>0</v>
      </c>
      <c r="AU10" s="81">
        <f>SUMIFS('Celkem prostory'!$G:$G,'Celkem prostory'!$C:$C,A10,'Celkem prostory'!$J:$J,AU$3)</f>
        <v>76.259999999999991</v>
      </c>
      <c r="AV10" s="82">
        <f>COUNTIFS('Celkem prostory'!$C:$C,'Cenová nabídka'!$A10,'Celkem prostory'!$J:$J,'Cenová nabídka'!AU$3)</f>
        <v>4</v>
      </c>
      <c r="AW10" s="83">
        <f t="shared" si="22"/>
        <v>0</v>
      </c>
      <c r="AX10" s="84">
        <f t="shared" si="23"/>
        <v>0</v>
      </c>
      <c r="AY10" s="81">
        <f>SUMIFS('Celkem prostory'!$G:$G,'Celkem prostory'!$C:$C,A10,'Celkem prostory'!$J:$J,AY$3)</f>
        <v>11.18</v>
      </c>
      <c r="AZ10" s="82">
        <f>COUNTIFS('Celkem prostory'!$C:$C,'Cenová nabídka'!$A10,'Celkem prostory'!$J:$J,'Cenová nabídka'!AY$3)</f>
        <v>2</v>
      </c>
      <c r="BA10" s="83">
        <f t="shared" si="24"/>
        <v>0</v>
      </c>
      <c r="BB10" s="84">
        <f t="shared" si="25"/>
        <v>0</v>
      </c>
      <c r="BC10" s="81">
        <f>SUMIFS('Celkem prostory'!$G:$G,'Celkem prostory'!$C:$C,A10,'Celkem prostory'!$J:$J,BC$3)</f>
        <v>0</v>
      </c>
      <c r="BD10" s="82">
        <f>COUNTIFS('Celkem prostory'!$C:$C,'Cenová nabídka'!$A10,'Celkem prostory'!$J:$J,'Cenová nabídka'!BC$3)</f>
        <v>0</v>
      </c>
      <c r="BE10" s="83">
        <f t="shared" si="26"/>
        <v>0</v>
      </c>
      <c r="BF10" s="84">
        <f t="shared" si="27"/>
        <v>0</v>
      </c>
      <c r="BG10" s="81">
        <f>SUMIFS('Celkem prostory'!$G:$G,'Celkem prostory'!$C:$C,A10,'Celkem prostory'!$J:$J,BG$3)</f>
        <v>1.88</v>
      </c>
      <c r="BH10" s="82">
        <f>COUNTIFS('Celkem prostory'!$C:$C,'Cenová nabídka'!$A10,'Celkem prostory'!$J:$J,'Cenová nabídka'!BG$3)</f>
        <v>1</v>
      </c>
      <c r="BI10" s="83">
        <f t="shared" si="28"/>
        <v>0</v>
      </c>
      <c r="BJ10" s="84">
        <f t="shared" si="29"/>
        <v>0</v>
      </c>
      <c r="BK10" s="81">
        <f>SUMIFS('Celkem prostory'!$G:$G,'Celkem prostory'!$C:$C,A10,'Celkem prostory'!$J:$J,BK$3)</f>
        <v>0</v>
      </c>
      <c r="BL10" s="82">
        <f>COUNTIFS('Celkem prostory'!$C:$C,'Cenová nabídka'!$A10,'Celkem prostory'!$J:$J,'Cenová nabídka'!BK$3)</f>
        <v>0</v>
      </c>
      <c r="BM10" s="83">
        <f t="shared" si="30"/>
        <v>0</v>
      </c>
      <c r="BN10" s="84">
        <f t="shared" si="31"/>
        <v>0</v>
      </c>
      <c r="BO10" s="81">
        <f>SUMIFS('Celkem prostory'!$G:$G,'Celkem prostory'!$C:$C,A10,'Celkem prostory'!$J:$J,BO$3)</f>
        <v>0</v>
      </c>
      <c r="BP10" s="82">
        <f>COUNTIFS('Celkem prostory'!$C:$C,'Cenová nabídka'!$A10,'Celkem prostory'!$J:$J,'Cenová nabídka'!BO$3)</f>
        <v>0</v>
      </c>
      <c r="BQ10" s="83">
        <f t="shared" si="32"/>
        <v>0</v>
      </c>
      <c r="BR10" s="84">
        <f t="shared" si="33"/>
        <v>0</v>
      </c>
      <c r="BS10" s="81">
        <f>SUMIFS('Celkem prostory'!$G:$G,'Celkem prostory'!$C:$C,A10,'Celkem prostory'!$J:$J,BS$3)</f>
        <v>0</v>
      </c>
      <c r="BT10" s="82">
        <f>COUNTIFS('Celkem prostory'!$C:$C,'Cenová nabídka'!$A10,'Celkem prostory'!$J:$J,'Cenová nabídka'!BS$3)</f>
        <v>0</v>
      </c>
      <c r="BU10" s="86">
        <f t="shared" si="34"/>
        <v>0</v>
      </c>
      <c r="BV10" s="84">
        <f t="shared" si="35"/>
        <v>0</v>
      </c>
      <c r="BW10" s="81">
        <f>SUMIFS('Celkem prostory'!$G:$G,'Celkem prostory'!$C:$C,A10,'Celkem prostory'!$J:$J,BW$3)</f>
        <v>0</v>
      </c>
      <c r="BX10" s="82">
        <f>COUNTIFS('Celkem prostory'!$C:$C,'Cenová nabídka'!$A10,'Celkem prostory'!$J:$J,'Cenová nabídka'!BW$3)</f>
        <v>0</v>
      </c>
      <c r="BY10" s="86">
        <f t="shared" si="36"/>
        <v>0</v>
      </c>
      <c r="BZ10" s="84">
        <f t="shared" si="37"/>
        <v>0</v>
      </c>
      <c r="CA10" s="81">
        <f>SUMIFS('Celkem prostory'!$G:$G,'Celkem prostory'!$C:$C,A10,'Celkem prostory'!$J:$J,CA$3)</f>
        <v>0</v>
      </c>
      <c r="CB10" s="82">
        <f>COUNTIFS('Celkem prostory'!$C:$C,'Cenová nabídka'!$A10,'Celkem prostory'!$K:$K,'Cenová nabídka'!CA$3)</f>
        <v>0</v>
      </c>
      <c r="CC10" s="86">
        <f t="shared" si="38"/>
        <v>0</v>
      </c>
      <c r="CD10" s="84">
        <f t="shared" si="39"/>
        <v>0</v>
      </c>
    </row>
    <row r="11" spans="1:82" s="87" customFormat="1">
      <c r="A11" s="88" t="s">
        <v>766</v>
      </c>
      <c r="B11" s="77">
        <f t="shared" si="0"/>
        <v>0</v>
      </c>
      <c r="C11" s="77">
        <f t="shared" si="1"/>
        <v>0</v>
      </c>
      <c r="D11" s="79">
        <f>SUMIF('Celkem prostory'!C:C,A11,'Celkem prostory'!G:G)</f>
        <v>561.75000000000011</v>
      </c>
      <c r="E11" s="80">
        <f>COUNTIFS('Celkem prostory'!$C:$C,'Cenová nabídka'!$A11)</f>
        <v>25</v>
      </c>
      <c r="F11" s="81">
        <f>SUMIFS('Celkem prostory'!$G:$G,'Celkem prostory'!$C:$C,A11,'Celkem prostory'!$J:$J,F$3)</f>
        <v>0</v>
      </c>
      <c r="G11" s="82">
        <f>COUNTIFS('Celkem prostory'!$C:$C,'Cenová nabídka'!$A11,'Celkem prostory'!$J:$J,'Cenová nabídka'!F$3)</f>
        <v>0</v>
      </c>
      <c r="H11" s="83">
        <f t="shared" si="2"/>
        <v>0</v>
      </c>
      <c r="I11" s="84">
        <f t="shared" si="3"/>
        <v>0</v>
      </c>
      <c r="J11" s="81">
        <f>SUMIFS('Celkem prostory'!$G:$G,'Celkem prostory'!$C:$C,A11,'Celkem prostory'!$J:$J,J$3)</f>
        <v>0</v>
      </c>
      <c r="K11" s="82">
        <f>COUNTIFS('Celkem prostory'!$C:$C,'Cenová nabídka'!$A11,'Celkem prostory'!$J:$J,'Cenová nabídka'!J$3)</f>
        <v>0</v>
      </c>
      <c r="L11" s="83">
        <f t="shared" si="4"/>
        <v>0</v>
      </c>
      <c r="M11" s="84">
        <f t="shared" si="5"/>
        <v>0</v>
      </c>
      <c r="N11" s="81">
        <f>SUMIFS('Celkem prostory'!$G:$G,'Celkem prostory'!$C:$C,A11,'Celkem prostory'!$J:$J,N$3)</f>
        <v>0</v>
      </c>
      <c r="O11" s="82">
        <f>COUNTIFS('Celkem prostory'!$C:$C,'Cenová nabídka'!$A11,'Celkem prostory'!$J:$J,'Cenová nabídka'!N$3)</f>
        <v>0</v>
      </c>
      <c r="P11" s="83">
        <f t="shared" si="6"/>
        <v>0</v>
      </c>
      <c r="Q11" s="84">
        <f t="shared" si="7"/>
        <v>0</v>
      </c>
      <c r="R11" s="81">
        <f>SUMIFS('Celkem prostory'!$G:$G,'Celkem prostory'!$C:$C,A11,'Celkem prostory'!$J:$J,R$3)</f>
        <v>23.6</v>
      </c>
      <c r="S11" s="82">
        <f>COUNTIFS('Celkem prostory'!$C:$C,'Cenová nabídka'!$A11,'Celkem prostory'!$J:$J,'Cenová nabídka'!R$3)</f>
        <v>3</v>
      </c>
      <c r="T11" s="83">
        <f t="shared" si="8"/>
        <v>0</v>
      </c>
      <c r="U11" s="84">
        <f t="shared" si="9"/>
        <v>0</v>
      </c>
      <c r="V11" s="81">
        <f>SUMIFS('Celkem prostory'!$G:$G,'Celkem prostory'!$C:$C,A11,'Celkem prostory'!$J:$J,V$3)</f>
        <v>0</v>
      </c>
      <c r="W11" s="89"/>
      <c r="X11" s="82">
        <f>COUNTIFS('Celkem prostory'!$C:$C,'Cenová nabídka'!$A11,'Celkem prostory'!$J:$J,'Cenová nabídka'!V$3)</f>
        <v>0</v>
      </c>
      <c r="Y11" s="83">
        <f t="shared" si="10"/>
        <v>0</v>
      </c>
      <c r="Z11" s="84">
        <f t="shared" si="11"/>
        <v>0</v>
      </c>
      <c r="AA11" s="81">
        <f>SUMIFS('Celkem prostory'!$G:$G,'Celkem prostory'!$C:$C,A11,'Celkem prostory'!$J:$J,AA$3)</f>
        <v>253.67000000000002</v>
      </c>
      <c r="AB11" s="82">
        <f>COUNTIFS('Celkem prostory'!$C:$C,'Cenová nabídka'!$A11,'Celkem prostory'!$J:$J,'Cenová nabídka'!AA$3)</f>
        <v>10</v>
      </c>
      <c r="AC11" s="83">
        <f t="shared" si="12"/>
        <v>0</v>
      </c>
      <c r="AD11" s="84">
        <f t="shared" si="13"/>
        <v>0</v>
      </c>
      <c r="AE11" s="81">
        <f>SUMIFS('Celkem prostory'!$G:$G,'Celkem prostory'!$C:$C,A11,'Celkem prostory'!$J:$J,AE$3)</f>
        <v>5.1899999999999995</v>
      </c>
      <c r="AF11" s="82">
        <f>COUNTIFS('Celkem prostory'!$C:$C,'Cenová nabídka'!$A11,'Celkem prostory'!$J:$J,'Cenová nabídka'!AE$3)</f>
        <v>2</v>
      </c>
      <c r="AG11" s="83">
        <f t="shared" si="14"/>
        <v>0</v>
      </c>
      <c r="AH11" s="84">
        <f t="shared" si="15"/>
        <v>0</v>
      </c>
      <c r="AI11" s="81">
        <f>SUMIFS('Celkem prostory'!$G:$G,'Celkem prostory'!$C:$C,A11,'Celkem prostory'!$J:$J,AI$3)</f>
        <v>0</v>
      </c>
      <c r="AJ11" s="82">
        <f>COUNTIFS('Celkem prostory'!$C:$C,'Cenová nabídka'!$A11,'Celkem prostory'!$J:$J,'Cenová nabídka'!AI$3)</f>
        <v>0</v>
      </c>
      <c r="AK11" s="83">
        <f t="shared" si="16"/>
        <v>0</v>
      </c>
      <c r="AL11" s="84">
        <f t="shared" si="17"/>
        <v>0</v>
      </c>
      <c r="AM11" s="81">
        <f>SUMIFS('Celkem prostory'!$G:$G,'Celkem prostory'!$C:$C,A11,'Celkem prostory'!$J:$J,AM$3)</f>
        <v>266.99</v>
      </c>
      <c r="AN11" s="82">
        <f>COUNTIFS('Celkem prostory'!$C:$C,'Cenová nabídka'!$A11,'Celkem prostory'!$J:$J,'Cenová nabídka'!AM$3)</f>
        <v>9</v>
      </c>
      <c r="AO11" s="83">
        <f t="shared" si="18"/>
        <v>0</v>
      </c>
      <c r="AP11" s="84">
        <f t="shared" si="19"/>
        <v>0</v>
      </c>
      <c r="AQ11" s="81">
        <f>SUMIFS('Celkem prostory'!$G:$G,'Celkem prostory'!$C:$C,A11,'Celkem prostory'!$J:$J,AQ$3)</f>
        <v>0</v>
      </c>
      <c r="AR11" s="82">
        <f>COUNTIFS('Celkem prostory'!$C:$C,'Cenová nabídka'!$A11,'Celkem prostory'!$J:$J,'Cenová nabídka'!AQ$3)</f>
        <v>0</v>
      </c>
      <c r="AS11" s="83">
        <f t="shared" si="20"/>
        <v>0</v>
      </c>
      <c r="AT11" s="84">
        <f t="shared" si="21"/>
        <v>0</v>
      </c>
      <c r="AU11" s="81">
        <f>SUMIFS('Celkem prostory'!$G:$G,'Celkem prostory'!$C:$C,A11,'Celkem prostory'!$J:$J,AU$3)</f>
        <v>0</v>
      </c>
      <c r="AV11" s="82">
        <f>COUNTIFS('Celkem prostory'!$C:$C,'Cenová nabídka'!$A11,'Celkem prostory'!$J:$J,'Cenová nabídka'!AU$3)</f>
        <v>0</v>
      </c>
      <c r="AW11" s="83">
        <f t="shared" si="22"/>
        <v>0</v>
      </c>
      <c r="AX11" s="84">
        <f t="shared" si="23"/>
        <v>0</v>
      </c>
      <c r="AY11" s="81">
        <f>SUMIFS('Celkem prostory'!$G:$G,'Celkem prostory'!$C:$C,A11,'Celkem prostory'!$J:$J,AY$3)</f>
        <v>12.3</v>
      </c>
      <c r="AZ11" s="82">
        <f>COUNTIFS('Celkem prostory'!$C:$C,'Cenová nabídka'!$A11,'Celkem prostory'!$J:$J,'Cenová nabídka'!AY$3)</f>
        <v>1</v>
      </c>
      <c r="BA11" s="83">
        <f>BA$5*AY11</f>
        <v>0</v>
      </c>
      <c r="BB11" s="84">
        <f t="shared" si="25"/>
        <v>0</v>
      </c>
      <c r="BC11" s="81">
        <f>SUMIFS('Celkem prostory'!$G:$G,'Celkem prostory'!$C:$C,A11,'Celkem prostory'!$J:$J,BC$3)</f>
        <v>0</v>
      </c>
      <c r="BD11" s="82">
        <f>COUNTIFS('Celkem prostory'!$C:$C,'Cenová nabídka'!$A11,'Celkem prostory'!$J:$J,'Cenová nabídka'!BC$3)</f>
        <v>0</v>
      </c>
      <c r="BE11" s="83">
        <f t="shared" si="26"/>
        <v>0</v>
      </c>
      <c r="BF11" s="84">
        <f t="shared" si="27"/>
        <v>0</v>
      </c>
      <c r="BG11" s="81">
        <f>SUMIFS('Celkem prostory'!$G:$G,'Celkem prostory'!$C:$C,A11,'Celkem prostory'!$J:$J,BG$3)</f>
        <v>0</v>
      </c>
      <c r="BH11" s="82">
        <f>COUNTIFS('Celkem prostory'!$C:$C,'Cenová nabídka'!$A11,'Celkem prostory'!$J:$J,'Cenová nabídka'!BG$3)</f>
        <v>0</v>
      </c>
      <c r="BI11" s="83">
        <f t="shared" si="28"/>
        <v>0</v>
      </c>
      <c r="BJ11" s="84">
        <f t="shared" si="29"/>
        <v>0</v>
      </c>
      <c r="BK11" s="81">
        <f>SUMIFS('Celkem prostory'!$G:$G,'Celkem prostory'!$C:$C,A11,'Celkem prostory'!$J:$J,BK$3)</f>
        <v>0</v>
      </c>
      <c r="BL11" s="82">
        <f>COUNTIFS('Celkem prostory'!$C:$C,'Cenová nabídka'!$A11,'Celkem prostory'!$J:$J,'Cenová nabídka'!BK$3)</f>
        <v>0</v>
      </c>
      <c r="BM11" s="83">
        <f t="shared" si="30"/>
        <v>0</v>
      </c>
      <c r="BN11" s="84">
        <f t="shared" si="31"/>
        <v>0</v>
      </c>
      <c r="BO11" s="81">
        <f>SUMIFS('Celkem prostory'!$G:$G,'Celkem prostory'!$C:$C,A11,'Celkem prostory'!$J:$J,BO$3)</f>
        <v>0</v>
      </c>
      <c r="BP11" s="82">
        <f>COUNTIFS('Celkem prostory'!$C:$C,'Cenová nabídka'!$A11,'Celkem prostory'!$J:$J,'Cenová nabídka'!BO$3)</f>
        <v>0</v>
      </c>
      <c r="BQ11" s="83">
        <f t="shared" si="32"/>
        <v>0</v>
      </c>
      <c r="BR11" s="84">
        <f t="shared" si="33"/>
        <v>0</v>
      </c>
      <c r="BS11" s="81">
        <f>SUMIFS('Celkem prostory'!$G:$G,'Celkem prostory'!$C:$C,A11,'Celkem prostory'!$J:$J,BS$3)</f>
        <v>0</v>
      </c>
      <c r="BT11" s="82">
        <f>COUNTIFS('Celkem prostory'!$C:$C,'Cenová nabídka'!$A11,'Celkem prostory'!$J:$J,'Cenová nabídka'!BS$3)</f>
        <v>0</v>
      </c>
      <c r="BU11" s="86">
        <f t="shared" si="34"/>
        <v>0</v>
      </c>
      <c r="BV11" s="84">
        <f t="shared" si="35"/>
        <v>0</v>
      </c>
      <c r="BW11" s="81">
        <f>SUMIFS('Celkem prostory'!$G:$G,'Celkem prostory'!$C:$C,A11,'Celkem prostory'!$J:$J,BW$3)</f>
        <v>0</v>
      </c>
      <c r="BX11" s="82">
        <f>COUNTIFS('Celkem prostory'!$C:$C,'Cenová nabídka'!$A11,'Celkem prostory'!$J:$J,'Cenová nabídka'!BW$3)</f>
        <v>0</v>
      </c>
      <c r="BY11" s="86">
        <f t="shared" si="36"/>
        <v>0</v>
      </c>
      <c r="BZ11" s="84">
        <f t="shared" si="37"/>
        <v>0</v>
      </c>
      <c r="CA11" s="81">
        <f>SUMIFS('Celkem prostory'!$G:$G,'Celkem prostory'!$C:$C,A11,'Celkem prostory'!$J:$J,CA$3)</f>
        <v>0</v>
      </c>
      <c r="CB11" s="82">
        <f>COUNTIFS('Celkem prostory'!$C:$C,'Cenová nabídka'!$A11,'Celkem prostory'!$K:$K,'Cenová nabídka'!CA$3)</f>
        <v>0</v>
      </c>
      <c r="CC11" s="86">
        <f t="shared" si="38"/>
        <v>0</v>
      </c>
      <c r="CD11" s="84">
        <f t="shared" si="39"/>
        <v>0</v>
      </c>
    </row>
    <row r="12" spans="1:82" s="87" customFormat="1">
      <c r="A12" s="90" t="s">
        <v>805</v>
      </c>
      <c r="B12" s="77">
        <f t="shared" si="0"/>
        <v>0</v>
      </c>
      <c r="C12" s="77">
        <f t="shared" si="1"/>
        <v>0</v>
      </c>
      <c r="D12" s="79">
        <f>SUMIF('Celkem prostory'!C:C,A12,'Celkem prostory'!G:G)</f>
        <v>45.02</v>
      </c>
      <c r="E12" s="80">
        <f>COUNTIFS('Celkem prostory'!$C:$C,'Cenová nabídka'!$A12)</f>
        <v>2</v>
      </c>
      <c r="F12" s="81">
        <f>SUMIFS('Celkem prostory'!$G:$G,'Celkem prostory'!$C:$C,A12,'Celkem prostory'!$J:$J,F$3)</f>
        <v>0</v>
      </c>
      <c r="G12" s="82">
        <f>COUNTIFS('Celkem prostory'!$C:$C,'Cenová nabídka'!$A12,'Celkem prostory'!$J:$J,'Cenová nabídka'!F$3)</f>
        <v>0</v>
      </c>
      <c r="H12" s="83">
        <f t="shared" si="2"/>
        <v>0</v>
      </c>
      <c r="I12" s="84">
        <f t="shared" si="3"/>
        <v>0</v>
      </c>
      <c r="J12" s="81">
        <f>SUMIFS('Celkem prostory'!$G:$G,'Celkem prostory'!$C:$C,A12,'Celkem prostory'!$J:$J,J$3)</f>
        <v>0</v>
      </c>
      <c r="K12" s="82">
        <f>COUNTIFS('Celkem prostory'!$C:$C,'Cenová nabídka'!$A12,'Celkem prostory'!$J:$J,'Cenová nabídka'!J$3)</f>
        <v>0</v>
      </c>
      <c r="L12" s="83">
        <f t="shared" si="4"/>
        <v>0</v>
      </c>
      <c r="M12" s="84">
        <f t="shared" si="5"/>
        <v>0</v>
      </c>
      <c r="N12" s="81">
        <f>SUMIFS('Celkem prostory'!$G:$G,'Celkem prostory'!$C:$C,A12,'Celkem prostory'!$J:$J,N$3)</f>
        <v>45.02</v>
      </c>
      <c r="O12" s="82">
        <f>COUNTIFS('Celkem prostory'!$C:$C,'Cenová nabídka'!$A12,'Celkem prostory'!$J:$J,'Cenová nabídka'!N$3)</f>
        <v>2</v>
      </c>
      <c r="P12" s="83">
        <f t="shared" si="6"/>
        <v>0</v>
      </c>
      <c r="Q12" s="84">
        <f t="shared" si="7"/>
        <v>0</v>
      </c>
      <c r="R12" s="81">
        <f>SUMIFS('Celkem prostory'!$G:$G,'Celkem prostory'!$C:$C,A12,'Celkem prostory'!$J:$J,R$3)</f>
        <v>0</v>
      </c>
      <c r="S12" s="82">
        <f>COUNTIFS('Celkem prostory'!$C:$C,'Cenová nabídka'!$A12,'Celkem prostory'!$J:$J,'Cenová nabídka'!R$3)</f>
        <v>0</v>
      </c>
      <c r="T12" s="83">
        <f t="shared" si="8"/>
        <v>0</v>
      </c>
      <c r="U12" s="84">
        <f t="shared" si="9"/>
        <v>0</v>
      </c>
      <c r="V12" s="81">
        <f>SUMIFS('Celkem prostory'!$G:$G,'Celkem prostory'!$C:$C,A12,'Celkem prostory'!$J:$J,V$3)</f>
        <v>0</v>
      </c>
      <c r="W12" s="89"/>
      <c r="X12" s="82">
        <f>COUNTIFS('Celkem prostory'!$C:$C,'Cenová nabídka'!$A12,'Celkem prostory'!$J:$J,'Cenová nabídka'!V$3)</f>
        <v>0</v>
      </c>
      <c r="Y12" s="83">
        <f t="shared" si="10"/>
        <v>0</v>
      </c>
      <c r="Z12" s="84">
        <f t="shared" si="11"/>
        <v>0</v>
      </c>
      <c r="AA12" s="81">
        <f>SUMIFS('Celkem prostory'!$G:$G,'Celkem prostory'!$C:$C,A12,'Celkem prostory'!$J:$J,AA$3)</f>
        <v>0</v>
      </c>
      <c r="AB12" s="82">
        <f>COUNTIFS('Celkem prostory'!$C:$C,'Cenová nabídka'!$A12,'Celkem prostory'!$J:$J,'Cenová nabídka'!AA$3)</f>
        <v>0</v>
      </c>
      <c r="AC12" s="83">
        <f t="shared" si="12"/>
        <v>0</v>
      </c>
      <c r="AD12" s="84">
        <f t="shared" si="13"/>
        <v>0</v>
      </c>
      <c r="AE12" s="81">
        <f>SUMIFS('Celkem prostory'!$G:$G,'Celkem prostory'!$C:$C,A12,'Celkem prostory'!$J:$J,AE$3)</f>
        <v>0</v>
      </c>
      <c r="AF12" s="82">
        <f>COUNTIFS('Celkem prostory'!$C:$C,'Cenová nabídka'!$A12,'Celkem prostory'!$J:$J,'Cenová nabídka'!AE$3)</f>
        <v>0</v>
      </c>
      <c r="AG12" s="83">
        <f t="shared" si="14"/>
        <v>0</v>
      </c>
      <c r="AH12" s="84">
        <f t="shared" si="15"/>
        <v>0</v>
      </c>
      <c r="AI12" s="81">
        <f>SUMIFS('Celkem prostory'!$G:$G,'Celkem prostory'!$C:$C,A12,'Celkem prostory'!$J:$J,AI$3)</f>
        <v>0</v>
      </c>
      <c r="AJ12" s="82">
        <f>COUNTIFS('Celkem prostory'!$C:$C,'Cenová nabídka'!$A12,'Celkem prostory'!$J:$J,'Cenová nabídka'!AI$3)</f>
        <v>0</v>
      </c>
      <c r="AK12" s="83">
        <f t="shared" si="16"/>
        <v>0</v>
      </c>
      <c r="AL12" s="84">
        <f t="shared" si="17"/>
        <v>0</v>
      </c>
      <c r="AM12" s="81">
        <f>SUMIFS('Celkem prostory'!$G:$G,'Celkem prostory'!$C:$C,A12,'Celkem prostory'!$J:$J,AM$3)</f>
        <v>0</v>
      </c>
      <c r="AN12" s="82">
        <f>COUNTIFS('Celkem prostory'!$C:$C,'Cenová nabídka'!$A12,'Celkem prostory'!$J:$J,'Cenová nabídka'!AM$3)</f>
        <v>0</v>
      </c>
      <c r="AO12" s="83">
        <f t="shared" si="18"/>
        <v>0</v>
      </c>
      <c r="AP12" s="84">
        <f t="shared" si="19"/>
        <v>0</v>
      </c>
      <c r="AQ12" s="81">
        <f>SUMIFS('Celkem prostory'!$G:$G,'Celkem prostory'!$C:$C,A12,'Celkem prostory'!$J:$J,AQ$3)</f>
        <v>0</v>
      </c>
      <c r="AR12" s="82">
        <f>COUNTIFS('Celkem prostory'!$C:$C,'Cenová nabídka'!$A12,'Celkem prostory'!$J:$J,'Cenová nabídka'!AQ$3)</f>
        <v>0</v>
      </c>
      <c r="AS12" s="83">
        <f t="shared" si="20"/>
        <v>0</v>
      </c>
      <c r="AT12" s="84">
        <f t="shared" si="21"/>
        <v>0</v>
      </c>
      <c r="AU12" s="81">
        <f>SUMIFS('Celkem prostory'!$G:$G,'Celkem prostory'!$C:$C,A12,'Celkem prostory'!$J:$J,AU$3)</f>
        <v>0</v>
      </c>
      <c r="AV12" s="82">
        <f>COUNTIFS('Celkem prostory'!$C:$C,'Cenová nabídka'!$A12,'Celkem prostory'!$J:$J,'Cenová nabídka'!AU$3)</f>
        <v>0</v>
      </c>
      <c r="AW12" s="83">
        <f t="shared" si="22"/>
        <v>0</v>
      </c>
      <c r="AX12" s="84">
        <f t="shared" si="23"/>
        <v>0</v>
      </c>
      <c r="AY12" s="81">
        <f>SUMIFS('Celkem prostory'!$G:$G,'Celkem prostory'!$C:$C,A12,'Celkem prostory'!$J:$J,AY$3)</f>
        <v>0</v>
      </c>
      <c r="AZ12" s="82">
        <f>COUNTIFS('Celkem prostory'!$C:$C,'Cenová nabídka'!$A12,'Celkem prostory'!$J:$J,'Cenová nabídka'!AY$3)</f>
        <v>0</v>
      </c>
      <c r="BA12" s="83">
        <f t="shared" si="24"/>
        <v>0</v>
      </c>
      <c r="BB12" s="84">
        <f t="shared" si="25"/>
        <v>0</v>
      </c>
      <c r="BC12" s="81">
        <f>SUMIFS('Celkem prostory'!$G:$G,'Celkem prostory'!$C:$C,A12,'Celkem prostory'!$J:$J,BC$3)</f>
        <v>0</v>
      </c>
      <c r="BD12" s="82">
        <f>COUNTIFS('Celkem prostory'!$C:$C,'Cenová nabídka'!$A12,'Celkem prostory'!$J:$J,'Cenová nabídka'!BC$3)</f>
        <v>0</v>
      </c>
      <c r="BE12" s="83">
        <f t="shared" si="26"/>
        <v>0</v>
      </c>
      <c r="BF12" s="84">
        <f t="shared" si="27"/>
        <v>0</v>
      </c>
      <c r="BG12" s="81">
        <f>SUMIFS('Celkem prostory'!$G:$G,'Celkem prostory'!$C:$C,A12,'Celkem prostory'!$J:$J,BG$3)</f>
        <v>0</v>
      </c>
      <c r="BH12" s="82">
        <f>COUNTIFS('Celkem prostory'!$C:$C,'Cenová nabídka'!$A12,'Celkem prostory'!$J:$J,'Cenová nabídka'!BG$3)</f>
        <v>0</v>
      </c>
      <c r="BI12" s="83">
        <f t="shared" si="28"/>
        <v>0</v>
      </c>
      <c r="BJ12" s="84">
        <f t="shared" si="29"/>
        <v>0</v>
      </c>
      <c r="BK12" s="81">
        <f>SUMIFS('Celkem prostory'!$G:$G,'Celkem prostory'!$C:$C,A12,'Celkem prostory'!$J:$J,BK$3)</f>
        <v>0</v>
      </c>
      <c r="BL12" s="82">
        <f>COUNTIFS('Celkem prostory'!$C:$C,'Cenová nabídka'!$A12,'Celkem prostory'!$J:$J,'Cenová nabídka'!BK$3)</f>
        <v>0</v>
      </c>
      <c r="BM12" s="83">
        <f t="shared" si="30"/>
        <v>0</v>
      </c>
      <c r="BN12" s="84">
        <f t="shared" si="31"/>
        <v>0</v>
      </c>
      <c r="BO12" s="81">
        <f>SUMIFS('Celkem prostory'!$G:$G,'Celkem prostory'!$C:$C,A12,'Celkem prostory'!$J:$J,BO$3)</f>
        <v>0</v>
      </c>
      <c r="BP12" s="82">
        <f>COUNTIFS('Celkem prostory'!$C:$C,'Cenová nabídka'!$A12,'Celkem prostory'!$J:$J,'Cenová nabídka'!BO$3)</f>
        <v>0</v>
      </c>
      <c r="BQ12" s="83">
        <f t="shared" si="32"/>
        <v>0</v>
      </c>
      <c r="BR12" s="84">
        <f t="shared" si="33"/>
        <v>0</v>
      </c>
      <c r="BS12" s="81">
        <f>SUMIFS('Celkem prostory'!$G:$G,'Celkem prostory'!$C:$C,A12,'Celkem prostory'!$J:$J,BS$3)</f>
        <v>0</v>
      </c>
      <c r="BT12" s="82">
        <f>COUNTIFS('Celkem prostory'!$C:$C,'Cenová nabídka'!$A12,'Celkem prostory'!$J:$J,'Cenová nabídka'!BS$3)</f>
        <v>0</v>
      </c>
      <c r="BU12" s="86">
        <f t="shared" si="34"/>
        <v>0</v>
      </c>
      <c r="BV12" s="84">
        <f t="shared" si="35"/>
        <v>0</v>
      </c>
      <c r="BW12" s="81">
        <f>SUMIFS('Celkem prostory'!$G:$G,'Celkem prostory'!$C:$C,A12,'Celkem prostory'!$J:$J,BW$3)</f>
        <v>0</v>
      </c>
      <c r="BX12" s="82">
        <f>COUNTIFS('Celkem prostory'!$C:$C,'Cenová nabídka'!$A12,'Celkem prostory'!$J:$J,'Cenová nabídka'!BW$3)</f>
        <v>0</v>
      </c>
      <c r="BY12" s="86">
        <f t="shared" si="36"/>
        <v>0</v>
      </c>
      <c r="BZ12" s="84">
        <f t="shared" si="37"/>
        <v>0</v>
      </c>
      <c r="CA12" s="81">
        <f>SUMIFS('Celkem prostory'!$G:$G,'Celkem prostory'!$C:$C,A12,'Celkem prostory'!$J:$J,CA$3)</f>
        <v>0</v>
      </c>
      <c r="CB12" s="82">
        <f>COUNTIFS('Celkem prostory'!$C:$C,'Cenová nabídka'!$A12,'Celkem prostory'!$K:$K,'Cenová nabídka'!CA$3)</f>
        <v>0</v>
      </c>
      <c r="CC12" s="86">
        <f t="shared" si="38"/>
        <v>0</v>
      </c>
      <c r="CD12" s="84">
        <f t="shared" si="39"/>
        <v>0</v>
      </c>
    </row>
    <row r="13" spans="1:82" s="87" customFormat="1">
      <c r="A13" s="90" t="s">
        <v>660</v>
      </c>
      <c r="B13" s="77">
        <f t="shared" si="0"/>
        <v>0</v>
      </c>
      <c r="C13" s="77">
        <f t="shared" si="1"/>
        <v>0</v>
      </c>
      <c r="D13" s="79">
        <f>SUMIF('Celkem prostory'!C:C,A13,'Celkem prostory'!G:G)</f>
        <v>85.9</v>
      </c>
      <c r="E13" s="80">
        <f>COUNTIFS('Celkem prostory'!$C:$C,'Cenová nabídka'!$A13)</f>
        <v>5</v>
      </c>
      <c r="F13" s="81">
        <f>SUMIFS('Celkem prostory'!$G:$G,'Celkem prostory'!$C:$C,A13,'Celkem prostory'!$J:$J,F$3)</f>
        <v>0</v>
      </c>
      <c r="G13" s="82">
        <f>COUNTIFS('Celkem prostory'!$C:$C,'Cenová nabídka'!$A13,'Celkem prostory'!$J:$J,'Cenová nabídka'!F$3)</f>
        <v>0</v>
      </c>
      <c r="H13" s="83">
        <f t="shared" si="2"/>
        <v>0</v>
      </c>
      <c r="I13" s="84">
        <f t="shared" si="3"/>
        <v>0</v>
      </c>
      <c r="J13" s="81">
        <f>SUMIFS('Celkem prostory'!$G:$G,'Celkem prostory'!$C:$C,A13,'Celkem prostory'!$J:$J,J$3)</f>
        <v>0</v>
      </c>
      <c r="K13" s="82">
        <f>COUNTIFS('Celkem prostory'!$C:$C,'Cenová nabídka'!$A13,'Celkem prostory'!$J:$J,'Cenová nabídka'!J$3)</f>
        <v>0</v>
      </c>
      <c r="L13" s="83">
        <f t="shared" si="4"/>
        <v>0</v>
      </c>
      <c r="M13" s="84">
        <f t="shared" si="5"/>
        <v>0</v>
      </c>
      <c r="N13" s="81">
        <f>SUMIFS('Celkem prostory'!$G:$G,'Celkem prostory'!$C:$C,A13,'Celkem prostory'!$J:$J,N$3)</f>
        <v>0</v>
      </c>
      <c r="O13" s="82">
        <f>COUNTIFS('Celkem prostory'!$C:$C,'Cenová nabídka'!$A13,'Celkem prostory'!$J:$J,'Cenová nabídka'!N$3)</f>
        <v>0</v>
      </c>
      <c r="P13" s="83">
        <f t="shared" si="6"/>
        <v>0</v>
      </c>
      <c r="Q13" s="84">
        <f t="shared" si="7"/>
        <v>0</v>
      </c>
      <c r="R13" s="81">
        <f>SUMIFS('Celkem prostory'!$G:$G,'Celkem prostory'!$C:$C,A13,'Celkem prostory'!$J:$J,R$3)</f>
        <v>85.9</v>
      </c>
      <c r="S13" s="82">
        <f>COUNTIFS('Celkem prostory'!$C:$C,'Cenová nabídka'!$A13,'Celkem prostory'!$J:$J,'Cenová nabídka'!R$3)</f>
        <v>5</v>
      </c>
      <c r="T13" s="83">
        <f t="shared" si="8"/>
        <v>0</v>
      </c>
      <c r="U13" s="84">
        <f t="shared" si="9"/>
        <v>0</v>
      </c>
      <c r="V13" s="81">
        <f>SUMIFS('Celkem prostory'!$G:$G,'Celkem prostory'!$C:$C,A13,'Celkem prostory'!$J:$J,V$3)</f>
        <v>0</v>
      </c>
      <c r="W13" s="89"/>
      <c r="X13" s="82">
        <f>COUNTIFS('Celkem prostory'!$C:$C,'Cenová nabídka'!$A13,'Celkem prostory'!$J:$J,'Cenová nabídka'!V$3)</f>
        <v>0</v>
      </c>
      <c r="Y13" s="83">
        <f t="shared" si="10"/>
        <v>0</v>
      </c>
      <c r="Z13" s="84">
        <f t="shared" si="11"/>
        <v>0</v>
      </c>
      <c r="AA13" s="81">
        <f>SUMIFS('Celkem prostory'!$G:$G,'Celkem prostory'!$C:$C,A13,'Celkem prostory'!$J:$J,AA$3)</f>
        <v>0</v>
      </c>
      <c r="AB13" s="82">
        <f>COUNTIFS('Celkem prostory'!$C:$C,'Cenová nabídka'!$A13,'Celkem prostory'!$J:$J,'Cenová nabídka'!AA$3)</f>
        <v>0</v>
      </c>
      <c r="AC13" s="83">
        <f t="shared" si="12"/>
        <v>0</v>
      </c>
      <c r="AD13" s="84">
        <f t="shared" si="13"/>
        <v>0</v>
      </c>
      <c r="AE13" s="81">
        <f>SUMIFS('Celkem prostory'!$G:$G,'Celkem prostory'!$C:$C,A13,'Celkem prostory'!$J:$J,AE$3)</f>
        <v>0</v>
      </c>
      <c r="AF13" s="82">
        <f>COUNTIFS('Celkem prostory'!$C:$C,'Cenová nabídka'!$A13,'Celkem prostory'!$J:$J,'Cenová nabídka'!AE$3)</f>
        <v>0</v>
      </c>
      <c r="AG13" s="83">
        <f t="shared" si="14"/>
        <v>0</v>
      </c>
      <c r="AH13" s="84">
        <f t="shared" si="15"/>
        <v>0</v>
      </c>
      <c r="AI13" s="81">
        <f>SUMIFS('Celkem prostory'!$G:$G,'Celkem prostory'!$C:$C,A13,'Celkem prostory'!$J:$J,AI$3)</f>
        <v>0</v>
      </c>
      <c r="AJ13" s="82">
        <f>COUNTIFS('Celkem prostory'!$C:$C,'Cenová nabídka'!$A13,'Celkem prostory'!$J:$J,'Cenová nabídka'!AI$3)</f>
        <v>0</v>
      </c>
      <c r="AK13" s="83">
        <f t="shared" si="16"/>
        <v>0</v>
      </c>
      <c r="AL13" s="84">
        <f t="shared" si="17"/>
        <v>0</v>
      </c>
      <c r="AM13" s="81">
        <f>SUMIFS('Celkem prostory'!$G:$G,'Celkem prostory'!$C:$C,A13,'Celkem prostory'!$J:$J,AM$3)</f>
        <v>0</v>
      </c>
      <c r="AN13" s="82">
        <f>COUNTIFS('Celkem prostory'!$C:$C,'Cenová nabídka'!$A13,'Celkem prostory'!$J:$J,'Cenová nabídka'!AM$3)</f>
        <v>0</v>
      </c>
      <c r="AO13" s="83">
        <f t="shared" si="18"/>
        <v>0</v>
      </c>
      <c r="AP13" s="84">
        <f t="shared" si="19"/>
        <v>0</v>
      </c>
      <c r="AQ13" s="81">
        <f>SUMIFS('Celkem prostory'!$G:$G,'Celkem prostory'!$C:$C,A13,'Celkem prostory'!$J:$J,AQ$3)</f>
        <v>0</v>
      </c>
      <c r="AR13" s="82">
        <f>COUNTIFS('Celkem prostory'!$C:$C,'Cenová nabídka'!$A13,'Celkem prostory'!$J:$J,'Cenová nabídka'!AQ$3)</f>
        <v>0</v>
      </c>
      <c r="AS13" s="83">
        <f t="shared" si="20"/>
        <v>0</v>
      </c>
      <c r="AT13" s="84">
        <f t="shared" si="21"/>
        <v>0</v>
      </c>
      <c r="AU13" s="81">
        <f>SUMIFS('Celkem prostory'!$G:$G,'Celkem prostory'!$C:$C,A13,'Celkem prostory'!$J:$J,AU$3)</f>
        <v>0</v>
      </c>
      <c r="AV13" s="82">
        <f>COUNTIFS('Celkem prostory'!$C:$C,'Cenová nabídka'!$A13,'Celkem prostory'!$J:$J,'Cenová nabídka'!AU$3)</f>
        <v>0</v>
      </c>
      <c r="AW13" s="83">
        <f t="shared" si="22"/>
        <v>0</v>
      </c>
      <c r="AX13" s="84">
        <f t="shared" si="23"/>
        <v>0</v>
      </c>
      <c r="AY13" s="81">
        <f>SUMIFS('Celkem prostory'!$G:$G,'Celkem prostory'!$C:$C,A13,'Celkem prostory'!$J:$J,AY$3)</f>
        <v>0</v>
      </c>
      <c r="AZ13" s="82">
        <f>COUNTIFS('Celkem prostory'!$C:$C,'Cenová nabídka'!$A13,'Celkem prostory'!$J:$J,'Cenová nabídka'!AY$3)</f>
        <v>0</v>
      </c>
      <c r="BA13" s="83">
        <f t="shared" si="24"/>
        <v>0</v>
      </c>
      <c r="BB13" s="84">
        <f t="shared" si="25"/>
        <v>0</v>
      </c>
      <c r="BC13" s="81">
        <f>SUMIFS('Celkem prostory'!$G:$G,'Celkem prostory'!$C:$C,A13,'Celkem prostory'!$J:$J,BC$3)</f>
        <v>0</v>
      </c>
      <c r="BD13" s="82">
        <f>COUNTIFS('Celkem prostory'!$C:$C,'Cenová nabídka'!$A13,'Celkem prostory'!$J:$J,'Cenová nabídka'!BC$3)</f>
        <v>0</v>
      </c>
      <c r="BE13" s="83">
        <f t="shared" si="26"/>
        <v>0</v>
      </c>
      <c r="BF13" s="84">
        <f t="shared" si="27"/>
        <v>0</v>
      </c>
      <c r="BG13" s="81">
        <f>SUMIFS('Celkem prostory'!$G:$G,'Celkem prostory'!$C:$C,A13,'Celkem prostory'!$J:$J,BG$3)</f>
        <v>0</v>
      </c>
      <c r="BH13" s="82">
        <f>COUNTIFS('Celkem prostory'!$C:$C,'Cenová nabídka'!$A13,'Celkem prostory'!$J:$J,'Cenová nabídka'!BG$3)</f>
        <v>0</v>
      </c>
      <c r="BI13" s="83">
        <f t="shared" si="28"/>
        <v>0</v>
      </c>
      <c r="BJ13" s="84">
        <f t="shared" si="29"/>
        <v>0</v>
      </c>
      <c r="BK13" s="81">
        <f>SUMIFS('Celkem prostory'!$G:$G,'Celkem prostory'!$C:$C,A13,'Celkem prostory'!$J:$J,BK$3)</f>
        <v>0</v>
      </c>
      <c r="BL13" s="82">
        <f>COUNTIFS('Celkem prostory'!$C:$C,'Cenová nabídka'!$A13,'Celkem prostory'!$J:$J,'Cenová nabídka'!BK$3)</f>
        <v>0</v>
      </c>
      <c r="BM13" s="83">
        <f t="shared" si="30"/>
        <v>0</v>
      </c>
      <c r="BN13" s="84">
        <f t="shared" si="31"/>
        <v>0</v>
      </c>
      <c r="BO13" s="81">
        <f>SUMIFS('Celkem prostory'!$G:$G,'Celkem prostory'!$C:$C,A13,'Celkem prostory'!$J:$J,BO$3)</f>
        <v>0</v>
      </c>
      <c r="BP13" s="82">
        <f>COUNTIFS('Celkem prostory'!$C:$C,'Cenová nabídka'!$A13,'Celkem prostory'!$J:$J,'Cenová nabídka'!BO$3)</f>
        <v>0</v>
      </c>
      <c r="BQ13" s="83">
        <f t="shared" si="32"/>
        <v>0</v>
      </c>
      <c r="BR13" s="84">
        <f t="shared" si="33"/>
        <v>0</v>
      </c>
      <c r="BS13" s="81">
        <f>SUMIFS('Celkem prostory'!$G:$G,'Celkem prostory'!$C:$C,A13,'Celkem prostory'!$J:$J,BS$3)</f>
        <v>0</v>
      </c>
      <c r="BT13" s="82">
        <f>COUNTIFS('Celkem prostory'!$C:$C,'Cenová nabídka'!$A13,'Celkem prostory'!$J:$J,'Cenová nabídka'!BS$3)</f>
        <v>0</v>
      </c>
      <c r="BU13" s="86">
        <f t="shared" si="34"/>
        <v>0</v>
      </c>
      <c r="BV13" s="84">
        <f t="shared" si="35"/>
        <v>0</v>
      </c>
      <c r="BW13" s="81">
        <f>SUMIFS('Celkem prostory'!$G:$G,'Celkem prostory'!$C:$C,A13,'Celkem prostory'!$J:$J,BW$3)</f>
        <v>0</v>
      </c>
      <c r="BX13" s="82">
        <f>COUNTIFS('Celkem prostory'!$C:$C,'Cenová nabídka'!$A13,'Celkem prostory'!$J:$J,'Cenová nabídka'!BW$3)</f>
        <v>0</v>
      </c>
      <c r="BY13" s="86">
        <f t="shared" si="36"/>
        <v>0</v>
      </c>
      <c r="BZ13" s="84">
        <f t="shared" si="37"/>
        <v>0</v>
      </c>
      <c r="CA13" s="81">
        <f>SUMIFS('Celkem prostory'!$G:$G,'Celkem prostory'!$C:$C,A13,'Celkem prostory'!$J:$J,CA$3)</f>
        <v>0</v>
      </c>
      <c r="CB13" s="82">
        <f>COUNTIFS('Celkem prostory'!$C:$C,'Cenová nabídka'!$A13,'Celkem prostory'!$K:$K,'Cenová nabídka'!CA$3)</f>
        <v>0</v>
      </c>
      <c r="CC13" s="86">
        <f t="shared" si="38"/>
        <v>0</v>
      </c>
      <c r="CD13" s="84">
        <f t="shared" si="39"/>
        <v>0</v>
      </c>
    </row>
    <row r="14" spans="1:82" s="87" customFormat="1">
      <c r="A14" s="88" t="s">
        <v>737</v>
      </c>
      <c r="B14" s="77">
        <f t="shared" si="0"/>
        <v>0</v>
      </c>
      <c r="C14" s="77">
        <f t="shared" si="1"/>
        <v>0</v>
      </c>
      <c r="D14" s="79">
        <f>SUMIF('Celkem prostory'!C:C,A14,'Celkem prostory'!G:G)</f>
        <v>698.7399999999999</v>
      </c>
      <c r="E14" s="80">
        <f>COUNTIFS('Celkem prostory'!$C:$C,'Cenová nabídka'!$A14)</f>
        <v>54</v>
      </c>
      <c r="F14" s="81">
        <f>SUMIFS('Celkem prostory'!$G:$G,'Celkem prostory'!$C:$C,A14,'Celkem prostory'!$J:$J,F$3)</f>
        <v>402.22</v>
      </c>
      <c r="G14" s="82">
        <f>COUNTIFS('Celkem prostory'!$C:$C,'Cenová nabídka'!$A14,'Celkem prostory'!$J:$J,'Cenová nabídka'!F$3)</f>
        <v>18</v>
      </c>
      <c r="H14" s="83">
        <f t="shared" si="2"/>
        <v>0</v>
      </c>
      <c r="I14" s="84">
        <f t="shared" si="3"/>
        <v>0</v>
      </c>
      <c r="J14" s="81">
        <f>SUMIFS('Celkem prostory'!$G:$G,'Celkem prostory'!$C:$C,A14,'Celkem prostory'!$J:$J,J$3)</f>
        <v>138.49</v>
      </c>
      <c r="K14" s="82">
        <f>COUNTIFS('Celkem prostory'!$C:$C,'Cenová nabídka'!$A14,'Celkem prostory'!$J:$J,'Cenová nabídka'!J$3)</f>
        <v>4</v>
      </c>
      <c r="L14" s="83">
        <f t="shared" si="4"/>
        <v>0</v>
      </c>
      <c r="M14" s="84">
        <f t="shared" si="5"/>
        <v>0</v>
      </c>
      <c r="N14" s="81">
        <f>SUMIFS('Celkem prostory'!$G:$G,'Celkem prostory'!$C:$C,A14,'Celkem prostory'!$J:$J,N$3)</f>
        <v>0</v>
      </c>
      <c r="O14" s="82">
        <f>COUNTIFS('Celkem prostory'!$C:$C,'Cenová nabídka'!$A14,'Celkem prostory'!$J:$J,'Cenová nabídka'!N$3)</f>
        <v>0</v>
      </c>
      <c r="P14" s="83">
        <f t="shared" si="6"/>
        <v>0</v>
      </c>
      <c r="Q14" s="84">
        <f t="shared" si="7"/>
        <v>0</v>
      </c>
      <c r="R14" s="81">
        <f>SUMIFS('Celkem prostory'!$G:$G,'Celkem prostory'!$C:$C,A14,'Celkem prostory'!$J:$J,R$3)</f>
        <v>46.41</v>
      </c>
      <c r="S14" s="82">
        <f>COUNTIFS('Celkem prostory'!$C:$C,'Cenová nabídka'!$A14,'Celkem prostory'!$J:$J,'Cenová nabídka'!R$3)</f>
        <v>3</v>
      </c>
      <c r="T14" s="83">
        <f t="shared" si="8"/>
        <v>0</v>
      </c>
      <c r="U14" s="84">
        <f t="shared" si="9"/>
        <v>0</v>
      </c>
      <c r="V14" s="81">
        <f>SUMIFS('Celkem prostory'!$G:$G,'Celkem prostory'!$C:$C,A14,'Celkem prostory'!$J:$J,V$3)</f>
        <v>0</v>
      </c>
      <c r="W14" s="92"/>
      <c r="X14" s="82">
        <f>COUNTIFS('Celkem prostory'!$C:$C,'Cenová nabídka'!$A14,'Celkem prostory'!$J:$J,'Cenová nabídka'!V$3)</f>
        <v>0</v>
      </c>
      <c r="Y14" s="83">
        <f t="shared" si="10"/>
        <v>0</v>
      </c>
      <c r="Z14" s="84">
        <f t="shared" si="11"/>
        <v>0</v>
      </c>
      <c r="AA14" s="81">
        <f>SUMIFS('Celkem prostory'!$G:$G,'Celkem prostory'!$C:$C,A14,'Celkem prostory'!$J:$J,AA$3)</f>
        <v>0</v>
      </c>
      <c r="AB14" s="82">
        <f>COUNTIFS('Celkem prostory'!$C:$C,'Cenová nabídka'!$A14,'Celkem prostory'!$J:$J,'Cenová nabídka'!AA$3)</f>
        <v>0</v>
      </c>
      <c r="AC14" s="83">
        <f t="shared" si="12"/>
        <v>0</v>
      </c>
      <c r="AD14" s="84">
        <f t="shared" si="13"/>
        <v>0</v>
      </c>
      <c r="AE14" s="81">
        <f>SUMIFS('Celkem prostory'!$G:$G,'Celkem prostory'!$C:$C,A14,'Celkem prostory'!$J:$J,AE$3)</f>
        <v>92.590000000000018</v>
      </c>
      <c r="AF14" s="82">
        <f>COUNTIFS('Celkem prostory'!$C:$C,'Cenová nabídka'!$A14,'Celkem prostory'!$J:$J,'Cenová nabídka'!AE$3)</f>
        <v>25</v>
      </c>
      <c r="AG14" s="83">
        <f t="shared" si="14"/>
        <v>0</v>
      </c>
      <c r="AH14" s="84">
        <f t="shared" si="15"/>
        <v>0</v>
      </c>
      <c r="AI14" s="81">
        <f>SUMIFS('Celkem prostory'!$G:$G,'Celkem prostory'!$C:$C,A14,'Celkem prostory'!$J:$J,AI$3)</f>
        <v>0</v>
      </c>
      <c r="AJ14" s="82">
        <f>COUNTIFS('Celkem prostory'!$C:$C,'Cenová nabídka'!$A14,'Celkem prostory'!$J:$J,'Cenová nabídka'!AI$3)</f>
        <v>0</v>
      </c>
      <c r="AK14" s="83">
        <f t="shared" si="16"/>
        <v>0</v>
      </c>
      <c r="AL14" s="84">
        <f t="shared" si="17"/>
        <v>0</v>
      </c>
      <c r="AM14" s="81">
        <f>SUMIFS('Celkem prostory'!$G:$G,'Celkem prostory'!$C:$C,A14,'Celkem prostory'!$J:$J,AM$3)</f>
        <v>0</v>
      </c>
      <c r="AN14" s="82">
        <f>COUNTIFS('Celkem prostory'!$C:$C,'Cenová nabídka'!$A14,'Celkem prostory'!$J:$J,'Cenová nabídka'!AM$3)</f>
        <v>0</v>
      </c>
      <c r="AO14" s="83">
        <f t="shared" si="18"/>
        <v>0</v>
      </c>
      <c r="AP14" s="84">
        <f t="shared" si="19"/>
        <v>0</v>
      </c>
      <c r="AQ14" s="81">
        <f>SUMIFS('Celkem prostory'!$G:$G,'Celkem prostory'!$C:$C,A14,'Celkem prostory'!$J:$J,AQ$3)</f>
        <v>10.88</v>
      </c>
      <c r="AR14" s="82">
        <f>COUNTIFS('Celkem prostory'!$C:$C,'Cenová nabídka'!$A14,'Celkem prostory'!$J:$J,'Cenová nabídka'!AQ$3)</f>
        <v>1</v>
      </c>
      <c r="AS14" s="83">
        <f t="shared" si="20"/>
        <v>0</v>
      </c>
      <c r="AT14" s="84">
        <f t="shared" si="21"/>
        <v>0</v>
      </c>
      <c r="AU14" s="81">
        <f>SUMIFS('Celkem prostory'!$G:$G,'Celkem prostory'!$C:$C,A14,'Celkem prostory'!$J:$J,AU$3)</f>
        <v>0</v>
      </c>
      <c r="AV14" s="82">
        <f>COUNTIFS('Celkem prostory'!$C:$C,'Cenová nabídka'!$A14,'Celkem prostory'!$J:$J,'Cenová nabídka'!AU$3)</f>
        <v>0</v>
      </c>
      <c r="AW14" s="83">
        <f t="shared" si="22"/>
        <v>0</v>
      </c>
      <c r="AX14" s="84">
        <f t="shared" si="23"/>
        <v>0</v>
      </c>
      <c r="AY14" s="81">
        <f>SUMIFS('Celkem prostory'!$G:$G,'Celkem prostory'!$C:$C,A14,'Celkem prostory'!$J:$J,AY$3)</f>
        <v>5.72</v>
      </c>
      <c r="AZ14" s="82">
        <f>COUNTIFS('Celkem prostory'!$C:$C,'Cenová nabídka'!$A14,'Celkem prostory'!$J:$J,'Cenová nabídka'!AY$3)</f>
        <v>1</v>
      </c>
      <c r="BA14" s="83">
        <f t="shared" si="24"/>
        <v>0</v>
      </c>
      <c r="BB14" s="84">
        <f t="shared" si="25"/>
        <v>0</v>
      </c>
      <c r="BC14" s="81">
        <f>SUMIFS('Celkem prostory'!$G:$G,'Celkem prostory'!$C:$C,A14,'Celkem prostory'!$J:$J,BC$3)</f>
        <v>0</v>
      </c>
      <c r="BD14" s="82">
        <f>COUNTIFS('Celkem prostory'!$C:$C,'Cenová nabídka'!$A14,'Celkem prostory'!$J:$J,'Cenová nabídka'!BC$3)</f>
        <v>0</v>
      </c>
      <c r="BE14" s="83">
        <f t="shared" si="26"/>
        <v>0</v>
      </c>
      <c r="BF14" s="84">
        <f t="shared" si="27"/>
        <v>0</v>
      </c>
      <c r="BG14" s="81">
        <f>SUMIFS('Celkem prostory'!$G:$G,'Celkem prostory'!$C:$C,A14,'Celkem prostory'!$J:$J,BG$3)</f>
        <v>2.4300000000000002</v>
      </c>
      <c r="BH14" s="82">
        <f>COUNTIFS('Celkem prostory'!$C:$C,'Cenová nabídka'!$A14,'Celkem prostory'!$J:$J,'Cenová nabídka'!BG$3)</f>
        <v>2</v>
      </c>
      <c r="BI14" s="83">
        <f t="shared" si="28"/>
        <v>0</v>
      </c>
      <c r="BJ14" s="84">
        <f t="shared" si="29"/>
        <v>0</v>
      </c>
      <c r="BK14" s="81">
        <f>SUMIFS('Celkem prostory'!$G:$G,'Celkem prostory'!$C:$C,A14,'Celkem prostory'!$J:$J,BK$3)</f>
        <v>0</v>
      </c>
      <c r="BL14" s="82">
        <f>COUNTIFS('Celkem prostory'!$C:$C,'Cenová nabídka'!$A14,'Celkem prostory'!$J:$J,'Cenová nabídka'!BK$3)</f>
        <v>0</v>
      </c>
      <c r="BM14" s="83">
        <f t="shared" si="30"/>
        <v>0</v>
      </c>
      <c r="BN14" s="84">
        <f t="shared" si="31"/>
        <v>0</v>
      </c>
      <c r="BO14" s="81">
        <f>SUMIFS('Celkem prostory'!$G:$G,'Celkem prostory'!$C:$C,A14,'Celkem prostory'!$J:$J,BO$3)</f>
        <v>0</v>
      </c>
      <c r="BP14" s="82">
        <f>COUNTIFS('Celkem prostory'!$C:$C,'Cenová nabídka'!$A14,'Celkem prostory'!$J:$J,'Cenová nabídka'!BO$3)</f>
        <v>0</v>
      </c>
      <c r="BQ14" s="83">
        <f t="shared" si="32"/>
        <v>0</v>
      </c>
      <c r="BR14" s="84">
        <f t="shared" si="33"/>
        <v>0</v>
      </c>
      <c r="BS14" s="81">
        <f>SUMIFS('Celkem prostory'!$G:$G,'Celkem prostory'!$C:$C,A14,'Celkem prostory'!$J:$J,BS$3)</f>
        <v>0</v>
      </c>
      <c r="BT14" s="82">
        <f>COUNTIFS('Celkem prostory'!$C:$C,'Cenová nabídka'!$A14,'Celkem prostory'!$J:$J,'Cenová nabídka'!BS$3)</f>
        <v>0</v>
      </c>
      <c r="BU14" s="86">
        <f t="shared" si="34"/>
        <v>0</v>
      </c>
      <c r="BV14" s="84">
        <f t="shared" si="35"/>
        <v>0</v>
      </c>
      <c r="BW14" s="81">
        <f>SUMIFS('Celkem prostory'!$G:$G,'Celkem prostory'!$C:$C,A14,'Celkem prostory'!$J:$J,BW$3)</f>
        <v>0</v>
      </c>
      <c r="BX14" s="82">
        <f>COUNTIFS('Celkem prostory'!$C:$C,'Cenová nabídka'!$A14,'Celkem prostory'!$J:$J,'Cenová nabídka'!BW$3)</f>
        <v>0</v>
      </c>
      <c r="BY14" s="86">
        <f t="shared" si="36"/>
        <v>0</v>
      </c>
      <c r="BZ14" s="84">
        <f t="shared" si="37"/>
        <v>0</v>
      </c>
      <c r="CA14" s="81">
        <f>SUMIFS('Celkem prostory'!$G:$G,'Celkem prostory'!$C:$C,A14,'Celkem prostory'!$J:$J,CA$3)</f>
        <v>0</v>
      </c>
      <c r="CB14" s="82">
        <f>COUNTIFS('Celkem prostory'!$C:$C,'Cenová nabídka'!$A14,'Celkem prostory'!$K:$K,'Cenová nabídka'!CA$3)</f>
        <v>0</v>
      </c>
      <c r="CC14" s="86">
        <f t="shared" si="38"/>
        <v>0</v>
      </c>
      <c r="CD14" s="84">
        <f t="shared" si="39"/>
        <v>0</v>
      </c>
    </row>
    <row r="15" spans="1:82" s="87" customFormat="1">
      <c r="A15" s="93" t="s">
        <v>807</v>
      </c>
      <c r="B15" s="77">
        <f t="shared" si="0"/>
        <v>0</v>
      </c>
      <c r="C15" s="77">
        <f t="shared" si="1"/>
        <v>0</v>
      </c>
      <c r="D15" s="79">
        <f>SUMIF('Celkem prostory'!C:C,A15,'Celkem prostory'!G:G)</f>
        <v>650</v>
      </c>
      <c r="E15" s="80">
        <f>COUNTIFS('Celkem prostory'!$C:$C,'Cenová nabídka'!$A15)</f>
        <v>7</v>
      </c>
      <c r="F15" s="81">
        <f>SUMIFS('Celkem prostory'!$G:$G,'Celkem prostory'!$C:$C,A15,'Celkem prostory'!$J:$J,F$3)</f>
        <v>0</v>
      </c>
      <c r="G15" s="82">
        <f>COUNTIFS('Celkem prostory'!$C:$C,'Cenová nabídka'!$A15,'Celkem prostory'!$J:$J,'Cenová nabídka'!F$3)</f>
        <v>0</v>
      </c>
      <c r="H15" s="83">
        <f t="shared" si="2"/>
        <v>0</v>
      </c>
      <c r="I15" s="84">
        <f t="shared" si="3"/>
        <v>0</v>
      </c>
      <c r="J15" s="81">
        <f>SUMIFS('Celkem prostory'!$G:$G,'Celkem prostory'!$C:$C,A15,'Celkem prostory'!$J:$J,J$3)</f>
        <v>0</v>
      </c>
      <c r="K15" s="82">
        <f>COUNTIFS('Celkem prostory'!$C:$C,'Cenová nabídka'!$A15,'Celkem prostory'!$J:$J,'Cenová nabídka'!J$3)</f>
        <v>0</v>
      </c>
      <c r="L15" s="83">
        <f t="shared" si="4"/>
        <v>0</v>
      </c>
      <c r="M15" s="84">
        <f t="shared" si="5"/>
        <v>0</v>
      </c>
      <c r="N15" s="81">
        <f>SUMIFS('Celkem prostory'!$G:$G,'Celkem prostory'!$C:$C,A15,'Celkem prostory'!$J:$J,N$3)</f>
        <v>0</v>
      </c>
      <c r="O15" s="82">
        <f>COUNTIFS('Celkem prostory'!$C:$C,'Cenová nabídka'!$A15,'Celkem prostory'!$J:$J,'Cenová nabídka'!N$3)</f>
        <v>0</v>
      </c>
      <c r="P15" s="83">
        <f t="shared" si="6"/>
        <v>0</v>
      </c>
      <c r="Q15" s="84">
        <f t="shared" si="7"/>
        <v>0</v>
      </c>
      <c r="R15" s="81">
        <f>SUMIFS('Celkem prostory'!$G:$G,'Celkem prostory'!$C:$C,A15,'Celkem prostory'!$J:$J,R$3)</f>
        <v>0</v>
      </c>
      <c r="S15" s="82">
        <f>COUNTIFS('Celkem prostory'!$C:$C,'Cenová nabídka'!$A15,'Celkem prostory'!$J:$J,'Cenová nabídka'!R$3)</f>
        <v>0</v>
      </c>
      <c r="T15" s="83">
        <f t="shared" si="8"/>
        <v>0</v>
      </c>
      <c r="U15" s="84">
        <f t="shared" si="9"/>
        <v>0</v>
      </c>
      <c r="V15" s="81">
        <f>SUMIFS('Celkem prostory'!$G:$G,'Celkem prostory'!$C:$C,A15,'Celkem prostory'!$J:$J,V$3)</f>
        <v>0</v>
      </c>
      <c r="W15" s="89"/>
      <c r="X15" s="82">
        <f>COUNTIFS('Celkem prostory'!$C:$C,'Cenová nabídka'!$A15,'Celkem prostory'!$J:$J,'Cenová nabídka'!V$3)</f>
        <v>0</v>
      </c>
      <c r="Y15" s="83">
        <f t="shared" si="10"/>
        <v>0</v>
      </c>
      <c r="Z15" s="84">
        <f t="shared" si="11"/>
        <v>0</v>
      </c>
      <c r="AA15" s="81">
        <f>SUMIFS('Celkem prostory'!$G:$G,'Celkem prostory'!$C:$C,A15,'Celkem prostory'!$J:$J,AA$3)</f>
        <v>0</v>
      </c>
      <c r="AB15" s="82">
        <f>COUNTIFS('Celkem prostory'!$C:$C,'Cenová nabídka'!$A15,'Celkem prostory'!$J:$J,'Cenová nabídka'!AA$3)</f>
        <v>0</v>
      </c>
      <c r="AC15" s="83">
        <f t="shared" si="12"/>
        <v>0</v>
      </c>
      <c r="AD15" s="84">
        <f t="shared" si="13"/>
        <v>0</v>
      </c>
      <c r="AE15" s="81">
        <f>SUMIFS('Celkem prostory'!$G:$G,'Celkem prostory'!$C:$C,A15,'Celkem prostory'!$J:$J,AE$3)</f>
        <v>0</v>
      </c>
      <c r="AF15" s="82">
        <f>COUNTIFS('Celkem prostory'!$C:$C,'Cenová nabídka'!$A15,'Celkem prostory'!$J:$J,'Cenová nabídka'!AE$3)</f>
        <v>0</v>
      </c>
      <c r="AG15" s="83">
        <f t="shared" si="14"/>
        <v>0</v>
      </c>
      <c r="AH15" s="84">
        <f t="shared" si="15"/>
        <v>0</v>
      </c>
      <c r="AI15" s="81">
        <f>SUMIFS('Celkem prostory'!$G:$G,'Celkem prostory'!$C:$C,A15,'Celkem prostory'!$J:$J,AI$3)</f>
        <v>0</v>
      </c>
      <c r="AJ15" s="82">
        <f>COUNTIFS('Celkem prostory'!$C:$C,'Cenová nabídka'!$A15,'Celkem prostory'!$J:$J,'Cenová nabídka'!AI$3)</f>
        <v>0</v>
      </c>
      <c r="AK15" s="83">
        <f t="shared" si="16"/>
        <v>0</v>
      </c>
      <c r="AL15" s="84">
        <f t="shared" si="17"/>
        <v>0</v>
      </c>
      <c r="AM15" s="81">
        <f>SUMIFS('Celkem prostory'!$G:$G,'Celkem prostory'!$C:$C,A15,'Celkem prostory'!$J:$J,AM$3)</f>
        <v>0</v>
      </c>
      <c r="AN15" s="82">
        <f>COUNTIFS('Celkem prostory'!$C:$C,'Cenová nabídka'!$A15,'Celkem prostory'!$J:$J,'Cenová nabídka'!AM$3)</f>
        <v>0</v>
      </c>
      <c r="AO15" s="83">
        <f t="shared" si="18"/>
        <v>0</v>
      </c>
      <c r="AP15" s="84">
        <f t="shared" si="19"/>
        <v>0</v>
      </c>
      <c r="AQ15" s="81">
        <f>SUMIFS('Celkem prostory'!$G:$G,'Celkem prostory'!$C:$C,A15,'Celkem prostory'!$J:$J,AQ$3)</f>
        <v>0</v>
      </c>
      <c r="AR15" s="82">
        <f>COUNTIFS('Celkem prostory'!$C:$C,'Cenová nabídka'!$A15,'Celkem prostory'!$J:$J,'Cenová nabídka'!AQ$3)</f>
        <v>0</v>
      </c>
      <c r="AS15" s="83">
        <f t="shared" si="20"/>
        <v>0</v>
      </c>
      <c r="AT15" s="84">
        <f t="shared" si="21"/>
        <v>0</v>
      </c>
      <c r="AU15" s="81">
        <f>SUMIFS('Celkem prostory'!$G:$G,'Celkem prostory'!$C:$C,A15,'Celkem prostory'!$J:$J,AU$3)</f>
        <v>0</v>
      </c>
      <c r="AV15" s="82">
        <f>COUNTIFS('Celkem prostory'!$C:$C,'Cenová nabídka'!$A15,'Celkem prostory'!$J:$J,'Cenová nabídka'!AU$3)</f>
        <v>0</v>
      </c>
      <c r="AW15" s="83">
        <f t="shared" si="22"/>
        <v>0</v>
      </c>
      <c r="AX15" s="84">
        <f t="shared" si="23"/>
        <v>0</v>
      </c>
      <c r="AY15" s="81">
        <f>SUMIFS('Celkem prostory'!$G:$G,'Celkem prostory'!$C:$C,A15,'Celkem prostory'!$J:$J,AY$3)</f>
        <v>0</v>
      </c>
      <c r="AZ15" s="82">
        <f>COUNTIFS('Celkem prostory'!$C:$C,'Cenová nabídka'!$A15,'Celkem prostory'!$J:$J,'Cenová nabídka'!AY$3)</f>
        <v>0</v>
      </c>
      <c r="BA15" s="83">
        <f t="shared" si="24"/>
        <v>0</v>
      </c>
      <c r="BB15" s="84">
        <f t="shared" si="25"/>
        <v>0</v>
      </c>
      <c r="BC15" s="81">
        <f>SUMIFS('Celkem prostory'!$G:$G,'Celkem prostory'!$C:$C,A15,'Celkem prostory'!$J:$J,BC$3)</f>
        <v>0</v>
      </c>
      <c r="BD15" s="82">
        <f>COUNTIFS('Celkem prostory'!$C:$C,'Cenová nabídka'!$A15,'Celkem prostory'!$J:$J,'Cenová nabídka'!BC$3)</f>
        <v>0</v>
      </c>
      <c r="BE15" s="83">
        <f t="shared" si="26"/>
        <v>0</v>
      </c>
      <c r="BF15" s="84">
        <f t="shared" si="27"/>
        <v>0</v>
      </c>
      <c r="BG15" s="81">
        <f>SUMIFS('Celkem prostory'!$G:$G,'Celkem prostory'!$C:$C,A15,'Celkem prostory'!$J:$J,BG$3)</f>
        <v>0</v>
      </c>
      <c r="BH15" s="82">
        <f>COUNTIFS('Celkem prostory'!$C:$C,'Cenová nabídka'!$A15,'Celkem prostory'!$J:$J,'Cenová nabídka'!BG$3)</f>
        <v>0</v>
      </c>
      <c r="BI15" s="83">
        <f t="shared" si="28"/>
        <v>0</v>
      </c>
      <c r="BJ15" s="84">
        <f t="shared" si="29"/>
        <v>0</v>
      </c>
      <c r="BK15" s="81">
        <f>SUMIFS('Celkem prostory'!$G:$G,'Celkem prostory'!$C:$C,A15,'Celkem prostory'!$J:$J,BK$3)</f>
        <v>0</v>
      </c>
      <c r="BL15" s="82">
        <f>COUNTIFS('Celkem prostory'!$C:$C,'Cenová nabídka'!$A15,'Celkem prostory'!$J:$J,'Cenová nabídka'!BK$3)</f>
        <v>0</v>
      </c>
      <c r="BM15" s="83">
        <f t="shared" si="30"/>
        <v>0</v>
      </c>
      <c r="BN15" s="84">
        <f t="shared" si="31"/>
        <v>0</v>
      </c>
      <c r="BO15" s="81">
        <f>SUMIFS('Celkem prostory'!$G:$G,'Celkem prostory'!$C:$C,A15,'Celkem prostory'!$J:$J,BO$3)</f>
        <v>0</v>
      </c>
      <c r="BP15" s="82">
        <f>COUNTIFS('Celkem prostory'!$C:$C,'Cenová nabídka'!$A15,'Celkem prostory'!$J:$J,'Cenová nabídka'!BO$3)</f>
        <v>0</v>
      </c>
      <c r="BQ15" s="83">
        <f t="shared" si="32"/>
        <v>0</v>
      </c>
      <c r="BR15" s="84">
        <f t="shared" si="33"/>
        <v>0</v>
      </c>
      <c r="BS15" s="81">
        <f>SUMIFS('Celkem prostory'!$G:$G,'Celkem prostory'!$C:$C,A15,'Celkem prostory'!$J:$J,BS$3)</f>
        <v>0</v>
      </c>
      <c r="BT15" s="82">
        <f>COUNTIFS('Celkem prostory'!$C:$C,'Cenová nabídka'!$A15,'Celkem prostory'!$J:$J,'Cenová nabídka'!BS$3)</f>
        <v>0</v>
      </c>
      <c r="BU15" s="86">
        <f t="shared" si="34"/>
        <v>0</v>
      </c>
      <c r="BV15" s="84">
        <f t="shared" si="35"/>
        <v>0</v>
      </c>
      <c r="BW15" s="81">
        <f>SUMIFS('Celkem prostory'!$G:$G,'Celkem prostory'!$C:$C,A15,'Celkem prostory'!$J:$J,BW$3)</f>
        <v>0</v>
      </c>
      <c r="BX15" s="82">
        <f>COUNTIFS('Celkem prostory'!$C:$C,'Cenová nabídka'!$A15,'Celkem prostory'!$J:$J,'Cenová nabídka'!BW$3)</f>
        <v>0</v>
      </c>
      <c r="BY15" s="86">
        <f t="shared" si="36"/>
        <v>0</v>
      </c>
      <c r="BZ15" s="84">
        <f t="shared" si="37"/>
        <v>0</v>
      </c>
      <c r="CA15" s="81">
        <f>SUMIFS('Celkem prostory'!$G:$G,'Celkem prostory'!$C:$C,A15,'Celkem prostory'!$J:$J,CA$3)</f>
        <v>650</v>
      </c>
      <c r="CB15" s="82">
        <f>COUNTIFS('Celkem prostory'!$C:$C,'Cenová nabídka'!$A15,'Celkem prostory'!$K:$K,'Cenová nabídka'!CA$3)</f>
        <v>0</v>
      </c>
      <c r="CC15" s="86">
        <f t="shared" si="38"/>
        <v>0</v>
      </c>
      <c r="CD15" s="84">
        <f t="shared" si="39"/>
        <v>0</v>
      </c>
    </row>
    <row r="16" spans="1:82" s="87" customFormat="1">
      <c r="A16" s="88" t="s">
        <v>742</v>
      </c>
      <c r="B16" s="77">
        <f t="shared" si="0"/>
        <v>0</v>
      </c>
      <c r="C16" s="77">
        <f t="shared" si="1"/>
        <v>0</v>
      </c>
      <c r="D16" s="79">
        <f>SUMIF('Celkem prostory'!C:C,A16,'Celkem prostory'!G:G)</f>
        <v>76.819999999999993</v>
      </c>
      <c r="E16" s="80">
        <f>COUNTIFS('Celkem prostory'!$C:$C,'Cenová nabídka'!$A16)</f>
        <v>5</v>
      </c>
      <c r="F16" s="81">
        <f>SUMIFS('Celkem prostory'!$G:$G,'Celkem prostory'!$C:$C,A16,'Celkem prostory'!$J:$J,F$3)</f>
        <v>65.58</v>
      </c>
      <c r="G16" s="82">
        <f>COUNTIFS('Celkem prostory'!$C:$C,'Cenová nabídka'!$A16,'Celkem prostory'!$J:$J,'Cenová nabídka'!F$3)</f>
        <v>4</v>
      </c>
      <c r="H16" s="83">
        <f t="shared" si="2"/>
        <v>0</v>
      </c>
      <c r="I16" s="84">
        <f t="shared" si="3"/>
        <v>0</v>
      </c>
      <c r="J16" s="81">
        <f>SUMIFS('Celkem prostory'!$G:$G,'Celkem prostory'!$C:$C,A16,'Celkem prostory'!$J:$J,J$3)</f>
        <v>11.24</v>
      </c>
      <c r="K16" s="82">
        <f>COUNTIFS('Celkem prostory'!$C:$C,'Cenová nabídka'!$A16,'Celkem prostory'!$J:$J,'Cenová nabídka'!J$3)</f>
        <v>1</v>
      </c>
      <c r="L16" s="83">
        <f t="shared" si="4"/>
        <v>0</v>
      </c>
      <c r="M16" s="84">
        <f t="shared" si="5"/>
        <v>0</v>
      </c>
      <c r="N16" s="81">
        <f>SUMIFS('Celkem prostory'!$G:$G,'Celkem prostory'!$C:$C,A16,'Celkem prostory'!$J:$J,N$3)</f>
        <v>0</v>
      </c>
      <c r="O16" s="82">
        <f>COUNTIFS('Celkem prostory'!$C:$C,'Cenová nabídka'!$A16,'Celkem prostory'!$J:$J,'Cenová nabídka'!N$3)</f>
        <v>0</v>
      </c>
      <c r="P16" s="83">
        <f t="shared" si="6"/>
        <v>0</v>
      </c>
      <c r="Q16" s="84">
        <f t="shared" si="7"/>
        <v>0</v>
      </c>
      <c r="R16" s="81">
        <f>SUMIFS('Celkem prostory'!$G:$G,'Celkem prostory'!$C:$C,A16,'Celkem prostory'!$J:$J,R$3)</f>
        <v>0</v>
      </c>
      <c r="S16" s="82">
        <f>COUNTIFS('Celkem prostory'!$C:$C,'Cenová nabídka'!$A16,'Celkem prostory'!$J:$J,'Cenová nabídka'!R$3)</f>
        <v>0</v>
      </c>
      <c r="T16" s="83">
        <f t="shared" si="8"/>
        <v>0</v>
      </c>
      <c r="U16" s="84">
        <f t="shared" si="9"/>
        <v>0</v>
      </c>
      <c r="V16" s="81">
        <f>SUMIFS('Celkem prostory'!$G:$G,'Celkem prostory'!$C:$C,A16,'Celkem prostory'!$J:$J,V$3)</f>
        <v>0</v>
      </c>
      <c r="W16" s="89"/>
      <c r="X16" s="82">
        <f>COUNTIFS('Celkem prostory'!$C:$C,'Cenová nabídka'!$A16,'Celkem prostory'!$J:$J,'Cenová nabídka'!V$3)</f>
        <v>0</v>
      </c>
      <c r="Y16" s="83">
        <f t="shared" si="10"/>
        <v>0</v>
      </c>
      <c r="Z16" s="84">
        <f t="shared" si="11"/>
        <v>0</v>
      </c>
      <c r="AA16" s="81">
        <f>SUMIFS('Celkem prostory'!$G:$G,'Celkem prostory'!$C:$C,A16,'Celkem prostory'!$J:$J,AA$3)</f>
        <v>0</v>
      </c>
      <c r="AB16" s="82">
        <f>COUNTIFS('Celkem prostory'!$C:$C,'Cenová nabídka'!$A16,'Celkem prostory'!$J:$J,'Cenová nabídka'!AA$3)</f>
        <v>0</v>
      </c>
      <c r="AC16" s="83">
        <f t="shared" si="12"/>
        <v>0</v>
      </c>
      <c r="AD16" s="84">
        <f t="shared" si="13"/>
        <v>0</v>
      </c>
      <c r="AE16" s="81">
        <f>SUMIFS('Celkem prostory'!$G:$G,'Celkem prostory'!$C:$C,A16,'Celkem prostory'!$J:$J,AE$3)</f>
        <v>0</v>
      </c>
      <c r="AF16" s="82">
        <f>COUNTIFS('Celkem prostory'!$C:$C,'Cenová nabídka'!$A16,'Celkem prostory'!$J:$J,'Cenová nabídka'!AE$3)</f>
        <v>0</v>
      </c>
      <c r="AG16" s="83">
        <f t="shared" si="14"/>
        <v>0</v>
      </c>
      <c r="AH16" s="84">
        <f t="shared" si="15"/>
        <v>0</v>
      </c>
      <c r="AI16" s="81">
        <f>SUMIFS('Celkem prostory'!$G:$G,'Celkem prostory'!$C:$C,A16,'Celkem prostory'!$J:$J,AI$3)</f>
        <v>0</v>
      </c>
      <c r="AJ16" s="82">
        <f>COUNTIFS('Celkem prostory'!$C:$C,'Cenová nabídka'!$A16,'Celkem prostory'!$J:$J,'Cenová nabídka'!AI$3)</f>
        <v>0</v>
      </c>
      <c r="AK16" s="83">
        <f t="shared" si="16"/>
        <v>0</v>
      </c>
      <c r="AL16" s="84">
        <f t="shared" si="17"/>
        <v>0</v>
      </c>
      <c r="AM16" s="81">
        <f>SUMIFS('Celkem prostory'!$G:$G,'Celkem prostory'!$C:$C,A16,'Celkem prostory'!$J:$J,AM$3)</f>
        <v>0</v>
      </c>
      <c r="AN16" s="82">
        <f>COUNTIFS('Celkem prostory'!$C:$C,'Cenová nabídka'!$A16,'Celkem prostory'!$J:$J,'Cenová nabídka'!AM$3)</f>
        <v>0</v>
      </c>
      <c r="AO16" s="83">
        <f t="shared" si="18"/>
        <v>0</v>
      </c>
      <c r="AP16" s="84">
        <f t="shared" si="19"/>
        <v>0</v>
      </c>
      <c r="AQ16" s="81">
        <f>SUMIFS('Celkem prostory'!$G:$G,'Celkem prostory'!$C:$C,A16,'Celkem prostory'!$J:$J,AQ$3)</f>
        <v>0</v>
      </c>
      <c r="AR16" s="82">
        <f>COUNTIFS('Celkem prostory'!$C:$C,'Cenová nabídka'!$A16,'Celkem prostory'!$J:$J,'Cenová nabídka'!AQ$3)</f>
        <v>0</v>
      </c>
      <c r="AS16" s="83">
        <f t="shared" si="20"/>
        <v>0</v>
      </c>
      <c r="AT16" s="84">
        <f t="shared" si="21"/>
        <v>0</v>
      </c>
      <c r="AU16" s="81">
        <f>SUMIFS('Celkem prostory'!$G:$G,'Celkem prostory'!$C:$C,A16,'Celkem prostory'!$J:$J,AU$3)</f>
        <v>0</v>
      </c>
      <c r="AV16" s="82">
        <f>COUNTIFS('Celkem prostory'!$C:$C,'Cenová nabídka'!$A16,'Celkem prostory'!$J:$J,'Cenová nabídka'!AU$3)</f>
        <v>0</v>
      </c>
      <c r="AW16" s="83">
        <f t="shared" si="22"/>
        <v>0</v>
      </c>
      <c r="AX16" s="84">
        <f t="shared" si="23"/>
        <v>0</v>
      </c>
      <c r="AY16" s="81">
        <f>SUMIFS('Celkem prostory'!$G:$G,'Celkem prostory'!$C:$C,A16,'Celkem prostory'!$J:$J,AY$3)</f>
        <v>0</v>
      </c>
      <c r="AZ16" s="82">
        <f>COUNTIFS('Celkem prostory'!$C:$C,'Cenová nabídka'!$A16,'Celkem prostory'!$J:$J,'Cenová nabídka'!AY$3)</f>
        <v>0</v>
      </c>
      <c r="BA16" s="83">
        <f t="shared" si="24"/>
        <v>0</v>
      </c>
      <c r="BB16" s="84">
        <f t="shared" si="25"/>
        <v>0</v>
      </c>
      <c r="BC16" s="81">
        <f>SUMIFS('Celkem prostory'!$G:$G,'Celkem prostory'!$C:$C,A16,'Celkem prostory'!$J:$J,BC$3)</f>
        <v>0</v>
      </c>
      <c r="BD16" s="82">
        <f>COUNTIFS('Celkem prostory'!$C:$C,'Cenová nabídka'!$A16,'Celkem prostory'!$J:$J,'Cenová nabídka'!BC$3)</f>
        <v>0</v>
      </c>
      <c r="BE16" s="83">
        <f t="shared" si="26"/>
        <v>0</v>
      </c>
      <c r="BF16" s="84">
        <f t="shared" si="27"/>
        <v>0</v>
      </c>
      <c r="BG16" s="81">
        <f>SUMIFS('Celkem prostory'!$G:$G,'Celkem prostory'!$C:$C,A16,'Celkem prostory'!$J:$J,BG$3)</f>
        <v>0</v>
      </c>
      <c r="BH16" s="82">
        <f>COUNTIFS('Celkem prostory'!$C:$C,'Cenová nabídka'!$A16,'Celkem prostory'!$J:$J,'Cenová nabídka'!BG$3)</f>
        <v>0</v>
      </c>
      <c r="BI16" s="83">
        <f t="shared" si="28"/>
        <v>0</v>
      </c>
      <c r="BJ16" s="84">
        <f t="shared" si="29"/>
        <v>0</v>
      </c>
      <c r="BK16" s="81">
        <f>SUMIFS('Celkem prostory'!$G:$G,'Celkem prostory'!$C:$C,A16,'Celkem prostory'!$J:$J,BK$3)</f>
        <v>0</v>
      </c>
      <c r="BL16" s="82">
        <f>COUNTIFS('Celkem prostory'!$C:$C,'Cenová nabídka'!$A16,'Celkem prostory'!$J:$J,'Cenová nabídka'!BK$3)</f>
        <v>0</v>
      </c>
      <c r="BM16" s="83">
        <f t="shared" si="30"/>
        <v>0</v>
      </c>
      <c r="BN16" s="84">
        <f t="shared" si="31"/>
        <v>0</v>
      </c>
      <c r="BO16" s="81">
        <f>SUMIFS('Celkem prostory'!$G:$G,'Celkem prostory'!$C:$C,A16,'Celkem prostory'!$J:$J,BO$3)</f>
        <v>0</v>
      </c>
      <c r="BP16" s="82">
        <f>COUNTIFS('Celkem prostory'!$C:$C,'Cenová nabídka'!$A16,'Celkem prostory'!$J:$J,'Cenová nabídka'!BO$3)</f>
        <v>0</v>
      </c>
      <c r="BQ16" s="83">
        <f t="shared" si="32"/>
        <v>0</v>
      </c>
      <c r="BR16" s="84">
        <f t="shared" si="33"/>
        <v>0</v>
      </c>
      <c r="BS16" s="81">
        <f>SUMIFS('Celkem prostory'!$G:$G,'Celkem prostory'!$C:$C,A16,'Celkem prostory'!$J:$J,BS$3)</f>
        <v>0</v>
      </c>
      <c r="BT16" s="82">
        <f>COUNTIFS('Celkem prostory'!$C:$C,'Cenová nabídka'!$A16,'Celkem prostory'!$J:$J,'Cenová nabídka'!BS$3)</f>
        <v>0</v>
      </c>
      <c r="BU16" s="86">
        <f t="shared" si="34"/>
        <v>0</v>
      </c>
      <c r="BV16" s="84">
        <f t="shared" si="35"/>
        <v>0</v>
      </c>
      <c r="BW16" s="81">
        <f>SUMIFS('Celkem prostory'!$G:$G,'Celkem prostory'!$C:$C,A16,'Celkem prostory'!$J:$J,BW$3)</f>
        <v>0</v>
      </c>
      <c r="BX16" s="82">
        <f>COUNTIFS('Celkem prostory'!$C:$C,'Cenová nabídka'!$A16,'Celkem prostory'!$J:$J,'Cenová nabídka'!BW$3)</f>
        <v>0</v>
      </c>
      <c r="BY16" s="86">
        <f t="shared" si="36"/>
        <v>0</v>
      </c>
      <c r="BZ16" s="84">
        <f t="shared" si="37"/>
        <v>0</v>
      </c>
      <c r="CA16" s="81">
        <f>SUMIFS('Celkem prostory'!$G:$G,'Celkem prostory'!$C:$C,A16,'Celkem prostory'!$J:$J,CA$3)</f>
        <v>0</v>
      </c>
      <c r="CB16" s="82">
        <f>COUNTIFS('Celkem prostory'!$C:$C,'Cenová nabídka'!$A16,'Celkem prostory'!$K:$K,'Cenová nabídka'!CA$3)</f>
        <v>0</v>
      </c>
      <c r="CC16" s="86">
        <f t="shared" si="38"/>
        <v>0</v>
      </c>
      <c r="CD16" s="84">
        <f t="shared" si="39"/>
        <v>0</v>
      </c>
    </row>
    <row r="17" spans="1:82" s="87" customFormat="1">
      <c r="A17" s="93" t="s">
        <v>762</v>
      </c>
      <c r="B17" s="77">
        <f t="shared" si="0"/>
        <v>0</v>
      </c>
      <c r="C17" s="77">
        <f t="shared" si="1"/>
        <v>0</v>
      </c>
      <c r="D17" s="79">
        <f>SUMIF('Celkem prostory'!C:C,A17,'Celkem prostory'!G:G)</f>
        <v>89.820000000000007</v>
      </c>
      <c r="E17" s="80">
        <f>COUNTIFS('Celkem prostory'!$C:$C,'Cenová nabídka'!$A17)</f>
        <v>7</v>
      </c>
      <c r="F17" s="81">
        <f>SUMIFS('Celkem prostory'!$G:$G,'Celkem prostory'!$C:$C,A17,'Celkem prostory'!$J:$J,F$3)</f>
        <v>0</v>
      </c>
      <c r="G17" s="82">
        <f>COUNTIFS('Celkem prostory'!$C:$C,'Cenová nabídka'!$A17,'Celkem prostory'!$J:$J,'Cenová nabídka'!F$3)</f>
        <v>0</v>
      </c>
      <c r="H17" s="83">
        <f t="shared" si="2"/>
        <v>0</v>
      </c>
      <c r="I17" s="84">
        <f t="shared" si="3"/>
        <v>0</v>
      </c>
      <c r="J17" s="81">
        <f>SUMIFS('Celkem prostory'!$G:$G,'Celkem prostory'!$C:$C,A17,'Celkem prostory'!$J:$J,J$3)</f>
        <v>0</v>
      </c>
      <c r="K17" s="82">
        <f>COUNTIFS('Celkem prostory'!$C:$C,'Cenová nabídka'!$A17,'Celkem prostory'!$J:$J,'Cenová nabídka'!J$3)</f>
        <v>0</v>
      </c>
      <c r="L17" s="83">
        <f t="shared" si="4"/>
        <v>0</v>
      </c>
      <c r="M17" s="84">
        <f t="shared" si="5"/>
        <v>0</v>
      </c>
      <c r="N17" s="81">
        <f>SUMIFS('Celkem prostory'!$G:$G,'Celkem prostory'!$C:$C,A17,'Celkem prostory'!$J:$J,N$3)</f>
        <v>0</v>
      </c>
      <c r="O17" s="82">
        <f>COUNTIFS('Celkem prostory'!$C:$C,'Cenová nabídka'!$A17,'Celkem prostory'!$J:$J,'Cenová nabídka'!N$3)</f>
        <v>0</v>
      </c>
      <c r="P17" s="83">
        <f t="shared" si="6"/>
        <v>0</v>
      </c>
      <c r="Q17" s="84">
        <f t="shared" si="7"/>
        <v>0</v>
      </c>
      <c r="R17" s="81">
        <f>SUMIFS('Celkem prostory'!$G:$G,'Celkem prostory'!$C:$C,A17,'Celkem prostory'!$J:$J,R$3)</f>
        <v>55.43</v>
      </c>
      <c r="S17" s="82">
        <f>COUNTIFS('Celkem prostory'!$C:$C,'Cenová nabídka'!$A17,'Celkem prostory'!$J:$J,'Cenová nabídka'!R$3)</f>
        <v>3</v>
      </c>
      <c r="T17" s="83">
        <f t="shared" si="8"/>
        <v>0</v>
      </c>
      <c r="U17" s="84">
        <f t="shared" si="9"/>
        <v>0</v>
      </c>
      <c r="V17" s="81">
        <f>SUMIFS('Celkem prostory'!$G:$G,'Celkem prostory'!$C:$C,A17,'Celkem prostory'!$J:$J,V$3)</f>
        <v>0</v>
      </c>
      <c r="W17" s="89"/>
      <c r="X17" s="82">
        <f>COUNTIFS('Celkem prostory'!$C:$C,'Cenová nabídka'!$A17,'Celkem prostory'!$J:$J,'Cenová nabídka'!V$3)</f>
        <v>0</v>
      </c>
      <c r="Y17" s="83">
        <f t="shared" si="10"/>
        <v>0</v>
      </c>
      <c r="Z17" s="84">
        <f t="shared" si="11"/>
        <v>0</v>
      </c>
      <c r="AA17" s="81">
        <f>SUMIFS('Celkem prostory'!$G:$G,'Celkem prostory'!$C:$C,A17,'Celkem prostory'!$J:$J,AA$3)</f>
        <v>0</v>
      </c>
      <c r="AB17" s="82">
        <f>COUNTIFS('Celkem prostory'!$C:$C,'Cenová nabídka'!$A17,'Celkem prostory'!$J:$J,'Cenová nabídka'!AA$3)</f>
        <v>0</v>
      </c>
      <c r="AC17" s="83">
        <f t="shared" si="12"/>
        <v>0</v>
      </c>
      <c r="AD17" s="84">
        <f t="shared" si="13"/>
        <v>0</v>
      </c>
      <c r="AE17" s="81">
        <f>SUMIFS('Celkem prostory'!$G:$G,'Celkem prostory'!$C:$C,A17,'Celkem prostory'!$J:$J,AE$3)</f>
        <v>20.71</v>
      </c>
      <c r="AF17" s="82">
        <f>COUNTIFS('Celkem prostory'!$C:$C,'Cenová nabídka'!$A17,'Celkem prostory'!$J:$J,'Cenová nabídka'!AE$3)</f>
        <v>2</v>
      </c>
      <c r="AG17" s="83">
        <f t="shared" si="14"/>
        <v>0</v>
      </c>
      <c r="AH17" s="84">
        <f t="shared" si="15"/>
        <v>0</v>
      </c>
      <c r="AI17" s="81">
        <f>SUMIFS('Celkem prostory'!$G:$G,'Celkem prostory'!$C:$C,A17,'Celkem prostory'!$J:$J,AI$3)</f>
        <v>0</v>
      </c>
      <c r="AJ17" s="82">
        <f>COUNTIFS('Celkem prostory'!$C:$C,'Cenová nabídka'!$A17,'Celkem prostory'!$J:$J,'Cenová nabídka'!AI$3)</f>
        <v>0</v>
      </c>
      <c r="AK17" s="83">
        <f t="shared" si="16"/>
        <v>0</v>
      </c>
      <c r="AL17" s="84">
        <f t="shared" si="17"/>
        <v>0</v>
      </c>
      <c r="AM17" s="81">
        <f>SUMIFS('Celkem prostory'!$G:$G,'Celkem prostory'!$C:$C,A17,'Celkem prostory'!$J:$J,AM$3)</f>
        <v>0</v>
      </c>
      <c r="AN17" s="82">
        <f>COUNTIFS('Celkem prostory'!$C:$C,'Cenová nabídka'!$A17,'Celkem prostory'!$J:$J,'Cenová nabídka'!AM$3)</f>
        <v>0</v>
      </c>
      <c r="AO17" s="83">
        <f t="shared" si="18"/>
        <v>0</v>
      </c>
      <c r="AP17" s="84">
        <f t="shared" si="19"/>
        <v>0</v>
      </c>
      <c r="AQ17" s="81">
        <f>SUMIFS('Celkem prostory'!$G:$G,'Celkem prostory'!$C:$C,A17,'Celkem prostory'!$J:$J,AQ$3)</f>
        <v>0</v>
      </c>
      <c r="AR17" s="82">
        <f>COUNTIFS('Celkem prostory'!$C:$C,'Cenová nabídka'!$A17,'Celkem prostory'!$J:$J,'Cenová nabídka'!AQ$3)</f>
        <v>0</v>
      </c>
      <c r="AS17" s="83">
        <f t="shared" si="20"/>
        <v>0</v>
      </c>
      <c r="AT17" s="84">
        <f t="shared" si="21"/>
        <v>0</v>
      </c>
      <c r="AU17" s="81">
        <f>SUMIFS('Celkem prostory'!$G:$G,'Celkem prostory'!$C:$C,A17,'Celkem prostory'!$J:$J,AU$3)</f>
        <v>0</v>
      </c>
      <c r="AV17" s="82">
        <f>COUNTIFS('Celkem prostory'!$C:$C,'Cenová nabídka'!$A17,'Celkem prostory'!$J:$J,'Cenová nabídka'!AU$3)</f>
        <v>0</v>
      </c>
      <c r="AW17" s="83">
        <f t="shared" si="22"/>
        <v>0</v>
      </c>
      <c r="AX17" s="84">
        <f t="shared" si="23"/>
        <v>0</v>
      </c>
      <c r="AY17" s="81">
        <f>SUMIFS('Celkem prostory'!$G:$G,'Celkem prostory'!$C:$C,A17,'Celkem prostory'!$J:$J,AY$3)</f>
        <v>7.08</v>
      </c>
      <c r="AZ17" s="82">
        <f>COUNTIFS('Celkem prostory'!$C:$C,'Cenová nabídka'!$A17,'Celkem prostory'!$J:$J,'Cenová nabídka'!AY$3)</f>
        <v>1</v>
      </c>
      <c r="BA17" s="83">
        <f t="shared" si="24"/>
        <v>0</v>
      </c>
      <c r="BB17" s="84">
        <f t="shared" si="25"/>
        <v>0</v>
      </c>
      <c r="BC17" s="81">
        <f>SUMIFS('Celkem prostory'!$G:$G,'Celkem prostory'!$C:$C,A17,'Celkem prostory'!$J:$J,BC$3)</f>
        <v>0</v>
      </c>
      <c r="BD17" s="82">
        <f>COUNTIFS('Celkem prostory'!$C:$C,'Cenová nabídka'!$A17,'Celkem prostory'!$J:$J,'Cenová nabídka'!BC$3)</f>
        <v>0</v>
      </c>
      <c r="BE17" s="83">
        <f t="shared" si="26"/>
        <v>0</v>
      </c>
      <c r="BF17" s="84">
        <f t="shared" si="27"/>
        <v>0</v>
      </c>
      <c r="BG17" s="81">
        <f>SUMIFS('Celkem prostory'!$G:$G,'Celkem prostory'!$C:$C,A17,'Celkem prostory'!$J:$J,BG$3)</f>
        <v>0</v>
      </c>
      <c r="BH17" s="82">
        <f>COUNTIFS('Celkem prostory'!$C:$C,'Cenová nabídka'!$A17,'Celkem prostory'!$J:$J,'Cenová nabídka'!BG$3)</f>
        <v>0</v>
      </c>
      <c r="BI17" s="83">
        <f t="shared" si="28"/>
        <v>0</v>
      </c>
      <c r="BJ17" s="84">
        <f t="shared" si="29"/>
        <v>0</v>
      </c>
      <c r="BK17" s="81">
        <f>SUMIFS('Celkem prostory'!$G:$G,'Celkem prostory'!$C:$C,A17,'Celkem prostory'!$J:$J,BK$3)</f>
        <v>6.6</v>
      </c>
      <c r="BL17" s="82">
        <f>COUNTIFS('Celkem prostory'!$C:$C,'Cenová nabídka'!$A17,'Celkem prostory'!$J:$J,'Cenová nabídka'!BK$3)</f>
        <v>1</v>
      </c>
      <c r="BM17" s="83">
        <f t="shared" si="30"/>
        <v>0</v>
      </c>
      <c r="BN17" s="84">
        <f t="shared" si="31"/>
        <v>0</v>
      </c>
      <c r="BO17" s="81">
        <f>SUMIFS('Celkem prostory'!$G:$G,'Celkem prostory'!$C:$C,A17,'Celkem prostory'!$J:$J,BO$3)</f>
        <v>0</v>
      </c>
      <c r="BP17" s="82">
        <f>COUNTIFS('Celkem prostory'!$C:$C,'Cenová nabídka'!$A17,'Celkem prostory'!$J:$J,'Cenová nabídka'!BO$3)</f>
        <v>0</v>
      </c>
      <c r="BQ17" s="83">
        <f t="shared" si="32"/>
        <v>0</v>
      </c>
      <c r="BR17" s="84">
        <f t="shared" si="33"/>
        <v>0</v>
      </c>
      <c r="BS17" s="81">
        <f>SUMIFS('Celkem prostory'!$G:$G,'Celkem prostory'!$C:$C,A17,'Celkem prostory'!$J:$J,BS$3)</f>
        <v>0</v>
      </c>
      <c r="BT17" s="82">
        <f>COUNTIFS('Celkem prostory'!$C:$C,'Cenová nabídka'!$A17,'Celkem prostory'!$J:$J,'Cenová nabídka'!BS$3)</f>
        <v>0</v>
      </c>
      <c r="BU17" s="86">
        <f t="shared" si="34"/>
        <v>0</v>
      </c>
      <c r="BV17" s="84">
        <f t="shared" si="35"/>
        <v>0</v>
      </c>
      <c r="BW17" s="81">
        <f>SUMIFS('Celkem prostory'!$G:$G,'Celkem prostory'!$C:$C,A17,'Celkem prostory'!$J:$J,BW$3)</f>
        <v>0</v>
      </c>
      <c r="BX17" s="82">
        <f>COUNTIFS('Celkem prostory'!$C:$C,'Cenová nabídka'!$A17,'Celkem prostory'!$J:$J,'Cenová nabídka'!BW$3)</f>
        <v>0</v>
      </c>
      <c r="BY17" s="86">
        <f t="shared" si="36"/>
        <v>0</v>
      </c>
      <c r="BZ17" s="84">
        <f t="shared" si="37"/>
        <v>0</v>
      </c>
      <c r="CA17" s="81">
        <f>SUMIFS('Celkem prostory'!$G:$G,'Celkem prostory'!$C:$C,A17,'Celkem prostory'!$J:$J,CA$3)</f>
        <v>0</v>
      </c>
      <c r="CB17" s="82">
        <f>COUNTIFS('Celkem prostory'!$C:$C,'Cenová nabídka'!$A17,'Celkem prostory'!$K:$K,'Cenová nabídka'!CA$3)</f>
        <v>0</v>
      </c>
      <c r="CC17" s="86">
        <f t="shared" si="38"/>
        <v>0</v>
      </c>
      <c r="CD17" s="84">
        <f t="shared" si="39"/>
        <v>0</v>
      </c>
    </row>
    <row r="18" spans="1:82" s="87" customFormat="1">
      <c r="A18" s="88" t="s">
        <v>743</v>
      </c>
      <c r="B18" s="77">
        <f t="shared" si="0"/>
        <v>0</v>
      </c>
      <c r="C18" s="77">
        <f t="shared" si="1"/>
        <v>0</v>
      </c>
      <c r="D18" s="79">
        <f>SUMIF('Celkem prostory'!C:C,A18,'Celkem prostory'!G:G)</f>
        <v>496.24</v>
      </c>
      <c r="E18" s="80">
        <f>COUNTIFS('Celkem prostory'!$C:$C,'Cenová nabídka'!$A18)</f>
        <v>25</v>
      </c>
      <c r="F18" s="81">
        <f>SUMIFS('Celkem prostory'!$G:$G,'Celkem prostory'!$C:$C,A18,'Celkem prostory'!$J:$J,F$3)</f>
        <v>80.600000000000009</v>
      </c>
      <c r="G18" s="82">
        <f>COUNTIFS('Celkem prostory'!$C:$C,'Cenová nabídka'!$A18,'Celkem prostory'!$J:$J,'Cenová nabídka'!F$3)</f>
        <v>3</v>
      </c>
      <c r="H18" s="83">
        <f t="shared" si="2"/>
        <v>0</v>
      </c>
      <c r="I18" s="84">
        <f t="shared" si="3"/>
        <v>0</v>
      </c>
      <c r="J18" s="81">
        <f>SUMIFS('Celkem prostory'!$G:$G,'Celkem prostory'!$C:$C,A18,'Celkem prostory'!$J:$J,J$3)</f>
        <v>49.629999999999995</v>
      </c>
      <c r="K18" s="82">
        <f>COUNTIFS('Celkem prostory'!$C:$C,'Cenová nabídka'!$A18,'Celkem prostory'!$J:$J,'Cenová nabídka'!J$3)</f>
        <v>3</v>
      </c>
      <c r="L18" s="83">
        <f t="shared" si="4"/>
        <v>0</v>
      </c>
      <c r="M18" s="84">
        <f t="shared" si="5"/>
        <v>0</v>
      </c>
      <c r="N18" s="81">
        <f>SUMIFS('Celkem prostory'!$G:$G,'Celkem prostory'!$C:$C,A18,'Celkem prostory'!$J:$J,N$3)</f>
        <v>0</v>
      </c>
      <c r="O18" s="82">
        <f>COUNTIFS('Celkem prostory'!$C:$C,'Cenová nabídka'!$A18,'Celkem prostory'!$J:$J,'Cenová nabídka'!N$3)</f>
        <v>0</v>
      </c>
      <c r="P18" s="83">
        <f t="shared" si="6"/>
        <v>0</v>
      </c>
      <c r="Q18" s="84">
        <f t="shared" si="7"/>
        <v>0</v>
      </c>
      <c r="R18" s="81">
        <f>SUMIFS('Celkem prostory'!$G:$G,'Celkem prostory'!$C:$C,A18,'Celkem prostory'!$J:$J,R$3)</f>
        <v>73.86</v>
      </c>
      <c r="S18" s="82">
        <f>COUNTIFS('Celkem prostory'!$C:$C,'Cenová nabídka'!$A18,'Celkem prostory'!$J:$J,'Cenová nabídka'!R$3)</f>
        <v>4</v>
      </c>
      <c r="T18" s="83">
        <f t="shared" si="8"/>
        <v>0</v>
      </c>
      <c r="U18" s="84">
        <f t="shared" si="9"/>
        <v>0</v>
      </c>
      <c r="V18" s="81">
        <f>SUMIFS('Celkem prostory'!$G:$G,'Celkem prostory'!$C:$C,A18,'Celkem prostory'!$J:$J,V$3)</f>
        <v>130.1</v>
      </c>
      <c r="W18" s="89">
        <v>12</v>
      </c>
      <c r="X18" s="82">
        <f>COUNTIFS('Celkem prostory'!$C:$C,'Cenová nabídka'!$A18,'Celkem prostory'!$J:$J,'Cenová nabídka'!V$3)</f>
        <v>6</v>
      </c>
      <c r="Y18" s="83">
        <f t="shared" si="10"/>
        <v>0</v>
      </c>
      <c r="Z18" s="84">
        <f t="shared" si="11"/>
        <v>0</v>
      </c>
      <c r="AA18" s="81">
        <f>SUMIFS('Celkem prostory'!$G:$G,'Celkem prostory'!$C:$C,A18,'Celkem prostory'!$J:$J,AA$3)</f>
        <v>120</v>
      </c>
      <c r="AB18" s="82">
        <f>COUNTIFS('Celkem prostory'!$C:$C,'Cenová nabídka'!$A18,'Celkem prostory'!$J:$J,'Cenová nabídka'!AA$3)</f>
        <v>1</v>
      </c>
      <c r="AC18" s="83">
        <f t="shared" si="12"/>
        <v>0</v>
      </c>
      <c r="AD18" s="84">
        <f t="shared" si="13"/>
        <v>0</v>
      </c>
      <c r="AE18" s="81">
        <f>SUMIFS('Celkem prostory'!$G:$G,'Celkem prostory'!$C:$C,A18,'Celkem prostory'!$J:$J,AE$3)</f>
        <v>29.490000000000002</v>
      </c>
      <c r="AF18" s="82">
        <f>COUNTIFS('Celkem prostory'!$C:$C,'Cenová nabídka'!$A18,'Celkem prostory'!$J:$J,'Cenová nabídka'!AE$3)</f>
        <v>7</v>
      </c>
      <c r="AG18" s="83">
        <f t="shared" si="14"/>
        <v>0</v>
      </c>
      <c r="AH18" s="84">
        <f t="shared" si="15"/>
        <v>0</v>
      </c>
      <c r="AI18" s="81">
        <f>SUMIFS('Celkem prostory'!$G:$G,'Celkem prostory'!$C:$C,A18,'Celkem prostory'!$J:$J,AI$3)</f>
        <v>0</v>
      </c>
      <c r="AJ18" s="82">
        <f>COUNTIFS('Celkem prostory'!$C:$C,'Cenová nabídka'!$A18,'Celkem prostory'!$J:$J,'Cenová nabídka'!AI$3)</f>
        <v>0</v>
      </c>
      <c r="AK18" s="83">
        <f t="shared" si="16"/>
        <v>0</v>
      </c>
      <c r="AL18" s="84">
        <f t="shared" si="17"/>
        <v>0</v>
      </c>
      <c r="AM18" s="81">
        <f>SUMIFS('Celkem prostory'!$G:$G,'Celkem prostory'!$C:$C,A18,'Celkem prostory'!$J:$J,AM$3)</f>
        <v>0</v>
      </c>
      <c r="AN18" s="82">
        <f>COUNTIFS('Celkem prostory'!$C:$C,'Cenová nabídka'!$A18,'Celkem prostory'!$J:$J,'Cenová nabídka'!AM$3)</f>
        <v>0</v>
      </c>
      <c r="AO18" s="83">
        <f t="shared" si="18"/>
        <v>0</v>
      </c>
      <c r="AP18" s="84">
        <f t="shared" si="19"/>
        <v>0</v>
      </c>
      <c r="AQ18" s="81">
        <f>SUMIFS('Celkem prostory'!$G:$G,'Celkem prostory'!$C:$C,A18,'Celkem prostory'!$J:$J,AQ$3)</f>
        <v>0</v>
      </c>
      <c r="AR18" s="82">
        <f>COUNTIFS('Celkem prostory'!$C:$C,'Cenová nabídka'!$A18,'Celkem prostory'!$J:$J,'Cenová nabídka'!AQ$3)</f>
        <v>0</v>
      </c>
      <c r="AS18" s="83">
        <f t="shared" si="20"/>
        <v>0</v>
      </c>
      <c r="AT18" s="84">
        <f t="shared" si="21"/>
        <v>0</v>
      </c>
      <c r="AU18" s="81">
        <f>SUMIFS('Celkem prostory'!$G:$G,'Celkem prostory'!$C:$C,A18,'Celkem prostory'!$J:$J,AU$3)</f>
        <v>0</v>
      </c>
      <c r="AV18" s="82">
        <f>COUNTIFS('Celkem prostory'!$C:$C,'Cenová nabídka'!$A18,'Celkem prostory'!$J:$J,'Cenová nabídka'!AU$3)</f>
        <v>0</v>
      </c>
      <c r="AW18" s="83">
        <f t="shared" si="22"/>
        <v>0</v>
      </c>
      <c r="AX18" s="84">
        <f t="shared" si="23"/>
        <v>0</v>
      </c>
      <c r="AY18" s="81">
        <f>SUMIFS('Celkem prostory'!$G:$G,'Celkem prostory'!$C:$C,A18,'Celkem prostory'!$J:$J,AY$3)</f>
        <v>12.56</v>
      </c>
      <c r="AZ18" s="82">
        <f>COUNTIFS('Celkem prostory'!$C:$C,'Cenová nabídka'!$A18,'Celkem prostory'!$J:$J,'Cenová nabídka'!AY$3)</f>
        <v>1</v>
      </c>
      <c r="BA18" s="83">
        <f t="shared" si="24"/>
        <v>0</v>
      </c>
      <c r="BB18" s="84">
        <f t="shared" si="25"/>
        <v>0</v>
      </c>
      <c r="BC18" s="81">
        <f>SUMIFS('Celkem prostory'!$G:$G,'Celkem prostory'!$C:$C,A18,'Celkem prostory'!$J:$J,BC$3)</f>
        <v>0</v>
      </c>
      <c r="BD18" s="82">
        <f>COUNTIFS('Celkem prostory'!$C:$C,'Cenová nabídka'!$A18,'Celkem prostory'!$J:$J,'Cenová nabídka'!BC$3)</f>
        <v>0</v>
      </c>
      <c r="BE18" s="83">
        <f t="shared" si="26"/>
        <v>0</v>
      </c>
      <c r="BF18" s="84">
        <f t="shared" si="27"/>
        <v>0</v>
      </c>
      <c r="BG18" s="81">
        <f>SUMIFS('Celkem prostory'!$G:$G,'Celkem prostory'!$C:$C,A18,'Celkem prostory'!$J:$J,BG$3)</f>
        <v>0</v>
      </c>
      <c r="BH18" s="82">
        <f>COUNTIFS('Celkem prostory'!$C:$C,'Cenová nabídka'!$A18,'Celkem prostory'!$J:$J,'Cenová nabídka'!BG$3)</f>
        <v>0</v>
      </c>
      <c r="BI18" s="83">
        <f t="shared" si="28"/>
        <v>0</v>
      </c>
      <c r="BJ18" s="84">
        <f t="shared" si="29"/>
        <v>0</v>
      </c>
      <c r="BK18" s="81">
        <f>SUMIFS('Celkem prostory'!$G:$G,'Celkem prostory'!$C:$C,A18,'Celkem prostory'!$J:$J,BK$3)</f>
        <v>0</v>
      </c>
      <c r="BL18" s="82">
        <f>COUNTIFS('Celkem prostory'!$C:$C,'Cenová nabídka'!$A18,'Celkem prostory'!$J:$J,'Cenová nabídka'!BK$3)</f>
        <v>0</v>
      </c>
      <c r="BM18" s="83">
        <f t="shared" si="30"/>
        <v>0</v>
      </c>
      <c r="BN18" s="84">
        <f t="shared" si="31"/>
        <v>0</v>
      </c>
      <c r="BO18" s="81">
        <f>SUMIFS('Celkem prostory'!$G:$G,'Celkem prostory'!$C:$C,A18,'Celkem prostory'!$J:$J,BO$3)</f>
        <v>0</v>
      </c>
      <c r="BP18" s="82">
        <f>COUNTIFS('Celkem prostory'!$C:$C,'Cenová nabídka'!$A18,'Celkem prostory'!$J:$J,'Cenová nabídka'!BO$3)</f>
        <v>0</v>
      </c>
      <c r="BQ18" s="83">
        <f t="shared" si="32"/>
        <v>0</v>
      </c>
      <c r="BR18" s="84">
        <f t="shared" si="33"/>
        <v>0</v>
      </c>
      <c r="BS18" s="81">
        <f>SUMIFS('Celkem prostory'!$G:$G,'Celkem prostory'!$C:$C,A18,'Celkem prostory'!$J:$J,BS$3)</f>
        <v>0</v>
      </c>
      <c r="BT18" s="82">
        <f>COUNTIFS('Celkem prostory'!$C:$C,'Cenová nabídka'!$A18,'Celkem prostory'!$J:$J,'Cenová nabídka'!BS$3)</f>
        <v>0</v>
      </c>
      <c r="BU18" s="86">
        <f t="shared" si="34"/>
        <v>0</v>
      </c>
      <c r="BV18" s="84">
        <f t="shared" si="35"/>
        <v>0</v>
      </c>
      <c r="BW18" s="81">
        <f>SUMIFS('Celkem prostory'!$G:$G,'Celkem prostory'!$C:$C,A18,'Celkem prostory'!$J:$J,BW$3)</f>
        <v>0</v>
      </c>
      <c r="BX18" s="82">
        <f>COUNTIFS('Celkem prostory'!$C:$C,'Cenová nabídka'!$A18,'Celkem prostory'!$J:$J,'Cenová nabídka'!BW$3)</f>
        <v>0</v>
      </c>
      <c r="BY18" s="86">
        <f t="shared" si="36"/>
        <v>0</v>
      </c>
      <c r="BZ18" s="84">
        <f t="shared" si="37"/>
        <v>0</v>
      </c>
      <c r="CA18" s="81">
        <f>SUMIFS('Celkem prostory'!$G:$G,'Celkem prostory'!$C:$C,A18,'Celkem prostory'!$J:$J,CA$3)</f>
        <v>0</v>
      </c>
      <c r="CB18" s="82">
        <f>COUNTIFS('Celkem prostory'!$C:$C,'Cenová nabídka'!$A18,'Celkem prostory'!$K:$K,'Cenová nabídka'!CA$3)</f>
        <v>0</v>
      </c>
      <c r="CC18" s="86">
        <f t="shared" si="38"/>
        <v>0</v>
      </c>
      <c r="CD18" s="84">
        <f t="shared" si="39"/>
        <v>0</v>
      </c>
    </row>
    <row r="19" spans="1:82" s="87" customFormat="1">
      <c r="A19" s="88" t="s">
        <v>760</v>
      </c>
      <c r="B19" s="77">
        <f t="shared" si="0"/>
        <v>0</v>
      </c>
      <c r="C19" s="77">
        <f t="shared" si="1"/>
        <v>0</v>
      </c>
      <c r="D19" s="79">
        <f>SUMIF('Celkem prostory'!C:C,A19,'Celkem prostory'!G:G)</f>
        <v>23.37</v>
      </c>
      <c r="E19" s="80">
        <f>COUNTIFS('Celkem prostory'!$C:$C,'Cenová nabídka'!$A19)</f>
        <v>3</v>
      </c>
      <c r="F19" s="81">
        <f>SUMIFS('Celkem prostory'!$G:$G,'Celkem prostory'!$C:$C,A19,'Celkem prostory'!$J:$J,F$3)</f>
        <v>21.05</v>
      </c>
      <c r="G19" s="82">
        <f>COUNTIFS('Celkem prostory'!$C:$C,'Cenová nabídka'!$A19,'Celkem prostory'!$J:$J,'Cenová nabídka'!F$3)</f>
        <v>1</v>
      </c>
      <c r="H19" s="83">
        <f t="shared" si="2"/>
        <v>0</v>
      </c>
      <c r="I19" s="84">
        <f t="shared" si="3"/>
        <v>0</v>
      </c>
      <c r="J19" s="81">
        <f>SUMIFS('Celkem prostory'!$G:$G,'Celkem prostory'!$C:$C,A19,'Celkem prostory'!$J:$J,J$3)</f>
        <v>0</v>
      </c>
      <c r="K19" s="82">
        <f>COUNTIFS('Celkem prostory'!$C:$C,'Cenová nabídka'!$A19,'Celkem prostory'!$J:$J,'Cenová nabídka'!J$3)</f>
        <v>0</v>
      </c>
      <c r="L19" s="83">
        <f t="shared" si="4"/>
        <v>0</v>
      </c>
      <c r="M19" s="84">
        <f t="shared" si="5"/>
        <v>0</v>
      </c>
      <c r="N19" s="81">
        <f>SUMIFS('Celkem prostory'!$G:$G,'Celkem prostory'!$C:$C,A19,'Celkem prostory'!$J:$J,N$3)</f>
        <v>0</v>
      </c>
      <c r="O19" s="82">
        <f>COUNTIFS('Celkem prostory'!$C:$C,'Cenová nabídka'!$A19,'Celkem prostory'!$J:$J,'Cenová nabídka'!N$3)</f>
        <v>0</v>
      </c>
      <c r="P19" s="83">
        <f t="shared" si="6"/>
        <v>0</v>
      </c>
      <c r="Q19" s="84">
        <f t="shared" si="7"/>
        <v>0</v>
      </c>
      <c r="R19" s="81">
        <f>SUMIFS('Celkem prostory'!$G:$G,'Celkem prostory'!$C:$C,A19,'Celkem prostory'!$J:$J,R$3)</f>
        <v>0</v>
      </c>
      <c r="S19" s="82">
        <f>COUNTIFS('Celkem prostory'!$C:$C,'Cenová nabídka'!$A19,'Celkem prostory'!$J:$J,'Cenová nabídka'!R$3)</f>
        <v>0</v>
      </c>
      <c r="T19" s="83">
        <f t="shared" si="8"/>
        <v>0</v>
      </c>
      <c r="U19" s="84">
        <f t="shared" si="9"/>
        <v>0</v>
      </c>
      <c r="V19" s="81">
        <f>SUMIFS('Celkem prostory'!$G:$G,'Celkem prostory'!$C:$C,A19,'Celkem prostory'!$J:$J,V$3)</f>
        <v>0</v>
      </c>
      <c r="W19" s="89"/>
      <c r="X19" s="82">
        <f>COUNTIFS('Celkem prostory'!$C:$C,'Cenová nabídka'!$A19,'Celkem prostory'!$J:$J,'Cenová nabídka'!V$3)</f>
        <v>0</v>
      </c>
      <c r="Y19" s="83">
        <f t="shared" si="10"/>
        <v>0</v>
      </c>
      <c r="Z19" s="84">
        <f t="shared" si="11"/>
        <v>0</v>
      </c>
      <c r="AA19" s="81">
        <f>SUMIFS('Celkem prostory'!$G:$G,'Celkem prostory'!$C:$C,A19,'Celkem prostory'!$J:$J,AA$3)</f>
        <v>0</v>
      </c>
      <c r="AB19" s="82">
        <f>COUNTIFS('Celkem prostory'!$C:$C,'Cenová nabídka'!$A19,'Celkem prostory'!$J:$J,'Cenová nabídka'!AA$3)</f>
        <v>0</v>
      </c>
      <c r="AC19" s="83">
        <f t="shared" si="12"/>
        <v>0</v>
      </c>
      <c r="AD19" s="84">
        <f t="shared" si="13"/>
        <v>0</v>
      </c>
      <c r="AE19" s="81">
        <f>SUMIFS('Celkem prostory'!$G:$G,'Celkem prostory'!$C:$C,A19,'Celkem prostory'!$J:$J,AE$3)</f>
        <v>2.3200000000000003</v>
      </c>
      <c r="AF19" s="82">
        <f>COUNTIFS('Celkem prostory'!$C:$C,'Cenová nabídka'!$A19,'Celkem prostory'!$J:$J,'Cenová nabídka'!AE$3)</f>
        <v>2</v>
      </c>
      <c r="AG19" s="83">
        <f t="shared" si="14"/>
        <v>0</v>
      </c>
      <c r="AH19" s="84">
        <f t="shared" si="15"/>
        <v>0</v>
      </c>
      <c r="AI19" s="81">
        <f>SUMIFS('Celkem prostory'!$G:$G,'Celkem prostory'!$C:$C,A19,'Celkem prostory'!$J:$J,AI$3)</f>
        <v>0</v>
      </c>
      <c r="AJ19" s="82">
        <f>COUNTIFS('Celkem prostory'!$C:$C,'Cenová nabídka'!$A19,'Celkem prostory'!$J:$J,'Cenová nabídka'!AI$3)</f>
        <v>0</v>
      </c>
      <c r="AK19" s="83">
        <f t="shared" si="16"/>
        <v>0</v>
      </c>
      <c r="AL19" s="84">
        <f t="shared" si="17"/>
        <v>0</v>
      </c>
      <c r="AM19" s="81">
        <f>SUMIFS('Celkem prostory'!$G:$G,'Celkem prostory'!$C:$C,A19,'Celkem prostory'!$J:$J,AM$3)</f>
        <v>0</v>
      </c>
      <c r="AN19" s="82">
        <f>COUNTIFS('Celkem prostory'!$C:$C,'Cenová nabídka'!$A19,'Celkem prostory'!$J:$J,'Cenová nabídka'!AM$3)</f>
        <v>0</v>
      </c>
      <c r="AO19" s="83">
        <f t="shared" si="18"/>
        <v>0</v>
      </c>
      <c r="AP19" s="84">
        <f t="shared" si="19"/>
        <v>0</v>
      </c>
      <c r="AQ19" s="81">
        <f>SUMIFS('Celkem prostory'!$G:$G,'Celkem prostory'!$C:$C,A19,'Celkem prostory'!$J:$J,AQ$3)</f>
        <v>0</v>
      </c>
      <c r="AR19" s="82">
        <f>COUNTIFS('Celkem prostory'!$C:$C,'Cenová nabídka'!$A19,'Celkem prostory'!$J:$J,'Cenová nabídka'!AQ$3)</f>
        <v>0</v>
      </c>
      <c r="AS19" s="83">
        <f t="shared" si="20"/>
        <v>0</v>
      </c>
      <c r="AT19" s="84">
        <f t="shared" si="21"/>
        <v>0</v>
      </c>
      <c r="AU19" s="81">
        <f>SUMIFS('Celkem prostory'!$G:$G,'Celkem prostory'!$C:$C,A19,'Celkem prostory'!$J:$J,AU$3)</f>
        <v>0</v>
      </c>
      <c r="AV19" s="82">
        <f>COUNTIFS('Celkem prostory'!$C:$C,'Cenová nabídka'!$A19,'Celkem prostory'!$J:$J,'Cenová nabídka'!AU$3)</f>
        <v>0</v>
      </c>
      <c r="AW19" s="83">
        <f t="shared" si="22"/>
        <v>0</v>
      </c>
      <c r="AX19" s="84">
        <f t="shared" si="23"/>
        <v>0</v>
      </c>
      <c r="AY19" s="81">
        <f>SUMIFS('Celkem prostory'!$G:$G,'Celkem prostory'!$C:$C,A19,'Celkem prostory'!$J:$J,AY$3)</f>
        <v>0</v>
      </c>
      <c r="AZ19" s="82">
        <f>COUNTIFS('Celkem prostory'!$C:$C,'Cenová nabídka'!$A19,'Celkem prostory'!$J:$J,'Cenová nabídka'!AY$3)</f>
        <v>0</v>
      </c>
      <c r="BA19" s="83">
        <f t="shared" si="24"/>
        <v>0</v>
      </c>
      <c r="BB19" s="84">
        <f t="shared" si="25"/>
        <v>0</v>
      </c>
      <c r="BC19" s="81">
        <f>SUMIFS('Celkem prostory'!$G:$G,'Celkem prostory'!$C:$C,A19,'Celkem prostory'!$J:$J,BC$3)</f>
        <v>0</v>
      </c>
      <c r="BD19" s="82">
        <f>COUNTIFS('Celkem prostory'!$C:$C,'Cenová nabídka'!$A19,'Celkem prostory'!$J:$J,'Cenová nabídka'!BC$3)</f>
        <v>0</v>
      </c>
      <c r="BE19" s="83">
        <f t="shared" si="26"/>
        <v>0</v>
      </c>
      <c r="BF19" s="84">
        <f t="shared" si="27"/>
        <v>0</v>
      </c>
      <c r="BG19" s="81">
        <f>SUMIFS('Celkem prostory'!$G:$G,'Celkem prostory'!$C:$C,A19,'Celkem prostory'!$J:$J,BG$3)</f>
        <v>0</v>
      </c>
      <c r="BH19" s="82">
        <f>COUNTIFS('Celkem prostory'!$C:$C,'Cenová nabídka'!$A19,'Celkem prostory'!$J:$J,'Cenová nabídka'!BG$3)</f>
        <v>0</v>
      </c>
      <c r="BI19" s="83">
        <f t="shared" si="28"/>
        <v>0</v>
      </c>
      <c r="BJ19" s="84">
        <f t="shared" si="29"/>
        <v>0</v>
      </c>
      <c r="BK19" s="81">
        <f>SUMIFS('Celkem prostory'!$G:$G,'Celkem prostory'!$C:$C,A19,'Celkem prostory'!$J:$J,BK$3)</f>
        <v>0</v>
      </c>
      <c r="BL19" s="82">
        <f>COUNTIFS('Celkem prostory'!$C:$C,'Cenová nabídka'!$A19,'Celkem prostory'!$J:$J,'Cenová nabídka'!BK$3)</f>
        <v>0</v>
      </c>
      <c r="BM19" s="83">
        <f t="shared" si="30"/>
        <v>0</v>
      </c>
      <c r="BN19" s="84">
        <f t="shared" si="31"/>
        <v>0</v>
      </c>
      <c r="BO19" s="81">
        <f>SUMIFS('Celkem prostory'!$G:$G,'Celkem prostory'!$C:$C,A19,'Celkem prostory'!$J:$J,BO$3)</f>
        <v>0</v>
      </c>
      <c r="BP19" s="82">
        <f>COUNTIFS('Celkem prostory'!$C:$C,'Cenová nabídka'!$A19,'Celkem prostory'!$J:$J,'Cenová nabídka'!BO$3)</f>
        <v>0</v>
      </c>
      <c r="BQ19" s="83">
        <f t="shared" si="32"/>
        <v>0</v>
      </c>
      <c r="BR19" s="84">
        <f t="shared" si="33"/>
        <v>0</v>
      </c>
      <c r="BS19" s="81">
        <f>SUMIFS('Celkem prostory'!$G:$G,'Celkem prostory'!$C:$C,A19,'Celkem prostory'!$J:$J,BS$3)</f>
        <v>0</v>
      </c>
      <c r="BT19" s="82">
        <f>COUNTIFS('Celkem prostory'!$C:$C,'Cenová nabídka'!$A19,'Celkem prostory'!$J:$J,'Cenová nabídka'!BS$3)</f>
        <v>0</v>
      </c>
      <c r="BU19" s="86">
        <f t="shared" si="34"/>
        <v>0</v>
      </c>
      <c r="BV19" s="84">
        <f t="shared" si="35"/>
        <v>0</v>
      </c>
      <c r="BW19" s="81">
        <f>SUMIFS('Celkem prostory'!$G:$G,'Celkem prostory'!$C:$C,A19,'Celkem prostory'!$J:$J,BW$3)</f>
        <v>0</v>
      </c>
      <c r="BX19" s="82">
        <f>COUNTIFS('Celkem prostory'!$C:$C,'Cenová nabídka'!$A19,'Celkem prostory'!$J:$J,'Cenová nabídka'!BW$3)</f>
        <v>0</v>
      </c>
      <c r="BY19" s="86">
        <f t="shared" si="36"/>
        <v>0</v>
      </c>
      <c r="BZ19" s="84">
        <f t="shared" si="37"/>
        <v>0</v>
      </c>
      <c r="CA19" s="81">
        <f>SUMIFS('Celkem prostory'!$G:$G,'Celkem prostory'!$C:$C,A19,'Celkem prostory'!$J:$J,CA$3)</f>
        <v>0</v>
      </c>
      <c r="CB19" s="82">
        <f>COUNTIFS('Celkem prostory'!$C:$C,'Cenová nabídka'!$A19,'Celkem prostory'!$K:$K,'Cenová nabídka'!CA$3)</f>
        <v>0</v>
      </c>
      <c r="CC19" s="86">
        <f t="shared" si="38"/>
        <v>0</v>
      </c>
      <c r="CD19" s="84">
        <f t="shared" si="39"/>
        <v>0</v>
      </c>
    </row>
    <row r="20" spans="1:82" s="87" customFormat="1">
      <c r="A20" s="88" t="s">
        <v>764</v>
      </c>
      <c r="B20" s="77">
        <f t="shared" si="0"/>
        <v>0</v>
      </c>
      <c r="C20" s="77">
        <f t="shared" si="1"/>
        <v>0</v>
      </c>
      <c r="D20" s="79">
        <f>SUMIF('Celkem prostory'!C:C,A20,'Celkem prostory'!G:G)</f>
        <v>52.05</v>
      </c>
      <c r="E20" s="80">
        <f>COUNTIFS('Celkem prostory'!$C:$C,'Cenová nabídka'!$A20)</f>
        <v>5</v>
      </c>
      <c r="F20" s="81">
        <f>SUMIFS('Celkem prostory'!$G:$G,'Celkem prostory'!$C:$C,A20,'Celkem prostory'!$J:$J,F$3)</f>
        <v>0</v>
      </c>
      <c r="G20" s="82">
        <f>COUNTIFS('Celkem prostory'!$C:$C,'Cenová nabídka'!$A20,'Celkem prostory'!$J:$J,'Cenová nabídka'!F$3)</f>
        <v>0</v>
      </c>
      <c r="H20" s="83">
        <f t="shared" si="2"/>
        <v>0</v>
      </c>
      <c r="I20" s="84">
        <f t="shared" si="3"/>
        <v>0</v>
      </c>
      <c r="J20" s="81">
        <f>SUMIFS('Celkem prostory'!$G:$G,'Celkem prostory'!$C:$C,A20,'Celkem prostory'!$J:$J,J$3)</f>
        <v>0</v>
      </c>
      <c r="K20" s="82">
        <f>COUNTIFS('Celkem prostory'!$C:$C,'Cenová nabídka'!$A20,'Celkem prostory'!$J:$J,'Cenová nabídka'!J$3)</f>
        <v>0</v>
      </c>
      <c r="L20" s="83">
        <f t="shared" si="4"/>
        <v>0</v>
      </c>
      <c r="M20" s="84">
        <f t="shared" si="5"/>
        <v>0</v>
      </c>
      <c r="N20" s="81">
        <f>SUMIFS('Celkem prostory'!$G:$G,'Celkem prostory'!$C:$C,A20,'Celkem prostory'!$J:$J,N$3)</f>
        <v>0</v>
      </c>
      <c r="O20" s="82">
        <f>COUNTIFS('Celkem prostory'!$C:$C,'Cenová nabídka'!$A20,'Celkem prostory'!$J:$J,'Cenová nabídka'!N$3)</f>
        <v>0</v>
      </c>
      <c r="P20" s="83">
        <f t="shared" si="6"/>
        <v>0</v>
      </c>
      <c r="Q20" s="84">
        <f t="shared" si="7"/>
        <v>0</v>
      </c>
      <c r="R20" s="81">
        <f>SUMIFS('Celkem prostory'!$G:$G,'Celkem prostory'!$C:$C,A20,'Celkem prostory'!$J:$J,R$3)</f>
        <v>40.659999999999997</v>
      </c>
      <c r="S20" s="82">
        <f>COUNTIFS('Celkem prostory'!$C:$C,'Cenová nabídka'!$A20,'Celkem prostory'!$J:$J,'Cenová nabídka'!R$3)</f>
        <v>2</v>
      </c>
      <c r="T20" s="83">
        <f t="shared" si="8"/>
        <v>0</v>
      </c>
      <c r="U20" s="84">
        <f t="shared" si="9"/>
        <v>0</v>
      </c>
      <c r="V20" s="81">
        <f>SUMIFS('Celkem prostory'!$G:$G,'Celkem prostory'!$C:$C,A20,'Celkem prostory'!$J:$J,V$3)</f>
        <v>0</v>
      </c>
      <c r="W20" s="89"/>
      <c r="X20" s="82">
        <f>COUNTIFS('Celkem prostory'!$C:$C,'Cenová nabídka'!$A20,'Celkem prostory'!$J:$J,'Cenová nabídka'!V$3)</f>
        <v>0</v>
      </c>
      <c r="Y20" s="83">
        <f t="shared" si="10"/>
        <v>0</v>
      </c>
      <c r="Z20" s="84">
        <f t="shared" si="11"/>
        <v>0</v>
      </c>
      <c r="AA20" s="81">
        <f>SUMIFS('Celkem prostory'!$G:$G,'Celkem prostory'!$C:$C,A20,'Celkem prostory'!$J:$J,AA$3)</f>
        <v>0</v>
      </c>
      <c r="AB20" s="82">
        <f>COUNTIFS('Celkem prostory'!$C:$C,'Cenová nabídka'!$A20,'Celkem prostory'!$J:$J,'Cenová nabídka'!AA$3)</f>
        <v>0</v>
      </c>
      <c r="AC20" s="83">
        <f t="shared" si="12"/>
        <v>0</v>
      </c>
      <c r="AD20" s="84">
        <f t="shared" si="13"/>
        <v>0</v>
      </c>
      <c r="AE20" s="81">
        <f>SUMIFS('Celkem prostory'!$G:$G,'Celkem prostory'!$C:$C,A20,'Celkem prostory'!$J:$J,AE$3)</f>
        <v>8.61</v>
      </c>
      <c r="AF20" s="82">
        <f>COUNTIFS('Celkem prostory'!$C:$C,'Cenová nabídka'!$A20,'Celkem prostory'!$J:$J,'Cenová nabídka'!AE$3)</f>
        <v>2</v>
      </c>
      <c r="AG20" s="83">
        <f t="shared" si="14"/>
        <v>0</v>
      </c>
      <c r="AH20" s="84">
        <f t="shared" si="15"/>
        <v>0</v>
      </c>
      <c r="AI20" s="81">
        <f>SUMIFS('Celkem prostory'!$G:$G,'Celkem prostory'!$C:$C,A20,'Celkem prostory'!$J:$J,AI$3)</f>
        <v>0</v>
      </c>
      <c r="AJ20" s="82">
        <f>COUNTIFS('Celkem prostory'!$C:$C,'Cenová nabídka'!$A20,'Celkem prostory'!$J:$J,'Cenová nabídka'!AI$3)</f>
        <v>0</v>
      </c>
      <c r="AK20" s="83">
        <f t="shared" si="16"/>
        <v>0</v>
      </c>
      <c r="AL20" s="84">
        <f t="shared" si="17"/>
        <v>0</v>
      </c>
      <c r="AM20" s="81">
        <f>SUMIFS('Celkem prostory'!$G:$G,'Celkem prostory'!$C:$C,A20,'Celkem prostory'!$J:$J,AM$3)</f>
        <v>0</v>
      </c>
      <c r="AN20" s="82">
        <f>COUNTIFS('Celkem prostory'!$C:$C,'Cenová nabídka'!$A20,'Celkem prostory'!$J:$J,'Cenová nabídka'!AM$3)</f>
        <v>0</v>
      </c>
      <c r="AO20" s="83">
        <f t="shared" si="18"/>
        <v>0</v>
      </c>
      <c r="AP20" s="84">
        <f t="shared" si="19"/>
        <v>0</v>
      </c>
      <c r="AQ20" s="81">
        <f>SUMIFS('Celkem prostory'!$G:$G,'Celkem prostory'!$C:$C,A20,'Celkem prostory'!$J:$J,AQ$3)</f>
        <v>0</v>
      </c>
      <c r="AR20" s="82">
        <f>COUNTIFS('Celkem prostory'!$C:$C,'Cenová nabídka'!$A20,'Celkem prostory'!$J:$J,'Cenová nabídka'!AQ$3)</f>
        <v>0</v>
      </c>
      <c r="AS20" s="83">
        <f t="shared" si="20"/>
        <v>0</v>
      </c>
      <c r="AT20" s="84">
        <f t="shared" si="21"/>
        <v>0</v>
      </c>
      <c r="AU20" s="81">
        <f>SUMIFS('Celkem prostory'!$G:$G,'Celkem prostory'!$C:$C,A20,'Celkem prostory'!$J:$J,AU$3)</f>
        <v>0</v>
      </c>
      <c r="AV20" s="82">
        <f>COUNTIFS('Celkem prostory'!$C:$C,'Cenová nabídka'!$A20,'Celkem prostory'!$J:$J,'Cenová nabídka'!AU$3)</f>
        <v>0</v>
      </c>
      <c r="AW20" s="83">
        <f t="shared" si="22"/>
        <v>0</v>
      </c>
      <c r="AX20" s="84">
        <f t="shared" si="23"/>
        <v>0</v>
      </c>
      <c r="AY20" s="81">
        <f>SUMIFS('Celkem prostory'!$G:$G,'Celkem prostory'!$C:$C,A20,'Celkem prostory'!$J:$J,AY$3)</f>
        <v>2.78</v>
      </c>
      <c r="AZ20" s="82">
        <f>COUNTIFS('Celkem prostory'!$C:$C,'Cenová nabídka'!$A20,'Celkem prostory'!$J:$J,'Cenová nabídka'!AY$3)</f>
        <v>1</v>
      </c>
      <c r="BA20" s="83">
        <f t="shared" si="24"/>
        <v>0</v>
      </c>
      <c r="BB20" s="84">
        <f t="shared" si="25"/>
        <v>0</v>
      </c>
      <c r="BC20" s="81">
        <f>SUMIFS('Celkem prostory'!$G:$G,'Celkem prostory'!$C:$C,A20,'Celkem prostory'!$J:$J,BC$3)</f>
        <v>0</v>
      </c>
      <c r="BD20" s="82">
        <f>COUNTIFS('Celkem prostory'!$C:$C,'Cenová nabídka'!$A20,'Celkem prostory'!$J:$J,'Cenová nabídka'!BC$3)</f>
        <v>0</v>
      </c>
      <c r="BE20" s="83">
        <f t="shared" si="26"/>
        <v>0</v>
      </c>
      <c r="BF20" s="84">
        <f t="shared" si="27"/>
        <v>0</v>
      </c>
      <c r="BG20" s="81">
        <f>SUMIFS('Celkem prostory'!$G:$G,'Celkem prostory'!$C:$C,A20,'Celkem prostory'!$J:$J,BG$3)</f>
        <v>0</v>
      </c>
      <c r="BH20" s="82">
        <f>COUNTIFS('Celkem prostory'!$C:$C,'Cenová nabídka'!$A20,'Celkem prostory'!$J:$J,'Cenová nabídka'!BG$3)</f>
        <v>0</v>
      </c>
      <c r="BI20" s="83">
        <f t="shared" si="28"/>
        <v>0</v>
      </c>
      <c r="BJ20" s="84">
        <f t="shared" si="29"/>
        <v>0</v>
      </c>
      <c r="BK20" s="81">
        <f>SUMIFS('Celkem prostory'!$G:$G,'Celkem prostory'!$C:$C,A20,'Celkem prostory'!$J:$J,BK$3)</f>
        <v>0</v>
      </c>
      <c r="BL20" s="82">
        <f>COUNTIFS('Celkem prostory'!$C:$C,'Cenová nabídka'!$A20,'Celkem prostory'!$J:$J,'Cenová nabídka'!BK$3)</f>
        <v>0</v>
      </c>
      <c r="BM20" s="83">
        <f t="shared" si="30"/>
        <v>0</v>
      </c>
      <c r="BN20" s="84">
        <f t="shared" si="31"/>
        <v>0</v>
      </c>
      <c r="BO20" s="81">
        <f>SUMIFS('Celkem prostory'!$G:$G,'Celkem prostory'!$C:$C,A20,'Celkem prostory'!$J:$J,BO$3)</f>
        <v>0</v>
      </c>
      <c r="BP20" s="82">
        <f>COUNTIFS('Celkem prostory'!$C:$C,'Cenová nabídka'!$A20,'Celkem prostory'!$J:$J,'Cenová nabídka'!BO$3)</f>
        <v>0</v>
      </c>
      <c r="BQ20" s="83">
        <f t="shared" si="32"/>
        <v>0</v>
      </c>
      <c r="BR20" s="84">
        <f t="shared" si="33"/>
        <v>0</v>
      </c>
      <c r="BS20" s="81">
        <f>SUMIFS('Celkem prostory'!$G:$G,'Celkem prostory'!$C:$C,A20,'Celkem prostory'!$J:$J,BS$3)</f>
        <v>0</v>
      </c>
      <c r="BT20" s="82">
        <f>COUNTIFS('Celkem prostory'!$C:$C,'Cenová nabídka'!$A20,'Celkem prostory'!$J:$J,'Cenová nabídka'!BS$3)</f>
        <v>0</v>
      </c>
      <c r="BU20" s="86">
        <f t="shared" si="34"/>
        <v>0</v>
      </c>
      <c r="BV20" s="84">
        <f t="shared" si="35"/>
        <v>0</v>
      </c>
      <c r="BW20" s="81">
        <f>SUMIFS('Celkem prostory'!$G:$G,'Celkem prostory'!$C:$C,A20,'Celkem prostory'!$J:$J,BW$3)</f>
        <v>0</v>
      </c>
      <c r="BX20" s="82">
        <f>COUNTIFS('Celkem prostory'!$C:$C,'Cenová nabídka'!$A20,'Celkem prostory'!$J:$J,'Cenová nabídka'!BW$3)</f>
        <v>0</v>
      </c>
      <c r="BY20" s="86">
        <f t="shared" si="36"/>
        <v>0</v>
      </c>
      <c r="BZ20" s="84">
        <f t="shared" si="37"/>
        <v>0</v>
      </c>
      <c r="CA20" s="81">
        <f>SUMIFS('Celkem prostory'!$G:$G,'Celkem prostory'!$C:$C,A20,'Celkem prostory'!$J:$J,CA$3)</f>
        <v>0</v>
      </c>
      <c r="CB20" s="82">
        <f>COUNTIFS('Celkem prostory'!$C:$C,'Cenová nabídka'!$A20,'Celkem prostory'!$K:$K,'Cenová nabídka'!CA$3)</f>
        <v>0</v>
      </c>
      <c r="CC20" s="86">
        <f t="shared" si="38"/>
        <v>0</v>
      </c>
      <c r="CD20" s="84">
        <f t="shared" si="39"/>
        <v>0</v>
      </c>
    </row>
    <row r="21" spans="1:82" s="87" customFormat="1">
      <c r="A21" s="88" t="s">
        <v>759</v>
      </c>
      <c r="B21" s="77">
        <f t="shared" si="0"/>
        <v>0</v>
      </c>
      <c r="C21" s="77">
        <f t="shared" si="1"/>
        <v>0</v>
      </c>
      <c r="D21" s="79">
        <f>SUMIF('Celkem prostory'!C:C,A21,'Celkem prostory'!G:G)</f>
        <v>53.430000000000007</v>
      </c>
      <c r="E21" s="80">
        <f>COUNTIFS('Celkem prostory'!$C:$C,'Cenová nabídka'!$A21)</f>
        <v>8</v>
      </c>
      <c r="F21" s="81">
        <f>SUMIFS('Celkem prostory'!$G:$G,'Celkem prostory'!$C:$C,A21,'Celkem prostory'!$J:$J,F$3)</f>
        <v>52.390000000000008</v>
      </c>
      <c r="G21" s="82">
        <f>COUNTIFS('Celkem prostory'!$C:$C,'Cenová nabídka'!$A21,'Celkem prostory'!$J:$J,'Cenová nabídka'!F$3)</f>
        <v>7</v>
      </c>
      <c r="H21" s="83">
        <f t="shared" si="2"/>
        <v>0</v>
      </c>
      <c r="I21" s="84">
        <f t="shared" si="3"/>
        <v>0</v>
      </c>
      <c r="J21" s="81">
        <f>SUMIFS('Celkem prostory'!$G:$G,'Celkem prostory'!$C:$C,A21,'Celkem prostory'!$J:$J,J$3)</f>
        <v>0</v>
      </c>
      <c r="K21" s="82">
        <f>COUNTIFS('Celkem prostory'!$C:$C,'Cenová nabídka'!$A21,'Celkem prostory'!$J:$J,'Cenová nabídka'!J$3)</f>
        <v>0</v>
      </c>
      <c r="L21" s="83">
        <f t="shared" si="4"/>
        <v>0</v>
      </c>
      <c r="M21" s="84">
        <f t="shared" si="5"/>
        <v>0</v>
      </c>
      <c r="N21" s="81">
        <f>SUMIFS('Celkem prostory'!$G:$G,'Celkem prostory'!$C:$C,A21,'Celkem prostory'!$J:$J,N$3)</f>
        <v>0</v>
      </c>
      <c r="O21" s="82">
        <f>COUNTIFS('Celkem prostory'!$C:$C,'Cenová nabídka'!$A21,'Celkem prostory'!$J:$J,'Cenová nabídka'!N$3)</f>
        <v>0</v>
      </c>
      <c r="P21" s="83">
        <f t="shared" si="6"/>
        <v>0</v>
      </c>
      <c r="Q21" s="84">
        <f t="shared" si="7"/>
        <v>0</v>
      </c>
      <c r="R21" s="81">
        <f>SUMIFS('Celkem prostory'!$G:$G,'Celkem prostory'!$C:$C,A21,'Celkem prostory'!$J:$J,R$3)</f>
        <v>0</v>
      </c>
      <c r="S21" s="82">
        <f>COUNTIFS('Celkem prostory'!$C:$C,'Cenová nabídka'!$A21,'Celkem prostory'!$J:$J,'Cenová nabídka'!R$3)</f>
        <v>0</v>
      </c>
      <c r="T21" s="83">
        <f t="shared" si="8"/>
        <v>0</v>
      </c>
      <c r="U21" s="84">
        <f t="shared" si="9"/>
        <v>0</v>
      </c>
      <c r="V21" s="81">
        <f>SUMIFS('Celkem prostory'!$G:$G,'Celkem prostory'!$C:$C,A21,'Celkem prostory'!$J:$J,V$3)</f>
        <v>0</v>
      </c>
      <c r="W21" s="89"/>
      <c r="X21" s="82">
        <f>COUNTIFS('Celkem prostory'!$C:$C,'Cenová nabídka'!$A21,'Celkem prostory'!$J:$J,'Cenová nabídka'!V$3)</f>
        <v>0</v>
      </c>
      <c r="Y21" s="83">
        <f t="shared" si="10"/>
        <v>0</v>
      </c>
      <c r="Z21" s="84">
        <f t="shared" si="11"/>
        <v>0</v>
      </c>
      <c r="AA21" s="81">
        <f>SUMIFS('Celkem prostory'!$G:$G,'Celkem prostory'!$C:$C,A21,'Celkem prostory'!$J:$J,AA$3)</f>
        <v>0</v>
      </c>
      <c r="AB21" s="82">
        <f>COUNTIFS('Celkem prostory'!$C:$C,'Cenová nabídka'!$A21,'Celkem prostory'!$J:$J,'Cenová nabídka'!AA$3)</f>
        <v>0</v>
      </c>
      <c r="AC21" s="83">
        <f t="shared" si="12"/>
        <v>0</v>
      </c>
      <c r="AD21" s="84">
        <f t="shared" si="13"/>
        <v>0</v>
      </c>
      <c r="AE21" s="81">
        <f>SUMIFS('Celkem prostory'!$G:$G,'Celkem prostory'!$C:$C,A21,'Celkem prostory'!$J:$J,AE$3)</f>
        <v>1.04</v>
      </c>
      <c r="AF21" s="82">
        <f>COUNTIFS('Celkem prostory'!$C:$C,'Cenová nabídka'!$A21,'Celkem prostory'!$J:$J,'Cenová nabídka'!AE$3)</f>
        <v>1</v>
      </c>
      <c r="AG21" s="83">
        <f t="shared" si="14"/>
        <v>0</v>
      </c>
      <c r="AH21" s="84">
        <f t="shared" si="15"/>
        <v>0</v>
      </c>
      <c r="AI21" s="81">
        <f>SUMIFS('Celkem prostory'!$G:$G,'Celkem prostory'!$C:$C,A21,'Celkem prostory'!$J:$J,AI$3)</f>
        <v>0</v>
      </c>
      <c r="AJ21" s="82">
        <f>COUNTIFS('Celkem prostory'!$C:$C,'Cenová nabídka'!$A21,'Celkem prostory'!$J:$J,'Cenová nabídka'!AI$3)</f>
        <v>0</v>
      </c>
      <c r="AK21" s="83">
        <f t="shared" si="16"/>
        <v>0</v>
      </c>
      <c r="AL21" s="84">
        <f t="shared" si="17"/>
        <v>0</v>
      </c>
      <c r="AM21" s="81">
        <f>SUMIFS('Celkem prostory'!$G:$G,'Celkem prostory'!$C:$C,A21,'Celkem prostory'!$J:$J,AM$3)</f>
        <v>0</v>
      </c>
      <c r="AN21" s="82">
        <f>COUNTIFS('Celkem prostory'!$C:$C,'Cenová nabídka'!$A21,'Celkem prostory'!$J:$J,'Cenová nabídka'!AM$3)</f>
        <v>0</v>
      </c>
      <c r="AO21" s="83">
        <f t="shared" si="18"/>
        <v>0</v>
      </c>
      <c r="AP21" s="84">
        <f t="shared" si="19"/>
        <v>0</v>
      </c>
      <c r="AQ21" s="81">
        <f>SUMIFS('Celkem prostory'!$G:$G,'Celkem prostory'!$C:$C,A21,'Celkem prostory'!$J:$J,AQ$3)</f>
        <v>0</v>
      </c>
      <c r="AR21" s="82">
        <f>COUNTIFS('Celkem prostory'!$C:$C,'Cenová nabídka'!$A21,'Celkem prostory'!$J:$J,'Cenová nabídka'!AQ$3)</f>
        <v>0</v>
      </c>
      <c r="AS21" s="83">
        <f t="shared" si="20"/>
        <v>0</v>
      </c>
      <c r="AT21" s="84">
        <f t="shared" si="21"/>
        <v>0</v>
      </c>
      <c r="AU21" s="81">
        <f>SUMIFS('Celkem prostory'!$G:$G,'Celkem prostory'!$C:$C,A21,'Celkem prostory'!$J:$J,AU$3)</f>
        <v>0</v>
      </c>
      <c r="AV21" s="82">
        <f>COUNTIFS('Celkem prostory'!$C:$C,'Cenová nabídka'!$A21,'Celkem prostory'!$J:$J,'Cenová nabídka'!AU$3)</f>
        <v>0</v>
      </c>
      <c r="AW21" s="83">
        <f t="shared" si="22"/>
        <v>0</v>
      </c>
      <c r="AX21" s="84">
        <f t="shared" si="23"/>
        <v>0</v>
      </c>
      <c r="AY21" s="81">
        <f>SUMIFS('Celkem prostory'!$G:$G,'Celkem prostory'!$C:$C,A21,'Celkem prostory'!$J:$J,AY$3)</f>
        <v>0</v>
      </c>
      <c r="AZ21" s="82">
        <f>COUNTIFS('Celkem prostory'!$C:$C,'Cenová nabídka'!$A21,'Celkem prostory'!$J:$J,'Cenová nabídka'!AY$3)</f>
        <v>0</v>
      </c>
      <c r="BA21" s="83">
        <f t="shared" si="24"/>
        <v>0</v>
      </c>
      <c r="BB21" s="84">
        <f t="shared" si="25"/>
        <v>0</v>
      </c>
      <c r="BC21" s="81">
        <f>SUMIFS('Celkem prostory'!$G:$G,'Celkem prostory'!$C:$C,A21,'Celkem prostory'!$J:$J,BC$3)</f>
        <v>0</v>
      </c>
      <c r="BD21" s="82">
        <f>COUNTIFS('Celkem prostory'!$C:$C,'Cenová nabídka'!$A21,'Celkem prostory'!$J:$J,'Cenová nabídka'!BC$3)</f>
        <v>0</v>
      </c>
      <c r="BE21" s="83">
        <f t="shared" si="26"/>
        <v>0</v>
      </c>
      <c r="BF21" s="84">
        <f t="shared" si="27"/>
        <v>0</v>
      </c>
      <c r="BG21" s="81">
        <f>SUMIFS('Celkem prostory'!$G:$G,'Celkem prostory'!$C:$C,A21,'Celkem prostory'!$J:$J,BG$3)</f>
        <v>0</v>
      </c>
      <c r="BH21" s="82">
        <f>COUNTIFS('Celkem prostory'!$C:$C,'Cenová nabídka'!$A21,'Celkem prostory'!$J:$J,'Cenová nabídka'!BG$3)</f>
        <v>0</v>
      </c>
      <c r="BI21" s="83">
        <f t="shared" si="28"/>
        <v>0</v>
      </c>
      <c r="BJ21" s="84">
        <f t="shared" si="29"/>
        <v>0</v>
      </c>
      <c r="BK21" s="81">
        <f>SUMIFS('Celkem prostory'!$G:$G,'Celkem prostory'!$C:$C,A21,'Celkem prostory'!$J:$J,BK$3)</f>
        <v>0</v>
      </c>
      <c r="BL21" s="82">
        <f>COUNTIFS('Celkem prostory'!$C:$C,'Cenová nabídka'!$A21,'Celkem prostory'!$J:$J,'Cenová nabídka'!BK$3)</f>
        <v>0</v>
      </c>
      <c r="BM21" s="83">
        <f t="shared" si="30"/>
        <v>0</v>
      </c>
      <c r="BN21" s="84">
        <f t="shared" si="31"/>
        <v>0</v>
      </c>
      <c r="BO21" s="81">
        <f>SUMIFS('Celkem prostory'!$G:$G,'Celkem prostory'!$C:$C,A21,'Celkem prostory'!$J:$J,BO$3)</f>
        <v>0</v>
      </c>
      <c r="BP21" s="82">
        <f>COUNTIFS('Celkem prostory'!$C:$C,'Cenová nabídka'!$A21,'Celkem prostory'!$J:$J,'Cenová nabídka'!BO$3)</f>
        <v>0</v>
      </c>
      <c r="BQ21" s="83">
        <f t="shared" si="32"/>
        <v>0</v>
      </c>
      <c r="BR21" s="84">
        <f t="shared" si="33"/>
        <v>0</v>
      </c>
      <c r="BS21" s="81">
        <f>SUMIFS('Celkem prostory'!$G:$G,'Celkem prostory'!$C:$C,A21,'Celkem prostory'!$J:$J,BS$3)</f>
        <v>0</v>
      </c>
      <c r="BT21" s="82">
        <f>COUNTIFS('Celkem prostory'!$C:$C,'Cenová nabídka'!$A21,'Celkem prostory'!$J:$J,'Cenová nabídka'!BS$3)</f>
        <v>0</v>
      </c>
      <c r="BU21" s="86">
        <f t="shared" si="34"/>
        <v>0</v>
      </c>
      <c r="BV21" s="84">
        <f t="shared" si="35"/>
        <v>0</v>
      </c>
      <c r="BW21" s="81">
        <f>SUMIFS('Celkem prostory'!$G:$G,'Celkem prostory'!$C:$C,A21,'Celkem prostory'!$J:$J,BW$3)</f>
        <v>0</v>
      </c>
      <c r="BX21" s="82">
        <f>COUNTIFS('Celkem prostory'!$C:$C,'Cenová nabídka'!$A21,'Celkem prostory'!$J:$J,'Cenová nabídka'!BW$3)</f>
        <v>0</v>
      </c>
      <c r="BY21" s="86">
        <f t="shared" si="36"/>
        <v>0</v>
      </c>
      <c r="BZ21" s="84">
        <f t="shared" si="37"/>
        <v>0</v>
      </c>
      <c r="CA21" s="81">
        <f>SUMIFS('Celkem prostory'!$G:$G,'Celkem prostory'!$C:$C,A21,'Celkem prostory'!$J:$J,CA$3)</f>
        <v>0</v>
      </c>
      <c r="CB21" s="82">
        <f>COUNTIFS('Celkem prostory'!$C:$C,'Cenová nabídka'!$A21,'Celkem prostory'!$K:$K,'Cenová nabídka'!CA$3)</f>
        <v>0</v>
      </c>
      <c r="CC21" s="86">
        <f t="shared" si="38"/>
        <v>0</v>
      </c>
      <c r="CD21" s="84">
        <f t="shared" si="39"/>
        <v>0</v>
      </c>
    </row>
    <row r="22" spans="1:82" s="87" customFormat="1">
      <c r="A22" s="90" t="s">
        <v>761</v>
      </c>
      <c r="B22" s="77">
        <f t="shared" si="0"/>
        <v>0</v>
      </c>
      <c r="C22" s="77">
        <f t="shared" si="1"/>
        <v>0</v>
      </c>
      <c r="D22" s="79">
        <f>SUMIF('Celkem prostory'!C:C,A22,'Celkem prostory'!G:G)</f>
        <v>227.98</v>
      </c>
      <c r="E22" s="80">
        <f>COUNTIFS('Celkem prostory'!$C:$C,'Cenová nabídka'!$A22)</f>
        <v>12</v>
      </c>
      <c r="F22" s="81">
        <f>SUMIFS('Celkem prostory'!$G:$G,'Celkem prostory'!$C:$C,A22,'Celkem prostory'!$J:$J,F$3)</f>
        <v>26.03</v>
      </c>
      <c r="G22" s="82">
        <f>COUNTIFS('Celkem prostory'!$C:$C,'Cenová nabídka'!$A22,'Celkem prostory'!$J:$J,'Cenová nabídka'!F$3)</f>
        <v>2</v>
      </c>
      <c r="H22" s="83">
        <f t="shared" si="2"/>
        <v>0</v>
      </c>
      <c r="I22" s="84">
        <f t="shared" si="3"/>
        <v>0</v>
      </c>
      <c r="J22" s="81">
        <f>SUMIFS('Celkem prostory'!$G:$G,'Celkem prostory'!$C:$C,A22,'Celkem prostory'!$J:$J,J$3)</f>
        <v>0</v>
      </c>
      <c r="K22" s="82">
        <f>COUNTIFS('Celkem prostory'!$C:$C,'Cenová nabídka'!$A22,'Celkem prostory'!$J:$J,'Cenová nabídka'!J$3)</f>
        <v>0</v>
      </c>
      <c r="L22" s="83">
        <f t="shared" si="4"/>
        <v>0</v>
      </c>
      <c r="M22" s="84">
        <f t="shared" si="5"/>
        <v>0</v>
      </c>
      <c r="N22" s="81">
        <f>SUMIFS('Celkem prostory'!$G:$G,'Celkem prostory'!$C:$C,A22,'Celkem prostory'!$J:$J,N$3)</f>
        <v>0</v>
      </c>
      <c r="O22" s="82">
        <f>COUNTIFS('Celkem prostory'!$C:$C,'Cenová nabídka'!$A22,'Celkem prostory'!$J:$J,'Cenová nabídka'!N$3)</f>
        <v>0</v>
      </c>
      <c r="P22" s="83">
        <f t="shared" si="6"/>
        <v>0</v>
      </c>
      <c r="Q22" s="84">
        <f t="shared" si="7"/>
        <v>0</v>
      </c>
      <c r="R22" s="81">
        <f>SUMIFS('Celkem prostory'!$G:$G,'Celkem prostory'!$C:$C,A22,'Celkem prostory'!$J:$J,R$3)</f>
        <v>10.74</v>
      </c>
      <c r="S22" s="82">
        <f>COUNTIFS('Celkem prostory'!$C:$C,'Cenová nabídka'!$A22,'Celkem prostory'!$J:$J,'Cenová nabídka'!R$3)</f>
        <v>1</v>
      </c>
      <c r="T22" s="83">
        <f t="shared" si="8"/>
        <v>0</v>
      </c>
      <c r="U22" s="84">
        <f t="shared" si="9"/>
        <v>0</v>
      </c>
      <c r="V22" s="81">
        <f>SUMIFS('Celkem prostory'!$G:$G,'Celkem prostory'!$C:$C,A22,'Celkem prostory'!$J:$J,V$3)</f>
        <v>0</v>
      </c>
      <c r="W22" s="89"/>
      <c r="X22" s="82">
        <f>COUNTIFS('Celkem prostory'!$C:$C,'Cenová nabídka'!$A22,'Celkem prostory'!$J:$J,'Cenová nabídka'!V$3)</f>
        <v>0</v>
      </c>
      <c r="Y22" s="83">
        <f t="shared" si="10"/>
        <v>0</v>
      </c>
      <c r="Z22" s="84">
        <f t="shared" si="11"/>
        <v>0</v>
      </c>
      <c r="AA22" s="81">
        <f>SUMIFS('Celkem prostory'!$G:$G,'Celkem prostory'!$C:$C,A22,'Celkem prostory'!$J:$J,AA$3)</f>
        <v>0</v>
      </c>
      <c r="AB22" s="82">
        <f>COUNTIFS('Celkem prostory'!$C:$C,'Cenová nabídka'!$A22,'Celkem prostory'!$J:$J,'Cenová nabídka'!AA$3)</f>
        <v>0</v>
      </c>
      <c r="AC22" s="83">
        <f t="shared" si="12"/>
        <v>0</v>
      </c>
      <c r="AD22" s="84">
        <f t="shared" si="13"/>
        <v>0</v>
      </c>
      <c r="AE22" s="81">
        <f>SUMIFS('Celkem prostory'!$G:$G,'Celkem prostory'!$C:$C,A22,'Celkem prostory'!$J:$J,AE$3)</f>
        <v>0</v>
      </c>
      <c r="AF22" s="82">
        <f>COUNTIFS('Celkem prostory'!$C:$C,'Cenová nabídka'!$A22,'Celkem prostory'!$J:$J,'Cenová nabídka'!AE$3)</f>
        <v>0</v>
      </c>
      <c r="AG22" s="83">
        <f t="shared" si="14"/>
        <v>0</v>
      </c>
      <c r="AH22" s="84">
        <f t="shared" si="15"/>
        <v>0</v>
      </c>
      <c r="AI22" s="81">
        <f>SUMIFS('Celkem prostory'!$G:$G,'Celkem prostory'!$C:$C,A22,'Celkem prostory'!$J:$J,AI$3)</f>
        <v>0</v>
      </c>
      <c r="AJ22" s="82">
        <f>COUNTIFS('Celkem prostory'!$C:$C,'Cenová nabídka'!$A22,'Celkem prostory'!$J:$J,'Cenová nabídka'!AI$3)</f>
        <v>0</v>
      </c>
      <c r="AK22" s="83">
        <f t="shared" si="16"/>
        <v>0</v>
      </c>
      <c r="AL22" s="84">
        <f t="shared" si="17"/>
        <v>0</v>
      </c>
      <c r="AM22" s="81">
        <f>SUMIFS('Celkem prostory'!$G:$G,'Celkem prostory'!$C:$C,A22,'Celkem prostory'!$J:$J,AM$3)</f>
        <v>0</v>
      </c>
      <c r="AN22" s="82">
        <f>COUNTIFS('Celkem prostory'!$C:$C,'Cenová nabídka'!$A22,'Celkem prostory'!$J:$J,'Cenová nabídka'!AM$3)</f>
        <v>0</v>
      </c>
      <c r="AO22" s="83">
        <f t="shared" si="18"/>
        <v>0</v>
      </c>
      <c r="AP22" s="84">
        <f t="shared" si="19"/>
        <v>0</v>
      </c>
      <c r="AQ22" s="81">
        <f>SUMIFS('Celkem prostory'!$G:$G,'Celkem prostory'!$C:$C,A22,'Celkem prostory'!$J:$J,AQ$3)</f>
        <v>0</v>
      </c>
      <c r="AR22" s="82">
        <f>COUNTIFS('Celkem prostory'!$C:$C,'Cenová nabídka'!$A22,'Celkem prostory'!$J:$J,'Cenová nabídka'!AQ$3)</f>
        <v>0</v>
      </c>
      <c r="AS22" s="83">
        <f t="shared" si="20"/>
        <v>0</v>
      </c>
      <c r="AT22" s="84">
        <f t="shared" si="21"/>
        <v>0</v>
      </c>
      <c r="AU22" s="81">
        <f>SUMIFS('Celkem prostory'!$G:$G,'Celkem prostory'!$C:$C,A22,'Celkem prostory'!$J:$J,AU$3)</f>
        <v>0</v>
      </c>
      <c r="AV22" s="82">
        <f>COUNTIFS('Celkem prostory'!$C:$C,'Cenová nabídka'!$A22,'Celkem prostory'!$J:$J,'Cenová nabídka'!AU$3)</f>
        <v>0</v>
      </c>
      <c r="AW22" s="83">
        <f t="shared" si="22"/>
        <v>0</v>
      </c>
      <c r="AX22" s="84">
        <f t="shared" si="23"/>
        <v>0</v>
      </c>
      <c r="AY22" s="81">
        <f>SUMIFS('Celkem prostory'!$G:$G,'Celkem prostory'!$C:$C,A22,'Celkem prostory'!$J:$J,AY$3)</f>
        <v>20.7</v>
      </c>
      <c r="AZ22" s="82">
        <f>COUNTIFS('Celkem prostory'!$C:$C,'Cenová nabídka'!$A22,'Celkem prostory'!$J:$J,'Cenová nabídka'!AY$3)</f>
        <v>1</v>
      </c>
      <c r="BA22" s="83">
        <f t="shared" si="24"/>
        <v>0</v>
      </c>
      <c r="BB22" s="84">
        <f t="shared" si="25"/>
        <v>0</v>
      </c>
      <c r="BC22" s="81">
        <f>SUMIFS('Celkem prostory'!$G:$G,'Celkem prostory'!$C:$C,A22,'Celkem prostory'!$J:$J,BC$3)</f>
        <v>0</v>
      </c>
      <c r="BD22" s="82">
        <f>COUNTIFS('Celkem prostory'!$C:$C,'Cenová nabídka'!$A22,'Celkem prostory'!$J:$J,'Cenová nabídka'!BC$3)</f>
        <v>0</v>
      </c>
      <c r="BE22" s="83">
        <f t="shared" si="26"/>
        <v>0</v>
      </c>
      <c r="BF22" s="84">
        <f t="shared" si="27"/>
        <v>0</v>
      </c>
      <c r="BG22" s="81">
        <f>SUMIFS('Celkem prostory'!$G:$G,'Celkem prostory'!$C:$C,A22,'Celkem prostory'!$J:$J,BG$3)</f>
        <v>0</v>
      </c>
      <c r="BH22" s="82">
        <f>COUNTIFS('Celkem prostory'!$C:$C,'Cenová nabídka'!$A22,'Celkem prostory'!$J:$J,'Cenová nabídka'!BG$3)</f>
        <v>0</v>
      </c>
      <c r="BI22" s="83">
        <f t="shared" si="28"/>
        <v>0</v>
      </c>
      <c r="BJ22" s="84">
        <f t="shared" si="29"/>
        <v>0</v>
      </c>
      <c r="BK22" s="81">
        <f>SUMIFS('Celkem prostory'!$G:$G,'Celkem prostory'!$C:$C,A22,'Celkem prostory'!$J:$J,BK$3)</f>
        <v>7.21</v>
      </c>
      <c r="BL22" s="82">
        <f>COUNTIFS('Celkem prostory'!$C:$C,'Cenová nabídka'!$A22,'Celkem prostory'!$J:$J,'Cenová nabídka'!BK$3)</f>
        <v>2</v>
      </c>
      <c r="BM22" s="83">
        <f t="shared" si="30"/>
        <v>0</v>
      </c>
      <c r="BN22" s="84">
        <f t="shared" si="31"/>
        <v>0</v>
      </c>
      <c r="BO22" s="81">
        <f>SUMIFS('Celkem prostory'!$G:$G,'Celkem prostory'!$C:$C,A22,'Celkem prostory'!$J:$J,BO$3)</f>
        <v>0</v>
      </c>
      <c r="BP22" s="82">
        <f>COUNTIFS('Celkem prostory'!$C:$C,'Cenová nabídka'!$A22,'Celkem prostory'!$J:$J,'Cenová nabídka'!BO$3)</f>
        <v>0</v>
      </c>
      <c r="BQ22" s="83">
        <f t="shared" si="32"/>
        <v>0</v>
      </c>
      <c r="BR22" s="84">
        <f t="shared" si="33"/>
        <v>0</v>
      </c>
      <c r="BS22" s="81">
        <f>SUMIFS('Celkem prostory'!$G:$G,'Celkem prostory'!$C:$C,A22,'Celkem prostory'!$J:$J,BS$3)</f>
        <v>163.30000000000001</v>
      </c>
      <c r="BT22" s="82">
        <f>COUNTIFS('Celkem prostory'!$C:$C,'Cenová nabídka'!$A22,'Celkem prostory'!$J:$J,'Cenová nabídka'!BS$3)</f>
        <v>6</v>
      </c>
      <c r="BU22" s="86">
        <f t="shared" si="34"/>
        <v>0</v>
      </c>
      <c r="BV22" s="84">
        <f t="shared" si="35"/>
        <v>0</v>
      </c>
      <c r="BW22" s="81">
        <f>SUMIFS('Celkem prostory'!$G:$G,'Celkem prostory'!$C:$C,A22,'Celkem prostory'!$J:$J,BW$3)</f>
        <v>0</v>
      </c>
      <c r="BX22" s="82">
        <f>COUNTIFS('Celkem prostory'!$C:$C,'Cenová nabídka'!$A22,'Celkem prostory'!$J:$J,'Cenová nabídka'!BW$3)</f>
        <v>0</v>
      </c>
      <c r="BY22" s="86">
        <f t="shared" si="36"/>
        <v>0</v>
      </c>
      <c r="BZ22" s="84">
        <f t="shared" si="37"/>
        <v>0</v>
      </c>
      <c r="CA22" s="81">
        <f>SUMIFS('Celkem prostory'!$G:$G,'Celkem prostory'!$C:$C,A22,'Celkem prostory'!$J:$J,CA$3)</f>
        <v>0</v>
      </c>
      <c r="CB22" s="82">
        <f>COUNTIFS('Celkem prostory'!$C:$C,'Cenová nabídka'!$A22,'Celkem prostory'!$K:$K,'Cenová nabídka'!CA$3)</f>
        <v>0</v>
      </c>
      <c r="CC22" s="86">
        <f t="shared" si="38"/>
        <v>0</v>
      </c>
      <c r="CD22" s="84">
        <f t="shared" si="39"/>
        <v>0</v>
      </c>
    </row>
    <row r="23" spans="1:82" s="87" customFormat="1">
      <c r="A23" s="88" t="s">
        <v>384</v>
      </c>
      <c r="B23" s="77">
        <f t="shared" si="0"/>
        <v>0</v>
      </c>
      <c r="C23" s="77">
        <f t="shared" si="1"/>
        <v>0</v>
      </c>
      <c r="D23" s="79">
        <f>SUMIF('Celkem prostory'!C:C,A23,'Celkem prostory'!G:G)</f>
        <v>183.29999999999995</v>
      </c>
      <c r="E23" s="80">
        <f>COUNTIFS('Celkem prostory'!$C:$C,'Cenová nabídka'!$A23)</f>
        <v>22</v>
      </c>
      <c r="F23" s="81">
        <f>SUMIFS('Celkem prostory'!$G:$G,'Celkem prostory'!$C:$C,A23,'Celkem prostory'!$J:$J,F$3)</f>
        <v>22.270000000000003</v>
      </c>
      <c r="G23" s="82">
        <f>COUNTIFS('Celkem prostory'!$C:$C,'Cenová nabídka'!$A23,'Celkem prostory'!$J:$J,'Cenová nabídka'!F$3)</f>
        <v>2</v>
      </c>
      <c r="H23" s="83">
        <f t="shared" si="2"/>
        <v>0</v>
      </c>
      <c r="I23" s="84">
        <f t="shared" si="3"/>
        <v>0</v>
      </c>
      <c r="J23" s="81">
        <f>SUMIFS('Celkem prostory'!$G:$G,'Celkem prostory'!$C:$C,A23,'Celkem prostory'!$J:$J,J$3)</f>
        <v>95.5</v>
      </c>
      <c r="K23" s="82">
        <f>COUNTIFS('Celkem prostory'!$C:$C,'Cenová nabídka'!$A23,'Celkem prostory'!$J:$J,'Cenová nabídka'!J$3)</f>
        <v>5</v>
      </c>
      <c r="L23" s="83">
        <f t="shared" si="4"/>
        <v>0</v>
      </c>
      <c r="M23" s="84">
        <f t="shared" si="5"/>
        <v>0</v>
      </c>
      <c r="N23" s="81">
        <f>SUMIFS('Celkem prostory'!$G:$G,'Celkem prostory'!$C:$C,A23,'Celkem prostory'!$J:$J,N$3)</f>
        <v>0</v>
      </c>
      <c r="O23" s="82">
        <f>COUNTIFS('Celkem prostory'!$C:$C,'Cenová nabídka'!$A23,'Celkem prostory'!$J:$J,'Cenová nabídka'!N$3)</f>
        <v>0</v>
      </c>
      <c r="P23" s="83">
        <f t="shared" si="6"/>
        <v>0</v>
      </c>
      <c r="Q23" s="84">
        <f t="shared" si="7"/>
        <v>0</v>
      </c>
      <c r="R23" s="81">
        <f>SUMIFS('Celkem prostory'!$G:$G,'Celkem prostory'!$C:$C,A23,'Celkem prostory'!$J:$J,R$3)</f>
        <v>50.31</v>
      </c>
      <c r="S23" s="82">
        <f>COUNTIFS('Celkem prostory'!$C:$C,'Cenová nabídka'!$A23,'Celkem prostory'!$J:$J,'Cenová nabídka'!R$3)</f>
        <v>7</v>
      </c>
      <c r="T23" s="83">
        <f t="shared" si="8"/>
        <v>0</v>
      </c>
      <c r="U23" s="84">
        <f t="shared" si="9"/>
        <v>0</v>
      </c>
      <c r="V23" s="81">
        <f>SUMIFS('Celkem prostory'!$G:$G,'Celkem prostory'!$C:$C,A23,'Celkem prostory'!$J:$J,V$3)</f>
        <v>0</v>
      </c>
      <c r="W23" s="89"/>
      <c r="X23" s="82">
        <f>COUNTIFS('Celkem prostory'!$C:$C,'Cenová nabídka'!$A23,'Celkem prostory'!$J:$J,'Cenová nabídka'!V$3)</f>
        <v>0</v>
      </c>
      <c r="Y23" s="83">
        <f t="shared" si="10"/>
        <v>0</v>
      </c>
      <c r="Z23" s="84">
        <f t="shared" si="11"/>
        <v>0</v>
      </c>
      <c r="AA23" s="81">
        <f>SUMIFS('Celkem prostory'!$G:$G,'Celkem prostory'!$C:$C,A23,'Celkem prostory'!$J:$J,AA$3)</f>
        <v>0</v>
      </c>
      <c r="AB23" s="82">
        <f>COUNTIFS('Celkem prostory'!$C:$C,'Cenová nabídka'!$A23,'Celkem prostory'!$J:$J,'Cenová nabídka'!AA$3)</f>
        <v>0</v>
      </c>
      <c r="AC23" s="83">
        <f t="shared" si="12"/>
        <v>0</v>
      </c>
      <c r="AD23" s="84">
        <f t="shared" si="13"/>
        <v>0</v>
      </c>
      <c r="AE23" s="81">
        <f>SUMIFS('Celkem prostory'!$G:$G,'Celkem prostory'!$C:$C,A23,'Celkem prostory'!$J:$J,AE$3)</f>
        <v>9.7899999999999991</v>
      </c>
      <c r="AF23" s="82">
        <f>COUNTIFS('Celkem prostory'!$C:$C,'Cenová nabídka'!$A23,'Celkem prostory'!$J:$J,'Cenová nabídka'!AE$3)</f>
        <v>5</v>
      </c>
      <c r="AG23" s="83">
        <f t="shared" si="14"/>
        <v>0</v>
      </c>
      <c r="AH23" s="84">
        <f t="shared" si="15"/>
        <v>0</v>
      </c>
      <c r="AI23" s="81">
        <f>SUMIFS('Celkem prostory'!$G:$G,'Celkem prostory'!$C:$C,A23,'Celkem prostory'!$J:$J,AI$3)</f>
        <v>0</v>
      </c>
      <c r="AJ23" s="82">
        <f>COUNTIFS('Celkem prostory'!$C:$C,'Cenová nabídka'!$A23,'Celkem prostory'!$J:$J,'Cenová nabídka'!AI$3)</f>
        <v>0</v>
      </c>
      <c r="AK23" s="83">
        <f t="shared" si="16"/>
        <v>0</v>
      </c>
      <c r="AL23" s="84">
        <f t="shared" si="17"/>
        <v>0</v>
      </c>
      <c r="AM23" s="81">
        <f>SUMIFS('Celkem prostory'!$G:$G,'Celkem prostory'!$C:$C,A23,'Celkem prostory'!$J:$J,AM$3)</f>
        <v>0</v>
      </c>
      <c r="AN23" s="82">
        <f>COUNTIFS('Celkem prostory'!$C:$C,'Cenová nabídka'!$A23,'Celkem prostory'!$J:$J,'Cenová nabídka'!AM$3)</f>
        <v>0</v>
      </c>
      <c r="AO23" s="83">
        <f t="shared" si="18"/>
        <v>0</v>
      </c>
      <c r="AP23" s="84">
        <f t="shared" si="19"/>
        <v>0</v>
      </c>
      <c r="AQ23" s="81">
        <f>SUMIFS('Celkem prostory'!$G:$G,'Celkem prostory'!$C:$C,A23,'Celkem prostory'!$J:$J,AQ$3)</f>
        <v>0</v>
      </c>
      <c r="AR23" s="82">
        <f>COUNTIFS('Celkem prostory'!$C:$C,'Cenová nabídka'!$A23,'Celkem prostory'!$J:$J,'Cenová nabídka'!AQ$3)</f>
        <v>0</v>
      </c>
      <c r="AS23" s="83">
        <f t="shared" si="20"/>
        <v>0</v>
      </c>
      <c r="AT23" s="84">
        <f t="shared" si="21"/>
        <v>0</v>
      </c>
      <c r="AU23" s="81">
        <f>SUMIFS('Celkem prostory'!$G:$G,'Celkem prostory'!$C:$C,A23,'Celkem prostory'!$J:$J,AU$3)</f>
        <v>0</v>
      </c>
      <c r="AV23" s="82">
        <f>COUNTIFS('Celkem prostory'!$C:$C,'Cenová nabídka'!$A23,'Celkem prostory'!$J:$J,'Cenová nabídka'!AU$3)</f>
        <v>0</v>
      </c>
      <c r="AW23" s="83">
        <f t="shared" si="22"/>
        <v>0</v>
      </c>
      <c r="AX23" s="84">
        <f t="shared" si="23"/>
        <v>0</v>
      </c>
      <c r="AY23" s="81">
        <f>SUMIFS('Celkem prostory'!$G:$G,'Celkem prostory'!$C:$C,A23,'Celkem prostory'!$J:$J,AY$3)</f>
        <v>5.43</v>
      </c>
      <c r="AZ23" s="82">
        <f>COUNTIFS('Celkem prostory'!$C:$C,'Cenová nabídka'!$A23,'Celkem prostory'!$J:$J,'Cenová nabídka'!AY$3)</f>
        <v>3</v>
      </c>
      <c r="BA23" s="83">
        <f t="shared" si="24"/>
        <v>0</v>
      </c>
      <c r="BB23" s="84">
        <f t="shared" si="25"/>
        <v>0</v>
      </c>
      <c r="BC23" s="81">
        <f>SUMIFS('Celkem prostory'!$G:$G,'Celkem prostory'!$C:$C,A23,'Celkem prostory'!$J:$J,BC$3)</f>
        <v>0</v>
      </c>
      <c r="BD23" s="82">
        <f>COUNTIFS('Celkem prostory'!$C:$C,'Cenová nabídka'!$A23,'Celkem prostory'!$J:$J,'Cenová nabídka'!BC$3)</f>
        <v>0</v>
      </c>
      <c r="BE23" s="83">
        <f t="shared" si="26"/>
        <v>0</v>
      </c>
      <c r="BF23" s="84">
        <f t="shared" si="27"/>
        <v>0</v>
      </c>
      <c r="BG23" s="81">
        <f>SUMIFS('Celkem prostory'!$G:$G,'Celkem prostory'!$C:$C,A23,'Celkem prostory'!$J:$J,BG$3)</f>
        <v>0</v>
      </c>
      <c r="BH23" s="82">
        <f>COUNTIFS('Celkem prostory'!$C:$C,'Cenová nabídka'!$A23,'Celkem prostory'!$J:$J,'Cenová nabídka'!BG$3)</f>
        <v>0</v>
      </c>
      <c r="BI23" s="83">
        <f t="shared" si="28"/>
        <v>0</v>
      </c>
      <c r="BJ23" s="84">
        <f t="shared" si="29"/>
        <v>0</v>
      </c>
      <c r="BK23" s="81">
        <f>SUMIFS('Celkem prostory'!$G:$G,'Celkem prostory'!$C:$C,A23,'Celkem prostory'!$J:$J,BK$3)</f>
        <v>0</v>
      </c>
      <c r="BL23" s="82">
        <f>COUNTIFS('Celkem prostory'!$C:$C,'Cenová nabídka'!$A23,'Celkem prostory'!$J:$J,'Cenová nabídka'!BK$3)</f>
        <v>0</v>
      </c>
      <c r="BM23" s="83">
        <f t="shared" si="30"/>
        <v>0</v>
      </c>
      <c r="BN23" s="84">
        <f t="shared" si="31"/>
        <v>0</v>
      </c>
      <c r="BO23" s="81">
        <f>SUMIFS('Celkem prostory'!$G:$G,'Celkem prostory'!$C:$C,A23,'Celkem prostory'!$J:$J,BO$3)</f>
        <v>0</v>
      </c>
      <c r="BP23" s="82">
        <f>COUNTIFS('Celkem prostory'!$C:$C,'Cenová nabídka'!$A23,'Celkem prostory'!$J:$J,'Cenová nabídka'!BO$3)</f>
        <v>0</v>
      </c>
      <c r="BQ23" s="83">
        <f t="shared" si="32"/>
        <v>0</v>
      </c>
      <c r="BR23" s="84">
        <f t="shared" si="33"/>
        <v>0</v>
      </c>
      <c r="BS23" s="81">
        <f>SUMIFS('Celkem prostory'!$G:$G,'Celkem prostory'!$C:$C,A23,'Celkem prostory'!$J:$J,BS$3)</f>
        <v>0</v>
      </c>
      <c r="BT23" s="82">
        <f>COUNTIFS('Celkem prostory'!$C:$C,'Cenová nabídka'!$A23,'Celkem prostory'!$J:$J,'Cenová nabídka'!BS$3)</f>
        <v>0</v>
      </c>
      <c r="BU23" s="86">
        <f t="shared" si="34"/>
        <v>0</v>
      </c>
      <c r="BV23" s="84">
        <f t="shared" si="35"/>
        <v>0</v>
      </c>
      <c r="BW23" s="81">
        <f>SUMIFS('Celkem prostory'!$G:$G,'Celkem prostory'!$C:$C,A23,'Celkem prostory'!$J:$J,BW$3)</f>
        <v>0</v>
      </c>
      <c r="BX23" s="82">
        <f>COUNTIFS('Celkem prostory'!$C:$C,'Cenová nabídka'!$A23,'Celkem prostory'!$J:$J,'Cenová nabídka'!BW$3)</f>
        <v>0</v>
      </c>
      <c r="BY23" s="86">
        <f t="shared" si="36"/>
        <v>0</v>
      </c>
      <c r="BZ23" s="84">
        <f t="shared" si="37"/>
        <v>0</v>
      </c>
      <c r="CA23" s="81">
        <f>SUMIFS('Celkem prostory'!$G:$G,'Celkem prostory'!$C:$C,A23,'Celkem prostory'!$J:$J,CA$3)</f>
        <v>0</v>
      </c>
      <c r="CB23" s="82">
        <f>COUNTIFS('Celkem prostory'!$C:$C,'Cenová nabídka'!$A23,'Celkem prostory'!$K:$K,'Cenová nabídka'!CA$3)</f>
        <v>0</v>
      </c>
      <c r="CC23" s="86">
        <f t="shared" si="38"/>
        <v>0</v>
      </c>
      <c r="CD23" s="84">
        <f t="shared" si="39"/>
        <v>0</v>
      </c>
    </row>
    <row r="24" spans="1:82" s="87" customFormat="1">
      <c r="A24" s="94" t="s">
        <v>806</v>
      </c>
      <c r="B24" s="77">
        <f t="shared" si="0"/>
        <v>0</v>
      </c>
      <c r="C24" s="77">
        <f t="shared" si="1"/>
        <v>0</v>
      </c>
      <c r="D24" s="79">
        <f>SUMIF('Celkem prostory'!C:C,A24,'Celkem prostory'!G:G)</f>
        <v>2065.7700000000004</v>
      </c>
      <c r="E24" s="80">
        <f>COUNTIFS('Celkem prostory'!$C:$C,'Cenová nabídka'!$A24)</f>
        <v>110</v>
      </c>
      <c r="F24" s="81">
        <f>SUMIFS('Celkem prostory'!$G:$G,'Celkem prostory'!$C:$C,A24,'Celkem prostory'!$J:$J,F$3)</f>
        <v>102.22</v>
      </c>
      <c r="G24" s="82">
        <f>COUNTIFS('Celkem prostory'!$C:$C,'Cenová nabídka'!$A24,'Celkem prostory'!$J:$J,'Cenová nabídka'!F$3)</f>
        <v>2</v>
      </c>
      <c r="H24" s="83">
        <f t="shared" si="2"/>
        <v>0</v>
      </c>
      <c r="I24" s="84">
        <f t="shared" si="3"/>
        <v>0</v>
      </c>
      <c r="J24" s="81">
        <f>SUMIFS('Celkem prostory'!$G:$G,'Celkem prostory'!$C:$C,A24,'Celkem prostory'!$J:$J,J$3)</f>
        <v>517.89</v>
      </c>
      <c r="K24" s="82">
        <f>COUNTIFS('Celkem prostory'!$C:$C,'Cenová nabídka'!$A24,'Celkem prostory'!$J:$J,'Cenová nabídka'!J$3)</f>
        <v>12</v>
      </c>
      <c r="L24" s="83">
        <f t="shared" si="4"/>
        <v>0</v>
      </c>
      <c r="M24" s="84">
        <f t="shared" si="5"/>
        <v>0</v>
      </c>
      <c r="N24" s="81">
        <f>SUMIFS('Celkem prostory'!$G:$G,'Celkem prostory'!$C:$C,A24,'Celkem prostory'!$J:$J,N$3)</f>
        <v>0</v>
      </c>
      <c r="O24" s="82">
        <f>COUNTIFS('Celkem prostory'!$C:$C,'Cenová nabídka'!$A24,'Celkem prostory'!$J:$J,'Cenová nabídka'!N$3)</f>
        <v>0</v>
      </c>
      <c r="P24" s="83">
        <f t="shared" si="6"/>
        <v>0</v>
      </c>
      <c r="Q24" s="84">
        <f t="shared" si="7"/>
        <v>0</v>
      </c>
      <c r="R24" s="81">
        <f>SUMIFS('Celkem prostory'!$G:$G,'Celkem prostory'!$C:$C,A24,'Celkem prostory'!$J:$J,R$3)</f>
        <v>7.63</v>
      </c>
      <c r="S24" s="82">
        <f>COUNTIFS('Celkem prostory'!$C:$C,'Cenová nabídka'!$A24,'Celkem prostory'!$J:$J,'Cenová nabídka'!R$3)</f>
        <v>1</v>
      </c>
      <c r="T24" s="83">
        <f t="shared" si="8"/>
        <v>0</v>
      </c>
      <c r="U24" s="84">
        <f t="shared" si="9"/>
        <v>0</v>
      </c>
      <c r="V24" s="81">
        <f>SUMIFS('Celkem prostory'!$G:$G,'Celkem prostory'!$C:$C,A24,'Celkem prostory'!$J:$J,V$3)</f>
        <v>0</v>
      </c>
      <c r="W24" s="89"/>
      <c r="X24" s="82">
        <f>COUNTIFS('Celkem prostory'!$C:$C,'Cenová nabídka'!$A24,'Celkem prostory'!$J:$J,'Cenová nabídka'!V$3)</f>
        <v>0</v>
      </c>
      <c r="Y24" s="83">
        <f t="shared" si="10"/>
        <v>0</v>
      </c>
      <c r="Z24" s="84">
        <f t="shared" si="11"/>
        <v>0</v>
      </c>
      <c r="AA24" s="81">
        <f>SUMIFS('Celkem prostory'!$G:$G,'Celkem prostory'!$C:$C,A24,'Celkem prostory'!$J:$J,AA$3)</f>
        <v>578.52</v>
      </c>
      <c r="AB24" s="82">
        <f>COUNTIFS('Celkem prostory'!$C:$C,'Cenová nabídka'!$A24,'Celkem prostory'!$J:$J,'Cenová nabídka'!AA$3)</f>
        <v>28</v>
      </c>
      <c r="AC24" s="83">
        <f t="shared" si="12"/>
        <v>0</v>
      </c>
      <c r="AD24" s="84">
        <f t="shared" si="13"/>
        <v>0</v>
      </c>
      <c r="AE24" s="81">
        <f>SUMIFS('Celkem prostory'!$G:$G,'Celkem prostory'!$C:$C,A24,'Celkem prostory'!$J:$J,AE$3)</f>
        <v>82.679999999999978</v>
      </c>
      <c r="AF24" s="82">
        <f>COUNTIFS('Celkem prostory'!$C:$C,'Cenová nabídka'!$A24,'Celkem prostory'!$J:$J,'Cenová nabídka'!AE$3)</f>
        <v>23</v>
      </c>
      <c r="AG24" s="83">
        <f t="shared" si="14"/>
        <v>0</v>
      </c>
      <c r="AH24" s="84">
        <f t="shared" si="15"/>
        <v>0</v>
      </c>
      <c r="AI24" s="81">
        <f>SUMIFS('Celkem prostory'!$G:$G,'Celkem prostory'!$C:$C,A24,'Celkem prostory'!$J:$J,AI$3)</f>
        <v>5.8999999999999995</v>
      </c>
      <c r="AJ24" s="82">
        <f>COUNTIFS('Celkem prostory'!$C:$C,'Cenová nabídka'!$A24,'Celkem prostory'!$J:$J,'Cenová nabídka'!AI$3)</f>
        <v>3</v>
      </c>
      <c r="AK24" s="83">
        <f t="shared" si="16"/>
        <v>0</v>
      </c>
      <c r="AL24" s="84">
        <f t="shared" si="17"/>
        <v>0</v>
      </c>
      <c r="AM24" s="81">
        <f>SUMIFS('Celkem prostory'!$G:$G,'Celkem prostory'!$C:$C,A24,'Celkem prostory'!$J:$J,AM$3)</f>
        <v>0</v>
      </c>
      <c r="AN24" s="82">
        <f>COUNTIFS('Celkem prostory'!$C:$C,'Cenová nabídka'!$A24,'Celkem prostory'!$J:$J,'Cenová nabídka'!AM$3)</f>
        <v>0</v>
      </c>
      <c r="AO24" s="83">
        <f t="shared" si="18"/>
        <v>0</v>
      </c>
      <c r="AP24" s="84">
        <f t="shared" si="19"/>
        <v>0</v>
      </c>
      <c r="AQ24" s="81">
        <f>SUMIFS('Celkem prostory'!$G:$G,'Celkem prostory'!$C:$C,A24,'Celkem prostory'!$J:$J,AQ$3)</f>
        <v>0</v>
      </c>
      <c r="AR24" s="82">
        <f>COUNTIFS('Celkem prostory'!$C:$C,'Cenová nabídka'!$A24,'Celkem prostory'!$J:$J,'Cenová nabídka'!AQ$3)</f>
        <v>0</v>
      </c>
      <c r="AS24" s="83">
        <f t="shared" si="20"/>
        <v>0</v>
      </c>
      <c r="AT24" s="84">
        <f t="shared" si="21"/>
        <v>0</v>
      </c>
      <c r="AU24" s="81">
        <f>SUMIFS('Celkem prostory'!$G:$G,'Celkem prostory'!$C:$C,A24,'Celkem prostory'!$J:$J,AU$3)</f>
        <v>0</v>
      </c>
      <c r="AV24" s="82">
        <f>COUNTIFS('Celkem prostory'!$C:$C,'Cenová nabídka'!$A24,'Celkem prostory'!$J:$J,'Cenová nabídka'!AU$3)</f>
        <v>0</v>
      </c>
      <c r="AW24" s="83">
        <f t="shared" si="22"/>
        <v>0</v>
      </c>
      <c r="AX24" s="84">
        <f t="shared" si="23"/>
        <v>0</v>
      </c>
      <c r="AY24" s="81">
        <f>SUMIFS('Celkem prostory'!$G:$G,'Celkem prostory'!$C:$C,A24,'Celkem prostory'!$J:$J,AY$3)</f>
        <v>216.74000000000004</v>
      </c>
      <c r="AZ24" s="82">
        <f>COUNTIFS('Celkem prostory'!$C:$C,'Cenová nabídka'!$A24,'Celkem prostory'!$J:$J,'Cenová nabídka'!AY$3)</f>
        <v>23</v>
      </c>
      <c r="BA24" s="83">
        <f t="shared" si="24"/>
        <v>0</v>
      </c>
      <c r="BB24" s="84">
        <f t="shared" si="25"/>
        <v>0</v>
      </c>
      <c r="BC24" s="81">
        <f>SUMIFS('Celkem prostory'!$G:$G,'Celkem prostory'!$C:$C,A24,'Celkem prostory'!$J:$J,BC$3)</f>
        <v>0</v>
      </c>
      <c r="BD24" s="82">
        <f>COUNTIFS('Celkem prostory'!$C:$C,'Cenová nabídka'!$A24,'Celkem prostory'!$J:$J,'Cenová nabídka'!BC$3)</f>
        <v>0</v>
      </c>
      <c r="BE24" s="83">
        <f t="shared" si="26"/>
        <v>0</v>
      </c>
      <c r="BF24" s="84">
        <f t="shared" si="27"/>
        <v>0</v>
      </c>
      <c r="BG24" s="81">
        <f>SUMIFS('Celkem prostory'!$G:$G,'Celkem prostory'!$C:$C,A24,'Celkem prostory'!$J:$J,BG$3)</f>
        <v>15.169999999999998</v>
      </c>
      <c r="BH24" s="82">
        <f>COUNTIFS('Celkem prostory'!$C:$C,'Cenová nabídka'!$A24,'Celkem prostory'!$J:$J,'Cenová nabídka'!BG$3)</f>
        <v>4</v>
      </c>
      <c r="BI24" s="83">
        <f t="shared" si="28"/>
        <v>0</v>
      </c>
      <c r="BJ24" s="84">
        <f t="shared" si="29"/>
        <v>0</v>
      </c>
      <c r="BK24" s="81">
        <f>SUMIFS('Celkem prostory'!$G:$G,'Celkem prostory'!$C:$C,A24,'Celkem prostory'!$J:$J,BK$3)</f>
        <v>175.76000000000002</v>
      </c>
      <c r="BL24" s="82">
        <f>COUNTIFS('Celkem prostory'!$C:$C,'Cenová nabídka'!$A24,'Celkem prostory'!$J:$J,'Cenová nabídka'!BK$3)</f>
        <v>10</v>
      </c>
      <c r="BM24" s="83">
        <f t="shared" si="30"/>
        <v>0</v>
      </c>
      <c r="BN24" s="84">
        <f t="shared" si="31"/>
        <v>0</v>
      </c>
      <c r="BO24" s="81">
        <f>SUMIFS('Celkem prostory'!$G:$G,'Celkem prostory'!$C:$C,A24,'Celkem prostory'!$J:$J,BO$3)</f>
        <v>0</v>
      </c>
      <c r="BP24" s="82">
        <f>COUNTIFS('Celkem prostory'!$C:$C,'Cenová nabídka'!$A24,'Celkem prostory'!$J:$J,'Cenová nabídka'!BO$3)</f>
        <v>0</v>
      </c>
      <c r="BQ24" s="83">
        <f t="shared" si="32"/>
        <v>0</v>
      </c>
      <c r="BR24" s="84">
        <f t="shared" si="33"/>
        <v>0</v>
      </c>
      <c r="BS24" s="81">
        <f>SUMIFS('Celkem prostory'!$G:$G,'Celkem prostory'!$C:$C,A24,'Celkem prostory'!$J:$J,BS$3)</f>
        <v>0</v>
      </c>
      <c r="BT24" s="82">
        <f>COUNTIFS('Celkem prostory'!$C:$C,'Cenová nabídka'!$A24,'Celkem prostory'!$J:$J,'Cenová nabídka'!BS$3)</f>
        <v>0</v>
      </c>
      <c r="BU24" s="86">
        <f t="shared" si="34"/>
        <v>0</v>
      </c>
      <c r="BV24" s="84">
        <f t="shared" si="35"/>
        <v>0</v>
      </c>
      <c r="BW24" s="81">
        <f>SUMIFS('Celkem prostory'!$G:$G,'Celkem prostory'!$C:$C,A24,'Celkem prostory'!$J:$J,BW$3)</f>
        <v>363.26000000000005</v>
      </c>
      <c r="BX24" s="82">
        <f>COUNTIFS('Celkem prostory'!$C:$C,'Cenová nabídka'!$A24,'Celkem prostory'!$J:$J,'Cenová nabídka'!BW$3)</f>
        <v>4</v>
      </c>
      <c r="BY24" s="86">
        <f t="shared" si="36"/>
        <v>0</v>
      </c>
      <c r="BZ24" s="84">
        <f t="shared" si="37"/>
        <v>0</v>
      </c>
      <c r="CA24" s="81">
        <f>SUMIFS('Celkem prostory'!$G:$G,'Celkem prostory'!$C:$C,A24,'Celkem prostory'!$J:$J,CA$3)</f>
        <v>0</v>
      </c>
      <c r="CB24" s="82">
        <f>COUNTIFS('Celkem prostory'!$C:$C,'Cenová nabídka'!$A24,'Celkem prostory'!$K:$K,'Cenová nabídka'!CA$3)</f>
        <v>0</v>
      </c>
      <c r="CC24" s="86">
        <f t="shared" si="38"/>
        <v>0</v>
      </c>
      <c r="CD24" s="84">
        <f t="shared" si="39"/>
        <v>0</v>
      </c>
    </row>
    <row r="25" spans="1:82" s="87" customFormat="1">
      <c r="A25" s="88" t="s">
        <v>782</v>
      </c>
      <c r="B25" s="77">
        <f t="shared" si="0"/>
        <v>0</v>
      </c>
      <c r="C25" s="77">
        <f t="shared" si="1"/>
        <v>0</v>
      </c>
      <c r="D25" s="79">
        <f>SUMIF('Celkem prostory'!C:C,A25,'Celkem prostory'!G:G)</f>
        <v>250.43999999999997</v>
      </c>
      <c r="E25" s="80">
        <f>COUNTIFS('Celkem prostory'!$C:$C,'Cenová nabídka'!$A25)</f>
        <v>14</v>
      </c>
      <c r="F25" s="81">
        <f>SUMIFS('Celkem prostory'!$G:$G,'Celkem prostory'!$C:$C,A25,'Celkem prostory'!$J:$J,F$3)</f>
        <v>0</v>
      </c>
      <c r="G25" s="82">
        <f>COUNTIFS('Celkem prostory'!$C:$C,'Cenová nabídka'!$A25,'Celkem prostory'!$J:$J,'Cenová nabídka'!F$3)</f>
        <v>0</v>
      </c>
      <c r="H25" s="83">
        <f t="shared" si="2"/>
        <v>0</v>
      </c>
      <c r="I25" s="84">
        <f t="shared" si="3"/>
        <v>0</v>
      </c>
      <c r="J25" s="81">
        <f>SUMIFS('Celkem prostory'!$G:$G,'Celkem prostory'!$C:$C,A25,'Celkem prostory'!$J:$J,J$3)</f>
        <v>0</v>
      </c>
      <c r="K25" s="82">
        <f>COUNTIFS('Celkem prostory'!$C:$C,'Cenová nabídka'!$A25,'Celkem prostory'!$J:$J,'Cenová nabídka'!J$3)</f>
        <v>0</v>
      </c>
      <c r="L25" s="83">
        <f t="shared" si="4"/>
        <v>0</v>
      </c>
      <c r="M25" s="84">
        <f t="shared" si="5"/>
        <v>0</v>
      </c>
      <c r="N25" s="81">
        <f>SUMIFS('Celkem prostory'!$G:$G,'Celkem prostory'!$C:$C,A25,'Celkem prostory'!$J:$J,N$3)</f>
        <v>0</v>
      </c>
      <c r="O25" s="82">
        <f>COUNTIFS('Celkem prostory'!$C:$C,'Cenová nabídka'!$A25,'Celkem prostory'!$J:$J,'Cenová nabídka'!N$3)</f>
        <v>0</v>
      </c>
      <c r="P25" s="83">
        <f t="shared" si="6"/>
        <v>0</v>
      </c>
      <c r="Q25" s="84">
        <f t="shared" si="7"/>
        <v>0</v>
      </c>
      <c r="R25" s="81">
        <f>SUMIFS('Celkem prostory'!$G:$G,'Celkem prostory'!$C:$C,A25,'Celkem prostory'!$J:$J,R$3)</f>
        <v>11</v>
      </c>
      <c r="S25" s="82">
        <f>COUNTIFS('Celkem prostory'!$C:$C,'Cenová nabídka'!$A25,'Celkem prostory'!$J:$J,'Cenová nabídka'!R$3)</f>
        <v>1</v>
      </c>
      <c r="T25" s="83">
        <f t="shared" si="8"/>
        <v>0</v>
      </c>
      <c r="U25" s="84">
        <f t="shared" si="9"/>
        <v>0</v>
      </c>
      <c r="V25" s="81">
        <f>SUMIFS('Celkem prostory'!$G:$G,'Celkem prostory'!$C:$C,A25,'Celkem prostory'!$J:$J,V$3)</f>
        <v>0</v>
      </c>
      <c r="W25" s="89"/>
      <c r="X25" s="82">
        <f>COUNTIFS('Celkem prostory'!$C:$C,'Cenová nabídka'!$A25,'Celkem prostory'!$J:$J,'Cenová nabídka'!V$3)</f>
        <v>0</v>
      </c>
      <c r="Y25" s="83">
        <f t="shared" si="10"/>
        <v>0</v>
      </c>
      <c r="Z25" s="84">
        <f t="shared" si="11"/>
        <v>0</v>
      </c>
      <c r="AA25" s="81">
        <f>SUMIFS('Celkem prostory'!$G:$G,'Celkem prostory'!$C:$C,A25,'Celkem prostory'!$J:$J,AA$3)</f>
        <v>3.5</v>
      </c>
      <c r="AB25" s="82">
        <f>COUNTIFS('Celkem prostory'!$C:$C,'Cenová nabídka'!$A25,'Celkem prostory'!$J:$J,'Cenová nabídka'!AA$3)</f>
        <v>1</v>
      </c>
      <c r="AC25" s="83">
        <f t="shared" si="12"/>
        <v>0</v>
      </c>
      <c r="AD25" s="84">
        <f t="shared" si="13"/>
        <v>0</v>
      </c>
      <c r="AE25" s="81">
        <f>SUMIFS('Celkem prostory'!$G:$G,'Celkem prostory'!$C:$C,A25,'Celkem prostory'!$J:$J,AE$3)</f>
        <v>3</v>
      </c>
      <c r="AF25" s="82">
        <f>COUNTIFS('Celkem prostory'!$C:$C,'Cenová nabídka'!$A25,'Celkem prostory'!$J:$J,'Cenová nabídka'!AE$3)</f>
        <v>1</v>
      </c>
      <c r="AG25" s="83">
        <f t="shared" si="14"/>
        <v>0</v>
      </c>
      <c r="AH25" s="84">
        <f t="shared" si="15"/>
        <v>0</v>
      </c>
      <c r="AI25" s="81">
        <f>SUMIFS('Celkem prostory'!$G:$G,'Celkem prostory'!$C:$C,A25,'Celkem prostory'!$J:$J,AI$3)</f>
        <v>0</v>
      </c>
      <c r="AJ25" s="82">
        <f>COUNTIFS('Celkem prostory'!$C:$C,'Cenová nabídka'!$A25,'Celkem prostory'!$J:$J,'Cenová nabídka'!AI$3)</f>
        <v>0</v>
      </c>
      <c r="AK25" s="83">
        <f t="shared" si="16"/>
        <v>0</v>
      </c>
      <c r="AL25" s="84">
        <f t="shared" si="17"/>
        <v>0</v>
      </c>
      <c r="AM25" s="81">
        <f>SUMIFS('Celkem prostory'!$G:$G,'Celkem prostory'!$C:$C,A25,'Celkem prostory'!$J:$J,AM$3)</f>
        <v>0</v>
      </c>
      <c r="AN25" s="82">
        <f>COUNTIFS('Celkem prostory'!$C:$C,'Cenová nabídka'!$A25,'Celkem prostory'!$J:$J,'Cenová nabídka'!AM$3)</f>
        <v>0</v>
      </c>
      <c r="AO25" s="83">
        <f t="shared" si="18"/>
        <v>0</v>
      </c>
      <c r="AP25" s="84">
        <f t="shared" si="19"/>
        <v>0</v>
      </c>
      <c r="AQ25" s="81">
        <f>SUMIFS('Celkem prostory'!$G:$G,'Celkem prostory'!$C:$C,A25,'Celkem prostory'!$J:$J,AQ$3)</f>
        <v>0</v>
      </c>
      <c r="AR25" s="82">
        <f>COUNTIFS('Celkem prostory'!$C:$C,'Cenová nabídka'!$A25,'Celkem prostory'!$J:$J,'Cenová nabídka'!AQ$3)</f>
        <v>0</v>
      </c>
      <c r="AS25" s="83">
        <f t="shared" si="20"/>
        <v>0</v>
      </c>
      <c r="AT25" s="84">
        <f t="shared" si="21"/>
        <v>0</v>
      </c>
      <c r="AU25" s="81">
        <f>SUMIFS('Celkem prostory'!$G:$G,'Celkem prostory'!$C:$C,A25,'Celkem prostory'!$J:$J,AU$3)</f>
        <v>0</v>
      </c>
      <c r="AV25" s="82">
        <f>COUNTIFS('Celkem prostory'!$C:$C,'Cenová nabídka'!$A25,'Celkem prostory'!$J:$J,'Cenová nabídka'!AU$3)</f>
        <v>0</v>
      </c>
      <c r="AW25" s="83">
        <f t="shared" si="22"/>
        <v>0</v>
      </c>
      <c r="AX25" s="84">
        <f t="shared" si="23"/>
        <v>0</v>
      </c>
      <c r="AY25" s="81">
        <f>SUMIFS('Celkem prostory'!$G:$G,'Celkem prostory'!$C:$C,A25,'Celkem prostory'!$J:$J,AY$3)</f>
        <v>0</v>
      </c>
      <c r="AZ25" s="82">
        <f>COUNTIFS('Celkem prostory'!$C:$C,'Cenová nabídka'!$A25,'Celkem prostory'!$J:$J,'Cenová nabídka'!AY$3)</f>
        <v>0</v>
      </c>
      <c r="BA25" s="83">
        <f t="shared" si="24"/>
        <v>0</v>
      </c>
      <c r="BB25" s="84">
        <f t="shared" si="25"/>
        <v>0</v>
      </c>
      <c r="BC25" s="81">
        <f>SUMIFS('Celkem prostory'!$G:$G,'Celkem prostory'!$C:$C,A25,'Celkem prostory'!$J:$J,BC$3)</f>
        <v>167.93999999999997</v>
      </c>
      <c r="BD25" s="82">
        <f>COUNTIFS('Celkem prostory'!$C:$C,'Cenová nabídka'!$A25,'Celkem prostory'!$J:$J,'Cenová nabídka'!BC$3)</f>
        <v>10</v>
      </c>
      <c r="BE25" s="83">
        <f t="shared" si="26"/>
        <v>0</v>
      </c>
      <c r="BF25" s="84">
        <f t="shared" si="27"/>
        <v>0</v>
      </c>
      <c r="BG25" s="81">
        <f>SUMIFS('Celkem prostory'!$G:$G,'Celkem prostory'!$C:$C,A25,'Celkem prostory'!$J:$J,BG$3)</f>
        <v>0</v>
      </c>
      <c r="BH25" s="82">
        <f>COUNTIFS('Celkem prostory'!$C:$C,'Cenová nabídka'!$A25,'Celkem prostory'!$J:$J,'Cenová nabídka'!BG$3)</f>
        <v>0</v>
      </c>
      <c r="BI25" s="83">
        <f t="shared" si="28"/>
        <v>0</v>
      </c>
      <c r="BJ25" s="84">
        <f t="shared" si="29"/>
        <v>0</v>
      </c>
      <c r="BK25" s="81">
        <f>SUMIFS('Celkem prostory'!$G:$G,'Celkem prostory'!$C:$C,A25,'Celkem prostory'!$J:$J,BK$3)</f>
        <v>0</v>
      </c>
      <c r="BL25" s="82">
        <f>COUNTIFS('Celkem prostory'!$C:$C,'Cenová nabídka'!$A25,'Celkem prostory'!$J:$J,'Cenová nabídka'!BK$3)</f>
        <v>0</v>
      </c>
      <c r="BM25" s="83">
        <f t="shared" si="30"/>
        <v>0</v>
      </c>
      <c r="BN25" s="84">
        <f t="shared" si="31"/>
        <v>0</v>
      </c>
      <c r="BO25" s="81">
        <f>SUMIFS('Celkem prostory'!$G:$G,'Celkem prostory'!$C:$C,A25,'Celkem prostory'!$J:$J,BO$3)</f>
        <v>65</v>
      </c>
      <c r="BP25" s="82">
        <f>COUNTIFS('Celkem prostory'!$C:$C,'Cenová nabídka'!$A25,'Celkem prostory'!$J:$J,'Cenová nabídka'!BO$3)</f>
        <v>1</v>
      </c>
      <c r="BQ25" s="83">
        <f t="shared" si="32"/>
        <v>0</v>
      </c>
      <c r="BR25" s="84">
        <f t="shared" si="33"/>
        <v>0</v>
      </c>
      <c r="BS25" s="81">
        <f>SUMIFS('Celkem prostory'!$G:$G,'Celkem prostory'!$C:$C,A25,'Celkem prostory'!$J:$J,BS$3)</f>
        <v>0</v>
      </c>
      <c r="BT25" s="82">
        <f>COUNTIFS('Celkem prostory'!$C:$C,'Cenová nabídka'!$A25,'Celkem prostory'!$J:$J,'Cenová nabídka'!BS$3)</f>
        <v>0</v>
      </c>
      <c r="BU25" s="86">
        <f t="shared" si="34"/>
        <v>0</v>
      </c>
      <c r="BV25" s="84">
        <f t="shared" si="35"/>
        <v>0</v>
      </c>
      <c r="BW25" s="81">
        <f>SUMIFS('Celkem prostory'!$G:$G,'Celkem prostory'!$C:$C,A25,'Celkem prostory'!$J:$J,BW$3)</f>
        <v>0</v>
      </c>
      <c r="BX25" s="82">
        <f>COUNTIFS('Celkem prostory'!$C:$C,'Cenová nabídka'!$A25,'Celkem prostory'!$J:$J,'Cenová nabídka'!BW$3)</f>
        <v>0</v>
      </c>
      <c r="BY25" s="86">
        <f t="shared" si="36"/>
        <v>0</v>
      </c>
      <c r="BZ25" s="84">
        <f t="shared" si="37"/>
        <v>0</v>
      </c>
      <c r="CA25" s="81">
        <f>SUMIFS('Celkem prostory'!$G:$G,'Celkem prostory'!$C:$C,A25,'Celkem prostory'!$J:$J,CA$3)</f>
        <v>0</v>
      </c>
      <c r="CB25" s="82">
        <f>COUNTIFS('Celkem prostory'!$C:$C,'Cenová nabídka'!$A25,'Celkem prostory'!$K:$K,'Cenová nabídka'!CA$3)</f>
        <v>0</v>
      </c>
      <c r="CC25" s="86">
        <f t="shared" si="38"/>
        <v>0</v>
      </c>
      <c r="CD25" s="84">
        <f t="shared" si="39"/>
        <v>0</v>
      </c>
    </row>
    <row r="26" spans="1:82" s="87" customFormat="1">
      <c r="A26" s="93" t="s">
        <v>796</v>
      </c>
      <c r="B26" s="77">
        <f t="shared" si="0"/>
        <v>0</v>
      </c>
      <c r="C26" s="77">
        <f t="shared" si="1"/>
        <v>0</v>
      </c>
      <c r="D26" s="79">
        <f>SUMIF('Celkem prostory'!C:C,A26,'Celkem prostory'!G:G)</f>
        <v>9.74</v>
      </c>
      <c r="E26" s="80">
        <f>COUNTIFS('Celkem prostory'!$C:$C,'Cenová nabídka'!$A26)</f>
        <v>1</v>
      </c>
      <c r="F26" s="81">
        <f>SUMIFS('Celkem prostory'!$G:$G,'Celkem prostory'!$C:$C,A26,'Celkem prostory'!$J:$J,F$3)</f>
        <v>0</v>
      </c>
      <c r="G26" s="82">
        <f>COUNTIFS('Celkem prostory'!$C:$C,'Cenová nabídka'!$A26,'Celkem prostory'!$J:$J,'Cenová nabídka'!F$3)</f>
        <v>0</v>
      </c>
      <c r="H26" s="83">
        <f t="shared" si="2"/>
        <v>0</v>
      </c>
      <c r="I26" s="84">
        <f t="shared" si="3"/>
        <v>0</v>
      </c>
      <c r="J26" s="81">
        <f>SUMIFS('Celkem prostory'!$G:$G,'Celkem prostory'!$C:$C,A26,'Celkem prostory'!$J:$J,J$3)</f>
        <v>0</v>
      </c>
      <c r="K26" s="82">
        <f>COUNTIFS('Celkem prostory'!$C:$C,'Cenová nabídka'!$A26,'Celkem prostory'!$J:$J,'Cenová nabídka'!J$3)</f>
        <v>0</v>
      </c>
      <c r="L26" s="83">
        <f t="shared" si="4"/>
        <v>0</v>
      </c>
      <c r="M26" s="84">
        <f t="shared" si="5"/>
        <v>0</v>
      </c>
      <c r="N26" s="81">
        <f>SUMIFS('Celkem prostory'!$G:$G,'Celkem prostory'!$C:$C,A26,'Celkem prostory'!$J:$J,N$3)</f>
        <v>0</v>
      </c>
      <c r="O26" s="82">
        <f>COUNTIFS('Celkem prostory'!$C:$C,'Cenová nabídka'!$A26,'Celkem prostory'!$J:$J,'Cenová nabídka'!N$3)</f>
        <v>0</v>
      </c>
      <c r="P26" s="83">
        <f t="shared" si="6"/>
        <v>0</v>
      </c>
      <c r="Q26" s="84">
        <f t="shared" si="7"/>
        <v>0</v>
      </c>
      <c r="R26" s="81">
        <f>SUMIFS('Celkem prostory'!$G:$G,'Celkem prostory'!$C:$C,A26,'Celkem prostory'!$J:$J,R$3)</f>
        <v>0</v>
      </c>
      <c r="S26" s="82">
        <f>COUNTIFS('Celkem prostory'!$C:$C,'Cenová nabídka'!$A26,'Celkem prostory'!$J:$J,'Cenová nabídka'!R$3)</f>
        <v>0</v>
      </c>
      <c r="T26" s="83">
        <f t="shared" si="8"/>
        <v>0</v>
      </c>
      <c r="U26" s="84">
        <f t="shared" si="9"/>
        <v>0</v>
      </c>
      <c r="V26" s="81">
        <f>SUMIFS('Celkem prostory'!$G:$G,'Celkem prostory'!$C:$C,A26,'Celkem prostory'!$J:$J,V$3)</f>
        <v>0</v>
      </c>
      <c r="W26" s="89"/>
      <c r="X26" s="82">
        <f>COUNTIFS('Celkem prostory'!$C:$C,'Cenová nabídka'!$A26,'Celkem prostory'!$J:$J,'Cenová nabídka'!V$3)</f>
        <v>0</v>
      </c>
      <c r="Y26" s="83">
        <f t="shared" si="10"/>
        <v>0</v>
      </c>
      <c r="Z26" s="84">
        <f t="shared" si="11"/>
        <v>0</v>
      </c>
      <c r="AA26" s="81">
        <f>SUMIFS('Celkem prostory'!$G:$G,'Celkem prostory'!$C:$C,A26,'Celkem prostory'!$J:$J,AA$3)</f>
        <v>0</v>
      </c>
      <c r="AB26" s="82">
        <f>COUNTIFS('Celkem prostory'!$C:$C,'Cenová nabídka'!$A26,'Celkem prostory'!$J:$J,'Cenová nabídka'!AA$3)</f>
        <v>0</v>
      </c>
      <c r="AC26" s="83">
        <f t="shared" si="12"/>
        <v>0</v>
      </c>
      <c r="AD26" s="84">
        <f t="shared" si="13"/>
        <v>0</v>
      </c>
      <c r="AE26" s="81">
        <f>SUMIFS('Celkem prostory'!$G:$G,'Celkem prostory'!$C:$C,A26,'Celkem prostory'!$J:$J,AE$3)</f>
        <v>0</v>
      </c>
      <c r="AF26" s="82">
        <f>COUNTIFS('Celkem prostory'!$C:$C,'Cenová nabídka'!$A26,'Celkem prostory'!$J:$J,'Cenová nabídka'!AE$3)</f>
        <v>0</v>
      </c>
      <c r="AG26" s="83">
        <f t="shared" si="14"/>
        <v>0</v>
      </c>
      <c r="AH26" s="84">
        <f t="shared" si="15"/>
        <v>0</v>
      </c>
      <c r="AI26" s="81">
        <f>SUMIFS('Celkem prostory'!$G:$G,'Celkem prostory'!$C:$C,A26,'Celkem prostory'!$J:$J,AI$3)</f>
        <v>0</v>
      </c>
      <c r="AJ26" s="82">
        <f>COUNTIFS('Celkem prostory'!$C:$C,'Cenová nabídka'!$A26,'Celkem prostory'!$J:$J,'Cenová nabídka'!AI$3)</f>
        <v>0</v>
      </c>
      <c r="AK26" s="83">
        <f t="shared" si="16"/>
        <v>0</v>
      </c>
      <c r="AL26" s="84">
        <f t="shared" si="17"/>
        <v>0</v>
      </c>
      <c r="AM26" s="81">
        <f>SUMIFS('Celkem prostory'!$G:$G,'Celkem prostory'!$C:$C,A26,'Celkem prostory'!$J:$J,AM$3)</f>
        <v>0</v>
      </c>
      <c r="AN26" s="82">
        <f>COUNTIFS('Celkem prostory'!$C:$C,'Cenová nabídka'!$A26,'Celkem prostory'!$J:$J,'Cenová nabídka'!AM$3)</f>
        <v>0</v>
      </c>
      <c r="AO26" s="83">
        <f t="shared" si="18"/>
        <v>0</v>
      </c>
      <c r="AP26" s="84">
        <f t="shared" si="19"/>
        <v>0</v>
      </c>
      <c r="AQ26" s="81">
        <f>SUMIFS('Celkem prostory'!$G:$G,'Celkem prostory'!$C:$C,A26,'Celkem prostory'!$J:$J,AQ$3)</f>
        <v>0</v>
      </c>
      <c r="AR26" s="82">
        <f>COUNTIFS('Celkem prostory'!$C:$C,'Cenová nabídka'!$A26,'Celkem prostory'!$J:$J,'Cenová nabídka'!AQ$3)</f>
        <v>0</v>
      </c>
      <c r="AS26" s="83">
        <f t="shared" si="20"/>
        <v>0</v>
      </c>
      <c r="AT26" s="84">
        <f t="shared" si="21"/>
        <v>0</v>
      </c>
      <c r="AU26" s="81">
        <f>SUMIFS('Celkem prostory'!$G:$G,'Celkem prostory'!$C:$C,A26,'Celkem prostory'!$J:$J,AU$3)</f>
        <v>0</v>
      </c>
      <c r="AV26" s="82">
        <f>COUNTIFS('Celkem prostory'!$C:$C,'Cenová nabídka'!$A26,'Celkem prostory'!$J:$J,'Cenová nabídka'!AU$3)</f>
        <v>0</v>
      </c>
      <c r="AW26" s="83">
        <f t="shared" si="22"/>
        <v>0</v>
      </c>
      <c r="AX26" s="84">
        <f t="shared" si="23"/>
        <v>0</v>
      </c>
      <c r="AY26" s="81">
        <f>SUMIFS('Celkem prostory'!$G:$G,'Celkem prostory'!$C:$C,A26,'Celkem prostory'!$J:$J,AY$3)</f>
        <v>0</v>
      </c>
      <c r="AZ26" s="82">
        <f>COUNTIFS('Celkem prostory'!$C:$C,'Cenová nabídka'!$A26,'Celkem prostory'!$J:$J,'Cenová nabídka'!AY$3)</f>
        <v>0</v>
      </c>
      <c r="BA26" s="83">
        <f t="shared" si="24"/>
        <v>0</v>
      </c>
      <c r="BB26" s="84">
        <f t="shared" si="25"/>
        <v>0</v>
      </c>
      <c r="BC26" s="81">
        <f>SUMIFS('Celkem prostory'!$G:$G,'Celkem prostory'!$C:$C,A26,'Celkem prostory'!$J:$J,BC$3)</f>
        <v>0</v>
      </c>
      <c r="BD26" s="82">
        <f>COUNTIFS('Celkem prostory'!$C:$C,'Cenová nabídka'!$A26,'Celkem prostory'!$J:$J,'Cenová nabídka'!BC$3)</f>
        <v>0</v>
      </c>
      <c r="BE26" s="83">
        <f t="shared" si="26"/>
        <v>0</v>
      </c>
      <c r="BF26" s="84">
        <f t="shared" si="27"/>
        <v>0</v>
      </c>
      <c r="BG26" s="81">
        <f>SUMIFS('Celkem prostory'!$G:$G,'Celkem prostory'!$C:$C,A26,'Celkem prostory'!$J:$J,BG$3)</f>
        <v>0</v>
      </c>
      <c r="BH26" s="82">
        <f>COUNTIFS('Celkem prostory'!$C:$C,'Cenová nabídka'!$A26,'Celkem prostory'!$J:$J,'Cenová nabídka'!BG$3)</f>
        <v>0</v>
      </c>
      <c r="BI26" s="83">
        <f t="shared" si="28"/>
        <v>0</v>
      </c>
      <c r="BJ26" s="84">
        <f t="shared" si="29"/>
        <v>0</v>
      </c>
      <c r="BK26" s="81">
        <f>SUMIFS('Celkem prostory'!$G:$G,'Celkem prostory'!$C:$C,A26,'Celkem prostory'!$J:$J,BK$3)</f>
        <v>9.74</v>
      </c>
      <c r="BL26" s="82">
        <f>COUNTIFS('Celkem prostory'!$C:$C,'Cenová nabídka'!$A26,'Celkem prostory'!$J:$J,'Cenová nabídka'!BK$3)</f>
        <v>1</v>
      </c>
      <c r="BM26" s="83">
        <f t="shared" si="30"/>
        <v>0</v>
      </c>
      <c r="BN26" s="84">
        <f t="shared" si="31"/>
        <v>0</v>
      </c>
      <c r="BO26" s="81">
        <f>SUMIFS('Celkem prostory'!$G:$G,'Celkem prostory'!$C:$C,A26,'Celkem prostory'!$J:$J,BO$3)</f>
        <v>0</v>
      </c>
      <c r="BP26" s="82">
        <f>COUNTIFS('Celkem prostory'!$C:$C,'Cenová nabídka'!$A26,'Celkem prostory'!$J:$J,'Cenová nabídka'!BO$3)</f>
        <v>0</v>
      </c>
      <c r="BQ26" s="83">
        <f t="shared" si="32"/>
        <v>0</v>
      </c>
      <c r="BR26" s="84">
        <f t="shared" si="33"/>
        <v>0</v>
      </c>
      <c r="BS26" s="81">
        <f>SUMIFS('Celkem prostory'!$G:$G,'Celkem prostory'!$C:$C,A26,'Celkem prostory'!$J:$J,BS$3)</f>
        <v>0</v>
      </c>
      <c r="BT26" s="82">
        <f>COUNTIFS('Celkem prostory'!$C:$C,'Cenová nabídka'!$A26,'Celkem prostory'!$J:$J,'Cenová nabídka'!BS$3)</f>
        <v>0</v>
      </c>
      <c r="BU26" s="86">
        <f t="shared" si="34"/>
        <v>0</v>
      </c>
      <c r="BV26" s="84">
        <f t="shared" si="35"/>
        <v>0</v>
      </c>
      <c r="BW26" s="81">
        <f>SUMIFS('Celkem prostory'!$G:$G,'Celkem prostory'!$C:$C,A26,'Celkem prostory'!$J:$J,BW$3)</f>
        <v>0</v>
      </c>
      <c r="BX26" s="82">
        <f>COUNTIFS('Celkem prostory'!$C:$C,'Cenová nabídka'!$A26,'Celkem prostory'!$J:$J,'Cenová nabídka'!BW$3)</f>
        <v>0</v>
      </c>
      <c r="BY26" s="86">
        <f t="shared" si="36"/>
        <v>0</v>
      </c>
      <c r="BZ26" s="84">
        <f t="shared" si="37"/>
        <v>0</v>
      </c>
      <c r="CA26" s="81">
        <f>SUMIFS('Celkem prostory'!$G:$G,'Celkem prostory'!$C:$C,A26,'Celkem prostory'!$J:$J,CA$3)</f>
        <v>0</v>
      </c>
      <c r="CB26" s="82">
        <f>COUNTIFS('Celkem prostory'!$C:$C,'Cenová nabídka'!$A26,'Celkem prostory'!$K:$K,'Cenová nabídka'!CA$3)</f>
        <v>0</v>
      </c>
      <c r="CC26" s="86">
        <f t="shared" si="38"/>
        <v>0</v>
      </c>
      <c r="CD26" s="84">
        <f t="shared" si="39"/>
        <v>0</v>
      </c>
    </row>
    <row r="27" spans="1:82" s="87" customFormat="1">
      <c r="A27" s="90" t="s">
        <v>808</v>
      </c>
      <c r="B27" s="77">
        <f t="shared" si="0"/>
        <v>0</v>
      </c>
      <c r="C27" s="77">
        <f t="shared" si="1"/>
        <v>0</v>
      </c>
      <c r="D27" s="79">
        <f>SUMIF('Celkem prostory'!C:C,A27,'Celkem prostory'!G:G)</f>
        <v>44.41</v>
      </c>
      <c r="E27" s="80">
        <f>COUNTIFS('Celkem prostory'!$C:$C,'Cenová nabídka'!$A27)</f>
        <v>3</v>
      </c>
      <c r="F27" s="81">
        <f>SUMIFS('Celkem prostory'!$G:$G,'Celkem prostory'!$C:$C,A27,'Celkem prostory'!$J:$J,F$3)</f>
        <v>0</v>
      </c>
      <c r="G27" s="82">
        <f>COUNTIFS('Celkem prostory'!$C:$C,'Cenová nabídka'!$A27,'Celkem prostory'!$J:$J,'Cenová nabídka'!F$3)</f>
        <v>0</v>
      </c>
      <c r="H27" s="83">
        <f t="shared" si="2"/>
        <v>0</v>
      </c>
      <c r="I27" s="84">
        <f t="shared" si="3"/>
        <v>0</v>
      </c>
      <c r="J27" s="81">
        <f>SUMIFS('Celkem prostory'!$G:$G,'Celkem prostory'!$C:$C,A27,'Celkem prostory'!$J:$J,J$3)</f>
        <v>0</v>
      </c>
      <c r="K27" s="82">
        <f>COUNTIFS('Celkem prostory'!$C:$C,'Cenová nabídka'!$A27,'Celkem prostory'!$J:$J,'Cenová nabídka'!J$3)</f>
        <v>0</v>
      </c>
      <c r="L27" s="83">
        <f t="shared" si="4"/>
        <v>0</v>
      </c>
      <c r="M27" s="84">
        <f t="shared" si="5"/>
        <v>0</v>
      </c>
      <c r="N27" s="81">
        <f>SUMIFS('Celkem prostory'!$G:$G,'Celkem prostory'!$C:$C,A27,'Celkem prostory'!$J:$J,N$3)</f>
        <v>0</v>
      </c>
      <c r="O27" s="82">
        <f>COUNTIFS('Celkem prostory'!$C:$C,'Cenová nabídka'!$A27,'Celkem prostory'!$J:$J,'Cenová nabídka'!N$3)</f>
        <v>0</v>
      </c>
      <c r="P27" s="83">
        <f t="shared" si="6"/>
        <v>0</v>
      </c>
      <c r="Q27" s="84">
        <f t="shared" si="7"/>
        <v>0</v>
      </c>
      <c r="R27" s="81">
        <f>SUMIFS('Celkem prostory'!$G:$G,'Celkem prostory'!$C:$C,A27,'Celkem prostory'!$J:$J,R$3)</f>
        <v>42.730000000000004</v>
      </c>
      <c r="S27" s="82">
        <f>COUNTIFS('Celkem prostory'!$C:$C,'Cenová nabídka'!$A27,'Celkem prostory'!$J:$J,'Cenová nabídka'!R$3)</f>
        <v>2</v>
      </c>
      <c r="T27" s="83">
        <f t="shared" si="8"/>
        <v>0</v>
      </c>
      <c r="U27" s="84">
        <f t="shared" si="9"/>
        <v>0</v>
      </c>
      <c r="V27" s="81">
        <f>SUMIFS('Celkem prostory'!$G:$G,'Celkem prostory'!$C:$C,A27,'Celkem prostory'!$J:$J,V$3)</f>
        <v>0</v>
      </c>
      <c r="W27" s="89"/>
      <c r="X27" s="82">
        <f>COUNTIFS('Celkem prostory'!$C:$C,'Cenová nabídka'!$A27,'Celkem prostory'!$J:$J,'Cenová nabídka'!V$3)</f>
        <v>0</v>
      </c>
      <c r="Y27" s="83">
        <f t="shared" si="10"/>
        <v>0</v>
      </c>
      <c r="Z27" s="84">
        <f t="shared" si="11"/>
        <v>0</v>
      </c>
      <c r="AA27" s="81">
        <f>SUMIFS('Celkem prostory'!$G:$G,'Celkem prostory'!$C:$C,A27,'Celkem prostory'!$J:$J,AA$3)</f>
        <v>0</v>
      </c>
      <c r="AB27" s="82">
        <f>COUNTIFS('Celkem prostory'!$C:$C,'Cenová nabídka'!$A27,'Celkem prostory'!$J:$J,'Cenová nabídka'!AA$3)</f>
        <v>0</v>
      </c>
      <c r="AC27" s="83">
        <f t="shared" si="12"/>
        <v>0</v>
      </c>
      <c r="AD27" s="84">
        <f t="shared" si="13"/>
        <v>0</v>
      </c>
      <c r="AE27" s="81">
        <f>SUMIFS('Celkem prostory'!$G:$G,'Celkem prostory'!$C:$C,A27,'Celkem prostory'!$J:$J,AE$3)</f>
        <v>1.68</v>
      </c>
      <c r="AF27" s="82">
        <f>COUNTIFS('Celkem prostory'!$C:$C,'Cenová nabídka'!$A27,'Celkem prostory'!$J:$J,'Cenová nabídka'!AE$3)</f>
        <v>1</v>
      </c>
      <c r="AG27" s="83">
        <f t="shared" si="14"/>
        <v>0</v>
      </c>
      <c r="AH27" s="84">
        <f t="shared" si="15"/>
        <v>0</v>
      </c>
      <c r="AI27" s="81">
        <f>SUMIFS('Celkem prostory'!$G:$G,'Celkem prostory'!$C:$C,A27,'Celkem prostory'!$J:$J,AI$3)</f>
        <v>0</v>
      </c>
      <c r="AJ27" s="82">
        <f>COUNTIFS('Celkem prostory'!$C:$C,'Cenová nabídka'!$A27,'Celkem prostory'!$J:$J,'Cenová nabídka'!AI$3)</f>
        <v>0</v>
      </c>
      <c r="AK27" s="83">
        <f t="shared" si="16"/>
        <v>0</v>
      </c>
      <c r="AL27" s="84">
        <f t="shared" si="17"/>
        <v>0</v>
      </c>
      <c r="AM27" s="81">
        <f>SUMIFS('Celkem prostory'!$G:$G,'Celkem prostory'!$C:$C,A27,'Celkem prostory'!$J:$J,AM$3)</f>
        <v>0</v>
      </c>
      <c r="AN27" s="82">
        <f>COUNTIFS('Celkem prostory'!$C:$C,'Cenová nabídka'!$A27,'Celkem prostory'!$J:$J,'Cenová nabídka'!AM$3)</f>
        <v>0</v>
      </c>
      <c r="AO27" s="83">
        <f t="shared" si="18"/>
        <v>0</v>
      </c>
      <c r="AP27" s="84">
        <f t="shared" si="19"/>
        <v>0</v>
      </c>
      <c r="AQ27" s="81">
        <f>SUMIFS('Celkem prostory'!$G:$G,'Celkem prostory'!$C:$C,A27,'Celkem prostory'!$J:$J,AQ$3)</f>
        <v>0</v>
      </c>
      <c r="AR27" s="82">
        <f>COUNTIFS('Celkem prostory'!$C:$C,'Cenová nabídka'!$A27,'Celkem prostory'!$J:$J,'Cenová nabídka'!AQ$3)</f>
        <v>0</v>
      </c>
      <c r="AS27" s="83">
        <f t="shared" si="20"/>
        <v>0</v>
      </c>
      <c r="AT27" s="84">
        <f t="shared" si="21"/>
        <v>0</v>
      </c>
      <c r="AU27" s="81">
        <f>SUMIFS('Celkem prostory'!$G:$G,'Celkem prostory'!$C:$C,A27,'Celkem prostory'!$J:$J,AU$3)</f>
        <v>0</v>
      </c>
      <c r="AV27" s="82">
        <f>COUNTIFS('Celkem prostory'!$C:$C,'Cenová nabídka'!$A27,'Celkem prostory'!$J:$J,'Cenová nabídka'!AU$3)</f>
        <v>0</v>
      </c>
      <c r="AW27" s="83">
        <f t="shared" si="22"/>
        <v>0</v>
      </c>
      <c r="AX27" s="84">
        <f t="shared" si="23"/>
        <v>0</v>
      </c>
      <c r="AY27" s="81">
        <f>SUMIFS('Celkem prostory'!$G:$G,'Celkem prostory'!$C:$C,A27,'Celkem prostory'!$J:$J,AY$3)</f>
        <v>0</v>
      </c>
      <c r="AZ27" s="82">
        <f>COUNTIFS('Celkem prostory'!$C:$C,'Cenová nabídka'!$A27,'Celkem prostory'!$J:$J,'Cenová nabídka'!AY$3)</f>
        <v>0</v>
      </c>
      <c r="BA27" s="83">
        <f t="shared" si="24"/>
        <v>0</v>
      </c>
      <c r="BB27" s="84">
        <f t="shared" si="25"/>
        <v>0</v>
      </c>
      <c r="BC27" s="81">
        <f>SUMIFS('Celkem prostory'!$G:$G,'Celkem prostory'!$C:$C,A27,'Celkem prostory'!$J:$J,BC$3)</f>
        <v>0</v>
      </c>
      <c r="BD27" s="82">
        <f>COUNTIFS('Celkem prostory'!$C:$C,'Cenová nabídka'!$A27,'Celkem prostory'!$J:$J,'Cenová nabídka'!BC$3)</f>
        <v>0</v>
      </c>
      <c r="BE27" s="83">
        <f t="shared" si="26"/>
        <v>0</v>
      </c>
      <c r="BF27" s="84">
        <f t="shared" si="27"/>
        <v>0</v>
      </c>
      <c r="BG27" s="81">
        <f>SUMIFS('Celkem prostory'!$G:$G,'Celkem prostory'!$C:$C,A27,'Celkem prostory'!$J:$J,BG$3)</f>
        <v>0</v>
      </c>
      <c r="BH27" s="82">
        <f>COUNTIFS('Celkem prostory'!$C:$C,'Cenová nabídka'!$A27,'Celkem prostory'!$J:$J,'Cenová nabídka'!BG$3)</f>
        <v>0</v>
      </c>
      <c r="BI27" s="83">
        <f t="shared" si="28"/>
        <v>0</v>
      </c>
      <c r="BJ27" s="84">
        <f t="shared" si="29"/>
        <v>0</v>
      </c>
      <c r="BK27" s="81">
        <f>SUMIFS('Celkem prostory'!$G:$G,'Celkem prostory'!$C:$C,A27,'Celkem prostory'!$J:$J,BK$3)</f>
        <v>0</v>
      </c>
      <c r="BL27" s="82">
        <f>COUNTIFS('Celkem prostory'!$C:$C,'Cenová nabídka'!$A27,'Celkem prostory'!$J:$J,'Cenová nabídka'!BK$3)</f>
        <v>0</v>
      </c>
      <c r="BM27" s="83">
        <f t="shared" si="30"/>
        <v>0</v>
      </c>
      <c r="BN27" s="84">
        <f t="shared" si="31"/>
        <v>0</v>
      </c>
      <c r="BO27" s="81">
        <f>SUMIFS('Celkem prostory'!$G:$G,'Celkem prostory'!$C:$C,A27,'Celkem prostory'!$J:$J,BO$3)</f>
        <v>0</v>
      </c>
      <c r="BP27" s="82">
        <f>COUNTIFS('Celkem prostory'!$C:$C,'Cenová nabídka'!$A27,'Celkem prostory'!$J:$J,'Cenová nabídka'!BO$3)</f>
        <v>0</v>
      </c>
      <c r="BQ27" s="83">
        <f t="shared" si="32"/>
        <v>0</v>
      </c>
      <c r="BR27" s="84">
        <f t="shared" si="33"/>
        <v>0</v>
      </c>
      <c r="BS27" s="81">
        <f>SUMIFS('Celkem prostory'!$G:$G,'Celkem prostory'!$C:$C,A27,'Celkem prostory'!$J:$J,BS$3)</f>
        <v>0</v>
      </c>
      <c r="BT27" s="82">
        <f>COUNTIFS('Celkem prostory'!$C:$C,'Cenová nabídka'!$A27,'Celkem prostory'!$J:$J,'Cenová nabídka'!BS$3)</f>
        <v>0</v>
      </c>
      <c r="BU27" s="86">
        <f t="shared" si="34"/>
        <v>0</v>
      </c>
      <c r="BV27" s="84">
        <f t="shared" si="35"/>
        <v>0</v>
      </c>
      <c r="BW27" s="81">
        <f>SUMIFS('Celkem prostory'!$G:$G,'Celkem prostory'!$C:$C,A27,'Celkem prostory'!$J:$J,BW$3)</f>
        <v>0</v>
      </c>
      <c r="BX27" s="82">
        <f>COUNTIFS('Celkem prostory'!$C:$C,'Cenová nabídka'!$A27,'Celkem prostory'!$J:$J,'Cenová nabídka'!BW$3)</f>
        <v>0</v>
      </c>
      <c r="BY27" s="86">
        <f t="shared" si="36"/>
        <v>0</v>
      </c>
      <c r="BZ27" s="84">
        <f t="shared" si="37"/>
        <v>0</v>
      </c>
      <c r="CA27" s="81">
        <f>SUMIFS('Celkem prostory'!$G:$G,'Celkem prostory'!$C:$C,A27,'Celkem prostory'!$J:$J,CA$3)</f>
        <v>0</v>
      </c>
      <c r="CB27" s="82">
        <f>COUNTIFS('Celkem prostory'!$C:$C,'Cenová nabídka'!$A27,'Celkem prostory'!$K:$K,'Cenová nabídka'!CA$3)</f>
        <v>0</v>
      </c>
      <c r="CC27" s="86">
        <f t="shared" si="38"/>
        <v>0</v>
      </c>
      <c r="CD27" s="84">
        <f t="shared" si="39"/>
        <v>0</v>
      </c>
    </row>
    <row r="28" spans="1:82" s="50" customFormat="1" ht="13.5" thickBot="1">
      <c r="A28" s="95" t="s">
        <v>783</v>
      </c>
      <c r="B28" s="96">
        <f>SUM(B6:B27)</f>
        <v>0</v>
      </c>
      <c r="C28" s="78"/>
      <c r="D28" s="97"/>
      <c r="E28" s="98"/>
      <c r="F28" s="99"/>
      <c r="G28" s="82">
        <f>COUNTIFS('Celkem prostory'!$C:$C,'Cenová nabídka'!$A28,'Celkem prostory'!$K:$K,'Cenová nabídka'!F$3)</f>
        <v>0</v>
      </c>
      <c r="H28" s="101">
        <f>SUM(H6:H27)</f>
        <v>0</v>
      </c>
      <c r="I28" s="102">
        <f>SUM(I6:I27)</f>
        <v>0</v>
      </c>
      <c r="J28" s="99"/>
      <c r="K28" s="100"/>
      <c r="L28" s="101">
        <f>SUM(L6:L27)</f>
        <v>0</v>
      </c>
      <c r="M28" s="102">
        <f>SUM(M6:M27)</f>
        <v>0</v>
      </c>
      <c r="N28" s="99"/>
      <c r="O28" s="100"/>
      <c r="P28" s="101">
        <f>SUM(P6:P27)</f>
        <v>0</v>
      </c>
      <c r="Q28" s="102">
        <f>SUM(Q6:Q27)</f>
        <v>0</v>
      </c>
      <c r="R28" s="99"/>
      <c r="S28" s="100"/>
      <c r="T28" s="101">
        <f>SUM(T6:T27)</f>
        <v>0</v>
      </c>
      <c r="U28" s="102">
        <f>SUM(U6:U27)</f>
        <v>0</v>
      </c>
      <c r="V28" s="99"/>
      <c r="W28" s="100"/>
      <c r="X28" s="100"/>
      <c r="Y28" s="101">
        <f>SUM(Y6:Y27)</f>
        <v>0</v>
      </c>
      <c r="Z28" s="102">
        <f>SUM(Z6:Z27)</f>
        <v>0</v>
      </c>
      <c r="AA28" s="81">
        <f>SUMIFS('Celkem prostory'!$G:$G,'Celkem prostory'!$C:$C,A28,'Celkem prostory'!$K:$K,AA$3)</f>
        <v>0</v>
      </c>
      <c r="AB28" s="104"/>
      <c r="AC28" s="101">
        <f>SUM(AC6:AC27)</f>
        <v>0</v>
      </c>
      <c r="AD28" s="102">
        <f>SUM(AD6:AD27)</f>
        <v>0</v>
      </c>
      <c r="AE28" s="103"/>
      <c r="AF28" s="104"/>
      <c r="AG28" s="101">
        <f>SUM(AG6:AG27)</f>
        <v>0</v>
      </c>
      <c r="AH28" s="102">
        <f>SUM(AH6:AH27)</f>
        <v>0</v>
      </c>
      <c r="AI28" s="103"/>
      <c r="AJ28" s="104"/>
      <c r="AK28" s="101">
        <f>SUM(AK6:AK27)</f>
        <v>0</v>
      </c>
      <c r="AL28" s="102">
        <f>SUM(AL6:AL27)</f>
        <v>0</v>
      </c>
      <c r="AM28" s="103"/>
      <c r="AN28" s="104"/>
      <c r="AO28" s="101">
        <f>SUM(AO6:AO27)</f>
        <v>0</v>
      </c>
      <c r="AP28" s="102">
        <f>SUM(AP6:AP27)</f>
        <v>0</v>
      </c>
      <c r="AQ28" s="103"/>
      <c r="AR28" s="104"/>
      <c r="AS28" s="101">
        <f>SUM(AS6:AS27)</f>
        <v>0</v>
      </c>
      <c r="AT28" s="102">
        <f>SUM(AT6:AT27)</f>
        <v>0</v>
      </c>
      <c r="AU28" s="103"/>
      <c r="AV28" s="104"/>
      <c r="AW28" s="101">
        <f>SUM(AW6:AW27)</f>
        <v>0</v>
      </c>
      <c r="AX28" s="102">
        <f>SUM(AX6:AX27)</f>
        <v>0</v>
      </c>
      <c r="AY28" s="81"/>
      <c r="AZ28" s="104"/>
      <c r="BA28" s="101">
        <f>SUM(BA6:BA27)</f>
        <v>0</v>
      </c>
      <c r="BB28" s="102">
        <f>SUM(BB6:BB27)</f>
        <v>0</v>
      </c>
      <c r="BC28" s="103"/>
      <c r="BD28" s="104"/>
      <c r="BE28" s="101">
        <f>SUM(BE6:BE27)</f>
        <v>0</v>
      </c>
      <c r="BF28" s="102">
        <f>SUM(BF6:BF27)</f>
        <v>0</v>
      </c>
      <c r="BG28" s="103"/>
      <c r="BH28" s="104"/>
      <c r="BI28" s="101">
        <f>SUM(BI6:BI27)</f>
        <v>0</v>
      </c>
      <c r="BJ28" s="102">
        <f>SUM(BJ6:BJ27)</f>
        <v>0</v>
      </c>
      <c r="BK28" s="103"/>
      <c r="BL28" s="104"/>
      <c r="BM28" s="101">
        <f>SUM(BM6:BM27)</f>
        <v>0</v>
      </c>
      <c r="BN28" s="102">
        <f>SUM(BN6:BN27)</f>
        <v>0</v>
      </c>
      <c r="BO28" s="103"/>
      <c r="BP28" s="104"/>
      <c r="BQ28" s="101">
        <f>SUM(BQ6:BQ27)</f>
        <v>0</v>
      </c>
      <c r="BR28" s="102">
        <f>SUM(BR6:BR27)</f>
        <v>0</v>
      </c>
      <c r="BS28" s="103"/>
      <c r="BT28" s="104"/>
      <c r="BU28" s="105">
        <f>SUM(BU6:BU27)</f>
        <v>0</v>
      </c>
      <c r="BV28" s="106">
        <f>SUM(BV6:BV27)</f>
        <v>0</v>
      </c>
      <c r="BW28" s="103"/>
      <c r="BX28" s="104"/>
      <c r="BY28" s="101">
        <f>SUM(BY6:BY27)</f>
        <v>0</v>
      </c>
      <c r="BZ28" s="102">
        <f>SUM(BZ6:BZ27)</f>
        <v>0</v>
      </c>
      <c r="CA28" s="103"/>
      <c r="CB28" s="104"/>
      <c r="CC28" s="101">
        <f>SUM(CC6:CC27)</f>
        <v>0</v>
      </c>
      <c r="CD28" s="102">
        <f>SUM(CD6:CD27)</f>
        <v>0</v>
      </c>
    </row>
    <row r="29" spans="1:82" s="112" customFormat="1">
      <c r="A29" s="207" t="s">
        <v>784</v>
      </c>
      <c r="B29" s="207"/>
      <c r="C29" s="96">
        <f>SUM(B28*30.458)</f>
        <v>0</v>
      </c>
      <c r="D29" s="107"/>
      <c r="E29" s="108"/>
      <c r="F29" s="109"/>
      <c r="G29" s="110"/>
      <c r="H29" s="111"/>
      <c r="I29" s="111"/>
      <c r="J29" s="111"/>
      <c r="K29" s="111">
        <f>K28-'[1]Typ místn.'!H2</f>
        <v>0</v>
      </c>
      <c r="L29" s="111"/>
      <c r="M29" s="111"/>
      <c r="N29" s="111">
        <f>N28-'[1]Typ místn.'!I2</f>
        <v>0</v>
      </c>
      <c r="O29" s="111">
        <f>O28-'[1]Typ místn.'!J2</f>
        <v>0</v>
      </c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0"/>
      <c r="AC29" s="111"/>
      <c r="AD29" s="111"/>
      <c r="AE29" s="109"/>
      <c r="AF29" s="110"/>
      <c r="AG29" s="111"/>
      <c r="AH29" s="111"/>
      <c r="AI29" s="109"/>
      <c r="AJ29" s="110"/>
      <c r="AK29" s="111"/>
      <c r="AL29" s="111"/>
      <c r="AM29" s="109"/>
      <c r="AN29" s="110"/>
      <c r="AO29" s="111"/>
      <c r="AP29" s="111"/>
      <c r="AQ29" s="109"/>
      <c r="AR29" s="110"/>
      <c r="AS29" s="111"/>
      <c r="AT29" s="111"/>
      <c r="AU29" s="109"/>
      <c r="AV29" s="110"/>
      <c r="AW29" s="111"/>
      <c r="AX29" s="111"/>
      <c r="AY29" s="109"/>
      <c r="AZ29" s="110"/>
      <c r="BA29" s="111"/>
      <c r="BB29" s="111"/>
      <c r="BC29" s="109"/>
      <c r="BD29" s="110"/>
      <c r="BE29" s="111"/>
      <c r="BF29" s="111"/>
      <c r="BG29" s="109"/>
      <c r="BH29" s="110"/>
      <c r="BI29" s="111"/>
      <c r="BJ29" s="111"/>
      <c r="BK29" s="109"/>
      <c r="BL29" s="110"/>
      <c r="BM29" s="111"/>
      <c r="BN29" s="111"/>
      <c r="BO29" s="109"/>
      <c r="BP29" s="110"/>
      <c r="BQ29" s="111"/>
      <c r="BR29" s="111"/>
      <c r="BS29" s="110"/>
      <c r="BT29" s="110"/>
      <c r="BU29" s="111"/>
      <c r="BV29" s="111"/>
      <c r="BW29" s="110"/>
      <c r="BX29" s="110"/>
      <c r="BY29" s="111"/>
      <c r="BZ29" s="111"/>
      <c r="CA29" s="110"/>
      <c r="CB29" s="110"/>
      <c r="CC29" s="111"/>
      <c r="CD29" s="111"/>
    </row>
    <row r="30" spans="1:82" s="112" customFormat="1">
      <c r="A30" s="207" t="s">
        <v>785</v>
      </c>
      <c r="B30" s="207"/>
      <c r="C30" s="113">
        <f>SUM(B28*365.5)</f>
        <v>0</v>
      </c>
      <c r="D30" s="107"/>
      <c r="E30" s="108"/>
      <c r="F30" s="215" t="s">
        <v>826</v>
      </c>
      <c r="G30" s="215"/>
      <c r="H30" s="215"/>
      <c r="I30" s="199">
        <v>30.457999999999998</v>
      </c>
      <c r="J30" s="200" t="s">
        <v>827</v>
      </c>
      <c r="K30" s="110"/>
      <c r="L30" s="111"/>
      <c r="M30" s="111"/>
      <c r="N30" s="109"/>
      <c r="O30" s="110"/>
      <c r="P30" s="111"/>
      <c r="Q30" s="111"/>
      <c r="R30" s="109"/>
      <c r="S30" s="110"/>
      <c r="T30" s="111"/>
      <c r="U30" s="111"/>
      <c r="V30" s="208"/>
      <c r="W30" s="208"/>
      <c r="X30" s="208"/>
      <c r="Y30" s="111"/>
      <c r="Z30" s="111"/>
      <c r="AA30" s="109"/>
      <c r="AB30" s="110"/>
      <c r="AC30" s="111"/>
      <c r="AD30" s="111"/>
      <c r="AE30" s="109"/>
      <c r="AF30" s="110"/>
      <c r="AG30" s="111"/>
      <c r="AH30" s="111"/>
      <c r="AI30" s="109"/>
      <c r="AJ30" s="110"/>
      <c r="AK30" s="111"/>
      <c r="AL30" s="111"/>
      <c r="AM30" s="109"/>
      <c r="AN30" s="110"/>
      <c r="AO30" s="111"/>
      <c r="AP30" s="111"/>
      <c r="AQ30" s="109"/>
      <c r="AR30" s="110"/>
      <c r="AS30" s="111"/>
      <c r="AT30" s="111"/>
      <c r="AU30" s="109"/>
      <c r="AV30" s="110"/>
      <c r="AW30" s="111"/>
      <c r="AX30" s="111"/>
      <c r="AY30" s="109"/>
      <c r="AZ30" s="110"/>
      <c r="BA30" s="111"/>
      <c r="BB30" s="111"/>
      <c r="BC30" s="109"/>
      <c r="BD30" s="110"/>
      <c r="BE30" s="111"/>
      <c r="BF30" s="111"/>
      <c r="BG30" s="109"/>
      <c r="BH30" s="110"/>
      <c r="BI30" s="111"/>
      <c r="BJ30" s="111"/>
      <c r="BK30" s="109"/>
      <c r="BL30" s="110"/>
      <c r="BM30" s="111"/>
      <c r="BN30" s="111"/>
      <c r="BO30" s="109"/>
      <c r="BP30" s="110"/>
      <c r="BQ30" s="111"/>
      <c r="BR30" s="111"/>
      <c r="BS30" s="110"/>
      <c r="BT30" s="110"/>
      <c r="BU30" s="114"/>
      <c r="BV30" s="114"/>
      <c r="BW30" s="110"/>
      <c r="BX30" s="110"/>
      <c r="BY30" s="114"/>
      <c r="BZ30" s="114"/>
      <c r="CA30" s="110"/>
      <c r="CB30" s="110"/>
      <c r="CC30" s="114"/>
      <c r="CD30" s="114"/>
    </row>
    <row r="31" spans="1:82">
      <c r="A31" s="207"/>
      <c r="B31" s="207"/>
      <c r="C31" s="113"/>
      <c r="D31" s="115"/>
      <c r="E31" s="115"/>
      <c r="F31" s="215" t="s">
        <v>829</v>
      </c>
      <c r="G31" s="215"/>
      <c r="H31" s="215"/>
      <c r="I31" s="203">
        <v>365.5</v>
      </c>
      <c r="J31" s="200" t="s">
        <v>827</v>
      </c>
      <c r="V31" s="208"/>
      <c r="W31" s="208"/>
      <c r="X31" s="208"/>
    </row>
    <row r="32" spans="1:82">
      <c r="A32" s="207" t="s">
        <v>823</v>
      </c>
      <c r="B32" s="207"/>
      <c r="C32" s="113">
        <f>C30*1.21</f>
        <v>0</v>
      </c>
    </row>
    <row r="33" spans="2:3">
      <c r="B33" s="122"/>
      <c r="C33" s="122"/>
    </row>
    <row r="34" spans="2:3">
      <c r="C34" s="115"/>
    </row>
  </sheetData>
  <sheetProtection sheet="1" objects="1" scenarios="1"/>
  <protectedRanges>
    <protectedRange sqref="H5 L5 P5 T5 Y5 AC5 AG5 AK5 AO5 AS5 AW5 BA5 BE5 BI5 BM5 BQ5 BU5 BY5 CC5" name="Oblast1"/>
  </protectedRanges>
  <mergeCells count="28">
    <mergeCell ref="F1:O1"/>
    <mergeCell ref="F30:H30"/>
    <mergeCell ref="A32:B32"/>
    <mergeCell ref="BS3:BU3"/>
    <mergeCell ref="BW3:BY3"/>
    <mergeCell ref="AQ3:AS3"/>
    <mergeCell ref="A3:A5"/>
    <mergeCell ref="F3:H3"/>
    <mergeCell ref="J3:L3"/>
    <mergeCell ref="N3:P3"/>
    <mergeCell ref="R3:T3"/>
    <mergeCell ref="F31:H31"/>
    <mergeCell ref="CA3:CC3"/>
    <mergeCell ref="A29:B29"/>
    <mergeCell ref="A30:B30"/>
    <mergeCell ref="V30:X31"/>
    <mergeCell ref="A31:B31"/>
    <mergeCell ref="AU3:AW3"/>
    <mergeCell ref="AY3:BA3"/>
    <mergeCell ref="BC3:BE3"/>
    <mergeCell ref="BG3:BI3"/>
    <mergeCell ref="BK3:BM3"/>
    <mergeCell ref="BO3:BQ3"/>
    <mergeCell ref="V3:Y3"/>
    <mergeCell ref="AA3:AC3"/>
    <mergeCell ref="AE3:AG3"/>
    <mergeCell ref="AI3:AK3"/>
    <mergeCell ref="AM3:AO3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64"/>
  <sheetViews>
    <sheetView workbookViewId="0">
      <selection sqref="A1:J1"/>
    </sheetView>
  </sheetViews>
  <sheetFormatPr defaultRowHeight="12.75"/>
  <cols>
    <col min="1" max="1" width="12.28515625" style="5" customWidth="1"/>
    <col min="2" max="2" width="9.28515625" style="5" customWidth="1"/>
    <col min="3" max="3" width="15.85546875" style="5" customWidth="1"/>
    <col min="4" max="4" width="13.28515625" style="5" customWidth="1"/>
    <col min="5" max="5" width="20.140625" style="41" customWidth="1"/>
    <col min="6" max="6" width="9.42578125" style="5" customWidth="1"/>
    <col min="7" max="7" width="11" style="42" customWidth="1"/>
    <col min="8" max="8" width="11.28515625" style="37" customWidth="1"/>
    <col min="9" max="9" width="9.5703125" style="5" customWidth="1"/>
    <col min="10" max="16384" width="9.140625" style="5"/>
  </cols>
  <sheetData>
    <row r="1" spans="1:10" ht="13.5" thickBot="1">
      <c r="A1" s="219"/>
      <c r="B1" s="220"/>
      <c r="C1" s="220"/>
      <c r="D1" s="220"/>
      <c r="E1" s="220"/>
      <c r="F1" s="220"/>
      <c r="G1" s="220"/>
      <c r="H1" s="220"/>
      <c r="I1" s="220"/>
      <c r="J1" s="220"/>
    </row>
    <row r="2" spans="1:10" s="3" customFormat="1" ht="15.75" customHeight="1" thickBot="1">
      <c r="A2" s="228" t="s">
        <v>735</v>
      </c>
      <c r="B2" s="228" t="s">
        <v>734</v>
      </c>
      <c r="C2" s="228" t="s">
        <v>736</v>
      </c>
      <c r="D2" s="231" t="s">
        <v>745</v>
      </c>
      <c r="E2" s="231" t="s">
        <v>746</v>
      </c>
      <c r="F2" s="221" t="s">
        <v>747</v>
      </c>
      <c r="G2" s="222"/>
      <c r="H2" s="222"/>
      <c r="I2" s="222"/>
      <c r="J2" s="223" t="s">
        <v>772</v>
      </c>
    </row>
    <row r="3" spans="1:10" s="3" customFormat="1" ht="13.5" thickBot="1">
      <c r="A3" s="229"/>
      <c r="B3" s="229"/>
      <c r="C3" s="229"/>
      <c r="D3" s="232"/>
      <c r="E3" s="232"/>
      <c r="F3" s="227" t="s">
        <v>714</v>
      </c>
      <c r="G3" s="226"/>
      <c r="H3" s="221" t="s">
        <v>748</v>
      </c>
      <c r="I3" s="226"/>
      <c r="J3" s="224"/>
    </row>
    <row r="4" spans="1:10" s="4" customFormat="1" ht="43.5" customHeight="1" thickBot="1">
      <c r="A4" s="230"/>
      <c r="B4" s="230"/>
      <c r="C4" s="230"/>
      <c r="D4" s="233"/>
      <c r="E4" s="233"/>
      <c r="F4" s="2" t="s">
        <v>749</v>
      </c>
      <c r="G4" s="1" t="s">
        <v>713</v>
      </c>
      <c r="H4" s="1" t="s">
        <v>749</v>
      </c>
      <c r="I4" s="1" t="s">
        <v>713</v>
      </c>
      <c r="J4" s="225"/>
    </row>
    <row r="5" spans="1:10" s="12" customFormat="1" ht="13.5" customHeight="1">
      <c r="A5" s="6" t="s">
        <v>755</v>
      </c>
      <c r="B5" s="7" t="s">
        <v>732</v>
      </c>
      <c r="C5" s="8" t="s">
        <v>806</v>
      </c>
      <c r="D5" s="9" t="s">
        <v>436</v>
      </c>
      <c r="E5" s="10" t="s">
        <v>28</v>
      </c>
      <c r="F5" s="7" t="s">
        <v>705</v>
      </c>
      <c r="G5" s="11">
        <v>16.2</v>
      </c>
      <c r="H5" s="7"/>
      <c r="I5" s="7">
        <v>0</v>
      </c>
      <c r="J5" s="177" t="s">
        <v>715</v>
      </c>
    </row>
    <row r="6" spans="1:10" s="12" customFormat="1" ht="13.5" customHeight="1">
      <c r="A6" s="13" t="s">
        <v>755</v>
      </c>
      <c r="B6" s="14" t="s">
        <v>732</v>
      </c>
      <c r="C6" s="14" t="s">
        <v>782</v>
      </c>
      <c r="D6" s="15" t="s">
        <v>437</v>
      </c>
      <c r="E6" s="16" t="s">
        <v>445</v>
      </c>
      <c r="F6" s="14" t="s">
        <v>706</v>
      </c>
      <c r="G6" s="17">
        <v>4.6100000000000003</v>
      </c>
      <c r="H6" s="14"/>
      <c r="I6" s="14">
        <v>0</v>
      </c>
      <c r="J6" s="178" t="s">
        <v>718</v>
      </c>
    </row>
    <row r="7" spans="1:10" s="12" customFormat="1" ht="13.5" customHeight="1">
      <c r="A7" s="13" t="s">
        <v>755</v>
      </c>
      <c r="B7" s="14" t="s">
        <v>732</v>
      </c>
      <c r="C7" s="14" t="s">
        <v>738</v>
      </c>
      <c r="D7" s="15" t="s">
        <v>438</v>
      </c>
      <c r="E7" s="16" t="s">
        <v>49</v>
      </c>
      <c r="F7" s="14" t="s">
        <v>706</v>
      </c>
      <c r="G7" s="17">
        <v>10.96</v>
      </c>
      <c r="H7" s="14"/>
      <c r="I7" s="14">
        <v>0</v>
      </c>
      <c r="J7" s="178" t="s">
        <v>719</v>
      </c>
    </row>
    <row r="8" spans="1:10" s="12" customFormat="1" ht="13.5" customHeight="1">
      <c r="A8" s="13" t="s">
        <v>755</v>
      </c>
      <c r="B8" s="14" t="s">
        <v>732</v>
      </c>
      <c r="C8" s="14" t="s">
        <v>808</v>
      </c>
      <c r="D8" s="15" t="s">
        <v>444</v>
      </c>
      <c r="E8" s="16" t="s">
        <v>18</v>
      </c>
      <c r="F8" s="14" t="s">
        <v>704</v>
      </c>
      <c r="G8" s="17">
        <v>1.68</v>
      </c>
      <c r="H8" s="14" t="s">
        <v>729</v>
      </c>
      <c r="I8" s="14">
        <v>3</v>
      </c>
      <c r="J8" s="178" t="s">
        <v>720</v>
      </c>
    </row>
    <row r="9" spans="1:10" s="12" customFormat="1" ht="13.5" customHeight="1">
      <c r="A9" s="13" t="s">
        <v>755</v>
      </c>
      <c r="B9" s="14" t="s">
        <v>732</v>
      </c>
      <c r="C9" s="14" t="s">
        <v>808</v>
      </c>
      <c r="D9" s="15" t="s">
        <v>439</v>
      </c>
      <c r="E9" s="16" t="s">
        <v>446</v>
      </c>
      <c r="F9" s="14" t="s">
        <v>705</v>
      </c>
      <c r="G9" s="17">
        <v>19.71</v>
      </c>
      <c r="H9" s="14"/>
      <c r="I9" s="14">
        <v>0</v>
      </c>
      <c r="J9" s="178" t="s">
        <v>721</v>
      </c>
    </row>
    <row r="10" spans="1:10" s="12" customFormat="1" ht="13.5" customHeight="1">
      <c r="A10" s="13" t="s">
        <v>755</v>
      </c>
      <c r="B10" s="14" t="s">
        <v>732</v>
      </c>
      <c r="C10" s="24" t="s">
        <v>806</v>
      </c>
      <c r="D10" s="15" t="s">
        <v>440</v>
      </c>
      <c r="E10" s="16" t="s">
        <v>28</v>
      </c>
      <c r="F10" s="14" t="s">
        <v>705</v>
      </c>
      <c r="G10" s="17">
        <v>10.95</v>
      </c>
      <c r="H10" s="14"/>
      <c r="I10" s="14">
        <v>0</v>
      </c>
      <c r="J10" s="178" t="s">
        <v>715</v>
      </c>
    </row>
    <row r="11" spans="1:10" s="12" customFormat="1" ht="13.5" customHeight="1">
      <c r="A11" s="13" t="s">
        <v>755</v>
      </c>
      <c r="B11" s="14" t="s">
        <v>732</v>
      </c>
      <c r="C11" s="14" t="s">
        <v>808</v>
      </c>
      <c r="D11" s="15" t="s">
        <v>441</v>
      </c>
      <c r="E11" s="16" t="s">
        <v>697</v>
      </c>
      <c r="F11" s="14" t="s">
        <v>705</v>
      </c>
      <c r="G11" s="17">
        <v>23.02</v>
      </c>
      <c r="H11" s="14"/>
      <c r="I11" s="14">
        <v>0</v>
      </c>
      <c r="J11" s="178" t="s">
        <v>721</v>
      </c>
    </row>
    <row r="12" spans="1:10" s="12" customFormat="1" ht="13.5" customHeight="1">
      <c r="A12" s="13" t="s">
        <v>755</v>
      </c>
      <c r="B12" s="14" t="s">
        <v>732</v>
      </c>
      <c r="C12" s="14" t="s">
        <v>782</v>
      </c>
      <c r="D12" s="15" t="s">
        <v>442</v>
      </c>
      <c r="E12" s="16" t="s">
        <v>445</v>
      </c>
      <c r="F12" s="14" t="s">
        <v>706</v>
      </c>
      <c r="G12" s="17">
        <v>7.8</v>
      </c>
      <c r="H12" s="14"/>
      <c r="I12" s="14">
        <v>0</v>
      </c>
      <c r="J12" s="178" t="s">
        <v>718</v>
      </c>
    </row>
    <row r="13" spans="1:10" s="12" customFormat="1" ht="15" customHeight="1">
      <c r="A13" s="13" t="s">
        <v>755</v>
      </c>
      <c r="B13" s="14" t="s">
        <v>732</v>
      </c>
      <c r="C13" s="14" t="s">
        <v>782</v>
      </c>
      <c r="D13" s="15" t="s">
        <v>443</v>
      </c>
      <c r="E13" s="16" t="s">
        <v>445</v>
      </c>
      <c r="F13" s="14" t="s">
        <v>706</v>
      </c>
      <c r="G13" s="17">
        <v>8.0500000000000007</v>
      </c>
      <c r="H13" s="14"/>
      <c r="I13" s="14">
        <v>0</v>
      </c>
      <c r="J13" s="178" t="s">
        <v>718</v>
      </c>
    </row>
    <row r="14" spans="1:10" s="12" customFormat="1" ht="12.75" customHeight="1">
      <c r="A14" s="13" t="s">
        <v>755</v>
      </c>
      <c r="B14" s="14" t="s">
        <v>732</v>
      </c>
      <c r="C14" s="24" t="s">
        <v>806</v>
      </c>
      <c r="D14" s="14"/>
      <c r="E14" s="18" t="s">
        <v>703</v>
      </c>
      <c r="F14" s="14" t="s">
        <v>731</v>
      </c>
      <c r="G14" s="19">
        <v>120</v>
      </c>
      <c r="H14" s="14" t="s">
        <v>728</v>
      </c>
      <c r="I14" s="14">
        <v>23</v>
      </c>
      <c r="J14" s="178" t="s">
        <v>715</v>
      </c>
    </row>
    <row r="15" spans="1:10" s="12" customFormat="1">
      <c r="A15" s="13" t="s">
        <v>755</v>
      </c>
      <c r="B15" s="14" t="s">
        <v>733</v>
      </c>
      <c r="C15" s="14" t="s">
        <v>737</v>
      </c>
      <c r="D15" s="15" t="s">
        <v>0</v>
      </c>
      <c r="E15" s="16" t="s">
        <v>9</v>
      </c>
      <c r="F15" s="14" t="s">
        <v>705</v>
      </c>
      <c r="G15" s="19">
        <v>22.11</v>
      </c>
      <c r="H15" s="14" t="s">
        <v>728</v>
      </c>
      <c r="I15" s="14">
        <v>16</v>
      </c>
      <c r="J15" s="178" t="s">
        <v>723</v>
      </c>
    </row>
    <row r="16" spans="1:10" s="12" customFormat="1">
      <c r="A16" s="13" t="s">
        <v>755</v>
      </c>
      <c r="B16" s="14" t="s">
        <v>733</v>
      </c>
      <c r="C16" s="14" t="s">
        <v>737</v>
      </c>
      <c r="D16" s="15" t="s">
        <v>2</v>
      </c>
      <c r="E16" s="16" t="s">
        <v>1</v>
      </c>
      <c r="F16" s="14" t="s">
        <v>705</v>
      </c>
      <c r="G16" s="19">
        <v>31.72</v>
      </c>
      <c r="H16" s="14" t="s">
        <v>728</v>
      </c>
      <c r="I16" s="14">
        <v>22</v>
      </c>
      <c r="J16" s="178" t="s">
        <v>723</v>
      </c>
    </row>
    <row r="17" spans="1:10" s="12" customFormat="1">
      <c r="A17" s="13" t="s">
        <v>755</v>
      </c>
      <c r="B17" s="14" t="s">
        <v>733</v>
      </c>
      <c r="C17" s="14" t="s">
        <v>737</v>
      </c>
      <c r="D17" s="15" t="s">
        <v>3</v>
      </c>
      <c r="E17" s="16" t="s">
        <v>4</v>
      </c>
      <c r="F17" s="14" t="s">
        <v>705</v>
      </c>
      <c r="G17" s="19">
        <v>30.2</v>
      </c>
      <c r="H17" s="14" t="s">
        <v>728</v>
      </c>
      <c r="I17" s="14">
        <v>22</v>
      </c>
      <c r="J17" s="178" t="s">
        <v>723</v>
      </c>
    </row>
    <row r="18" spans="1:10" s="12" customFormat="1">
      <c r="A18" s="13" t="s">
        <v>755</v>
      </c>
      <c r="B18" s="14" t="s">
        <v>733</v>
      </c>
      <c r="C18" s="14" t="s">
        <v>737</v>
      </c>
      <c r="D18" s="15" t="s">
        <v>5</v>
      </c>
      <c r="E18" s="16" t="s">
        <v>10</v>
      </c>
      <c r="F18" s="14" t="s">
        <v>705</v>
      </c>
      <c r="G18" s="19">
        <v>32.25</v>
      </c>
      <c r="H18" s="14" t="s">
        <v>728</v>
      </c>
      <c r="I18" s="14">
        <v>22</v>
      </c>
      <c r="J18" s="178" t="s">
        <v>723</v>
      </c>
    </row>
    <row r="19" spans="1:10" s="12" customFormat="1">
      <c r="A19" s="13" t="s">
        <v>755</v>
      </c>
      <c r="B19" s="14" t="s">
        <v>733</v>
      </c>
      <c r="C19" s="14" t="s">
        <v>737</v>
      </c>
      <c r="D19" s="15" t="s">
        <v>6</v>
      </c>
      <c r="E19" s="16" t="s">
        <v>8</v>
      </c>
      <c r="F19" s="14" t="s">
        <v>705</v>
      </c>
      <c r="G19" s="19">
        <v>7.48</v>
      </c>
      <c r="H19" s="14" t="s">
        <v>728</v>
      </c>
      <c r="I19" s="14">
        <v>7</v>
      </c>
      <c r="J19" s="178" t="s">
        <v>723</v>
      </c>
    </row>
    <row r="20" spans="1:10" s="12" customFormat="1">
      <c r="A20" s="13" t="s">
        <v>755</v>
      </c>
      <c r="B20" s="14" t="s">
        <v>733</v>
      </c>
      <c r="C20" s="14" t="s">
        <v>737</v>
      </c>
      <c r="D20" s="15" t="s">
        <v>11</v>
      </c>
      <c r="E20" s="16" t="s">
        <v>12</v>
      </c>
      <c r="F20" s="20" t="s">
        <v>705</v>
      </c>
      <c r="G20" s="19">
        <v>11.8</v>
      </c>
      <c r="H20" s="14" t="s">
        <v>728</v>
      </c>
      <c r="I20" s="14">
        <v>9</v>
      </c>
      <c r="J20" s="178" t="s">
        <v>723</v>
      </c>
    </row>
    <row r="21" spans="1:10" s="12" customFormat="1">
      <c r="A21" s="13" t="s">
        <v>755</v>
      </c>
      <c r="B21" s="14" t="s">
        <v>733</v>
      </c>
      <c r="C21" s="14" t="s">
        <v>737</v>
      </c>
      <c r="D21" s="15" t="s">
        <v>13</v>
      </c>
      <c r="E21" s="16" t="s">
        <v>14</v>
      </c>
      <c r="F21" s="20" t="s">
        <v>704</v>
      </c>
      <c r="G21" s="19">
        <v>11.46</v>
      </c>
      <c r="H21" s="14" t="s">
        <v>729</v>
      </c>
      <c r="I21" s="14">
        <v>14</v>
      </c>
      <c r="J21" s="178" t="s">
        <v>720</v>
      </c>
    </row>
    <row r="22" spans="1:10" s="12" customFormat="1">
      <c r="A22" s="13" t="s">
        <v>755</v>
      </c>
      <c r="B22" s="14" t="s">
        <v>733</v>
      </c>
      <c r="C22" s="14" t="s">
        <v>737</v>
      </c>
      <c r="D22" s="15" t="s">
        <v>15</v>
      </c>
      <c r="E22" s="16" t="s">
        <v>16</v>
      </c>
      <c r="F22" s="20" t="s">
        <v>704</v>
      </c>
      <c r="G22" s="19">
        <v>6.58</v>
      </c>
      <c r="H22" s="14" t="s">
        <v>729</v>
      </c>
      <c r="I22" s="14">
        <v>4</v>
      </c>
      <c r="J22" s="178" t="s">
        <v>720</v>
      </c>
    </row>
    <row r="23" spans="1:10" s="12" customFormat="1">
      <c r="A23" s="13" t="s">
        <v>755</v>
      </c>
      <c r="B23" s="14" t="s">
        <v>733</v>
      </c>
      <c r="C23" s="14" t="s">
        <v>737</v>
      </c>
      <c r="D23" s="15" t="s">
        <v>17</v>
      </c>
      <c r="E23" s="16" t="s">
        <v>18</v>
      </c>
      <c r="F23" s="20" t="s">
        <v>704</v>
      </c>
      <c r="G23" s="19">
        <v>1.55</v>
      </c>
      <c r="H23" s="14" t="s">
        <v>729</v>
      </c>
      <c r="I23" s="14">
        <v>4</v>
      </c>
      <c r="J23" s="178" t="s">
        <v>720</v>
      </c>
    </row>
    <row r="24" spans="1:10" s="12" customFormat="1">
      <c r="A24" s="13" t="s">
        <v>755</v>
      </c>
      <c r="B24" s="14" t="s">
        <v>733</v>
      </c>
      <c r="C24" s="14" t="s">
        <v>737</v>
      </c>
      <c r="D24" s="15" t="s">
        <v>19</v>
      </c>
      <c r="E24" s="16" t="s">
        <v>18</v>
      </c>
      <c r="F24" s="20" t="s">
        <v>705</v>
      </c>
      <c r="G24" s="19">
        <v>1.69</v>
      </c>
      <c r="H24" s="14" t="s">
        <v>729</v>
      </c>
      <c r="I24" s="14">
        <v>4</v>
      </c>
      <c r="J24" s="178" t="s">
        <v>720</v>
      </c>
    </row>
    <row r="25" spans="1:10" s="12" customFormat="1">
      <c r="A25" s="13" t="s">
        <v>755</v>
      </c>
      <c r="B25" s="14" t="s">
        <v>733</v>
      </c>
      <c r="C25" s="14" t="s">
        <v>737</v>
      </c>
      <c r="D25" s="15" t="s">
        <v>20</v>
      </c>
      <c r="E25" s="16" t="s">
        <v>18</v>
      </c>
      <c r="F25" s="20" t="s">
        <v>704</v>
      </c>
      <c r="G25" s="19">
        <v>1.82</v>
      </c>
      <c r="H25" s="14" t="s">
        <v>729</v>
      </c>
      <c r="I25" s="14">
        <v>4</v>
      </c>
      <c r="J25" s="178" t="s">
        <v>720</v>
      </c>
    </row>
    <row r="26" spans="1:10" s="12" customFormat="1">
      <c r="A26" s="13" t="s">
        <v>755</v>
      </c>
      <c r="B26" s="14" t="s">
        <v>733</v>
      </c>
      <c r="C26" s="14" t="s">
        <v>737</v>
      </c>
      <c r="D26" s="15" t="s">
        <v>21</v>
      </c>
      <c r="E26" s="16" t="s">
        <v>16</v>
      </c>
      <c r="F26" s="20" t="s">
        <v>704</v>
      </c>
      <c r="G26" s="19">
        <v>6.58</v>
      </c>
      <c r="H26" s="14" t="s">
        <v>729</v>
      </c>
      <c r="I26" s="14">
        <v>3</v>
      </c>
      <c r="J26" s="178" t="s">
        <v>720</v>
      </c>
    </row>
    <row r="27" spans="1:10" s="12" customFormat="1">
      <c r="A27" s="13" t="s">
        <v>755</v>
      </c>
      <c r="B27" s="14" t="s">
        <v>733</v>
      </c>
      <c r="C27" s="14" t="s">
        <v>737</v>
      </c>
      <c r="D27" s="15" t="s">
        <v>22</v>
      </c>
      <c r="E27" s="16" t="s">
        <v>78</v>
      </c>
      <c r="F27" s="20" t="s">
        <v>704</v>
      </c>
      <c r="G27" s="19">
        <v>1.55</v>
      </c>
      <c r="H27" s="14" t="s">
        <v>729</v>
      </c>
      <c r="I27" s="14">
        <v>4</v>
      </c>
      <c r="J27" s="178" t="s">
        <v>724</v>
      </c>
    </row>
    <row r="28" spans="1:10" s="12" customFormat="1">
      <c r="A28" s="13" t="s">
        <v>755</v>
      </c>
      <c r="B28" s="14" t="s">
        <v>733</v>
      </c>
      <c r="C28" s="14" t="s">
        <v>737</v>
      </c>
      <c r="D28" s="15" t="s">
        <v>23</v>
      </c>
      <c r="E28" s="16" t="s">
        <v>18</v>
      </c>
      <c r="F28" s="20" t="s">
        <v>704</v>
      </c>
      <c r="G28" s="19">
        <v>1.69</v>
      </c>
      <c r="H28" s="14" t="s">
        <v>729</v>
      </c>
      <c r="I28" s="14">
        <v>4</v>
      </c>
      <c r="J28" s="178" t="s">
        <v>720</v>
      </c>
    </row>
    <row r="29" spans="1:10" s="12" customFormat="1">
      <c r="A29" s="13" t="s">
        <v>755</v>
      </c>
      <c r="B29" s="14" t="s">
        <v>733</v>
      </c>
      <c r="C29" s="14" t="s">
        <v>737</v>
      </c>
      <c r="D29" s="15" t="s">
        <v>24</v>
      </c>
      <c r="E29" s="16" t="s">
        <v>18</v>
      </c>
      <c r="F29" s="20" t="s">
        <v>704</v>
      </c>
      <c r="G29" s="19">
        <v>1.82</v>
      </c>
      <c r="H29" s="14" t="s">
        <v>729</v>
      </c>
      <c r="I29" s="14">
        <v>4</v>
      </c>
      <c r="J29" s="178" t="s">
        <v>720</v>
      </c>
    </row>
    <row r="30" spans="1:10" s="12" customFormat="1">
      <c r="A30" s="13" t="s">
        <v>755</v>
      </c>
      <c r="B30" s="14" t="s">
        <v>733</v>
      </c>
      <c r="C30" s="14" t="s">
        <v>737</v>
      </c>
      <c r="D30" s="15" t="s">
        <v>25</v>
      </c>
      <c r="E30" s="16" t="s">
        <v>26</v>
      </c>
      <c r="F30" s="14" t="s">
        <v>704</v>
      </c>
      <c r="G30" s="19">
        <v>12.48</v>
      </c>
      <c r="H30" s="14" t="s">
        <v>729</v>
      </c>
      <c r="I30" s="14">
        <v>10</v>
      </c>
      <c r="J30" s="178" t="s">
        <v>720</v>
      </c>
    </row>
    <row r="31" spans="1:10" s="12" customFormat="1">
      <c r="A31" s="13" t="s">
        <v>755</v>
      </c>
      <c r="B31" s="14" t="s">
        <v>733</v>
      </c>
      <c r="C31" s="14" t="s">
        <v>737</v>
      </c>
      <c r="D31" s="15" t="s">
        <v>27</v>
      </c>
      <c r="E31" s="16" t="s">
        <v>28</v>
      </c>
      <c r="F31" s="14" t="s">
        <v>705</v>
      </c>
      <c r="G31" s="19">
        <v>47.02</v>
      </c>
      <c r="H31" s="14" t="s">
        <v>728</v>
      </c>
      <c r="I31" s="14">
        <v>55</v>
      </c>
      <c r="J31" s="178" t="s">
        <v>722</v>
      </c>
    </row>
    <row r="32" spans="1:10" s="12" customFormat="1">
      <c r="A32" s="13" t="s">
        <v>755</v>
      </c>
      <c r="B32" s="14" t="s">
        <v>733</v>
      </c>
      <c r="C32" s="14" t="s">
        <v>737</v>
      </c>
      <c r="D32" s="15" t="s">
        <v>29</v>
      </c>
      <c r="E32" s="16" t="s">
        <v>30</v>
      </c>
      <c r="F32" s="14" t="s">
        <v>704</v>
      </c>
      <c r="G32" s="19">
        <v>16.579999999999998</v>
      </c>
      <c r="H32" s="15"/>
      <c r="I32" s="14"/>
      <c r="J32" s="178" t="s">
        <v>723</v>
      </c>
    </row>
    <row r="33" spans="1:10" s="12" customFormat="1">
      <c r="A33" s="13" t="s">
        <v>755</v>
      </c>
      <c r="B33" s="14" t="s">
        <v>733</v>
      </c>
      <c r="C33" s="14" t="s">
        <v>738</v>
      </c>
      <c r="D33" s="15" t="s">
        <v>34</v>
      </c>
      <c r="E33" s="16" t="s">
        <v>12</v>
      </c>
      <c r="F33" s="14" t="s">
        <v>705</v>
      </c>
      <c r="G33" s="19">
        <v>33.29</v>
      </c>
      <c r="H33" s="14" t="s">
        <v>728</v>
      </c>
      <c r="I33" s="14">
        <v>22</v>
      </c>
      <c r="J33" s="178" t="s">
        <v>723</v>
      </c>
    </row>
    <row r="34" spans="1:10" s="12" customFormat="1">
      <c r="A34" s="13" t="s">
        <v>755</v>
      </c>
      <c r="B34" s="14" t="s">
        <v>733</v>
      </c>
      <c r="C34" s="14" t="s">
        <v>738</v>
      </c>
      <c r="D34" s="15" t="s">
        <v>35</v>
      </c>
      <c r="E34" s="16" t="s">
        <v>1</v>
      </c>
      <c r="F34" s="14" t="s">
        <v>705</v>
      </c>
      <c r="G34" s="19">
        <v>22.22</v>
      </c>
      <c r="H34" s="14" t="s">
        <v>728</v>
      </c>
      <c r="I34" s="14">
        <v>17</v>
      </c>
      <c r="J34" s="178" t="s">
        <v>723</v>
      </c>
    </row>
    <row r="35" spans="1:10" s="12" customFormat="1">
      <c r="A35" s="13" t="s">
        <v>755</v>
      </c>
      <c r="B35" s="14" t="s">
        <v>733</v>
      </c>
      <c r="C35" s="14" t="s">
        <v>738</v>
      </c>
      <c r="D35" s="15" t="s">
        <v>36</v>
      </c>
      <c r="E35" s="16" t="s">
        <v>4</v>
      </c>
      <c r="F35" s="14" t="s">
        <v>705</v>
      </c>
      <c r="G35" s="19">
        <v>21.33</v>
      </c>
      <c r="H35" s="14" t="s">
        <v>728</v>
      </c>
      <c r="I35" s="14">
        <v>17</v>
      </c>
      <c r="J35" s="178" t="s">
        <v>723</v>
      </c>
    </row>
    <row r="36" spans="1:10" s="12" customFormat="1">
      <c r="A36" s="13" t="s">
        <v>755</v>
      </c>
      <c r="B36" s="14" t="s">
        <v>733</v>
      </c>
      <c r="C36" s="14" t="s">
        <v>738</v>
      </c>
      <c r="D36" s="15" t="s">
        <v>37</v>
      </c>
      <c r="E36" s="16" t="s">
        <v>10</v>
      </c>
      <c r="F36" s="14" t="s">
        <v>705</v>
      </c>
      <c r="G36" s="19">
        <v>20.12</v>
      </c>
      <c r="H36" s="14" t="s">
        <v>728</v>
      </c>
      <c r="I36" s="14">
        <v>6</v>
      </c>
      <c r="J36" s="178" t="s">
        <v>720</v>
      </c>
    </row>
    <row r="37" spans="1:10" s="12" customFormat="1">
      <c r="A37" s="13" t="s">
        <v>755</v>
      </c>
      <c r="B37" s="14" t="s">
        <v>733</v>
      </c>
      <c r="C37" s="14" t="s">
        <v>738</v>
      </c>
      <c r="D37" s="15" t="s">
        <v>38</v>
      </c>
      <c r="E37" s="16" t="s">
        <v>18</v>
      </c>
      <c r="F37" s="14" t="s">
        <v>704</v>
      </c>
      <c r="G37" s="19">
        <v>0.95</v>
      </c>
      <c r="H37" s="14" t="s">
        <v>729</v>
      </c>
      <c r="I37" s="14">
        <v>3</v>
      </c>
      <c r="J37" s="178" t="s">
        <v>720</v>
      </c>
    </row>
    <row r="38" spans="1:10" s="12" customFormat="1">
      <c r="A38" s="13" t="s">
        <v>755</v>
      </c>
      <c r="B38" s="14" t="s">
        <v>733</v>
      </c>
      <c r="C38" s="14" t="s">
        <v>738</v>
      </c>
      <c r="D38" s="15" t="s">
        <v>698</v>
      </c>
      <c r="E38" s="16" t="s">
        <v>138</v>
      </c>
      <c r="F38" s="14" t="s">
        <v>704</v>
      </c>
      <c r="G38" s="19">
        <v>0.9</v>
      </c>
      <c r="H38" s="14" t="s">
        <v>729</v>
      </c>
      <c r="I38" s="14">
        <v>3</v>
      </c>
      <c r="J38" s="178" t="s">
        <v>720</v>
      </c>
    </row>
    <row r="39" spans="1:10" s="12" customFormat="1">
      <c r="A39" s="13" t="s">
        <v>755</v>
      </c>
      <c r="B39" s="14" t="s">
        <v>733</v>
      </c>
      <c r="C39" s="14" t="s">
        <v>738</v>
      </c>
      <c r="D39" s="15" t="s">
        <v>40</v>
      </c>
      <c r="E39" s="16" t="s">
        <v>41</v>
      </c>
      <c r="F39" s="14" t="s">
        <v>705</v>
      </c>
      <c r="G39" s="19">
        <v>10.7</v>
      </c>
      <c r="H39" s="14" t="s">
        <v>728</v>
      </c>
      <c r="I39" s="14">
        <v>5</v>
      </c>
      <c r="J39" s="178" t="s">
        <v>721</v>
      </c>
    </row>
    <row r="40" spans="1:10" s="12" customFormat="1">
      <c r="A40" s="13" t="s">
        <v>755</v>
      </c>
      <c r="B40" s="14" t="s">
        <v>733</v>
      </c>
      <c r="C40" s="14" t="s">
        <v>738</v>
      </c>
      <c r="D40" s="15" t="s">
        <v>42</v>
      </c>
      <c r="E40" s="16" t="s">
        <v>28</v>
      </c>
      <c r="F40" s="14" t="s">
        <v>705</v>
      </c>
      <c r="G40" s="19">
        <v>47.25</v>
      </c>
      <c r="H40" s="14" t="s">
        <v>728</v>
      </c>
      <c r="I40" s="14">
        <v>55</v>
      </c>
      <c r="J40" s="178" t="s">
        <v>722</v>
      </c>
    </row>
    <row r="41" spans="1:10" s="12" customFormat="1">
      <c r="A41" s="13" t="s">
        <v>755</v>
      </c>
      <c r="B41" s="14" t="s">
        <v>733</v>
      </c>
      <c r="C41" s="14" t="s">
        <v>738</v>
      </c>
      <c r="D41" s="15" t="s">
        <v>43</v>
      </c>
      <c r="E41" s="16" t="s">
        <v>44</v>
      </c>
      <c r="F41" s="14" t="s">
        <v>705</v>
      </c>
      <c r="G41" s="19">
        <v>4.07</v>
      </c>
      <c r="H41" s="14" t="s">
        <v>728</v>
      </c>
      <c r="I41" s="14">
        <v>1</v>
      </c>
      <c r="J41" s="178" t="s">
        <v>726</v>
      </c>
    </row>
    <row r="42" spans="1:10" s="12" customFormat="1">
      <c r="A42" s="13" t="s">
        <v>755</v>
      </c>
      <c r="B42" s="14" t="s">
        <v>733</v>
      </c>
      <c r="C42" s="14" t="s">
        <v>738</v>
      </c>
      <c r="D42" s="15" t="s">
        <v>45</v>
      </c>
      <c r="E42" s="16" t="s">
        <v>46</v>
      </c>
      <c r="F42" s="14" t="s">
        <v>704</v>
      </c>
      <c r="G42" s="19">
        <v>12.19</v>
      </c>
      <c r="H42" s="14" t="s">
        <v>704</v>
      </c>
      <c r="I42" s="14">
        <v>18</v>
      </c>
      <c r="J42" s="178" t="s">
        <v>803</v>
      </c>
    </row>
    <row r="43" spans="1:10" s="12" customFormat="1">
      <c r="A43" s="13" t="s">
        <v>755</v>
      </c>
      <c r="B43" s="14" t="s">
        <v>733</v>
      </c>
      <c r="C43" s="14" t="s">
        <v>738</v>
      </c>
      <c r="D43" s="15" t="s">
        <v>47</v>
      </c>
      <c r="E43" s="16" t="s">
        <v>26</v>
      </c>
      <c r="F43" s="14" t="s">
        <v>704</v>
      </c>
      <c r="G43" s="19">
        <v>12.76</v>
      </c>
      <c r="H43" s="14" t="s">
        <v>704</v>
      </c>
      <c r="I43" s="14">
        <v>14</v>
      </c>
      <c r="J43" s="178" t="s">
        <v>720</v>
      </c>
    </row>
    <row r="44" spans="1:10" s="12" customFormat="1">
      <c r="A44" s="13" t="s">
        <v>755</v>
      </c>
      <c r="B44" s="14" t="s">
        <v>733</v>
      </c>
      <c r="C44" s="14" t="s">
        <v>738</v>
      </c>
      <c r="D44" s="15" t="s">
        <v>48</v>
      </c>
      <c r="E44" s="16" t="s">
        <v>49</v>
      </c>
      <c r="F44" s="14" t="s">
        <v>704</v>
      </c>
      <c r="G44" s="19">
        <v>9.06</v>
      </c>
      <c r="H44" s="14" t="s">
        <v>728</v>
      </c>
      <c r="I44" s="14">
        <v>8</v>
      </c>
      <c r="J44" s="178" t="s">
        <v>719</v>
      </c>
    </row>
    <row r="45" spans="1:10" s="12" customFormat="1">
      <c r="A45" s="13" t="s">
        <v>755</v>
      </c>
      <c r="B45" s="14" t="s">
        <v>733</v>
      </c>
      <c r="C45" s="14" t="s">
        <v>738</v>
      </c>
      <c r="D45" s="15" t="s">
        <v>50</v>
      </c>
      <c r="E45" s="16" t="s">
        <v>28</v>
      </c>
      <c r="F45" s="14" t="s">
        <v>705</v>
      </c>
      <c r="G45" s="19">
        <v>28.9</v>
      </c>
      <c r="H45" s="14" t="s">
        <v>728</v>
      </c>
      <c r="I45" s="14">
        <v>19</v>
      </c>
      <c r="J45" s="178" t="s">
        <v>722</v>
      </c>
    </row>
    <row r="46" spans="1:10" s="12" customFormat="1">
      <c r="A46" s="13" t="s">
        <v>755</v>
      </c>
      <c r="B46" s="14" t="s">
        <v>733</v>
      </c>
      <c r="C46" s="14" t="s">
        <v>738</v>
      </c>
      <c r="D46" s="15" t="s">
        <v>51</v>
      </c>
      <c r="E46" s="16" t="s">
        <v>52</v>
      </c>
      <c r="F46" s="14" t="s">
        <v>705</v>
      </c>
      <c r="G46" s="19">
        <v>16.07</v>
      </c>
      <c r="H46" s="14" t="s">
        <v>729</v>
      </c>
      <c r="I46" s="14">
        <v>1</v>
      </c>
      <c r="J46" s="178" t="s">
        <v>723</v>
      </c>
    </row>
    <row r="47" spans="1:10" s="12" customFormat="1">
      <c r="A47" s="13" t="s">
        <v>755</v>
      </c>
      <c r="B47" s="14" t="s">
        <v>733</v>
      </c>
      <c r="C47" s="14" t="s">
        <v>738</v>
      </c>
      <c r="D47" s="15" t="s">
        <v>53</v>
      </c>
      <c r="E47" s="16" t="s">
        <v>52</v>
      </c>
      <c r="F47" s="14" t="s">
        <v>705</v>
      </c>
      <c r="G47" s="19">
        <v>21.75</v>
      </c>
      <c r="H47" s="14" t="s">
        <v>729</v>
      </c>
      <c r="I47" s="14">
        <v>1</v>
      </c>
      <c r="J47" s="178" t="s">
        <v>723</v>
      </c>
    </row>
    <row r="48" spans="1:10" s="12" customFormat="1">
      <c r="A48" s="13" t="s">
        <v>755</v>
      </c>
      <c r="B48" s="14" t="s">
        <v>733</v>
      </c>
      <c r="C48" s="14" t="s">
        <v>738</v>
      </c>
      <c r="D48" s="15" t="s">
        <v>54</v>
      </c>
      <c r="E48" s="16" t="s">
        <v>49</v>
      </c>
      <c r="F48" s="14" t="s">
        <v>704</v>
      </c>
      <c r="G48" s="19">
        <v>7.99</v>
      </c>
      <c r="H48" s="14"/>
      <c r="I48" s="14"/>
      <c r="J48" s="178" t="s">
        <v>719</v>
      </c>
    </row>
    <row r="49" spans="1:10" s="12" customFormat="1">
      <c r="A49" s="13" t="s">
        <v>755</v>
      </c>
      <c r="B49" s="14" t="s">
        <v>733</v>
      </c>
      <c r="C49" s="14" t="s">
        <v>738</v>
      </c>
      <c r="D49" s="15" t="s">
        <v>55</v>
      </c>
      <c r="E49" s="16" t="s">
        <v>56</v>
      </c>
      <c r="F49" s="14" t="s">
        <v>705</v>
      </c>
      <c r="G49" s="19">
        <v>21.55</v>
      </c>
      <c r="H49" s="14" t="s">
        <v>729</v>
      </c>
      <c r="I49" s="14">
        <v>5</v>
      </c>
      <c r="J49" s="178" t="s">
        <v>754</v>
      </c>
    </row>
    <row r="50" spans="1:10" s="12" customFormat="1">
      <c r="A50" s="13" t="s">
        <v>755</v>
      </c>
      <c r="B50" s="14" t="s">
        <v>733</v>
      </c>
      <c r="C50" s="14" t="s">
        <v>738</v>
      </c>
      <c r="D50" s="15" t="s">
        <v>57</v>
      </c>
      <c r="E50" s="16" t="s">
        <v>58</v>
      </c>
      <c r="F50" s="14" t="s">
        <v>705</v>
      </c>
      <c r="G50" s="19">
        <v>32.01</v>
      </c>
      <c r="H50" s="14" t="s">
        <v>729</v>
      </c>
      <c r="I50" s="14">
        <v>15</v>
      </c>
      <c r="J50" s="179" t="s">
        <v>754</v>
      </c>
    </row>
    <row r="51" spans="1:10" s="12" customFormat="1">
      <c r="A51" s="13" t="s">
        <v>755</v>
      </c>
      <c r="B51" s="14" t="s">
        <v>733</v>
      </c>
      <c r="C51" s="14" t="s">
        <v>738</v>
      </c>
      <c r="D51" s="15" t="s">
        <v>59</v>
      </c>
      <c r="E51" s="16" t="s">
        <v>7</v>
      </c>
      <c r="F51" s="14" t="s">
        <v>705</v>
      </c>
      <c r="G51" s="19">
        <v>32.25</v>
      </c>
      <c r="H51" s="14" t="s">
        <v>728</v>
      </c>
      <c r="I51" s="14">
        <v>25</v>
      </c>
      <c r="J51" s="178" t="s">
        <v>723</v>
      </c>
    </row>
    <row r="52" spans="1:10" s="12" customFormat="1">
      <c r="A52" s="13" t="s">
        <v>755</v>
      </c>
      <c r="B52" s="14" t="s">
        <v>733</v>
      </c>
      <c r="C52" s="14" t="s">
        <v>738</v>
      </c>
      <c r="D52" s="15" t="s">
        <v>60</v>
      </c>
      <c r="E52" s="16" t="s">
        <v>61</v>
      </c>
      <c r="F52" s="14" t="s">
        <v>705</v>
      </c>
      <c r="G52" s="19">
        <v>32.4</v>
      </c>
      <c r="H52" s="14" t="s">
        <v>728</v>
      </c>
      <c r="I52" s="14">
        <v>25</v>
      </c>
      <c r="J52" s="178" t="s">
        <v>723</v>
      </c>
    </row>
    <row r="53" spans="1:10" s="12" customFormat="1">
      <c r="A53" s="13" t="s">
        <v>755</v>
      </c>
      <c r="B53" s="14" t="s">
        <v>733</v>
      </c>
      <c r="C53" s="14" t="s">
        <v>738</v>
      </c>
      <c r="D53" s="15" t="s">
        <v>31</v>
      </c>
      <c r="E53" s="16" t="s">
        <v>33</v>
      </c>
      <c r="F53" s="14" t="s">
        <v>705</v>
      </c>
      <c r="G53" s="19">
        <v>32.25</v>
      </c>
      <c r="H53" s="14" t="s">
        <v>728</v>
      </c>
      <c r="I53" s="14">
        <v>25</v>
      </c>
      <c r="J53" s="178" t="s">
        <v>723</v>
      </c>
    </row>
    <row r="54" spans="1:10" s="12" customFormat="1">
      <c r="A54" s="13" t="s">
        <v>755</v>
      </c>
      <c r="B54" s="14" t="s">
        <v>733</v>
      </c>
      <c r="C54" s="14" t="s">
        <v>738</v>
      </c>
      <c r="D54" s="15" t="s">
        <v>32</v>
      </c>
      <c r="E54" s="16" t="s">
        <v>62</v>
      </c>
      <c r="F54" s="14" t="s">
        <v>705</v>
      </c>
      <c r="G54" s="19">
        <v>21.93</v>
      </c>
      <c r="H54" s="14" t="s">
        <v>728</v>
      </c>
      <c r="I54" s="14">
        <v>18</v>
      </c>
      <c r="J54" s="178" t="s">
        <v>723</v>
      </c>
    </row>
    <row r="55" spans="1:10" s="12" customFormat="1">
      <c r="A55" s="13" t="s">
        <v>755</v>
      </c>
      <c r="B55" s="14" t="s">
        <v>733</v>
      </c>
      <c r="C55" s="14" t="s">
        <v>738</v>
      </c>
      <c r="D55" s="15" t="s">
        <v>63</v>
      </c>
      <c r="E55" s="16" t="s">
        <v>28</v>
      </c>
      <c r="F55" s="14" t="s">
        <v>705</v>
      </c>
      <c r="G55" s="19">
        <v>86</v>
      </c>
      <c r="H55" s="14" t="s">
        <v>728</v>
      </c>
      <c r="I55" s="14">
        <v>100</v>
      </c>
      <c r="J55" s="178" t="s">
        <v>722</v>
      </c>
    </row>
    <row r="56" spans="1:10" s="12" customFormat="1">
      <c r="A56" s="13" t="s">
        <v>755</v>
      </c>
      <c r="B56" s="14" t="s">
        <v>733</v>
      </c>
      <c r="C56" s="14" t="s">
        <v>738</v>
      </c>
      <c r="D56" s="15" t="s">
        <v>64</v>
      </c>
      <c r="E56" s="16" t="s">
        <v>65</v>
      </c>
      <c r="F56" s="14" t="s">
        <v>704</v>
      </c>
      <c r="G56" s="19">
        <v>1.95</v>
      </c>
      <c r="H56" s="14" t="s">
        <v>729</v>
      </c>
      <c r="I56" s="14">
        <v>5</v>
      </c>
      <c r="J56" s="178" t="s">
        <v>720</v>
      </c>
    </row>
    <row r="57" spans="1:10" s="12" customFormat="1">
      <c r="A57" s="13" t="s">
        <v>755</v>
      </c>
      <c r="B57" s="14" t="s">
        <v>733</v>
      </c>
      <c r="C57" s="14" t="s">
        <v>738</v>
      </c>
      <c r="D57" s="15" t="s">
        <v>66</v>
      </c>
      <c r="E57" s="16" t="s">
        <v>26</v>
      </c>
      <c r="F57" s="14" t="s">
        <v>704</v>
      </c>
      <c r="G57" s="19">
        <v>12.92</v>
      </c>
      <c r="H57" s="14" t="s">
        <v>729</v>
      </c>
      <c r="I57" s="14">
        <v>8</v>
      </c>
      <c r="J57" s="178" t="s">
        <v>720</v>
      </c>
    </row>
    <row r="58" spans="1:10" s="12" customFormat="1">
      <c r="A58" s="13" t="s">
        <v>755</v>
      </c>
      <c r="B58" s="14" t="s">
        <v>733</v>
      </c>
      <c r="C58" s="14" t="s">
        <v>738</v>
      </c>
      <c r="D58" s="15" t="s">
        <v>67</v>
      </c>
      <c r="E58" s="16" t="s">
        <v>46</v>
      </c>
      <c r="F58" s="14" t="s">
        <v>704</v>
      </c>
      <c r="G58" s="19">
        <v>12.09</v>
      </c>
      <c r="H58" s="14" t="s">
        <v>729</v>
      </c>
      <c r="I58" s="14">
        <v>9</v>
      </c>
      <c r="J58" s="178" t="s">
        <v>803</v>
      </c>
    </row>
    <row r="59" spans="1:10" s="12" customFormat="1">
      <c r="A59" s="13" t="s">
        <v>755</v>
      </c>
      <c r="B59" s="14" t="s">
        <v>733</v>
      </c>
      <c r="C59" s="14" t="s">
        <v>738</v>
      </c>
      <c r="D59" s="15" t="s">
        <v>68</v>
      </c>
      <c r="E59" s="16" t="s">
        <v>69</v>
      </c>
      <c r="F59" s="14" t="s">
        <v>705</v>
      </c>
      <c r="G59" s="19">
        <v>12.54</v>
      </c>
      <c r="H59" s="14" t="s">
        <v>728</v>
      </c>
      <c r="I59" s="14">
        <v>9</v>
      </c>
      <c r="J59" s="178" t="s">
        <v>723</v>
      </c>
    </row>
    <row r="60" spans="1:10" s="12" customFormat="1">
      <c r="A60" s="13" t="s">
        <v>755</v>
      </c>
      <c r="B60" s="14" t="s">
        <v>733</v>
      </c>
      <c r="C60" s="14" t="s">
        <v>738</v>
      </c>
      <c r="D60" s="15" t="s">
        <v>70</v>
      </c>
      <c r="E60" s="16" t="s">
        <v>71</v>
      </c>
      <c r="F60" s="14" t="s">
        <v>705</v>
      </c>
      <c r="G60" s="19">
        <v>12</v>
      </c>
      <c r="H60" s="14" t="s">
        <v>728</v>
      </c>
      <c r="I60" s="14">
        <v>9</v>
      </c>
      <c r="J60" s="178" t="s">
        <v>721</v>
      </c>
    </row>
    <row r="61" spans="1:10" s="12" customFormat="1">
      <c r="A61" s="13" t="s">
        <v>755</v>
      </c>
      <c r="B61" s="14" t="s">
        <v>733</v>
      </c>
      <c r="C61" s="14" t="s">
        <v>738</v>
      </c>
      <c r="D61" s="15" t="s">
        <v>72</v>
      </c>
      <c r="E61" s="16" t="s">
        <v>73</v>
      </c>
      <c r="F61" s="14" t="s">
        <v>704</v>
      </c>
      <c r="G61" s="19">
        <v>12.19</v>
      </c>
      <c r="H61" s="14" t="s">
        <v>729</v>
      </c>
      <c r="I61" s="14">
        <v>12</v>
      </c>
      <c r="J61" s="178" t="s">
        <v>722</v>
      </c>
    </row>
    <row r="62" spans="1:10" s="12" customFormat="1">
      <c r="A62" s="13" t="s">
        <v>755</v>
      </c>
      <c r="B62" s="14" t="s">
        <v>733</v>
      </c>
      <c r="C62" s="14" t="s">
        <v>738</v>
      </c>
      <c r="D62" s="15" t="s">
        <v>74</v>
      </c>
      <c r="E62" s="16" t="s">
        <v>16</v>
      </c>
      <c r="F62" s="14" t="s">
        <v>704</v>
      </c>
      <c r="G62" s="19">
        <v>6.61</v>
      </c>
      <c r="H62" s="14" t="s">
        <v>729</v>
      </c>
      <c r="I62" s="14">
        <v>5</v>
      </c>
      <c r="J62" s="178" t="s">
        <v>720</v>
      </c>
    </row>
    <row r="63" spans="1:10" s="12" customFormat="1">
      <c r="A63" s="13" t="s">
        <v>755</v>
      </c>
      <c r="B63" s="14" t="s">
        <v>733</v>
      </c>
      <c r="C63" s="14" t="s">
        <v>738</v>
      </c>
      <c r="D63" s="15" t="s">
        <v>75</v>
      </c>
      <c r="E63" s="16" t="s">
        <v>18</v>
      </c>
      <c r="F63" s="14" t="s">
        <v>704</v>
      </c>
      <c r="G63" s="19">
        <v>1.55</v>
      </c>
      <c r="H63" s="14" t="s">
        <v>729</v>
      </c>
      <c r="I63" s="14">
        <v>6</v>
      </c>
      <c r="J63" s="178" t="s">
        <v>720</v>
      </c>
    </row>
    <row r="64" spans="1:10" s="12" customFormat="1">
      <c r="A64" s="13" t="s">
        <v>755</v>
      </c>
      <c r="B64" s="14" t="s">
        <v>733</v>
      </c>
      <c r="C64" s="14" t="s">
        <v>738</v>
      </c>
      <c r="D64" s="15" t="s">
        <v>76</v>
      </c>
      <c r="E64" s="16" t="s">
        <v>18</v>
      </c>
      <c r="F64" s="14" t="s">
        <v>704</v>
      </c>
      <c r="G64" s="19">
        <v>1.62</v>
      </c>
      <c r="H64" s="14" t="s">
        <v>729</v>
      </c>
      <c r="I64" s="14">
        <v>6</v>
      </c>
      <c r="J64" s="178" t="s">
        <v>720</v>
      </c>
    </row>
    <row r="65" spans="1:10" s="12" customFormat="1">
      <c r="A65" s="13" t="s">
        <v>755</v>
      </c>
      <c r="B65" s="14" t="s">
        <v>733</v>
      </c>
      <c r="C65" s="14" t="s">
        <v>738</v>
      </c>
      <c r="D65" s="15" t="s">
        <v>77</v>
      </c>
      <c r="E65" s="16" t="s">
        <v>18</v>
      </c>
      <c r="F65" s="14" t="s">
        <v>704</v>
      </c>
      <c r="G65" s="19">
        <v>1.8</v>
      </c>
      <c r="H65" s="14" t="s">
        <v>729</v>
      </c>
      <c r="I65" s="14">
        <v>6</v>
      </c>
      <c r="J65" s="178" t="s">
        <v>720</v>
      </c>
    </row>
    <row r="66" spans="1:10" s="12" customFormat="1">
      <c r="A66" s="13" t="s">
        <v>755</v>
      </c>
      <c r="B66" s="14" t="s">
        <v>733</v>
      </c>
      <c r="C66" s="14" t="s">
        <v>738</v>
      </c>
      <c r="D66" s="15" t="s">
        <v>79</v>
      </c>
      <c r="E66" s="16" t="s">
        <v>16</v>
      </c>
      <c r="F66" s="14" t="s">
        <v>704</v>
      </c>
      <c r="G66" s="19">
        <v>6.61</v>
      </c>
      <c r="H66" s="14" t="s">
        <v>729</v>
      </c>
      <c r="I66" s="14">
        <v>5</v>
      </c>
      <c r="J66" s="178" t="s">
        <v>720</v>
      </c>
    </row>
    <row r="67" spans="1:10" s="12" customFormat="1">
      <c r="A67" s="13" t="s">
        <v>755</v>
      </c>
      <c r="B67" s="14" t="s">
        <v>733</v>
      </c>
      <c r="C67" s="14" t="s">
        <v>738</v>
      </c>
      <c r="D67" s="15" t="s">
        <v>80</v>
      </c>
      <c r="E67" s="16" t="s">
        <v>18</v>
      </c>
      <c r="F67" s="14" t="s">
        <v>704</v>
      </c>
      <c r="G67" s="19">
        <v>1.55</v>
      </c>
      <c r="H67" s="14" t="s">
        <v>729</v>
      </c>
      <c r="I67" s="14">
        <v>6</v>
      </c>
      <c r="J67" s="178" t="s">
        <v>720</v>
      </c>
    </row>
    <row r="68" spans="1:10" s="12" customFormat="1">
      <c r="A68" s="13" t="s">
        <v>755</v>
      </c>
      <c r="B68" s="14" t="s">
        <v>733</v>
      </c>
      <c r="C68" s="14" t="s">
        <v>738</v>
      </c>
      <c r="D68" s="15" t="s">
        <v>81</v>
      </c>
      <c r="E68" s="16" t="s">
        <v>18</v>
      </c>
      <c r="F68" s="14" t="s">
        <v>704</v>
      </c>
      <c r="G68" s="19">
        <v>1.62</v>
      </c>
      <c r="H68" s="14" t="s">
        <v>729</v>
      </c>
      <c r="I68" s="14">
        <v>6</v>
      </c>
      <c r="J68" s="178" t="s">
        <v>720</v>
      </c>
    </row>
    <row r="69" spans="1:10" s="12" customFormat="1">
      <c r="A69" s="13" t="s">
        <v>755</v>
      </c>
      <c r="B69" s="14" t="s">
        <v>733</v>
      </c>
      <c r="C69" s="14" t="s">
        <v>738</v>
      </c>
      <c r="D69" s="15" t="s">
        <v>82</v>
      </c>
      <c r="E69" s="16" t="s">
        <v>18</v>
      </c>
      <c r="F69" s="14" t="s">
        <v>704</v>
      </c>
      <c r="G69" s="19">
        <v>1.8</v>
      </c>
      <c r="H69" s="14" t="s">
        <v>729</v>
      </c>
      <c r="I69" s="14">
        <v>6</v>
      </c>
      <c r="J69" s="178" t="s">
        <v>720</v>
      </c>
    </row>
    <row r="70" spans="1:10" s="12" customFormat="1">
      <c r="A70" s="13" t="s">
        <v>755</v>
      </c>
      <c r="B70" s="14" t="s">
        <v>733</v>
      </c>
      <c r="C70" s="14" t="s">
        <v>738</v>
      </c>
      <c r="D70" s="15" t="s">
        <v>83</v>
      </c>
      <c r="E70" s="16" t="s">
        <v>14</v>
      </c>
      <c r="F70" s="14" t="s">
        <v>704</v>
      </c>
      <c r="G70" s="19">
        <v>11.68</v>
      </c>
      <c r="H70" s="14" t="s">
        <v>729</v>
      </c>
      <c r="I70" s="14">
        <v>24</v>
      </c>
      <c r="J70" s="178" t="s">
        <v>720</v>
      </c>
    </row>
    <row r="71" spans="1:10" s="12" customFormat="1">
      <c r="A71" s="13" t="s">
        <v>755</v>
      </c>
      <c r="B71" s="14" t="s">
        <v>733</v>
      </c>
      <c r="C71" s="14" t="s">
        <v>738</v>
      </c>
      <c r="D71" s="15" t="s">
        <v>84</v>
      </c>
      <c r="E71" s="16" t="s">
        <v>85</v>
      </c>
      <c r="F71" s="14" t="s">
        <v>705</v>
      </c>
      <c r="G71" s="19">
        <v>11.68</v>
      </c>
      <c r="H71" s="14" t="s">
        <v>728</v>
      </c>
      <c r="I71" s="14">
        <v>5</v>
      </c>
      <c r="J71" s="178" t="s">
        <v>723</v>
      </c>
    </row>
    <row r="72" spans="1:10" s="12" customFormat="1">
      <c r="A72" s="13" t="s">
        <v>755</v>
      </c>
      <c r="B72" s="14" t="s">
        <v>733</v>
      </c>
      <c r="C72" s="14" t="s">
        <v>738</v>
      </c>
      <c r="D72" s="15" t="s">
        <v>86</v>
      </c>
      <c r="E72" s="16" t="s">
        <v>87</v>
      </c>
      <c r="F72" s="14" t="s">
        <v>705</v>
      </c>
      <c r="G72" s="19">
        <v>5.91</v>
      </c>
      <c r="H72" s="14" t="s">
        <v>728</v>
      </c>
      <c r="I72" s="14">
        <v>5</v>
      </c>
      <c r="J72" s="178" t="s">
        <v>723</v>
      </c>
    </row>
    <row r="73" spans="1:10" s="12" customFormat="1">
      <c r="A73" s="13" t="s">
        <v>755</v>
      </c>
      <c r="B73" s="14" t="s">
        <v>733</v>
      </c>
      <c r="C73" s="14" t="s">
        <v>738</v>
      </c>
      <c r="D73" s="15" t="s">
        <v>88</v>
      </c>
      <c r="E73" s="16" t="s">
        <v>30</v>
      </c>
      <c r="F73" s="14" t="s">
        <v>704</v>
      </c>
      <c r="G73" s="19">
        <v>24.33</v>
      </c>
      <c r="H73" s="14"/>
      <c r="I73" s="14"/>
      <c r="J73" s="178" t="s">
        <v>723</v>
      </c>
    </row>
    <row r="74" spans="1:10" s="12" customFormat="1">
      <c r="A74" s="13" t="s">
        <v>755</v>
      </c>
      <c r="B74" s="14" t="s">
        <v>733</v>
      </c>
      <c r="C74" s="14" t="s">
        <v>738</v>
      </c>
      <c r="D74" s="15" t="s">
        <v>89</v>
      </c>
      <c r="E74" s="16" t="s">
        <v>90</v>
      </c>
      <c r="F74" s="14" t="s">
        <v>705</v>
      </c>
      <c r="G74" s="19">
        <v>20.32</v>
      </c>
      <c r="H74" s="14" t="s">
        <v>729</v>
      </c>
      <c r="I74" s="14">
        <v>18</v>
      </c>
      <c r="J74" s="178" t="s">
        <v>721</v>
      </c>
    </row>
    <row r="75" spans="1:10" s="12" customFormat="1">
      <c r="A75" s="13" t="s">
        <v>755</v>
      </c>
      <c r="B75" s="14" t="s">
        <v>733</v>
      </c>
      <c r="C75" s="14" t="s">
        <v>738</v>
      </c>
      <c r="D75" s="15" t="s">
        <v>91</v>
      </c>
      <c r="E75" s="16" t="s">
        <v>28</v>
      </c>
      <c r="F75" s="14" t="s">
        <v>705</v>
      </c>
      <c r="G75" s="19">
        <v>15.63</v>
      </c>
      <c r="H75" s="14" t="s">
        <v>729</v>
      </c>
      <c r="I75" s="14">
        <v>10</v>
      </c>
      <c r="J75" s="178" t="s">
        <v>722</v>
      </c>
    </row>
    <row r="76" spans="1:10" s="12" customFormat="1">
      <c r="A76" s="13" t="s">
        <v>755</v>
      </c>
      <c r="B76" s="14" t="s">
        <v>733</v>
      </c>
      <c r="C76" s="14" t="s">
        <v>738</v>
      </c>
      <c r="D76" s="15" t="s">
        <v>92</v>
      </c>
      <c r="E76" s="16" t="s">
        <v>93</v>
      </c>
      <c r="F76" s="14" t="s">
        <v>704</v>
      </c>
      <c r="G76" s="19">
        <v>12.53</v>
      </c>
      <c r="H76" s="14" t="s">
        <v>729</v>
      </c>
      <c r="I76" s="14">
        <v>8</v>
      </c>
      <c r="J76" s="178" t="s">
        <v>721</v>
      </c>
    </row>
    <row r="77" spans="1:10" s="12" customFormat="1">
      <c r="A77" s="13" t="s">
        <v>755</v>
      </c>
      <c r="B77" s="14" t="s">
        <v>733</v>
      </c>
      <c r="C77" s="14" t="s">
        <v>738</v>
      </c>
      <c r="D77" s="15" t="s">
        <v>94</v>
      </c>
      <c r="E77" s="16" t="s">
        <v>95</v>
      </c>
      <c r="F77" s="14" t="s">
        <v>707</v>
      </c>
      <c r="G77" s="19">
        <v>19.68</v>
      </c>
      <c r="H77" s="14" t="s">
        <v>729</v>
      </c>
      <c r="I77" s="14">
        <v>24</v>
      </c>
      <c r="J77" s="178" t="s">
        <v>727</v>
      </c>
    </row>
    <row r="78" spans="1:10" s="12" customFormat="1">
      <c r="A78" s="13" t="s">
        <v>755</v>
      </c>
      <c r="B78" s="14" t="s">
        <v>733</v>
      </c>
      <c r="C78" s="14" t="s">
        <v>738</v>
      </c>
      <c r="D78" s="15" t="s">
        <v>96</v>
      </c>
      <c r="E78" s="16" t="s">
        <v>97</v>
      </c>
      <c r="F78" s="14" t="s">
        <v>705</v>
      </c>
      <c r="G78" s="19">
        <v>18.600000000000001</v>
      </c>
      <c r="H78" s="14" t="s">
        <v>728</v>
      </c>
      <c r="I78" s="14">
        <v>2</v>
      </c>
      <c r="J78" s="178" t="s">
        <v>721</v>
      </c>
    </row>
    <row r="79" spans="1:10" s="12" customFormat="1">
      <c r="A79" s="13" t="s">
        <v>755</v>
      </c>
      <c r="B79" s="14" t="s">
        <v>733</v>
      </c>
      <c r="C79" s="14" t="s">
        <v>738</v>
      </c>
      <c r="D79" s="15" t="s">
        <v>98</v>
      </c>
      <c r="E79" s="16" t="s">
        <v>28</v>
      </c>
      <c r="F79" s="14" t="s">
        <v>704</v>
      </c>
      <c r="G79" s="19">
        <v>29.98</v>
      </c>
      <c r="H79" s="14" t="s">
        <v>728</v>
      </c>
      <c r="I79" s="14">
        <v>24</v>
      </c>
      <c r="J79" s="178" t="s">
        <v>722</v>
      </c>
    </row>
    <row r="80" spans="1:10" s="12" customFormat="1">
      <c r="A80" s="13" t="s">
        <v>755</v>
      </c>
      <c r="B80" s="14" t="s">
        <v>733</v>
      </c>
      <c r="C80" s="14" t="s">
        <v>738</v>
      </c>
      <c r="D80" s="15" t="s">
        <v>99</v>
      </c>
      <c r="E80" s="16" t="s">
        <v>100</v>
      </c>
      <c r="F80" s="14" t="s">
        <v>705</v>
      </c>
      <c r="G80" s="19">
        <v>19.77</v>
      </c>
      <c r="H80" s="14" t="s">
        <v>729</v>
      </c>
      <c r="I80" s="14">
        <v>7</v>
      </c>
      <c r="J80" s="178" t="s">
        <v>723</v>
      </c>
    </row>
    <row r="81" spans="1:10" s="12" customFormat="1">
      <c r="A81" s="13" t="s">
        <v>755</v>
      </c>
      <c r="B81" s="14" t="s">
        <v>733</v>
      </c>
      <c r="C81" s="14" t="s">
        <v>738</v>
      </c>
      <c r="D81" s="15" t="s">
        <v>101</v>
      </c>
      <c r="E81" s="16" t="s">
        <v>102</v>
      </c>
      <c r="F81" s="14" t="s">
        <v>705</v>
      </c>
      <c r="G81" s="19">
        <v>18.21</v>
      </c>
      <c r="H81" s="14" t="s">
        <v>729</v>
      </c>
      <c r="I81" s="14">
        <v>2</v>
      </c>
      <c r="J81" s="178" t="s">
        <v>721</v>
      </c>
    </row>
    <row r="82" spans="1:10" s="12" customFormat="1">
      <c r="A82" s="13" t="s">
        <v>755</v>
      </c>
      <c r="B82" s="14" t="s">
        <v>733</v>
      </c>
      <c r="C82" s="14" t="s">
        <v>738</v>
      </c>
      <c r="D82" s="15" t="s">
        <v>103</v>
      </c>
      <c r="E82" s="16" t="s">
        <v>49</v>
      </c>
      <c r="F82" s="14" t="s">
        <v>705</v>
      </c>
      <c r="G82" s="19">
        <v>9.4700000000000006</v>
      </c>
      <c r="H82" s="14" t="s">
        <v>729</v>
      </c>
      <c r="I82" s="14">
        <v>4</v>
      </c>
      <c r="J82" s="178" t="s">
        <v>719</v>
      </c>
    </row>
    <row r="83" spans="1:10" s="12" customFormat="1">
      <c r="A83" s="13" t="s">
        <v>755</v>
      </c>
      <c r="B83" s="14" t="s">
        <v>733</v>
      </c>
      <c r="C83" s="14" t="s">
        <v>738</v>
      </c>
      <c r="D83" s="15" t="s">
        <v>104</v>
      </c>
      <c r="E83" s="16" t="s">
        <v>28</v>
      </c>
      <c r="F83" s="14" t="s">
        <v>705</v>
      </c>
      <c r="G83" s="19">
        <v>9.32</v>
      </c>
      <c r="H83" s="14" t="s">
        <v>728</v>
      </c>
      <c r="I83" s="14">
        <v>8</v>
      </c>
      <c r="J83" s="178" t="s">
        <v>722</v>
      </c>
    </row>
    <row r="84" spans="1:10" s="12" customFormat="1">
      <c r="A84" s="13" t="s">
        <v>755</v>
      </c>
      <c r="B84" s="14" t="s">
        <v>733</v>
      </c>
      <c r="C84" s="14" t="s">
        <v>738</v>
      </c>
      <c r="D84" s="15" t="s">
        <v>105</v>
      </c>
      <c r="E84" s="16" t="s">
        <v>26</v>
      </c>
      <c r="F84" s="14" t="s">
        <v>704</v>
      </c>
      <c r="G84" s="19">
        <v>6.29</v>
      </c>
      <c r="H84" s="14" t="s">
        <v>729</v>
      </c>
      <c r="I84" s="14">
        <v>5</v>
      </c>
      <c r="J84" s="178" t="s">
        <v>720</v>
      </c>
    </row>
    <row r="85" spans="1:10" s="12" customFormat="1">
      <c r="A85" s="13" t="s">
        <v>755</v>
      </c>
      <c r="B85" s="14" t="s">
        <v>733</v>
      </c>
      <c r="C85" s="14" t="s">
        <v>738</v>
      </c>
      <c r="D85" s="15" t="s">
        <v>106</v>
      </c>
      <c r="E85" s="16" t="s">
        <v>107</v>
      </c>
      <c r="F85" s="14" t="s">
        <v>704</v>
      </c>
      <c r="G85" s="19">
        <v>5.56</v>
      </c>
      <c r="H85" s="14" t="s">
        <v>729</v>
      </c>
      <c r="I85" s="14">
        <v>5</v>
      </c>
      <c r="J85" s="178" t="s">
        <v>727</v>
      </c>
    </row>
    <row r="86" spans="1:10" s="12" customFormat="1">
      <c r="A86" s="13" t="s">
        <v>755</v>
      </c>
      <c r="B86" s="14" t="s">
        <v>733</v>
      </c>
      <c r="C86" s="14" t="s">
        <v>738</v>
      </c>
      <c r="D86" s="15" t="s">
        <v>108</v>
      </c>
      <c r="E86" s="16" t="s">
        <v>18</v>
      </c>
      <c r="F86" s="14" t="s">
        <v>704</v>
      </c>
      <c r="G86" s="19">
        <v>1.5</v>
      </c>
      <c r="H86" s="14" t="s">
        <v>729</v>
      </c>
      <c r="I86" s="14">
        <v>5</v>
      </c>
      <c r="J86" s="178" t="s">
        <v>720</v>
      </c>
    </row>
    <row r="87" spans="1:10" s="12" customFormat="1">
      <c r="A87" s="13" t="s">
        <v>755</v>
      </c>
      <c r="B87" s="14" t="s">
        <v>733</v>
      </c>
      <c r="C87" s="14" t="s">
        <v>738</v>
      </c>
      <c r="D87" s="15" t="s">
        <v>109</v>
      </c>
      <c r="E87" s="16" t="s">
        <v>18</v>
      </c>
      <c r="F87" s="14" t="s">
        <v>704</v>
      </c>
      <c r="G87" s="19">
        <v>1.5</v>
      </c>
      <c r="H87" s="14" t="s">
        <v>729</v>
      </c>
      <c r="I87" s="14">
        <v>5</v>
      </c>
      <c r="J87" s="178" t="s">
        <v>720</v>
      </c>
    </row>
    <row r="88" spans="1:10" s="12" customFormat="1">
      <c r="A88" s="13" t="s">
        <v>755</v>
      </c>
      <c r="B88" s="14" t="s">
        <v>733</v>
      </c>
      <c r="C88" s="14" t="s">
        <v>738</v>
      </c>
      <c r="D88" s="15" t="s">
        <v>110</v>
      </c>
      <c r="E88" s="16" t="s">
        <v>28</v>
      </c>
      <c r="F88" s="14" t="s">
        <v>704</v>
      </c>
      <c r="G88" s="19">
        <v>43.3</v>
      </c>
      <c r="H88" s="14" t="s">
        <v>729</v>
      </c>
      <c r="I88" s="14">
        <v>30</v>
      </c>
      <c r="J88" s="178" t="s">
        <v>722</v>
      </c>
    </row>
    <row r="89" spans="1:10" s="12" customFormat="1">
      <c r="A89" s="13" t="s">
        <v>755</v>
      </c>
      <c r="B89" s="14" t="s">
        <v>733</v>
      </c>
      <c r="C89" s="14" t="s">
        <v>738</v>
      </c>
      <c r="D89" s="15" t="s">
        <v>111</v>
      </c>
      <c r="E89" s="16" t="s">
        <v>112</v>
      </c>
      <c r="F89" s="14" t="s">
        <v>704</v>
      </c>
      <c r="G89" s="19">
        <v>11.72</v>
      </c>
      <c r="H89" s="14" t="s">
        <v>729</v>
      </c>
      <c r="I89" s="14">
        <v>6</v>
      </c>
      <c r="J89" s="178" t="s">
        <v>727</v>
      </c>
    </row>
    <row r="90" spans="1:10" s="12" customFormat="1">
      <c r="A90" s="13" t="s">
        <v>755</v>
      </c>
      <c r="B90" s="14" t="s">
        <v>733</v>
      </c>
      <c r="C90" s="14" t="s">
        <v>738</v>
      </c>
      <c r="D90" s="15" t="s">
        <v>113</v>
      </c>
      <c r="E90" s="16" t="s">
        <v>114</v>
      </c>
      <c r="F90" s="14" t="s">
        <v>704</v>
      </c>
      <c r="G90" s="19">
        <v>21.53</v>
      </c>
      <c r="H90" s="14" t="s">
        <v>729</v>
      </c>
      <c r="I90" s="14">
        <v>8</v>
      </c>
      <c r="J90" s="178" t="s">
        <v>727</v>
      </c>
    </row>
    <row r="91" spans="1:10" s="12" customFormat="1">
      <c r="A91" s="13" t="s">
        <v>755</v>
      </c>
      <c r="B91" s="14" t="s">
        <v>733</v>
      </c>
      <c r="C91" s="14" t="s">
        <v>738</v>
      </c>
      <c r="D91" s="15" t="s">
        <v>115</v>
      </c>
      <c r="E91" s="16" t="s">
        <v>112</v>
      </c>
      <c r="F91" s="14" t="s">
        <v>704</v>
      </c>
      <c r="G91" s="19">
        <v>10.88</v>
      </c>
      <c r="H91" s="14" t="s">
        <v>729</v>
      </c>
      <c r="I91" s="14">
        <v>10</v>
      </c>
      <c r="J91" s="178" t="s">
        <v>727</v>
      </c>
    </row>
    <row r="92" spans="1:10" s="12" customFormat="1">
      <c r="A92" s="13" t="s">
        <v>755</v>
      </c>
      <c r="B92" s="14" t="s">
        <v>733</v>
      </c>
      <c r="C92" s="14" t="s">
        <v>738</v>
      </c>
      <c r="D92" s="15" t="s">
        <v>116</v>
      </c>
      <c r="E92" s="16" t="s">
        <v>95</v>
      </c>
      <c r="F92" s="14" t="s">
        <v>707</v>
      </c>
      <c r="G92" s="19">
        <v>34.1</v>
      </c>
      <c r="H92" s="14" t="s">
        <v>729</v>
      </c>
      <c r="I92" s="14">
        <v>45</v>
      </c>
      <c r="J92" s="178" t="s">
        <v>727</v>
      </c>
    </row>
    <row r="93" spans="1:10" s="12" customFormat="1">
      <c r="A93" s="13" t="s">
        <v>755</v>
      </c>
      <c r="B93" s="14" t="s">
        <v>733</v>
      </c>
      <c r="C93" s="14" t="s">
        <v>738</v>
      </c>
      <c r="D93" s="15" t="s">
        <v>117</v>
      </c>
      <c r="E93" s="16" t="s">
        <v>118</v>
      </c>
      <c r="F93" s="14" t="s">
        <v>705</v>
      </c>
      <c r="G93" s="19">
        <v>21.74</v>
      </c>
      <c r="H93" s="14" t="s">
        <v>729</v>
      </c>
      <c r="I93" s="14">
        <v>25</v>
      </c>
      <c r="J93" s="178" t="s">
        <v>727</v>
      </c>
    </row>
    <row r="94" spans="1:10" s="12" customFormat="1">
      <c r="A94" s="13" t="s">
        <v>755</v>
      </c>
      <c r="B94" s="14" t="s">
        <v>733</v>
      </c>
      <c r="C94" s="14" t="s">
        <v>738</v>
      </c>
      <c r="D94" s="15" t="s">
        <v>119</v>
      </c>
      <c r="E94" s="16" t="s">
        <v>95</v>
      </c>
      <c r="F94" s="14" t="s">
        <v>707</v>
      </c>
      <c r="G94" s="19">
        <v>33.479999999999997</v>
      </c>
      <c r="H94" s="14" t="s">
        <v>729</v>
      </c>
      <c r="I94" s="14">
        <v>45</v>
      </c>
      <c r="J94" s="178" t="s">
        <v>727</v>
      </c>
    </row>
    <row r="95" spans="1:10" s="12" customFormat="1">
      <c r="A95" s="13" t="s">
        <v>755</v>
      </c>
      <c r="B95" s="14" t="s">
        <v>733</v>
      </c>
      <c r="C95" s="14" t="s">
        <v>738</v>
      </c>
      <c r="D95" s="15" t="s">
        <v>120</v>
      </c>
      <c r="E95" s="16" t="s">
        <v>49</v>
      </c>
      <c r="F95" s="14" t="s">
        <v>705</v>
      </c>
      <c r="G95" s="19">
        <v>2.93</v>
      </c>
      <c r="H95" s="14" t="s">
        <v>729</v>
      </c>
      <c r="I95" s="14">
        <v>3</v>
      </c>
      <c r="J95" s="178" t="s">
        <v>719</v>
      </c>
    </row>
    <row r="96" spans="1:10" s="12" customFormat="1">
      <c r="A96" s="13" t="s">
        <v>755</v>
      </c>
      <c r="B96" s="14" t="s">
        <v>733</v>
      </c>
      <c r="C96" s="14" t="s">
        <v>738</v>
      </c>
      <c r="D96" s="15"/>
      <c r="E96" s="16" t="s">
        <v>703</v>
      </c>
      <c r="F96" s="14" t="s">
        <v>731</v>
      </c>
      <c r="G96" s="19">
        <v>120</v>
      </c>
      <c r="H96" s="14" t="s">
        <v>728</v>
      </c>
      <c r="I96" s="14">
        <v>23</v>
      </c>
      <c r="J96" s="178" t="s">
        <v>715</v>
      </c>
    </row>
    <row r="97" spans="1:10" s="12" customFormat="1">
      <c r="A97" s="13" t="s">
        <v>755</v>
      </c>
      <c r="B97" s="14" t="s">
        <v>740</v>
      </c>
      <c r="C97" s="14" t="s">
        <v>739</v>
      </c>
      <c r="D97" s="15" t="s">
        <v>121</v>
      </c>
      <c r="E97" s="16" t="s">
        <v>18</v>
      </c>
      <c r="F97" s="14" t="s">
        <v>704</v>
      </c>
      <c r="G97" s="19">
        <v>1.01</v>
      </c>
      <c r="H97" s="14" t="s">
        <v>728</v>
      </c>
      <c r="I97" s="14">
        <v>3</v>
      </c>
      <c r="J97" s="178" t="s">
        <v>720</v>
      </c>
    </row>
    <row r="98" spans="1:10" s="12" customFormat="1">
      <c r="A98" s="13" t="s">
        <v>755</v>
      </c>
      <c r="B98" s="14" t="s">
        <v>740</v>
      </c>
      <c r="C98" s="14" t="s">
        <v>739</v>
      </c>
      <c r="D98" s="15" t="s">
        <v>122</v>
      </c>
      <c r="E98" s="16" t="s">
        <v>16</v>
      </c>
      <c r="F98" s="14" t="s">
        <v>704</v>
      </c>
      <c r="G98" s="19">
        <v>2.08</v>
      </c>
      <c r="H98" s="14" t="s">
        <v>728</v>
      </c>
      <c r="I98" s="14">
        <v>4</v>
      </c>
      <c r="J98" s="178" t="s">
        <v>720</v>
      </c>
    </row>
    <row r="99" spans="1:10" s="12" customFormat="1">
      <c r="A99" s="13" t="s">
        <v>755</v>
      </c>
      <c r="B99" s="14" t="s">
        <v>740</v>
      </c>
      <c r="C99" s="14" t="s">
        <v>739</v>
      </c>
      <c r="D99" s="15" t="s">
        <v>123</v>
      </c>
      <c r="E99" s="16" t="s">
        <v>14</v>
      </c>
      <c r="F99" s="14" t="s">
        <v>704</v>
      </c>
      <c r="G99" s="19">
        <v>8.27</v>
      </c>
      <c r="H99" s="14" t="s">
        <v>728</v>
      </c>
      <c r="I99" s="14">
        <v>30</v>
      </c>
      <c r="J99" s="178" t="s">
        <v>720</v>
      </c>
    </row>
    <row r="100" spans="1:10" s="12" customFormat="1">
      <c r="A100" s="13" t="s">
        <v>755</v>
      </c>
      <c r="B100" s="14" t="s">
        <v>740</v>
      </c>
      <c r="C100" s="14" t="s">
        <v>739</v>
      </c>
      <c r="D100" s="15" t="s">
        <v>124</v>
      </c>
      <c r="E100" s="16" t="s">
        <v>69</v>
      </c>
      <c r="F100" s="14" t="s">
        <v>705</v>
      </c>
      <c r="G100" s="19">
        <v>21.22</v>
      </c>
      <c r="H100" s="14" t="s">
        <v>728</v>
      </c>
      <c r="I100" s="14">
        <v>22</v>
      </c>
      <c r="J100" s="178" t="s">
        <v>721</v>
      </c>
    </row>
    <row r="101" spans="1:10" s="12" customFormat="1">
      <c r="A101" s="13" t="s">
        <v>755</v>
      </c>
      <c r="B101" s="14" t="s">
        <v>740</v>
      </c>
      <c r="C101" s="14" t="s">
        <v>739</v>
      </c>
      <c r="D101" s="15" t="s">
        <v>125</v>
      </c>
      <c r="E101" s="16" t="s">
        <v>73</v>
      </c>
      <c r="F101" s="14" t="s">
        <v>705</v>
      </c>
      <c r="G101" s="19">
        <v>30.12</v>
      </c>
      <c r="H101" s="14" t="s">
        <v>728</v>
      </c>
      <c r="I101" s="14">
        <v>24</v>
      </c>
      <c r="J101" s="178" t="s">
        <v>722</v>
      </c>
    </row>
    <row r="102" spans="1:10" s="12" customFormat="1">
      <c r="A102" s="13" t="s">
        <v>755</v>
      </c>
      <c r="B102" s="14" t="s">
        <v>740</v>
      </c>
      <c r="C102" s="14" t="s">
        <v>739</v>
      </c>
      <c r="D102" s="15" t="s">
        <v>126</v>
      </c>
      <c r="E102" s="16" t="s">
        <v>61</v>
      </c>
      <c r="F102" s="14" t="s">
        <v>705</v>
      </c>
      <c r="G102" s="19">
        <v>20.58</v>
      </c>
      <c r="H102" s="14" t="s">
        <v>728</v>
      </c>
      <c r="I102" s="14">
        <v>22</v>
      </c>
      <c r="J102" s="178" t="s">
        <v>723</v>
      </c>
    </row>
    <row r="103" spans="1:10" s="12" customFormat="1">
      <c r="A103" s="13" t="s">
        <v>755</v>
      </c>
      <c r="B103" s="14" t="s">
        <v>740</v>
      </c>
      <c r="C103" s="14" t="s">
        <v>739</v>
      </c>
      <c r="D103" s="15" t="s">
        <v>127</v>
      </c>
      <c r="E103" s="16" t="s">
        <v>7</v>
      </c>
      <c r="F103" s="14" t="s">
        <v>705</v>
      </c>
      <c r="G103" s="19">
        <v>21.93</v>
      </c>
      <c r="H103" s="14" t="s">
        <v>728</v>
      </c>
      <c r="I103" s="14">
        <v>22</v>
      </c>
      <c r="J103" s="178" t="s">
        <v>723</v>
      </c>
    </row>
    <row r="104" spans="1:10" s="12" customFormat="1">
      <c r="A104" s="13" t="s">
        <v>755</v>
      </c>
      <c r="B104" s="14" t="s">
        <v>740</v>
      </c>
      <c r="C104" s="14" t="s">
        <v>739</v>
      </c>
      <c r="D104" s="15" t="s">
        <v>128</v>
      </c>
      <c r="E104" s="16" t="s">
        <v>129</v>
      </c>
      <c r="F104" s="14" t="s">
        <v>705</v>
      </c>
      <c r="G104" s="19">
        <v>21.78</v>
      </c>
      <c r="H104" s="14" t="s">
        <v>728</v>
      </c>
      <c r="I104" s="14">
        <v>22</v>
      </c>
      <c r="J104" s="178" t="s">
        <v>723</v>
      </c>
    </row>
    <row r="105" spans="1:10" s="12" customFormat="1">
      <c r="A105" s="13" t="s">
        <v>755</v>
      </c>
      <c r="B105" s="14" t="s">
        <v>740</v>
      </c>
      <c r="C105" s="14" t="s">
        <v>739</v>
      </c>
      <c r="D105" s="15" t="s">
        <v>130</v>
      </c>
      <c r="E105" s="16" t="s">
        <v>10</v>
      </c>
      <c r="F105" s="14" t="s">
        <v>705</v>
      </c>
      <c r="G105" s="19">
        <v>21.62</v>
      </c>
      <c r="H105" s="14" t="s">
        <v>728</v>
      </c>
      <c r="I105" s="14">
        <v>22</v>
      </c>
      <c r="J105" s="178" t="s">
        <v>723</v>
      </c>
    </row>
    <row r="106" spans="1:10" s="12" customFormat="1">
      <c r="A106" s="13" t="s">
        <v>755</v>
      </c>
      <c r="B106" s="14" t="s">
        <v>740</v>
      </c>
      <c r="C106" s="14" t="s">
        <v>739</v>
      </c>
      <c r="D106" s="15" t="s">
        <v>131</v>
      </c>
      <c r="E106" s="16" t="s">
        <v>132</v>
      </c>
      <c r="F106" s="14" t="s">
        <v>705</v>
      </c>
      <c r="G106" s="19">
        <v>17.07</v>
      </c>
      <c r="H106" s="14" t="s">
        <v>728</v>
      </c>
      <c r="I106" s="14">
        <v>10</v>
      </c>
      <c r="J106" s="178" t="s">
        <v>722</v>
      </c>
    </row>
    <row r="107" spans="1:10" s="12" customFormat="1">
      <c r="A107" s="13" t="s">
        <v>755</v>
      </c>
      <c r="B107" s="14" t="s">
        <v>740</v>
      </c>
      <c r="C107" s="14" t="s">
        <v>739</v>
      </c>
      <c r="D107" s="15" t="s">
        <v>133</v>
      </c>
      <c r="E107" s="16" t="s">
        <v>28</v>
      </c>
      <c r="F107" s="14" t="s">
        <v>705</v>
      </c>
      <c r="G107" s="19">
        <v>49.57</v>
      </c>
      <c r="H107" s="14" t="s">
        <v>728</v>
      </c>
      <c r="I107" s="14">
        <v>74</v>
      </c>
      <c r="J107" s="178" t="s">
        <v>722</v>
      </c>
    </row>
    <row r="108" spans="1:10" s="12" customFormat="1">
      <c r="A108" s="13" t="s">
        <v>755</v>
      </c>
      <c r="B108" s="14" t="s">
        <v>740</v>
      </c>
      <c r="C108" s="14" t="s">
        <v>739</v>
      </c>
      <c r="D108" s="15" t="s">
        <v>134</v>
      </c>
      <c r="E108" s="16" t="s">
        <v>73</v>
      </c>
      <c r="F108" s="14" t="s">
        <v>705</v>
      </c>
      <c r="G108" s="19">
        <v>14.5</v>
      </c>
      <c r="H108" s="14" t="s">
        <v>728</v>
      </c>
      <c r="I108" s="14">
        <v>10</v>
      </c>
      <c r="J108" s="178" t="s">
        <v>722</v>
      </c>
    </row>
    <row r="109" spans="1:10" s="12" customFormat="1">
      <c r="A109" s="13" t="s">
        <v>755</v>
      </c>
      <c r="B109" s="14" t="s">
        <v>740</v>
      </c>
      <c r="C109" s="14" t="s">
        <v>739</v>
      </c>
      <c r="D109" s="15" t="s">
        <v>135</v>
      </c>
      <c r="E109" s="16" t="s">
        <v>14</v>
      </c>
      <c r="F109" s="14" t="s">
        <v>704</v>
      </c>
      <c r="G109" s="19">
        <v>4.84</v>
      </c>
      <c r="H109" s="14" t="s">
        <v>729</v>
      </c>
      <c r="I109" s="14">
        <v>4</v>
      </c>
      <c r="J109" s="178" t="s">
        <v>720</v>
      </c>
    </row>
    <row r="110" spans="1:10" s="12" customFormat="1">
      <c r="A110" s="13" t="s">
        <v>755</v>
      </c>
      <c r="B110" s="14" t="s">
        <v>740</v>
      </c>
      <c r="C110" s="14" t="s">
        <v>739</v>
      </c>
      <c r="D110" s="15" t="s">
        <v>136</v>
      </c>
      <c r="E110" s="16" t="s">
        <v>16</v>
      </c>
      <c r="F110" s="14" t="s">
        <v>704</v>
      </c>
      <c r="G110" s="19">
        <v>5.75</v>
      </c>
      <c r="H110" s="14" t="s">
        <v>729</v>
      </c>
      <c r="I110" s="14">
        <v>6</v>
      </c>
      <c r="J110" s="178" t="s">
        <v>720</v>
      </c>
    </row>
    <row r="111" spans="1:10" s="12" customFormat="1">
      <c r="A111" s="13" t="s">
        <v>755</v>
      </c>
      <c r="B111" s="14" t="s">
        <v>740</v>
      </c>
      <c r="C111" s="14" t="s">
        <v>739</v>
      </c>
      <c r="D111" s="15" t="s">
        <v>137</v>
      </c>
      <c r="E111" s="16" t="s">
        <v>138</v>
      </c>
      <c r="F111" s="14" t="s">
        <v>704</v>
      </c>
      <c r="G111" s="19">
        <v>1.53</v>
      </c>
      <c r="H111" s="14" t="s">
        <v>729</v>
      </c>
      <c r="I111" s="14">
        <v>6</v>
      </c>
      <c r="J111" s="178" t="s">
        <v>720</v>
      </c>
    </row>
    <row r="112" spans="1:10" s="12" customFormat="1">
      <c r="A112" s="13" t="s">
        <v>755</v>
      </c>
      <c r="B112" s="14" t="s">
        <v>740</v>
      </c>
      <c r="C112" s="14" t="s">
        <v>739</v>
      </c>
      <c r="D112" s="15" t="s">
        <v>139</v>
      </c>
      <c r="E112" s="16" t="s">
        <v>18</v>
      </c>
      <c r="F112" s="14" t="s">
        <v>704</v>
      </c>
      <c r="G112" s="19">
        <v>1.36</v>
      </c>
      <c r="H112" s="14" t="s">
        <v>729</v>
      </c>
      <c r="I112" s="14">
        <v>6</v>
      </c>
      <c r="J112" s="178" t="s">
        <v>720</v>
      </c>
    </row>
    <row r="113" spans="1:10" s="12" customFormat="1">
      <c r="A113" s="13" t="s">
        <v>755</v>
      </c>
      <c r="B113" s="14" t="s">
        <v>740</v>
      </c>
      <c r="C113" s="14" t="s">
        <v>739</v>
      </c>
      <c r="D113" s="15" t="s">
        <v>140</v>
      </c>
      <c r="E113" s="16" t="s">
        <v>18</v>
      </c>
      <c r="F113" s="14" t="s">
        <v>704</v>
      </c>
      <c r="G113" s="19">
        <v>1.36</v>
      </c>
      <c r="H113" s="14" t="s">
        <v>729</v>
      </c>
      <c r="I113" s="14">
        <v>6</v>
      </c>
      <c r="J113" s="178" t="s">
        <v>720</v>
      </c>
    </row>
    <row r="114" spans="1:10" s="12" customFormat="1">
      <c r="A114" s="13" t="s">
        <v>755</v>
      </c>
      <c r="B114" s="14" t="s">
        <v>740</v>
      </c>
      <c r="C114" s="14" t="s">
        <v>739</v>
      </c>
      <c r="D114" s="15" t="s">
        <v>141</v>
      </c>
      <c r="E114" s="16" t="s">
        <v>18</v>
      </c>
      <c r="F114" s="14" t="s">
        <v>704</v>
      </c>
      <c r="G114" s="19">
        <v>1.36</v>
      </c>
      <c r="H114" s="14" t="s">
        <v>729</v>
      </c>
      <c r="I114" s="14">
        <v>6</v>
      </c>
      <c r="J114" s="178" t="s">
        <v>720</v>
      </c>
    </row>
    <row r="115" spans="1:10" s="12" customFormat="1">
      <c r="A115" s="13" t="s">
        <v>755</v>
      </c>
      <c r="B115" s="14" t="s">
        <v>740</v>
      </c>
      <c r="C115" s="14" t="s">
        <v>739</v>
      </c>
      <c r="D115" s="15" t="s">
        <v>142</v>
      </c>
      <c r="E115" s="16" t="s">
        <v>143</v>
      </c>
      <c r="F115" s="14" t="s">
        <v>704</v>
      </c>
      <c r="G115" s="19">
        <v>5.93</v>
      </c>
      <c r="H115" s="14" t="s">
        <v>729</v>
      </c>
      <c r="I115" s="14">
        <v>8</v>
      </c>
      <c r="J115" s="178" t="s">
        <v>803</v>
      </c>
    </row>
    <row r="116" spans="1:10" s="12" customFormat="1">
      <c r="A116" s="13" t="s">
        <v>755</v>
      </c>
      <c r="B116" s="14" t="s">
        <v>740</v>
      </c>
      <c r="C116" s="14" t="s">
        <v>739</v>
      </c>
      <c r="D116" s="15" t="s">
        <v>144</v>
      </c>
      <c r="E116" s="16" t="s">
        <v>112</v>
      </c>
      <c r="F116" s="14" t="s">
        <v>704</v>
      </c>
      <c r="G116" s="19">
        <v>6.78</v>
      </c>
      <c r="H116" s="14" t="s">
        <v>729</v>
      </c>
      <c r="I116" s="14">
        <v>8</v>
      </c>
      <c r="J116" s="178" t="s">
        <v>803</v>
      </c>
    </row>
    <row r="117" spans="1:10" s="12" customFormat="1">
      <c r="A117" s="13" t="s">
        <v>755</v>
      </c>
      <c r="B117" s="14" t="s">
        <v>740</v>
      </c>
      <c r="C117" s="14" t="s">
        <v>739</v>
      </c>
      <c r="D117" s="15" t="s">
        <v>145</v>
      </c>
      <c r="E117" s="16" t="s">
        <v>146</v>
      </c>
      <c r="F117" s="14" t="s">
        <v>704</v>
      </c>
      <c r="G117" s="19">
        <v>9.07</v>
      </c>
      <c r="H117" s="14" t="s">
        <v>729</v>
      </c>
      <c r="I117" s="14">
        <v>9</v>
      </c>
      <c r="J117" s="178" t="s">
        <v>803</v>
      </c>
    </row>
    <row r="118" spans="1:10" s="12" customFormat="1">
      <c r="A118" s="13" t="s">
        <v>755</v>
      </c>
      <c r="B118" s="14" t="s">
        <v>740</v>
      </c>
      <c r="C118" s="14" t="s">
        <v>739</v>
      </c>
      <c r="D118" s="15" t="s">
        <v>147</v>
      </c>
      <c r="E118" s="16" t="s">
        <v>148</v>
      </c>
      <c r="F118" s="14" t="s">
        <v>704</v>
      </c>
      <c r="G118" s="19">
        <v>2.34</v>
      </c>
      <c r="H118" s="14" t="s">
        <v>729</v>
      </c>
      <c r="I118" s="14">
        <v>6</v>
      </c>
      <c r="J118" s="178" t="s">
        <v>724</v>
      </c>
    </row>
    <row r="119" spans="1:10" s="12" customFormat="1">
      <c r="A119" s="13" t="s">
        <v>755</v>
      </c>
      <c r="B119" s="14" t="s">
        <v>740</v>
      </c>
      <c r="C119" s="14" t="s">
        <v>739</v>
      </c>
      <c r="D119" s="15" t="s">
        <v>149</v>
      </c>
      <c r="E119" s="16" t="s">
        <v>46</v>
      </c>
      <c r="F119" s="14" t="s">
        <v>704</v>
      </c>
      <c r="G119" s="19">
        <v>5.75</v>
      </c>
      <c r="H119" s="14" t="s">
        <v>729</v>
      </c>
      <c r="I119" s="14">
        <v>9</v>
      </c>
      <c r="J119" s="178" t="s">
        <v>803</v>
      </c>
    </row>
    <row r="120" spans="1:10" s="12" customFormat="1">
      <c r="A120" s="13" t="s">
        <v>755</v>
      </c>
      <c r="B120" s="14" t="s">
        <v>740</v>
      </c>
      <c r="C120" s="14" t="s">
        <v>739</v>
      </c>
      <c r="D120" s="15" t="s">
        <v>150</v>
      </c>
      <c r="E120" s="16" t="s">
        <v>12</v>
      </c>
      <c r="F120" s="14" t="s">
        <v>705</v>
      </c>
      <c r="G120" s="19">
        <v>12.19</v>
      </c>
      <c r="H120" s="14" t="s">
        <v>728</v>
      </c>
      <c r="I120" s="14">
        <v>12</v>
      </c>
      <c r="J120" s="178" t="s">
        <v>723</v>
      </c>
    </row>
    <row r="121" spans="1:10" s="12" customFormat="1">
      <c r="A121" s="13" t="s">
        <v>755</v>
      </c>
      <c r="B121" s="14" t="s">
        <v>740</v>
      </c>
      <c r="C121" s="14" t="s">
        <v>739</v>
      </c>
      <c r="D121" s="15" t="s">
        <v>151</v>
      </c>
      <c r="E121" s="16" t="s">
        <v>1</v>
      </c>
      <c r="F121" s="14" t="s">
        <v>705</v>
      </c>
      <c r="G121" s="19">
        <v>10.76</v>
      </c>
      <c r="H121" s="14" t="s">
        <v>728</v>
      </c>
      <c r="I121" s="14">
        <v>12</v>
      </c>
      <c r="J121" s="178" t="s">
        <v>723</v>
      </c>
    </row>
    <row r="122" spans="1:10" s="12" customFormat="1">
      <c r="A122" s="13" t="s">
        <v>755</v>
      </c>
      <c r="B122" s="14" t="s">
        <v>740</v>
      </c>
      <c r="C122" s="14" t="s">
        <v>739</v>
      </c>
      <c r="D122" s="15" t="s">
        <v>152</v>
      </c>
      <c r="E122" s="16" t="s">
        <v>4</v>
      </c>
      <c r="F122" s="14" t="s">
        <v>705</v>
      </c>
      <c r="G122" s="19">
        <v>11.68</v>
      </c>
      <c r="H122" s="14" t="s">
        <v>728</v>
      </c>
      <c r="I122" s="14">
        <v>12</v>
      </c>
      <c r="J122" s="178" t="s">
        <v>723</v>
      </c>
    </row>
    <row r="123" spans="1:10" s="12" customFormat="1" ht="25.5">
      <c r="A123" s="13" t="s">
        <v>755</v>
      </c>
      <c r="B123" s="14" t="s">
        <v>740</v>
      </c>
      <c r="C123" s="14" t="s">
        <v>741</v>
      </c>
      <c r="D123" s="15" t="s">
        <v>153</v>
      </c>
      <c r="E123" s="16" t="s">
        <v>154</v>
      </c>
      <c r="F123" s="14" t="s">
        <v>705</v>
      </c>
      <c r="G123" s="19">
        <v>22.23</v>
      </c>
      <c r="H123" s="14" t="s">
        <v>728</v>
      </c>
      <c r="I123" s="14">
        <v>18</v>
      </c>
      <c r="J123" s="178" t="s">
        <v>723</v>
      </c>
    </row>
    <row r="124" spans="1:10" s="12" customFormat="1" ht="25.5">
      <c r="A124" s="13" t="s">
        <v>755</v>
      </c>
      <c r="B124" s="14" t="s">
        <v>740</v>
      </c>
      <c r="C124" s="14" t="s">
        <v>741</v>
      </c>
      <c r="D124" s="15" t="s">
        <v>155</v>
      </c>
      <c r="E124" s="16" t="s">
        <v>156</v>
      </c>
      <c r="F124" s="14" t="s">
        <v>705</v>
      </c>
      <c r="G124" s="19">
        <v>20.73</v>
      </c>
      <c r="H124" s="14" t="s">
        <v>728</v>
      </c>
      <c r="I124" s="14">
        <v>18</v>
      </c>
      <c r="J124" s="178" t="s">
        <v>723</v>
      </c>
    </row>
    <row r="125" spans="1:10" s="12" customFormat="1" ht="25.5">
      <c r="A125" s="13" t="s">
        <v>755</v>
      </c>
      <c r="B125" s="14" t="s">
        <v>740</v>
      </c>
      <c r="C125" s="14" t="s">
        <v>741</v>
      </c>
      <c r="D125" s="15" t="s">
        <v>157</v>
      </c>
      <c r="E125" s="16" t="s">
        <v>73</v>
      </c>
      <c r="F125" s="14" t="s">
        <v>705</v>
      </c>
      <c r="G125" s="19">
        <v>23</v>
      </c>
      <c r="H125" s="14" t="s">
        <v>728</v>
      </c>
      <c r="I125" s="14">
        <v>20</v>
      </c>
      <c r="J125" s="178" t="s">
        <v>722</v>
      </c>
    </row>
    <row r="126" spans="1:10" s="12" customFormat="1" ht="25.5">
      <c r="A126" s="13" t="s">
        <v>755</v>
      </c>
      <c r="B126" s="14" t="s">
        <v>740</v>
      </c>
      <c r="C126" s="14" t="s">
        <v>741</v>
      </c>
      <c r="D126" s="15" t="s">
        <v>158</v>
      </c>
      <c r="E126" s="16" t="s">
        <v>28</v>
      </c>
      <c r="F126" s="14" t="s">
        <v>705</v>
      </c>
      <c r="G126" s="19">
        <v>22.96</v>
      </c>
      <c r="H126" s="14" t="s">
        <v>728</v>
      </c>
      <c r="I126" s="14">
        <v>22</v>
      </c>
      <c r="J126" s="178" t="s">
        <v>722</v>
      </c>
    </row>
    <row r="127" spans="1:10" s="12" customFormat="1" ht="25.5">
      <c r="A127" s="13" t="s">
        <v>755</v>
      </c>
      <c r="B127" s="14" t="s">
        <v>740</v>
      </c>
      <c r="C127" s="14" t="s">
        <v>741</v>
      </c>
      <c r="D127" s="15" t="s">
        <v>159</v>
      </c>
      <c r="E127" s="16" t="s">
        <v>160</v>
      </c>
      <c r="F127" s="14" t="s">
        <v>705</v>
      </c>
      <c r="G127" s="19">
        <v>12.19</v>
      </c>
      <c r="H127" s="14" t="s">
        <v>728</v>
      </c>
      <c r="I127" s="14">
        <v>10</v>
      </c>
      <c r="J127" s="178" t="s">
        <v>723</v>
      </c>
    </row>
    <row r="128" spans="1:10" s="12" customFormat="1" ht="25.5">
      <c r="A128" s="13" t="s">
        <v>755</v>
      </c>
      <c r="B128" s="14" t="s">
        <v>740</v>
      </c>
      <c r="C128" s="14" t="s">
        <v>741</v>
      </c>
      <c r="D128" s="15" t="s">
        <v>161</v>
      </c>
      <c r="E128" s="16" t="s">
        <v>14</v>
      </c>
      <c r="F128" s="14" t="s">
        <v>704</v>
      </c>
      <c r="G128" s="19">
        <v>11.95</v>
      </c>
      <c r="H128" s="14" t="s">
        <v>729</v>
      </c>
      <c r="I128" s="14">
        <v>24</v>
      </c>
      <c r="J128" s="178" t="s">
        <v>720</v>
      </c>
    </row>
    <row r="129" spans="1:10" s="12" customFormat="1" ht="25.5">
      <c r="A129" s="13" t="s">
        <v>755</v>
      </c>
      <c r="B129" s="14" t="s">
        <v>740</v>
      </c>
      <c r="C129" s="14" t="s">
        <v>741</v>
      </c>
      <c r="D129" s="15" t="s">
        <v>162</v>
      </c>
      <c r="E129" s="16" t="s">
        <v>16</v>
      </c>
      <c r="F129" s="14" t="s">
        <v>704</v>
      </c>
      <c r="G129" s="19">
        <v>6.4</v>
      </c>
      <c r="H129" s="14" t="s">
        <v>729</v>
      </c>
      <c r="I129" s="14">
        <v>12</v>
      </c>
      <c r="J129" s="178" t="s">
        <v>720</v>
      </c>
    </row>
    <row r="130" spans="1:10" s="12" customFormat="1" ht="25.5">
      <c r="A130" s="13" t="s">
        <v>755</v>
      </c>
      <c r="B130" s="14" t="s">
        <v>740</v>
      </c>
      <c r="C130" s="14" t="s">
        <v>741</v>
      </c>
      <c r="D130" s="15" t="s">
        <v>163</v>
      </c>
      <c r="E130" s="16" t="s">
        <v>18</v>
      </c>
      <c r="F130" s="14" t="s">
        <v>704</v>
      </c>
      <c r="G130" s="19">
        <v>1.32</v>
      </c>
      <c r="H130" s="14" t="s">
        <v>729</v>
      </c>
      <c r="I130" s="14">
        <v>6</v>
      </c>
      <c r="J130" s="178" t="s">
        <v>720</v>
      </c>
    </row>
    <row r="131" spans="1:10" s="12" customFormat="1" ht="25.5">
      <c r="A131" s="13" t="s">
        <v>755</v>
      </c>
      <c r="B131" s="14" t="s">
        <v>740</v>
      </c>
      <c r="C131" s="14" t="s">
        <v>741</v>
      </c>
      <c r="D131" s="15" t="s">
        <v>164</v>
      </c>
      <c r="E131" s="16" t="s">
        <v>18</v>
      </c>
      <c r="F131" s="14" t="s">
        <v>704</v>
      </c>
      <c r="G131" s="19">
        <v>1.32</v>
      </c>
      <c r="H131" s="14" t="s">
        <v>729</v>
      </c>
      <c r="I131" s="14">
        <v>6</v>
      </c>
      <c r="J131" s="178" t="s">
        <v>720</v>
      </c>
    </row>
    <row r="132" spans="1:10" s="12" customFormat="1" ht="25.5">
      <c r="A132" s="13" t="s">
        <v>755</v>
      </c>
      <c r="B132" s="14" t="s">
        <v>740</v>
      </c>
      <c r="C132" s="14" t="s">
        <v>741</v>
      </c>
      <c r="D132" s="15" t="s">
        <v>165</v>
      </c>
      <c r="E132" s="16" t="s">
        <v>166</v>
      </c>
      <c r="F132" s="14" t="s">
        <v>704</v>
      </c>
      <c r="G132" s="19">
        <v>22.89</v>
      </c>
      <c r="H132" s="14" t="s">
        <v>729</v>
      </c>
      <c r="I132" s="14">
        <v>18</v>
      </c>
      <c r="J132" s="178" t="s">
        <v>723</v>
      </c>
    </row>
    <row r="133" spans="1:10" s="12" customFormat="1" ht="25.5">
      <c r="A133" s="13" t="s">
        <v>755</v>
      </c>
      <c r="B133" s="14" t="s">
        <v>740</v>
      </c>
      <c r="C133" s="14" t="s">
        <v>741</v>
      </c>
      <c r="D133" s="15" t="s">
        <v>167</v>
      </c>
      <c r="E133" s="16" t="s">
        <v>168</v>
      </c>
      <c r="F133" s="14" t="s">
        <v>705</v>
      </c>
      <c r="G133" s="19">
        <v>21.87</v>
      </c>
      <c r="H133" s="14" t="s">
        <v>728</v>
      </c>
      <c r="I133" s="14">
        <v>18</v>
      </c>
      <c r="J133" s="178" t="s">
        <v>723</v>
      </c>
    </row>
    <row r="134" spans="1:10" s="12" customFormat="1" ht="25.5">
      <c r="A134" s="13" t="s">
        <v>755</v>
      </c>
      <c r="B134" s="14" t="s">
        <v>740</v>
      </c>
      <c r="C134" s="14" t="s">
        <v>741</v>
      </c>
      <c r="D134" s="15" t="s">
        <v>169</v>
      </c>
      <c r="E134" s="16" t="s">
        <v>170</v>
      </c>
      <c r="F134" s="14" t="s">
        <v>705</v>
      </c>
      <c r="G134" s="19">
        <v>21.33</v>
      </c>
      <c r="H134" s="14" t="s">
        <v>728</v>
      </c>
      <c r="I134" s="14">
        <v>18</v>
      </c>
      <c r="J134" s="178" t="s">
        <v>723</v>
      </c>
    </row>
    <row r="135" spans="1:10" s="12" customFormat="1" ht="25.5">
      <c r="A135" s="13" t="s">
        <v>755</v>
      </c>
      <c r="B135" s="14" t="s">
        <v>740</v>
      </c>
      <c r="C135" s="14" t="s">
        <v>741</v>
      </c>
      <c r="D135" s="15" t="s">
        <v>171</v>
      </c>
      <c r="E135" s="16" t="s">
        <v>61</v>
      </c>
      <c r="F135" s="14" t="s">
        <v>705</v>
      </c>
      <c r="G135" s="19">
        <v>20.99</v>
      </c>
      <c r="H135" s="14" t="s">
        <v>728</v>
      </c>
      <c r="I135" s="14">
        <v>18</v>
      </c>
      <c r="J135" s="178" t="s">
        <v>723</v>
      </c>
    </row>
    <row r="136" spans="1:10" s="12" customFormat="1" ht="25.5">
      <c r="A136" s="13" t="s">
        <v>755</v>
      </c>
      <c r="B136" s="14" t="s">
        <v>740</v>
      </c>
      <c r="C136" s="14" t="s">
        <v>741</v>
      </c>
      <c r="D136" s="15" t="s">
        <v>172</v>
      </c>
      <c r="E136" s="16" t="s">
        <v>7</v>
      </c>
      <c r="F136" s="14" t="s">
        <v>705</v>
      </c>
      <c r="G136" s="19">
        <v>15.23</v>
      </c>
      <c r="H136" s="14" t="s">
        <v>728</v>
      </c>
      <c r="I136" s="14">
        <v>18</v>
      </c>
      <c r="J136" s="178" t="s">
        <v>723</v>
      </c>
    </row>
    <row r="137" spans="1:10" s="12" customFormat="1" ht="25.5">
      <c r="A137" s="13" t="s">
        <v>755</v>
      </c>
      <c r="B137" s="14" t="s">
        <v>740</v>
      </c>
      <c r="C137" s="14" t="s">
        <v>741</v>
      </c>
      <c r="D137" s="15" t="s">
        <v>173</v>
      </c>
      <c r="E137" s="16" t="s">
        <v>174</v>
      </c>
      <c r="F137" s="14" t="s">
        <v>705</v>
      </c>
      <c r="G137" s="19">
        <v>2.5299999999999998</v>
      </c>
      <c r="H137" s="14" t="s">
        <v>728</v>
      </c>
      <c r="I137" s="14">
        <v>2</v>
      </c>
      <c r="J137" s="178" t="s">
        <v>723</v>
      </c>
    </row>
    <row r="138" spans="1:10" s="12" customFormat="1" ht="25.5">
      <c r="A138" s="13" t="s">
        <v>755</v>
      </c>
      <c r="B138" s="14" t="s">
        <v>740</v>
      </c>
      <c r="C138" s="14" t="s">
        <v>741</v>
      </c>
      <c r="D138" s="15" t="s">
        <v>175</v>
      </c>
      <c r="E138" s="16" t="s">
        <v>10</v>
      </c>
      <c r="F138" s="14" t="s">
        <v>705</v>
      </c>
      <c r="G138" s="19">
        <v>15.08</v>
      </c>
      <c r="H138" s="14" t="s">
        <v>728</v>
      </c>
      <c r="I138" s="14">
        <v>16</v>
      </c>
      <c r="J138" s="178" t="s">
        <v>723</v>
      </c>
    </row>
    <row r="139" spans="1:10" s="12" customFormat="1" ht="25.5">
      <c r="A139" s="13" t="s">
        <v>755</v>
      </c>
      <c r="B139" s="14" t="s">
        <v>740</v>
      </c>
      <c r="C139" s="14" t="s">
        <v>741</v>
      </c>
      <c r="D139" s="15" t="s">
        <v>176</v>
      </c>
      <c r="E139" s="16" t="s">
        <v>177</v>
      </c>
      <c r="F139" s="14" t="s">
        <v>705</v>
      </c>
      <c r="G139" s="19">
        <v>4.1399999999999997</v>
      </c>
      <c r="H139" s="14" t="s">
        <v>728</v>
      </c>
      <c r="I139" s="14">
        <v>4</v>
      </c>
      <c r="J139" s="178" t="s">
        <v>723</v>
      </c>
    </row>
    <row r="140" spans="1:10" s="12" customFormat="1" ht="25.5">
      <c r="A140" s="13" t="s">
        <v>755</v>
      </c>
      <c r="B140" s="14" t="s">
        <v>740</v>
      </c>
      <c r="C140" s="14" t="s">
        <v>741</v>
      </c>
      <c r="D140" s="15" t="s">
        <v>178</v>
      </c>
      <c r="E140" s="16" t="s">
        <v>39</v>
      </c>
      <c r="F140" s="14" t="s">
        <v>704</v>
      </c>
      <c r="G140" s="19">
        <v>4</v>
      </c>
      <c r="H140" s="14" t="s">
        <v>729</v>
      </c>
      <c r="I140" s="14">
        <v>6</v>
      </c>
      <c r="J140" s="178" t="s">
        <v>720</v>
      </c>
    </row>
    <row r="141" spans="1:10" s="12" customFormat="1" ht="25.5">
      <c r="A141" s="13" t="s">
        <v>755</v>
      </c>
      <c r="B141" s="14" t="s">
        <v>740</v>
      </c>
      <c r="C141" s="14" t="s">
        <v>741</v>
      </c>
      <c r="D141" s="15" t="s">
        <v>179</v>
      </c>
      <c r="E141" s="16" t="s">
        <v>4</v>
      </c>
      <c r="F141" s="14" t="s">
        <v>705</v>
      </c>
      <c r="G141" s="19">
        <v>21.13</v>
      </c>
      <c r="H141" s="14" t="s">
        <v>728</v>
      </c>
      <c r="I141" s="14">
        <v>18</v>
      </c>
      <c r="J141" s="178" t="s">
        <v>723</v>
      </c>
    </row>
    <row r="142" spans="1:10" s="12" customFormat="1" ht="25.5">
      <c r="A142" s="13" t="s">
        <v>755</v>
      </c>
      <c r="B142" s="14" t="s">
        <v>740</v>
      </c>
      <c r="C142" s="14" t="s">
        <v>741</v>
      </c>
      <c r="D142" s="15" t="s">
        <v>180</v>
      </c>
      <c r="E142" s="16" t="s">
        <v>1</v>
      </c>
      <c r="F142" s="14" t="s">
        <v>705</v>
      </c>
      <c r="G142" s="19">
        <v>20.86</v>
      </c>
      <c r="H142" s="14" t="s">
        <v>728</v>
      </c>
      <c r="I142" s="14">
        <v>18</v>
      </c>
      <c r="J142" s="178" t="s">
        <v>723</v>
      </c>
    </row>
    <row r="143" spans="1:10" s="12" customFormat="1" ht="25.5">
      <c r="A143" s="13" t="s">
        <v>755</v>
      </c>
      <c r="B143" s="14" t="s">
        <v>740</v>
      </c>
      <c r="C143" s="14" t="s">
        <v>741</v>
      </c>
      <c r="D143" s="15" t="s">
        <v>181</v>
      </c>
      <c r="E143" s="16" t="s">
        <v>12</v>
      </c>
      <c r="F143" s="14" t="s">
        <v>705</v>
      </c>
      <c r="G143" s="19">
        <v>21.1</v>
      </c>
      <c r="H143" s="14" t="s">
        <v>728</v>
      </c>
      <c r="I143" s="14">
        <v>18</v>
      </c>
      <c r="J143" s="178" t="s">
        <v>723</v>
      </c>
    </row>
    <row r="144" spans="1:10" s="12" customFormat="1" ht="25.5">
      <c r="A144" s="13" t="s">
        <v>755</v>
      </c>
      <c r="B144" s="14" t="s">
        <v>740</v>
      </c>
      <c r="C144" s="14" t="s">
        <v>741</v>
      </c>
      <c r="D144" s="15" t="s">
        <v>182</v>
      </c>
      <c r="E144" s="16" t="s">
        <v>28</v>
      </c>
      <c r="F144" s="14" t="s">
        <v>705</v>
      </c>
      <c r="G144" s="19">
        <v>29.02</v>
      </c>
      <c r="H144" s="14" t="s">
        <v>729</v>
      </c>
      <c r="I144" s="14">
        <v>54</v>
      </c>
      <c r="J144" s="178" t="s">
        <v>722</v>
      </c>
    </row>
    <row r="145" spans="1:10" s="12" customFormat="1" ht="25.5">
      <c r="A145" s="13" t="s">
        <v>755</v>
      </c>
      <c r="B145" s="14" t="s">
        <v>740</v>
      </c>
      <c r="C145" s="14" t="s">
        <v>741</v>
      </c>
      <c r="D145" s="15" t="s">
        <v>183</v>
      </c>
      <c r="E145" s="16" t="s">
        <v>18</v>
      </c>
      <c r="F145" s="14" t="s">
        <v>704</v>
      </c>
      <c r="G145" s="19">
        <v>1.95</v>
      </c>
      <c r="H145" s="14" t="s">
        <v>729</v>
      </c>
      <c r="I145" s="14">
        <v>6</v>
      </c>
      <c r="J145" s="178" t="s">
        <v>720</v>
      </c>
    </row>
    <row r="146" spans="1:10" s="12" customFormat="1" ht="25.5">
      <c r="A146" s="13" t="s">
        <v>755</v>
      </c>
      <c r="B146" s="14" t="s">
        <v>740</v>
      </c>
      <c r="C146" s="14" t="s">
        <v>741</v>
      </c>
      <c r="D146" s="15" t="s">
        <v>184</v>
      </c>
      <c r="E146" s="16" t="s">
        <v>26</v>
      </c>
      <c r="F146" s="14" t="s">
        <v>704</v>
      </c>
      <c r="G146" s="19">
        <v>13.7</v>
      </c>
      <c r="H146" s="14" t="s">
        <v>729</v>
      </c>
      <c r="I146" s="14">
        <v>16</v>
      </c>
      <c r="J146" s="178" t="s">
        <v>720</v>
      </c>
    </row>
    <row r="147" spans="1:10" s="12" customFormat="1" ht="25.5">
      <c r="A147" s="13" t="s">
        <v>755</v>
      </c>
      <c r="B147" s="14" t="s">
        <v>740</v>
      </c>
      <c r="C147" s="14" t="s">
        <v>741</v>
      </c>
      <c r="D147" s="15" t="s">
        <v>185</v>
      </c>
      <c r="E147" s="16" t="s">
        <v>28</v>
      </c>
      <c r="F147" s="14" t="s">
        <v>705</v>
      </c>
      <c r="G147" s="19">
        <v>84.55</v>
      </c>
      <c r="H147" s="14" t="s">
        <v>728</v>
      </c>
      <c r="I147" s="14">
        <v>100</v>
      </c>
      <c r="J147" s="178" t="s">
        <v>722</v>
      </c>
    </row>
    <row r="148" spans="1:10" s="12" customFormat="1" ht="25.5">
      <c r="A148" s="13" t="s">
        <v>755</v>
      </c>
      <c r="B148" s="14" t="s">
        <v>740</v>
      </c>
      <c r="C148" s="14" t="s">
        <v>741</v>
      </c>
      <c r="D148" s="15" t="s">
        <v>186</v>
      </c>
      <c r="E148" s="16" t="s">
        <v>143</v>
      </c>
      <c r="F148" s="14" t="s">
        <v>705</v>
      </c>
      <c r="G148" s="19">
        <v>12.21</v>
      </c>
      <c r="H148" s="14" t="s">
        <v>729</v>
      </c>
      <c r="I148" s="14">
        <v>6</v>
      </c>
      <c r="J148" s="178" t="s">
        <v>803</v>
      </c>
    </row>
    <row r="149" spans="1:10" s="12" customFormat="1" ht="25.5">
      <c r="A149" s="13" t="s">
        <v>755</v>
      </c>
      <c r="B149" s="14" t="s">
        <v>740</v>
      </c>
      <c r="C149" s="14" t="s">
        <v>741</v>
      </c>
      <c r="D149" s="15" t="s">
        <v>187</v>
      </c>
      <c r="E149" s="16" t="s">
        <v>87</v>
      </c>
      <c r="F149" s="14" t="s">
        <v>705</v>
      </c>
      <c r="G149" s="19">
        <v>12</v>
      </c>
      <c r="H149" s="14" t="s">
        <v>728</v>
      </c>
      <c r="I149" s="14">
        <v>15</v>
      </c>
      <c r="J149" s="178" t="s">
        <v>723</v>
      </c>
    </row>
    <row r="150" spans="1:10" s="12" customFormat="1" ht="25.5">
      <c r="A150" s="13" t="s">
        <v>755</v>
      </c>
      <c r="B150" s="14" t="s">
        <v>740</v>
      </c>
      <c r="C150" s="14" t="s">
        <v>741</v>
      </c>
      <c r="D150" s="15" t="s">
        <v>188</v>
      </c>
      <c r="E150" s="16" t="s">
        <v>85</v>
      </c>
      <c r="F150" s="14" t="s">
        <v>705</v>
      </c>
      <c r="G150" s="19">
        <v>12.19</v>
      </c>
      <c r="H150" s="14" t="s">
        <v>728</v>
      </c>
      <c r="I150" s="14">
        <v>15</v>
      </c>
      <c r="J150" s="178" t="s">
        <v>723</v>
      </c>
    </row>
    <row r="151" spans="1:10" s="12" customFormat="1" ht="25.5">
      <c r="A151" s="13" t="s">
        <v>755</v>
      </c>
      <c r="B151" s="14" t="s">
        <v>740</v>
      </c>
      <c r="C151" s="14" t="s">
        <v>741</v>
      </c>
      <c r="D151" s="15" t="s">
        <v>189</v>
      </c>
      <c r="E151" s="16" t="s">
        <v>16</v>
      </c>
      <c r="F151" s="14" t="s">
        <v>704</v>
      </c>
      <c r="G151" s="19">
        <v>6.61</v>
      </c>
      <c r="H151" s="14" t="s">
        <v>728</v>
      </c>
      <c r="I151" s="14">
        <v>4</v>
      </c>
      <c r="J151" s="178" t="s">
        <v>720</v>
      </c>
    </row>
    <row r="152" spans="1:10" s="12" customFormat="1" ht="25.5">
      <c r="A152" s="13" t="s">
        <v>755</v>
      </c>
      <c r="B152" s="14" t="s">
        <v>740</v>
      </c>
      <c r="C152" s="14" t="s">
        <v>741</v>
      </c>
      <c r="D152" s="15" t="s">
        <v>190</v>
      </c>
      <c r="E152" s="16" t="s">
        <v>18</v>
      </c>
      <c r="F152" s="14" t="s">
        <v>704</v>
      </c>
      <c r="G152" s="19">
        <v>1.65</v>
      </c>
      <c r="H152" s="14" t="s">
        <v>729</v>
      </c>
      <c r="I152" s="14">
        <v>6</v>
      </c>
      <c r="J152" s="178" t="s">
        <v>720</v>
      </c>
    </row>
    <row r="153" spans="1:10" s="12" customFormat="1" ht="25.5">
      <c r="A153" s="13" t="s">
        <v>755</v>
      </c>
      <c r="B153" s="14" t="s">
        <v>740</v>
      </c>
      <c r="C153" s="14" t="s">
        <v>741</v>
      </c>
      <c r="D153" s="15" t="s">
        <v>191</v>
      </c>
      <c r="E153" s="16" t="s">
        <v>18</v>
      </c>
      <c r="F153" s="14" t="s">
        <v>704</v>
      </c>
      <c r="G153" s="19">
        <v>1.65</v>
      </c>
      <c r="H153" s="14" t="s">
        <v>729</v>
      </c>
      <c r="I153" s="14">
        <v>6</v>
      </c>
      <c r="J153" s="178" t="s">
        <v>720</v>
      </c>
    </row>
    <row r="154" spans="1:10" s="12" customFormat="1" ht="25.5">
      <c r="A154" s="13" t="s">
        <v>755</v>
      </c>
      <c r="B154" s="14" t="s">
        <v>740</v>
      </c>
      <c r="C154" s="14" t="s">
        <v>741</v>
      </c>
      <c r="D154" s="15" t="s">
        <v>192</v>
      </c>
      <c r="E154" s="16" t="s">
        <v>18</v>
      </c>
      <c r="F154" s="14" t="s">
        <v>704</v>
      </c>
      <c r="G154" s="19">
        <v>1.65</v>
      </c>
      <c r="H154" s="14" t="s">
        <v>729</v>
      </c>
      <c r="I154" s="14">
        <v>6</v>
      </c>
      <c r="J154" s="178" t="s">
        <v>720</v>
      </c>
    </row>
    <row r="155" spans="1:10" s="12" customFormat="1" ht="25.5">
      <c r="A155" s="13" t="s">
        <v>755</v>
      </c>
      <c r="B155" s="14" t="s">
        <v>740</v>
      </c>
      <c r="C155" s="14" t="s">
        <v>741</v>
      </c>
      <c r="D155" s="15" t="s">
        <v>193</v>
      </c>
      <c r="E155" s="16" t="s">
        <v>194</v>
      </c>
      <c r="F155" s="14" t="s">
        <v>704</v>
      </c>
      <c r="G155" s="19">
        <v>12.19</v>
      </c>
      <c r="H155" s="14" t="s">
        <v>729</v>
      </c>
      <c r="I155" s="14">
        <v>24</v>
      </c>
      <c r="J155" s="178" t="s">
        <v>720</v>
      </c>
    </row>
    <row r="156" spans="1:10" s="12" customFormat="1" ht="25.5">
      <c r="A156" s="13" t="s">
        <v>755</v>
      </c>
      <c r="B156" s="14" t="s">
        <v>740</v>
      </c>
      <c r="C156" s="14" t="s">
        <v>741</v>
      </c>
      <c r="D156" s="15" t="s">
        <v>195</v>
      </c>
      <c r="E156" s="16" t="s">
        <v>49</v>
      </c>
      <c r="F156" s="14" t="s">
        <v>704</v>
      </c>
      <c r="G156" s="19">
        <v>6.49</v>
      </c>
      <c r="H156" s="14" t="s">
        <v>729</v>
      </c>
      <c r="I156" s="14">
        <v>15</v>
      </c>
      <c r="J156" s="178" t="s">
        <v>719</v>
      </c>
    </row>
    <row r="157" spans="1:10" s="12" customFormat="1">
      <c r="A157" s="13" t="s">
        <v>755</v>
      </c>
      <c r="B157" s="14" t="s">
        <v>740</v>
      </c>
      <c r="C157" s="14" t="s">
        <v>742</v>
      </c>
      <c r="D157" s="15" t="s">
        <v>196</v>
      </c>
      <c r="E157" s="16" t="s">
        <v>197</v>
      </c>
      <c r="F157" s="14" t="s">
        <v>705</v>
      </c>
      <c r="G157" s="19">
        <v>24.82</v>
      </c>
      <c r="H157" s="14" t="s">
        <v>728</v>
      </c>
      <c r="I157" s="14">
        <v>18</v>
      </c>
      <c r="J157" s="178" t="s">
        <v>723</v>
      </c>
    </row>
    <row r="158" spans="1:10" s="12" customFormat="1">
      <c r="A158" s="13" t="s">
        <v>755</v>
      </c>
      <c r="B158" s="14" t="s">
        <v>740</v>
      </c>
      <c r="C158" s="14" t="s">
        <v>742</v>
      </c>
      <c r="D158" s="15" t="s">
        <v>198</v>
      </c>
      <c r="E158" s="16" t="s">
        <v>28</v>
      </c>
      <c r="F158" s="14" t="s">
        <v>705</v>
      </c>
      <c r="G158" s="19">
        <v>21.14</v>
      </c>
      <c r="H158" s="14" t="s">
        <v>728</v>
      </c>
      <c r="I158" s="14">
        <v>16</v>
      </c>
      <c r="J158" s="178" t="s">
        <v>723</v>
      </c>
    </row>
    <row r="159" spans="1:10" s="12" customFormat="1">
      <c r="A159" s="13" t="s">
        <v>755</v>
      </c>
      <c r="B159" s="14" t="s">
        <v>740</v>
      </c>
      <c r="C159" s="14" t="s">
        <v>742</v>
      </c>
      <c r="D159" s="15" t="s">
        <v>199</v>
      </c>
      <c r="E159" s="16" t="s">
        <v>200</v>
      </c>
      <c r="F159" s="14" t="s">
        <v>705</v>
      </c>
      <c r="G159" s="19">
        <v>11.24</v>
      </c>
      <c r="H159" s="14" t="s">
        <v>728</v>
      </c>
      <c r="I159" s="14">
        <v>14</v>
      </c>
      <c r="J159" s="178" t="s">
        <v>723</v>
      </c>
    </row>
    <row r="160" spans="1:10" s="12" customFormat="1">
      <c r="A160" s="13" t="s">
        <v>755</v>
      </c>
      <c r="B160" s="14" t="s">
        <v>740</v>
      </c>
      <c r="C160" s="14" t="s">
        <v>742</v>
      </c>
      <c r="D160" s="15" t="s">
        <v>201</v>
      </c>
      <c r="E160" s="16" t="s">
        <v>202</v>
      </c>
      <c r="F160" s="14" t="s">
        <v>705</v>
      </c>
      <c r="G160" s="19">
        <v>8.3800000000000008</v>
      </c>
      <c r="H160" s="14" t="s">
        <v>728</v>
      </c>
      <c r="I160" s="14">
        <v>8</v>
      </c>
      <c r="J160" s="178" t="s">
        <v>723</v>
      </c>
    </row>
    <row r="161" spans="1:10" s="12" customFormat="1">
      <c r="A161" s="13" t="s">
        <v>755</v>
      </c>
      <c r="B161" s="14" t="s">
        <v>740</v>
      </c>
      <c r="C161" s="14" t="s">
        <v>742</v>
      </c>
      <c r="D161" s="15" t="s">
        <v>203</v>
      </c>
      <c r="E161" s="16" t="s">
        <v>204</v>
      </c>
      <c r="F161" s="14" t="s">
        <v>705</v>
      </c>
      <c r="G161" s="19">
        <v>11.24</v>
      </c>
      <c r="H161" s="14" t="s">
        <v>728</v>
      </c>
      <c r="I161" s="14">
        <v>8</v>
      </c>
      <c r="J161" s="178" t="s">
        <v>722</v>
      </c>
    </row>
    <row r="162" spans="1:10" s="12" customFormat="1">
      <c r="A162" s="13" t="s">
        <v>755</v>
      </c>
      <c r="B162" s="14" t="s">
        <v>740</v>
      </c>
      <c r="C162" s="14" t="s">
        <v>743</v>
      </c>
      <c r="D162" s="15" t="s">
        <v>205</v>
      </c>
      <c r="E162" s="16" t="s">
        <v>206</v>
      </c>
      <c r="F162" s="14" t="s">
        <v>705</v>
      </c>
      <c r="G162" s="19">
        <v>13.6</v>
      </c>
      <c r="H162" s="14" t="s">
        <v>728</v>
      </c>
      <c r="I162" s="14">
        <v>9</v>
      </c>
      <c r="J162" s="178" t="s">
        <v>722</v>
      </c>
    </row>
    <row r="163" spans="1:10" s="12" customFormat="1">
      <c r="A163" s="13" t="s">
        <v>755</v>
      </c>
      <c r="B163" s="14" t="s">
        <v>740</v>
      </c>
      <c r="C163" s="14" t="s">
        <v>743</v>
      </c>
      <c r="D163" s="15" t="s">
        <v>207</v>
      </c>
      <c r="E163" s="16" t="s">
        <v>28</v>
      </c>
      <c r="F163" s="14" t="s">
        <v>704</v>
      </c>
      <c r="G163" s="19">
        <v>23.27</v>
      </c>
      <c r="H163" s="14" t="s">
        <v>728</v>
      </c>
      <c r="I163" s="14">
        <v>16</v>
      </c>
      <c r="J163" s="178" t="s">
        <v>723</v>
      </c>
    </row>
    <row r="164" spans="1:10" s="12" customFormat="1">
      <c r="A164" s="13" t="s">
        <v>755</v>
      </c>
      <c r="B164" s="14" t="s">
        <v>740</v>
      </c>
      <c r="C164" s="14" t="s">
        <v>743</v>
      </c>
      <c r="D164" s="15" t="s">
        <v>208</v>
      </c>
      <c r="E164" s="16" t="s">
        <v>49</v>
      </c>
      <c r="F164" s="14" t="s">
        <v>704</v>
      </c>
      <c r="G164" s="19">
        <v>12.56</v>
      </c>
      <c r="H164" s="14" t="s">
        <v>728</v>
      </c>
      <c r="I164" s="14">
        <v>5</v>
      </c>
      <c r="J164" s="178" t="s">
        <v>719</v>
      </c>
    </row>
    <row r="165" spans="1:10" s="12" customFormat="1">
      <c r="A165" s="13" t="s">
        <v>755</v>
      </c>
      <c r="B165" s="14" t="s">
        <v>740</v>
      </c>
      <c r="C165" s="14" t="s">
        <v>743</v>
      </c>
      <c r="D165" s="15" t="s">
        <v>209</v>
      </c>
      <c r="E165" s="16" t="s">
        <v>95</v>
      </c>
      <c r="F165" s="14" t="s">
        <v>707</v>
      </c>
      <c r="G165" s="19">
        <v>19.86</v>
      </c>
      <c r="H165" s="14" t="s">
        <v>729</v>
      </c>
      <c r="I165" s="14">
        <v>20</v>
      </c>
      <c r="J165" s="178" t="s">
        <v>727</v>
      </c>
    </row>
    <row r="166" spans="1:10" s="12" customFormat="1">
      <c r="A166" s="13" t="s">
        <v>755</v>
      </c>
      <c r="B166" s="14" t="s">
        <v>740</v>
      </c>
      <c r="C166" s="14" t="s">
        <v>743</v>
      </c>
      <c r="D166" s="15" t="s">
        <v>210</v>
      </c>
      <c r="E166" s="16" t="s">
        <v>97</v>
      </c>
      <c r="F166" s="14" t="s">
        <v>705</v>
      </c>
      <c r="G166" s="19">
        <v>19.260000000000002</v>
      </c>
      <c r="H166" s="14" t="s">
        <v>728</v>
      </c>
      <c r="I166" s="14">
        <v>4</v>
      </c>
      <c r="J166" s="178" t="s">
        <v>721</v>
      </c>
    </row>
    <row r="167" spans="1:10" s="12" customFormat="1">
      <c r="A167" s="13" t="s">
        <v>755</v>
      </c>
      <c r="B167" s="14" t="s">
        <v>740</v>
      </c>
      <c r="C167" s="14" t="s">
        <v>743</v>
      </c>
      <c r="D167" s="15" t="s">
        <v>211</v>
      </c>
      <c r="E167" s="16" t="s">
        <v>28</v>
      </c>
      <c r="F167" s="14" t="s">
        <v>705</v>
      </c>
      <c r="G167" s="19">
        <v>42.74</v>
      </c>
      <c r="H167" s="14" t="s">
        <v>729</v>
      </c>
      <c r="I167" s="14">
        <v>36</v>
      </c>
      <c r="J167" s="178" t="s">
        <v>723</v>
      </c>
    </row>
    <row r="168" spans="1:10" s="12" customFormat="1">
      <c r="A168" s="13" t="s">
        <v>755</v>
      </c>
      <c r="B168" s="14" t="s">
        <v>740</v>
      </c>
      <c r="C168" s="14" t="s">
        <v>743</v>
      </c>
      <c r="D168" s="15" t="s">
        <v>212</v>
      </c>
      <c r="E168" s="16" t="s">
        <v>18</v>
      </c>
      <c r="F168" s="14" t="s">
        <v>704</v>
      </c>
      <c r="G168" s="19">
        <v>2.5099999999999998</v>
      </c>
      <c r="H168" s="14" t="s">
        <v>729</v>
      </c>
      <c r="I168" s="14">
        <v>6</v>
      </c>
      <c r="J168" s="178" t="s">
        <v>720</v>
      </c>
    </row>
    <row r="169" spans="1:10" s="12" customFormat="1">
      <c r="A169" s="13" t="s">
        <v>755</v>
      </c>
      <c r="B169" s="14" t="s">
        <v>740</v>
      </c>
      <c r="C169" s="14" t="s">
        <v>743</v>
      </c>
      <c r="D169" s="15" t="s">
        <v>213</v>
      </c>
      <c r="E169" s="16" t="s">
        <v>214</v>
      </c>
      <c r="F169" s="14" t="s">
        <v>705</v>
      </c>
      <c r="G169" s="19">
        <v>16.440000000000001</v>
      </c>
      <c r="H169" s="14" t="s">
        <v>729</v>
      </c>
      <c r="I169" s="14">
        <v>14</v>
      </c>
      <c r="J169" s="179" t="s">
        <v>722</v>
      </c>
    </row>
    <row r="170" spans="1:10" s="12" customFormat="1">
      <c r="A170" s="13" t="s">
        <v>755</v>
      </c>
      <c r="B170" s="14" t="s">
        <v>740</v>
      </c>
      <c r="C170" s="14" t="s">
        <v>743</v>
      </c>
      <c r="D170" s="15" t="s">
        <v>215</v>
      </c>
      <c r="E170" s="16" t="s">
        <v>216</v>
      </c>
      <c r="F170" s="14" t="s">
        <v>705</v>
      </c>
      <c r="G170" s="19">
        <v>18.8</v>
      </c>
      <c r="H170" s="14" t="s">
        <v>729</v>
      </c>
      <c r="I170" s="14">
        <v>16</v>
      </c>
      <c r="J170" s="178" t="s">
        <v>721</v>
      </c>
    </row>
    <row r="171" spans="1:10" s="12" customFormat="1">
      <c r="A171" s="13" t="s">
        <v>755</v>
      </c>
      <c r="B171" s="14" t="s">
        <v>740</v>
      </c>
      <c r="C171" s="14" t="s">
        <v>743</v>
      </c>
      <c r="D171" s="15" t="s">
        <v>217</v>
      </c>
      <c r="E171" s="16" t="s">
        <v>218</v>
      </c>
      <c r="F171" s="14" t="s">
        <v>705</v>
      </c>
      <c r="G171" s="19">
        <v>19.59</v>
      </c>
      <c r="H171" s="14" t="s">
        <v>729</v>
      </c>
      <c r="I171" s="14">
        <v>17</v>
      </c>
      <c r="J171" s="179" t="s">
        <v>722</v>
      </c>
    </row>
    <row r="172" spans="1:10" s="12" customFormat="1">
      <c r="A172" s="13" t="s">
        <v>755</v>
      </c>
      <c r="B172" s="14" t="s">
        <v>740</v>
      </c>
      <c r="C172" s="14" t="s">
        <v>743</v>
      </c>
      <c r="D172" s="15" t="s">
        <v>219</v>
      </c>
      <c r="E172" s="16" t="s">
        <v>39</v>
      </c>
      <c r="F172" s="14" t="s">
        <v>704</v>
      </c>
      <c r="G172" s="19">
        <v>9.24</v>
      </c>
      <c r="H172" s="14" t="s">
        <v>729</v>
      </c>
      <c r="I172" s="14">
        <v>18</v>
      </c>
      <c r="J172" s="178" t="s">
        <v>720</v>
      </c>
    </row>
    <row r="173" spans="1:10" s="12" customFormat="1">
      <c r="A173" s="13" t="s">
        <v>755</v>
      </c>
      <c r="B173" s="14" t="s">
        <v>740</v>
      </c>
      <c r="C173" s="14" t="s">
        <v>743</v>
      </c>
      <c r="D173" s="15" t="s">
        <v>220</v>
      </c>
      <c r="E173" s="16" t="s">
        <v>114</v>
      </c>
      <c r="F173" s="14" t="s">
        <v>704</v>
      </c>
      <c r="G173" s="19">
        <v>3.86</v>
      </c>
      <c r="H173" s="14" t="s">
        <v>729</v>
      </c>
      <c r="I173" s="14">
        <v>24</v>
      </c>
      <c r="J173" s="178" t="s">
        <v>720</v>
      </c>
    </row>
    <row r="174" spans="1:10" s="12" customFormat="1">
      <c r="A174" s="13" t="s">
        <v>755</v>
      </c>
      <c r="B174" s="14" t="s">
        <v>740</v>
      </c>
      <c r="C174" s="14" t="s">
        <v>743</v>
      </c>
      <c r="D174" s="15" t="s">
        <v>221</v>
      </c>
      <c r="E174" s="16" t="s">
        <v>18</v>
      </c>
      <c r="F174" s="14" t="s">
        <v>704</v>
      </c>
      <c r="G174" s="19">
        <v>1.63</v>
      </c>
      <c r="H174" s="14" t="s">
        <v>729</v>
      </c>
      <c r="I174" s="14">
        <v>6</v>
      </c>
      <c r="J174" s="178" t="s">
        <v>720</v>
      </c>
    </row>
    <row r="175" spans="1:10" s="12" customFormat="1">
      <c r="A175" s="13" t="s">
        <v>755</v>
      </c>
      <c r="B175" s="14" t="s">
        <v>740</v>
      </c>
      <c r="C175" s="14" t="s">
        <v>743</v>
      </c>
      <c r="D175" s="15" t="s">
        <v>222</v>
      </c>
      <c r="E175" s="16" t="s">
        <v>16</v>
      </c>
      <c r="F175" s="14" t="s">
        <v>704</v>
      </c>
      <c r="G175" s="19">
        <v>1.34</v>
      </c>
      <c r="H175" s="14" t="s">
        <v>729</v>
      </c>
      <c r="I175" s="14">
        <v>6</v>
      </c>
      <c r="J175" s="178" t="s">
        <v>720</v>
      </c>
    </row>
    <row r="176" spans="1:10" s="12" customFormat="1">
      <c r="A176" s="13" t="s">
        <v>755</v>
      </c>
      <c r="B176" s="14" t="s">
        <v>740</v>
      </c>
      <c r="C176" s="14" t="s">
        <v>743</v>
      </c>
      <c r="D176" s="15" t="s">
        <v>223</v>
      </c>
      <c r="E176" s="16" t="s">
        <v>18</v>
      </c>
      <c r="F176" s="14" t="s">
        <v>704</v>
      </c>
      <c r="G176" s="19">
        <v>1.67</v>
      </c>
      <c r="H176" s="14" t="s">
        <v>729</v>
      </c>
      <c r="I176" s="14">
        <v>6</v>
      </c>
      <c r="J176" s="178" t="s">
        <v>720</v>
      </c>
    </row>
    <row r="177" spans="1:10" s="12" customFormat="1">
      <c r="A177" s="13" t="s">
        <v>755</v>
      </c>
      <c r="B177" s="14" t="s">
        <v>740</v>
      </c>
      <c r="C177" s="14" t="s">
        <v>743</v>
      </c>
      <c r="D177" s="15" t="s">
        <v>224</v>
      </c>
      <c r="E177" s="16" t="s">
        <v>166</v>
      </c>
      <c r="F177" s="14" t="s">
        <v>705</v>
      </c>
      <c r="G177" s="19">
        <v>18.89</v>
      </c>
      <c r="H177" s="14" t="s">
        <v>728</v>
      </c>
      <c r="I177" s="14">
        <v>16</v>
      </c>
      <c r="J177" s="178" t="s">
        <v>721</v>
      </c>
    </row>
    <row r="178" spans="1:10" s="12" customFormat="1">
      <c r="A178" s="13" t="s">
        <v>755</v>
      </c>
      <c r="B178" s="14" t="s">
        <v>740</v>
      </c>
      <c r="C178" s="14" t="s">
        <v>743</v>
      </c>
      <c r="D178" s="15" t="s">
        <v>225</v>
      </c>
      <c r="E178" s="16" t="s">
        <v>226</v>
      </c>
      <c r="F178" s="14" t="s">
        <v>704</v>
      </c>
      <c r="G178" s="19">
        <v>9.24</v>
      </c>
      <c r="H178" s="14" t="s">
        <v>728</v>
      </c>
      <c r="I178" s="14">
        <v>4</v>
      </c>
      <c r="J178" s="178" t="s">
        <v>720</v>
      </c>
    </row>
    <row r="179" spans="1:10" s="12" customFormat="1">
      <c r="A179" s="13" t="s">
        <v>755</v>
      </c>
      <c r="B179" s="14" t="s">
        <v>740</v>
      </c>
      <c r="C179" s="14" t="s">
        <v>743</v>
      </c>
      <c r="D179" s="15" t="s">
        <v>227</v>
      </c>
      <c r="E179" s="16" t="s">
        <v>93</v>
      </c>
      <c r="F179" s="14" t="s">
        <v>705</v>
      </c>
      <c r="G179" s="19">
        <v>16.91</v>
      </c>
      <c r="H179" s="14" t="s">
        <v>728</v>
      </c>
      <c r="I179" s="14">
        <v>16</v>
      </c>
      <c r="J179" s="178" t="s">
        <v>721</v>
      </c>
    </row>
    <row r="180" spans="1:10" s="12" customFormat="1">
      <c r="A180" s="13" t="s">
        <v>755</v>
      </c>
      <c r="B180" s="14" t="s">
        <v>740</v>
      </c>
      <c r="C180" s="14" t="s">
        <v>743</v>
      </c>
      <c r="D180" s="15" t="s">
        <v>228</v>
      </c>
      <c r="E180" s="16" t="s">
        <v>229</v>
      </c>
      <c r="F180" s="14" t="s">
        <v>707</v>
      </c>
      <c r="G180" s="19">
        <v>18.82</v>
      </c>
      <c r="H180" s="14" t="s">
        <v>729</v>
      </c>
      <c r="I180" s="14">
        <v>24</v>
      </c>
      <c r="J180" s="178" t="s">
        <v>727</v>
      </c>
    </row>
    <row r="181" spans="1:10" s="12" customFormat="1">
      <c r="A181" s="13" t="s">
        <v>755</v>
      </c>
      <c r="B181" s="14" t="s">
        <v>740</v>
      </c>
      <c r="C181" s="14" t="s">
        <v>743</v>
      </c>
      <c r="D181" s="15" t="s">
        <v>230</v>
      </c>
      <c r="E181" s="16" t="s">
        <v>114</v>
      </c>
      <c r="F181" s="14" t="s">
        <v>704</v>
      </c>
      <c r="G181" s="19">
        <v>9.51</v>
      </c>
      <c r="H181" s="14" t="s">
        <v>729</v>
      </c>
      <c r="I181" s="14">
        <v>40</v>
      </c>
      <c r="J181" s="178" t="s">
        <v>727</v>
      </c>
    </row>
    <row r="182" spans="1:10" s="12" customFormat="1">
      <c r="A182" s="13" t="s">
        <v>755</v>
      </c>
      <c r="B182" s="14" t="s">
        <v>740</v>
      </c>
      <c r="C182" s="14" t="s">
        <v>743</v>
      </c>
      <c r="D182" s="15" t="s">
        <v>231</v>
      </c>
      <c r="E182" s="16" t="s">
        <v>28</v>
      </c>
      <c r="F182" s="14" t="s">
        <v>704</v>
      </c>
      <c r="G182" s="19">
        <v>14.59</v>
      </c>
      <c r="H182" s="14" t="s">
        <v>729</v>
      </c>
      <c r="I182" s="14">
        <v>12</v>
      </c>
      <c r="J182" s="178" t="s">
        <v>723</v>
      </c>
    </row>
    <row r="183" spans="1:10" s="12" customFormat="1">
      <c r="A183" s="13" t="s">
        <v>755</v>
      </c>
      <c r="B183" s="14" t="s">
        <v>740</v>
      </c>
      <c r="C183" s="14" t="s">
        <v>743</v>
      </c>
      <c r="D183" s="15" t="s">
        <v>232</v>
      </c>
      <c r="E183" s="16" t="s">
        <v>229</v>
      </c>
      <c r="F183" s="14" t="s">
        <v>707</v>
      </c>
      <c r="G183" s="19">
        <v>36.340000000000003</v>
      </c>
      <c r="H183" s="14" t="s">
        <v>729</v>
      </c>
      <c r="I183" s="14">
        <v>44</v>
      </c>
      <c r="J183" s="178" t="s">
        <v>727</v>
      </c>
    </row>
    <row r="184" spans="1:10" s="12" customFormat="1">
      <c r="A184" s="13" t="s">
        <v>755</v>
      </c>
      <c r="B184" s="14" t="s">
        <v>740</v>
      </c>
      <c r="C184" s="14" t="s">
        <v>743</v>
      </c>
      <c r="D184" s="15" t="s">
        <v>233</v>
      </c>
      <c r="E184" s="16" t="s">
        <v>118</v>
      </c>
      <c r="F184" s="14" t="s">
        <v>704</v>
      </c>
      <c r="G184" s="19">
        <v>17.29</v>
      </c>
      <c r="H184" s="14" t="s">
        <v>729</v>
      </c>
      <c r="I184" s="14">
        <v>20</v>
      </c>
      <c r="J184" s="178" t="s">
        <v>727</v>
      </c>
    </row>
    <row r="185" spans="1:10" s="12" customFormat="1">
      <c r="A185" s="13" t="s">
        <v>755</v>
      </c>
      <c r="B185" s="14" t="s">
        <v>740</v>
      </c>
      <c r="C185" s="14" t="s">
        <v>743</v>
      </c>
      <c r="D185" s="15" t="s">
        <v>234</v>
      </c>
      <c r="E185" s="16" t="s">
        <v>95</v>
      </c>
      <c r="F185" s="14" t="s">
        <v>707</v>
      </c>
      <c r="G185" s="19">
        <v>28.28</v>
      </c>
      <c r="H185" s="14" t="s">
        <v>729</v>
      </c>
      <c r="I185" s="14">
        <v>36</v>
      </c>
      <c r="J185" s="178" t="s">
        <v>727</v>
      </c>
    </row>
    <row r="186" spans="1:10" s="12" customFormat="1">
      <c r="A186" s="13" t="s">
        <v>755</v>
      </c>
      <c r="B186" s="14" t="s">
        <v>740</v>
      </c>
      <c r="C186" s="14" t="s">
        <v>743</v>
      </c>
      <c r="D186" s="15"/>
      <c r="E186" s="18" t="s">
        <v>703</v>
      </c>
      <c r="F186" s="14" t="s">
        <v>731</v>
      </c>
      <c r="G186" s="19">
        <v>120</v>
      </c>
      <c r="H186" s="14" t="s">
        <v>728</v>
      </c>
      <c r="I186" s="14">
        <v>23</v>
      </c>
      <c r="J186" s="178" t="s">
        <v>715</v>
      </c>
    </row>
    <row r="187" spans="1:10" s="12" customFormat="1">
      <c r="A187" s="13" t="s">
        <v>755</v>
      </c>
      <c r="B187" s="14" t="s">
        <v>744</v>
      </c>
      <c r="C187" s="14" t="s">
        <v>804</v>
      </c>
      <c r="D187" s="15" t="s">
        <v>235</v>
      </c>
      <c r="E187" s="16" t="s">
        <v>354</v>
      </c>
      <c r="F187" s="14" t="s">
        <v>705</v>
      </c>
      <c r="G187" s="19">
        <v>23.33</v>
      </c>
      <c r="H187" s="14" t="s">
        <v>728</v>
      </c>
      <c r="I187" s="14">
        <v>22</v>
      </c>
      <c r="J187" s="178" t="s">
        <v>723</v>
      </c>
    </row>
    <row r="188" spans="1:10" s="12" customFormat="1">
      <c r="A188" s="13" t="s">
        <v>755</v>
      </c>
      <c r="B188" s="14" t="s">
        <v>744</v>
      </c>
      <c r="C188" s="14" t="s">
        <v>804</v>
      </c>
      <c r="D188" s="15" t="s">
        <v>236</v>
      </c>
      <c r="E188" s="16" t="s">
        <v>353</v>
      </c>
      <c r="F188" s="14" t="s">
        <v>705</v>
      </c>
      <c r="G188" s="19">
        <v>31.95</v>
      </c>
      <c r="H188" s="14" t="s">
        <v>728</v>
      </c>
      <c r="I188" s="14">
        <v>22</v>
      </c>
      <c r="J188" s="178" t="s">
        <v>723</v>
      </c>
    </row>
    <row r="189" spans="1:10" s="12" customFormat="1">
      <c r="A189" s="13" t="s">
        <v>755</v>
      </c>
      <c r="B189" s="14" t="s">
        <v>744</v>
      </c>
      <c r="C189" s="14" t="s">
        <v>804</v>
      </c>
      <c r="D189" s="15" t="s">
        <v>237</v>
      </c>
      <c r="E189" s="16" t="s">
        <v>352</v>
      </c>
      <c r="F189" s="14" t="s">
        <v>705</v>
      </c>
      <c r="G189" s="19">
        <v>31.72</v>
      </c>
      <c r="H189" s="14" t="s">
        <v>728</v>
      </c>
      <c r="I189" s="14">
        <v>22</v>
      </c>
      <c r="J189" s="178" t="s">
        <v>723</v>
      </c>
    </row>
    <row r="190" spans="1:10" s="12" customFormat="1">
      <c r="A190" s="13" t="s">
        <v>755</v>
      </c>
      <c r="B190" s="14" t="s">
        <v>744</v>
      </c>
      <c r="C190" s="14" t="s">
        <v>804</v>
      </c>
      <c r="D190" s="15" t="s">
        <v>238</v>
      </c>
      <c r="E190" s="16" t="s">
        <v>166</v>
      </c>
      <c r="F190" s="14" t="s">
        <v>705</v>
      </c>
      <c r="G190" s="19">
        <v>21.98</v>
      </c>
      <c r="H190" s="14" t="s">
        <v>728</v>
      </c>
      <c r="I190" s="14">
        <v>22</v>
      </c>
      <c r="J190" s="178" t="s">
        <v>723</v>
      </c>
    </row>
    <row r="191" spans="1:10" s="12" customFormat="1">
      <c r="A191" s="13" t="s">
        <v>755</v>
      </c>
      <c r="B191" s="14" t="s">
        <v>744</v>
      </c>
      <c r="C191" s="14" t="s">
        <v>804</v>
      </c>
      <c r="D191" s="15" t="s">
        <v>239</v>
      </c>
      <c r="E191" s="16" t="s">
        <v>348</v>
      </c>
      <c r="F191" s="14" t="s">
        <v>705</v>
      </c>
      <c r="G191" s="19">
        <v>33.22</v>
      </c>
      <c r="H191" s="14" t="s">
        <v>728</v>
      </c>
      <c r="I191" s="14">
        <v>22</v>
      </c>
      <c r="J191" s="178" t="s">
        <v>723</v>
      </c>
    </row>
    <row r="192" spans="1:10" s="12" customFormat="1">
      <c r="A192" s="13" t="s">
        <v>755</v>
      </c>
      <c r="B192" s="14" t="s">
        <v>744</v>
      </c>
      <c r="C192" s="14" t="s">
        <v>804</v>
      </c>
      <c r="D192" s="15" t="s">
        <v>240</v>
      </c>
      <c r="E192" s="16" t="s">
        <v>347</v>
      </c>
      <c r="F192" s="14" t="s">
        <v>705</v>
      </c>
      <c r="G192" s="19">
        <v>33.07</v>
      </c>
      <c r="H192" s="14" t="s">
        <v>728</v>
      </c>
      <c r="I192" s="14">
        <v>22</v>
      </c>
      <c r="J192" s="178" t="s">
        <v>723</v>
      </c>
    </row>
    <row r="193" spans="1:10" s="12" customFormat="1">
      <c r="A193" s="13" t="s">
        <v>755</v>
      </c>
      <c r="B193" s="14" t="s">
        <v>744</v>
      </c>
      <c r="C193" s="14" t="s">
        <v>804</v>
      </c>
      <c r="D193" s="15" t="s">
        <v>241</v>
      </c>
      <c r="E193" s="16" t="s">
        <v>166</v>
      </c>
      <c r="F193" s="14" t="s">
        <v>705</v>
      </c>
      <c r="G193" s="19">
        <v>21.06</v>
      </c>
      <c r="H193" s="14" t="s">
        <v>728</v>
      </c>
      <c r="I193" s="14">
        <v>22</v>
      </c>
      <c r="J193" s="178" t="s">
        <v>723</v>
      </c>
    </row>
    <row r="194" spans="1:10" s="12" customFormat="1">
      <c r="A194" s="13" t="s">
        <v>755</v>
      </c>
      <c r="B194" s="14" t="s">
        <v>744</v>
      </c>
      <c r="C194" s="14" t="s">
        <v>804</v>
      </c>
      <c r="D194" s="15" t="s">
        <v>242</v>
      </c>
      <c r="E194" s="16" t="s">
        <v>334</v>
      </c>
      <c r="F194" s="14" t="s">
        <v>705</v>
      </c>
      <c r="G194" s="19">
        <v>22.87</v>
      </c>
      <c r="H194" s="14" t="s">
        <v>728</v>
      </c>
      <c r="I194" s="14">
        <v>22</v>
      </c>
      <c r="J194" s="178" t="s">
        <v>723</v>
      </c>
    </row>
    <row r="195" spans="1:10" s="12" customFormat="1">
      <c r="A195" s="13" t="s">
        <v>755</v>
      </c>
      <c r="B195" s="14" t="s">
        <v>744</v>
      </c>
      <c r="C195" s="14" t="s">
        <v>804</v>
      </c>
      <c r="D195" s="15" t="s">
        <v>243</v>
      </c>
      <c r="E195" s="16" t="s">
        <v>350</v>
      </c>
      <c r="F195" s="14" t="s">
        <v>705</v>
      </c>
      <c r="G195" s="19">
        <v>12.21</v>
      </c>
      <c r="H195" s="14" t="s">
        <v>728</v>
      </c>
      <c r="I195" s="14">
        <v>15</v>
      </c>
      <c r="J195" s="178" t="s">
        <v>723</v>
      </c>
    </row>
    <row r="196" spans="1:10" s="12" customFormat="1">
      <c r="A196" s="13" t="s">
        <v>755</v>
      </c>
      <c r="B196" s="14" t="s">
        <v>744</v>
      </c>
      <c r="C196" s="14" t="s">
        <v>764</v>
      </c>
      <c r="D196" s="15" t="s">
        <v>335</v>
      </c>
      <c r="E196" s="16" t="s">
        <v>18</v>
      </c>
      <c r="F196" s="14" t="s">
        <v>704</v>
      </c>
      <c r="G196" s="19">
        <v>1.65</v>
      </c>
      <c r="H196" s="14" t="s">
        <v>730</v>
      </c>
      <c r="I196" s="14">
        <v>6</v>
      </c>
      <c r="J196" s="178" t="s">
        <v>720</v>
      </c>
    </row>
    <row r="197" spans="1:10" s="12" customFormat="1">
      <c r="A197" s="13" t="s">
        <v>755</v>
      </c>
      <c r="B197" s="14" t="s">
        <v>744</v>
      </c>
      <c r="C197" s="14" t="s">
        <v>804</v>
      </c>
      <c r="D197" s="15" t="s">
        <v>244</v>
      </c>
      <c r="E197" s="16" t="s">
        <v>349</v>
      </c>
      <c r="F197" s="14" t="s">
        <v>705</v>
      </c>
      <c r="G197" s="19">
        <v>11.31</v>
      </c>
      <c r="H197" s="14" t="s">
        <v>728</v>
      </c>
      <c r="I197" s="14">
        <v>12</v>
      </c>
      <c r="J197" s="178" t="s">
        <v>723</v>
      </c>
    </row>
    <row r="198" spans="1:10" s="12" customFormat="1">
      <c r="A198" s="13" t="s">
        <v>755</v>
      </c>
      <c r="B198" s="14" t="s">
        <v>744</v>
      </c>
      <c r="C198" s="14" t="s">
        <v>804</v>
      </c>
      <c r="D198" s="15" t="s">
        <v>245</v>
      </c>
      <c r="E198" s="16" t="s">
        <v>194</v>
      </c>
      <c r="F198" s="14" t="s">
        <v>704</v>
      </c>
      <c r="G198" s="19">
        <v>11.13</v>
      </c>
      <c r="H198" s="14" t="s">
        <v>729</v>
      </c>
      <c r="I198" s="14">
        <v>25</v>
      </c>
      <c r="J198" s="178" t="s">
        <v>720</v>
      </c>
    </row>
    <row r="199" spans="1:10" s="12" customFormat="1">
      <c r="A199" s="13" t="s">
        <v>755</v>
      </c>
      <c r="B199" s="14" t="s">
        <v>744</v>
      </c>
      <c r="C199" s="14" t="s">
        <v>804</v>
      </c>
      <c r="D199" s="15" t="s">
        <v>246</v>
      </c>
      <c r="E199" s="16" t="s">
        <v>18</v>
      </c>
      <c r="F199" s="14" t="s">
        <v>704</v>
      </c>
      <c r="G199" s="19">
        <v>6.23</v>
      </c>
      <c r="H199" s="14" t="s">
        <v>729</v>
      </c>
      <c r="I199" s="14">
        <v>24</v>
      </c>
      <c r="J199" s="178" t="s">
        <v>720</v>
      </c>
    </row>
    <row r="200" spans="1:10" s="12" customFormat="1">
      <c r="A200" s="13" t="s">
        <v>755</v>
      </c>
      <c r="B200" s="14" t="s">
        <v>744</v>
      </c>
      <c r="C200" s="14" t="s">
        <v>804</v>
      </c>
      <c r="D200" s="15" t="s">
        <v>336</v>
      </c>
      <c r="E200" s="16" t="s">
        <v>18</v>
      </c>
      <c r="F200" s="14" t="s">
        <v>704</v>
      </c>
      <c r="G200" s="19">
        <v>1.5</v>
      </c>
      <c r="H200" s="14" t="s">
        <v>729</v>
      </c>
      <c r="I200" s="14">
        <v>6</v>
      </c>
      <c r="J200" s="178" t="s">
        <v>720</v>
      </c>
    </row>
    <row r="201" spans="1:10" s="12" customFormat="1">
      <c r="A201" s="13" t="s">
        <v>755</v>
      </c>
      <c r="B201" s="14" t="s">
        <v>744</v>
      </c>
      <c r="C201" s="14" t="s">
        <v>804</v>
      </c>
      <c r="D201" s="15" t="s">
        <v>337</v>
      </c>
      <c r="E201" s="16" t="s">
        <v>18</v>
      </c>
      <c r="F201" s="14" t="s">
        <v>704</v>
      </c>
      <c r="G201" s="19">
        <v>1.65</v>
      </c>
      <c r="H201" s="14" t="s">
        <v>729</v>
      </c>
      <c r="I201" s="14">
        <v>6</v>
      </c>
      <c r="J201" s="178" t="s">
        <v>720</v>
      </c>
    </row>
    <row r="202" spans="1:10" s="12" customFormat="1">
      <c r="A202" s="13" t="s">
        <v>755</v>
      </c>
      <c r="B202" s="14" t="s">
        <v>744</v>
      </c>
      <c r="C202" s="14" t="s">
        <v>384</v>
      </c>
      <c r="D202" s="15" t="s">
        <v>338</v>
      </c>
      <c r="E202" s="16" t="s">
        <v>18</v>
      </c>
      <c r="F202" s="14" t="s">
        <v>704</v>
      </c>
      <c r="G202" s="19">
        <v>1.62</v>
      </c>
      <c r="H202" s="14" t="s">
        <v>729</v>
      </c>
      <c r="I202" s="14">
        <v>6</v>
      </c>
      <c r="J202" s="178" t="s">
        <v>720</v>
      </c>
    </row>
    <row r="203" spans="1:10" s="12" customFormat="1">
      <c r="A203" s="13" t="s">
        <v>755</v>
      </c>
      <c r="B203" s="14" t="s">
        <v>744</v>
      </c>
      <c r="C203" s="24" t="s">
        <v>806</v>
      </c>
      <c r="D203" s="15" t="s">
        <v>247</v>
      </c>
      <c r="E203" s="16" t="s">
        <v>339</v>
      </c>
      <c r="F203" s="14" t="s">
        <v>704</v>
      </c>
      <c r="G203" s="19">
        <v>6.23</v>
      </c>
      <c r="H203" s="14" t="s">
        <v>729</v>
      </c>
      <c r="I203" s="14">
        <v>8</v>
      </c>
      <c r="J203" s="178" t="s">
        <v>720</v>
      </c>
    </row>
    <row r="204" spans="1:10" s="12" customFormat="1">
      <c r="A204" s="13" t="s">
        <v>755</v>
      </c>
      <c r="B204" s="14" t="s">
        <v>744</v>
      </c>
      <c r="C204" s="14" t="s">
        <v>384</v>
      </c>
      <c r="D204" s="15" t="s">
        <v>340</v>
      </c>
      <c r="E204" s="16" t="s">
        <v>49</v>
      </c>
      <c r="F204" s="14" t="s">
        <v>704</v>
      </c>
      <c r="G204" s="19">
        <v>1.5</v>
      </c>
      <c r="H204" s="14" t="s">
        <v>729</v>
      </c>
      <c r="I204" s="14">
        <v>24</v>
      </c>
      <c r="J204" s="178" t="s">
        <v>719</v>
      </c>
    </row>
    <row r="205" spans="1:10" s="12" customFormat="1">
      <c r="A205" s="13" t="s">
        <v>755</v>
      </c>
      <c r="B205" s="14" t="s">
        <v>744</v>
      </c>
      <c r="C205" s="24" t="s">
        <v>806</v>
      </c>
      <c r="D205" s="15" t="s">
        <v>341</v>
      </c>
      <c r="E205" s="16" t="s">
        <v>138</v>
      </c>
      <c r="F205" s="14" t="s">
        <v>704</v>
      </c>
      <c r="G205" s="19">
        <v>1.65</v>
      </c>
      <c r="H205" s="14" t="s">
        <v>729</v>
      </c>
      <c r="I205" s="14">
        <v>6</v>
      </c>
      <c r="J205" s="178" t="s">
        <v>720</v>
      </c>
    </row>
    <row r="206" spans="1:10" s="12" customFormat="1">
      <c r="A206" s="13" t="s">
        <v>755</v>
      </c>
      <c r="B206" s="14" t="s">
        <v>744</v>
      </c>
      <c r="C206" s="14" t="s">
        <v>804</v>
      </c>
      <c r="D206" s="15" t="s">
        <v>342</v>
      </c>
      <c r="E206" s="16" t="s">
        <v>18</v>
      </c>
      <c r="F206" s="14" t="s">
        <v>704</v>
      </c>
      <c r="G206" s="19">
        <v>1.62</v>
      </c>
      <c r="H206" s="14" t="s">
        <v>729</v>
      </c>
      <c r="I206" s="14">
        <v>6</v>
      </c>
      <c r="J206" s="178" t="s">
        <v>720</v>
      </c>
    </row>
    <row r="207" spans="1:10" s="12" customFormat="1">
      <c r="A207" s="13" t="s">
        <v>755</v>
      </c>
      <c r="B207" s="14" t="s">
        <v>744</v>
      </c>
      <c r="C207" s="14" t="s">
        <v>804</v>
      </c>
      <c r="D207" s="15" t="s">
        <v>248</v>
      </c>
      <c r="E207" s="16" t="s">
        <v>351</v>
      </c>
      <c r="F207" s="14" t="s">
        <v>705</v>
      </c>
      <c r="G207" s="19">
        <v>11.79</v>
      </c>
      <c r="H207" s="14" t="s">
        <v>728</v>
      </c>
      <c r="I207" s="14">
        <v>12</v>
      </c>
      <c r="J207" s="178" t="s">
        <v>723</v>
      </c>
    </row>
    <row r="208" spans="1:10" s="12" customFormat="1">
      <c r="A208" s="13" t="s">
        <v>755</v>
      </c>
      <c r="B208" s="14" t="s">
        <v>744</v>
      </c>
      <c r="C208" s="14" t="s">
        <v>804</v>
      </c>
      <c r="D208" s="15" t="s">
        <v>249</v>
      </c>
      <c r="E208" s="16" t="s">
        <v>73</v>
      </c>
      <c r="F208" s="14" t="s">
        <v>704</v>
      </c>
      <c r="G208" s="19">
        <v>10.35</v>
      </c>
      <c r="H208" s="14" t="s">
        <v>728</v>
      </c>
      <c r="I208" s="14">
        <v>10</v>
      </c>
      <c r="J208" s="178" t="s">
        <v>722</v>
      </c>
    </row>
    <row r="209" spans="1:10" s="12" customFormat="1">
      <c r="A209" s="13" t="s">
        <v>755</v>
      </c>
      <c r="B209" s="14" t="s">
        <v>744</v>
      </c>
      <c r="C209" s="14" t="s">
        <v>804</v>
      </c>
      <c r="D209" s="15" t="s">
        <v>250</v>
      </c>
      <c r="E209" s="16" t="s">
        <v>69</v>
      </c>
      <c r="F209" s="14" t="s">
        <v>704</v>
      </c>
      <c r="G209" s="19">
        <v>11.8</v>
      </c>
      <c r="H209" s="14" t="s">
        <v>728</v>
      </c>
      <c r="I209" s="14">
        <v>8</v>
      </c>
      <c r="J209" s="178" t="s">
        <v>721</v>
      </c>
    </row>
    <row r="210" spans="1:10" s="12" customFormat="1">
      <c r="A210" s="13" t="s">
        <v>755</v>
      </c>
      <c r="B210" s="14" t="s">
        <v>744</v>
      </c>
      <c r="C210" s="14" t="s">
        <v>804</v>
      </c>
      <c r="D210" s="15" t="s">
        <v>251</v>
      </c>
      <c r="E210" s="16" t="s">
        <v>28</v>
      </c>
      <c r="F210" s="14" t="s">
        <v>704</v>
      </c>
      <c r="G210" s="19">
        <v>90.07</v>
      </c>
      <c r="H210" s="14" t="s">
        <v>728</v>
      </c>
      <c r="I210" s="14">
        <v>108</v>
      </c>
      <c r="J210" s="178" t="s">
        <v>722</v>
      </c>
    </row>
    <row r="211" spans="1:10" s="12" customFormat="1">
      <c r="A211" s="13" t="s">
        <v>755</v>
      </c>
      <c r="B211" s="14" t="s">
        <v>744</v>
      </c>
      <c r="C211" s="14" t="s">
        <v>804</v>
      </c>
      <c r="D211" s="15" t="s">
        <v>252</v>
      </c>
      <c r="E211" s="16" t="s">
        <v>343</v>
      </c>
      <c r="F211" s="14" t="s">
        <v>704</v>
      </c>
      <c r="G211" s="19">
        <v>11.84</v>
      </c>
      <c r="H211" s="14" t="s">
        <v>728</v>
      </c>
      <c r="I211" s="14">
        <v>14</v>
      </c>
      <c r="J211" s="178" t="s">
        <v>803</v>
      </c>
    </row>
    <row r="212" spans="1:10" s="12" customFormat="1">
      <c r="A212" s="13" t="s">
        <v>755</v>
      </c>
      <c r="B212" s="14" t="s">
        <v>744</v>
      </c>
      <c r="C212" s="14" t="s">
        <v>804</v>
      </c>
      <c r="D212" s="15" t="s">
        <v>253</v>
      </c>
      <c r="E212" s="18" t="s">
        <v>26</v>
      </c>
      <c r="F212" s="14" t="s">
        <v>704</v>
      </c>
      <c r="G212" s="19">
        <v>11.71</v>
      </c>
      <c r="H212" s="14" t="s">
        <v>728</v>
      </c>
      <c r="I212" s="14">
        <v>14</v>
      </c>
      <c r="J212" s="178" t="s">
        <v>720</v>
      </c>
    </row>
    <row r="213" spans="1:10" s="12" customFormat="1">
      <c r="A213" s="13" t="s">
        <v>755</v>
      </c>
      <c r="B213" s="14" t="s">
        <v>744</v>
      </c>
      <c r="C213" s="14" t="s">
        <v>762</v>
      </c>
      <c r="D213" s="15" t="s">
        <v>254</v>
      </c>
      <c r="E213" s="18" t="s">
        <v>344</v>
      </c>
      <c r="F213" s="14" t="s">
        <v>704</v>
      </c>
      <c r="G213" s="19">
        <v>6.6</v>
      </c>
      <c r="H213" s="14" t="s">
        <v>728</v>
      </c>
      <c r="I213" s="14">
        <v>8</v>
      </c>
      <c r="J213" s="178" t="s">
        <v>726</v>
      </c>
    </row>
    <row r="214" spans="1:10" s="12" customFormat="1">
      <c r="A214" s="13" t="s">
        <v>755</v>
      </c>
      <c r="B214" s="14" t="s">
        <v>744</v>
      </c>
      <c r="C214" s="14" t="s">
        <v>804</v>
      </c>
      <c r="D214" s="15" t="s">
        <v>255</v>
      </c>
      <c r="E214" s="18" t="s">
        <v>18</v>
      </c>
      <c r="F214" s="14" t="s">
        <v>704</v>
      </c>
      <c r="G214" s="19">
        <v>2.06</v>
      </c>
      <c r="H214" s="14" t="s">
        <v>728</v>
      </c>
      <c r="I214" s="14">
        <v>6</v>
      </c>
      <c r="J214" s="178" t="s">
        <v>720</v>
      </c>
    </row>
    <row r="215" spans="1:10" s="12" customFormat="1">
      <c r="A215" s="13" t="s">
        <v>755</v>
      </c>
      <c r="B215" s="14" t="s">
        <v>744</v>
      </c>
      <c r="C215" s="14" t="s">
        <v>804</v>
      </c>
      <c r="D215" s="15" t="s">
        <v>256</v>
      </c>
      <c r="E215" s="18" t="s">
        <v>28</v>
      </c>
      <c r="F215" s="14" t="s">
        <v>704</v>
      </c>
      <c r="G215" s="19">
        <v>30.48</v>
      </c>
      <c r="H215" s="14" t="s">
        <v>728</v>
      </c>
      <c r="I215" s="14">
        <v>54</v>
      </c>
      <c r="J215" s="178" t="s">
        <v>722</v>
      </c>
    </row>
    <row r="216" spans="1:10" s="12" customFormat="1">
      <c r="A216" s="13" t="s">
        <v>755</v>
      </c>
      <c r="B216" s="14" t="s">
        <v>744</v>
      </c>
      <c r="C216" s="24" t="s">
        <v>766</v>
      </c>
      <c r="D216" s="15" t="s">
        <v>257</v>
      </c>
      <c r="E216" s="16" t="s">
        <v>345</v>
      </c>
      <c r="F216" s="14" t="s">
        <v>704</v>
      </c>
      <c r="G216" s="19">
        <v>22.45</v>
      </c>
      <c r="H216" s="14" t="s">
        <v>729</v>
      </c>
      <c r="I216" s="14">
        <v>15</v>
      </c>
      <c r="J216" s="179" t="s">
        <v>716</v>
      </c>
    </row>
    <row r="217" spans="1:10" s="12" customFormat="1">
      <c r="A217" s="13" t="s">
        <v>755</v>
      </c>
      <c r="B217" s="14" t="s">
        <v>744</v>
      </c>
      <c r="C217" s="14" t="s">
        <v>804</v>
      </c>
      <c r="D217" s="15" t="s">
        <v>258</v>
      </c>
      <c r="E217" s="16" t="s">
        <v>346</v>
      </c>
      <c r="F217" s="14" t="s">
        <v>705</v>
      </c>
      <c r="G217" s="19">
        <v>22.13</v>
      </c>
      <c r="H217" s="14" t="s">
        <v>728</v>
      </c>
      <c r="I217" s="14">
        <v>18</v>
      </c>
      <c r="J217" s="178" t="s">
        <v>723</v>
      </c>
    </row>
    <row r="218" spans="1:10" s="12" customFormat="1">
      <c r="A218" s="13" t="s">
        <v>755</v>
      </c>
      <c r="B218" s="14" t="s">
        <v>744</v>
      </c>
      <c r="C218" s="14" t="s">
        <v>804</v>
      </c>
      <c r="D218" s="15" t="s">
        <v>259</v>
      </c>
      <c r="E218" s="16" t="s">
        <v>166</v>
      </c>
      <c r="F218" s="14" t="s">
        <v>705</v>
      </c>
      <c r="G218" s="19">
        <v>21.71</v>
      </c>
      <c r="H218" s="14" t="s">
        <v>728</v>
      </c>
      <c r="I218" s="14">
        <v>18</v>
      </c>
      <c r="J218" s="178" t="s">
        <v>723</v>
      </c>
    </row>
    <row r="219" spans="1:10" s="12" customFormat="1">
      <c r="A219" s="13" t="s">
        <v>755</v>
      </c>
      <c r="B219" s="14" t="s">
        <v>744</v>
      </c>
      <c r="C219" s="14" t="s">
        <v>804</v>
      </c>
      <c r="D219" s="15" t="s">
        <v>260</v>
      </c>
      <c r="E219" s="16" t="s">
        <v>355</v>
      </c>
      <c r="F219" s="14" t="s">
        <v>705</v>
      </c>
      <c r="G219" s="19">
        <v>32.950000000000003</v>
      </c>
      <c r="H219" s="14" t="s">
        <v>728</v>
      </c>
      <c r="I219" s="14">
        <v>22</v>
      </c>
      <c r="J219" s="178" t="s">
        <v>723</v>
      </c>
    </row>
    <row r="220" spans="1:10" s="12" customFormat="1">
      <c r="A220" s="13" t="s">
        <v>755</v>
      </c>
      <c r="B220" s="14" t="s">
        <v>744</v>
      </c>
      <c r="C220" s="14" t="s">
        <v>804</v>
      </c>
      <c r="D220" s="15" t="s">
        <v>261</v>
      </c>
      <c r="E220" s="16" t="s">
        <v>356</v>
      </c>
      <c r="F220" s="14" t="s">
        <v>705</v>
      </c>
      <c r="G220" s="19">
        <v>32.799999999999997</v>
      </c>
      <c r="H220" s="14" t="s">
        <v>728</v>
      </c>
      <c r="I220" s="14">
        <v>22</v>
      </c>
      <c r="J220" s="178" t="s">
        <v>723</v>
      </c>
    </row>
    <row r="221" spans="1:10" s="12" customFormat="1">
      <c r="A221" s="13" t="s">
        <v>755</v>
      </c>
      <c r="B221" s="14" t="s">
        <v>744</v>
      </c>
      <c r="C221" s="14" t="s">
        <v>804</v>
      </c>
      <c r="D221" s="15" t="s">
        <v>262</v>
      </c>
      <c r="E221" s="16" t="s">
        <v>357</v>
      </c>
      <c r="F221" s="14" t="s">
        <v>705</v>
      </c>
      <c r="G221" s="19">
        <v>32.950000000000003</v>
      </c>
      <c r="H221" s="14" t="s">
        <v>728</v>
      </c>
      <c r="I221" s="14">
        <v>22</v>
      </c>
      <c r="J221" s="178" t="s">
        <v>723</v>
      </c>
    </row>
    <row r="222" spans="1:10" s="12" customFormat="1">
      <c r="A222" s="13" t="s">
        <v>755</v>
      </c>
      <c r="B222" s="14" t="s">
        <v>744</v>
      </c>
      <c r="C222" s="14" t="s">
        <v>804</v>
      </c>
      <c r="D222" s="15" t="s">
        <v>263</v>
      </c>
      <c r="E222" s="16" t="s">
        <v>358</v>
      </c>
      <c r="F222" s="14" t="s">
        <v>705</v>
      </c>
      <c r="G222" s="17">
        <v>32.799999999999997</v>
      </c>
      <c r="H222" s="14" t="s">
        <v>728</v>
      </c>
      <c r="I222" s="14">
        <v>22</v>
      </c>
      <c r="J222" s="178" t="s">
        <v>723</v>
      </c>
    </row>
    <row r="223" spans="1:10" s="12" customFormat="1">
      <c r="A223" s="13" t="s">
        <v>755</v>
      </c>
      <c r="B223" s="14" t="s">
        <v>744</v>
      </c>
      <c r="C223" s="14" t="s">
        <v>804</v>
      </c>
      <c r="D223" s="15" t="s">
        <v>264</v>
      </c>
      <c r="E223" s="16" t="s">
        <v>359</v>
      </c>
      <c r="F223" s="14" t="s">
        <v>705</v>
      </c>
      <c r="G223" s="17">
        <v>25.79</v>
      </c>
      <c r="H223" s="14" t="s">
        <v>728</v>
      </c>
      <c r="I223" s="14">
        <v>20</v>
      </c>
      <c r="J223" s="178" t="s">
        <v>723</v>
      </c>
    </row>
    <row r="224" spans="1:10" s="12" customFormat="1">
      <c r="A224" s="13" t="s">
        <v>755</v>
      </c>
      <c r="B224" s="14" t="s">
        <v>744</v>
      </c>
      <c r="C224" s="14" t="s">
        <v>804</v>
      </c>
      <c r="D224" s="15" t="s">
        <v>265</v>
      </c>
      <c r="E224" s="16" t="s">
        <v>28</v>
      </c>
      <c r="F224" s="14" t="s">
        <v>705</v>
      </c>
      <c r="G224" s="17">
        <v>88.98</v>
      </c>
      <c r="H224" s="14" t="s">
        <v>728</v>
      </c>
      <c r="I224" s="14">
        <v>106</v>
      </c>
      <c r="J224" s="178" t="s">
        <v>722</v>
      </c>
    </row>
    <row r="225" spans="1:10" s="12" customFormat="1">
      <c r="A225" s="13" t="s">
        <v>755</v>
      </c>
      <c r="B225" s="14" t="s">
        <v>744</v>
      </c>
      <c r="C225" s="14" t="s">
        <v>804</v>
      </c>
      <c r="D225" s="15" t="s">
        <v>266</v>
      </c>
      <c r="E225" s="16" t="s">
        <v>78</v>
      </c>
      <c r="F225" s="14" t="s">
        <v>705</v>
      </c>
      <c r="G225" s="17">
        <v>1.88</v>
      </c>
      <c r="H225" s="14" t="s">
        <v>729</v>
      </c>
      <c r="I225" s="14">
        <v>14</v>
      </c>
      <c r="J225" s="178" t="s">
        <v>724</v>
      </c>
    </row>
    <row r="226" spans="1:10" s="12" customFormat="1">
      <c r="A226" s="13" t="s">
        <v>755</v>
      </c>
      <c r="B226" s="14" t="s">
        <v>744</v>
      </c>
      <c r="C226" s="14" t="s">
        <v>804</v>
      </c>
      <c r="D226" s="15" t="s">
        <v>267</v>
      </c>
      <c r="E226" s="16" t="s">
        <v>26</v>
      </c>
      <c r="F226" s="14" t="s">
        <v>704</v>
      </c>
      <c r="G226" s="17">
        <v>11.84</v>
      </c>
      <c r="H226" s="14" t="s">
        <v>729</v>
      </c>
      <c r="I226" s="14">
        <v>14</v>
      </c>
      <c r="J226" s="178" t="s">
        <v>720</v>
      </c>
    </row>
    <row r="227" spans="1:10" s="12" customFormat="1">
      <c r="A227" s="13" t="s">
        <v>755</v>
      </c>
      <c r="B227" s="14" t="s">
        <v>744</v>
      </c>
      <c r="C227" s="14" t="s">
        <v>804</v>
      </c>
      <c r="D227" s="15" t="s">
        <v>268</v>
      </c>
      <c r="E227" s="16" t="s">
        <v>143</v>
      </c>
      <c r="F227" s="14" t="s">
        <v>704</v>
      </c>
      <c r="G227" s="17">
        <v>11.69</v>
      </c>
      <c r="H227" s="14" t="s">
        <v>728</v>
      </c>
      <c r="I227" s="14">
        <v>15</v>
      </c>
      <c r="J227" s="178" t="s">
        <v>803</v>
      </c>
    </row>
    <row r="228" spans="1:10" s="12" customFormat="1">
      <c r="A228" s="13" t="s">
        <v>755</v>
      </c>
      <c r="B228" s="14" t="s">
        <v>744</v>
      </c>
      <c r="C228" s="14" t="s">
        <v>804</v>
      </c>
      <c r="D228" s="15" t="s">
        <v>269</v>
      </c>
      <c r="E228" s="16" t="s">
        <v>69</v>
      </c>
      <c r="F228" s="14" t="s">
        <v>705</v>
      </c>
      <c r="G228" s="19">
        <v>12.32</v>
      </c>
      <c r="H228" s="14" t="s">
        <v>728</v>
      </c>
      <c r="I228" s="14">
        <v>10</v>
      </c>
      <c r="J228" s="178" t="s">
        <v>721</v>
      </c>
    </row>
    <row r="229" spans="1:10" s="12" customFormat="1">
      <c r="A229" s="13" t="s">
        <v>755</v>
      </c>
      <c r="B229" s="14" t="s">
        <v>744</v>
      </c>
      <c r="C229" s="14" t="s">
        <v>804</v>
      </c>
      <c r="D229" s="15" t="s">
        <v>270</v>
      </c>
      <c r="E229" s="16" t="s">
        <v>360</v>
      </c>
      <c r="F229" s="14" t="s">
        <v>705</v>
      </c>
      <c r="G229" s="17">
        <v>11.6</v>
      </c>
      <c r="H229" s="14" t="s">
        <v>728</v>
      </c>
      <c r="I229" s="14">
        <v>10</v>
      </c>
      <c r="J229" s="178" t="s">
        <v>723</v>
      </c>
    </row>
    <row r="230" spans="1:10" s="12" customFormat="1">
      <c r="A230" s="13" t="s">
        <v>755</v>
      </c>
      <c r="B230" s="14" t="s">
        <v>744</v>
      </c>
      <c r="C230" s="24" t="s">
        <v>806</v>
      </c>
      <c r="D230" s="15" t="s">
        <v>271</v>
      </c>
      <c r="E230" s="16" t="s">
        <v>73</v>
      </c>
      <c r="F230" s="14" t="s">
        <v>705</v>
      </c>
      <c r="G230" s="17">
        <v>11.79</v>
      </c>
      <c r="H230" s="14" t="s">
        <v>729</v>
      </c>
      <c r="I230" s="14">
        <v>6</v>
      </c>
      <c r="J230" s="178" t="s">
        <v>722</v>
      </c>
    </row>
    <row r="231" spans="1:10" s="12" customFormat="1">
      <c r="A231" s="13" t="s">
        <v>755</v>
      </c>
      <c r="B231" s="14" t="s">
        <v>744</v>
      </c>
      <c r="C231" s="24" t="s">
        <v>806</v>
      </c>
      <c r="D231" s="15" t="s">
        <v>361</v>
      </c>
      <c r="E231" s="16" t="s">
        <v>18</v>
      </c>
      <c r="F231" s="14" t="s">
        <v>704</v>
      </c>
      <c r="G231" s="17">
        <v>1.65</v>
      </c>
      <c r="H231" s="14" t="s">
        <v>729</v>
      </c>
      <c r="I231" s="14">
        <v>6</v>
      </c>
      <c r="J231" s="178" t="s">
        <v>720</v>
      </c>
    </row>
    <row r="232" spans="1:10" s="12" customFormat="1">
      <c r="A232" s="13" t="s">
        <v>755</v>
      </c>
      <c r="B232" s="14" t="s">
        <v>744</v>
      </c>
      <c r="C232" s="24" t="s">
        <v>806</v>
      </c>
      <c r="D232" s="15" t="s">
        <v>362</v>
      </c>
      <c r="E232" s="16" t="s">
        <v>18</v>
      </c>
      <c r="F232" s="14" t="s">
        <v>704</v>
      </c>
      <c r="G232" s="17">
        <v>1.65</v>
      </c>
      <c r="H232" s="14" t="s">
        <v>729</v>
      </c>
      <c r="I232" s="14">
        <v>6</v>
      </c>
      <c r="J232" s="178" t="s">
        <v>720</v>
      </c>
    </row>
    <row r="233" spans="1:10" s="12" customFormat="1">
      <c r="A233" s="13" t="s">
        <v>755</v>
      </c>
      <c r="B233" s="14" t="s">
        <v>744</v>
      </c>
      <c r="C233" s="24" t="s">
        <v>806</v>
      </c>
      <c r="D233" s="15" t="s">
        <v>363</v>
      </c>
      <c r="E233" s="16" t="s">
        <v>18</v>
      </c>
      <c r="F233" s="14" t="s">
        <v>704</v>
      </c>
      <c r="G233" s="17">
        <v>1.47</v>
      </c>
      <c r="H233" s="14" t="s">
        <v>729</v>
      </c>
      <c r="I233" s="14">
        <v>6</v>
      </c>
      <c r="J233" s="178" t="s">
        <v>720</v>
      </c>
    </row>
    <row r="234" spans="1:10" s="12" customFormat="1">
      <c r="A234" s="13" t="s">
        <v>755</v>
      </c>
      <c r="B234" s="14" t="s">
        <v>744</v>
      </c>
      <c r="C234" s="24" t="s">
        <v>806</v>
      </c>
      <c r="D234" s="15" t="s">
        <v>272</v>
      </c>
      <c r="E234" s="16" t="s">
        <v>16</v>
      </c>
      <c r="F234" s="14" t="s">
        <v>704</v>
      </c>
      <c r="G234" s="17">
        <v>6.39</v>
      </c>
      <c r="H234" s="14" t="s">
        <v>729</v>
      </c>
      <c r="I234" s="14">
        <v>6</v>
      </c>
      <c r="J234" s="178" t="s">
        <v>720</v>
      </c>
    </row>
    <row r="235" spans="1:10" s="12" customFormat="1">
      <c r="A235" s="13" t="s">
        <v>755</v>
      </c>
      <c r="B235" s="14" t="s">
        <v>744</v>
      </c>
      <c r="C235" s="14" t="s">
        <v>384</v>
      </c>
      <c r="D235" s="15" t="s">
        <v>364</v>
      </c>
      <c r="E235" s="16" t="s">
        <v>49</v>
      </c>
      <c r="F235" s="14" t="s">
        <v>704</v>
      </c>
      <c r="G235" s="17">
        <v>1.65</v>
      </c>
      <c r="H235" s="14" t="s">
        <v>729</v>
      </c>
      <c r="I235" s="14">
        <v>4</v>
      </c>
      <c r="J235" s="178" t="s">
        <v>719</v>
      </c>
    </row>
    <row r="236" spans="1:10" s="12" customFormat="1">
      <c r="A236" s="13" t="s">
        <v>755</v>
      </c>
      <c r="B236" s="14" t="s">
        <v>744</v>
      </c>
      <c r="C236" s="24" t="s">
        <v>806</v>
      </c>
      <c r="D236" s="15" t="s">
        <v>365</v>
      </c>
      <c r="E236" s="16" t="s">
        <v>138</v>
      </c>
      <c r="F236" s="14" t="s">
        <v>704</v>
      </c>
      <c r="G236" s="17">
        <v>1.76</v>
      </c>
      <c r="H236" s="14" t="s">
        <v>729</v>
      </c>
      <c r="I236" s="14">
        <v>8</v>
      </c>
      <c r="J236" s="178" t="s">
        <v>720</v>
      </c>
    </row>
    <row r="237" spans="1:10" s="12" customFormat="1">
      <c r="A237" s="13" t="s">
        <v>755</v>
      </c>
      <c r="B237" s="14" t="s">
        <v>744</v>
      </c>
      <c r="C237" s="24" t="s">
        <v>806</v>
      </c>
      <c r="D237" s="15" t="s">
        <v>366</v>
      </c>
      <c r="E237" s="16" t="s">
        <v>18</v>
      </c>
      <c r="F237" s="14" t="s">
        <v>704</v>
      </c>
      <c r="G237" s="17">
        <v>1.47</v>
      </c>
      <c r="H237" s="14" t="s">
        <v>729</v>
      </c>
      <c r="I237" s="14">
        <v>6</v>
      </c>
      <c r="J237" s="178" t="s">
        <v>720</v>
      </c>
    </row>
    <row r="238" spans="1:10" s="12" customFormat="1">
      <c r="A238" s="13" t="s">
        <v>755</v>
      </c>
      <c r="B238" s="14" t="s">
        <v>744</v>
      </c>
      <c r="C238" s="14" t="s">
        <v>804</v>
      </c>
      <c r="D238" s="15" t="s">
        <v>273</v>
      </c>
      <c r="E238" s="16" t="s">
        <v>339</v>
      </c>
      <c r="F238" s="14" t="s">
        <v>704</v>
      </c>
      <c r="G238" s="17">
        <v>6.39</v>
      </c>
      <c r="H238" s="14" t="s">
        <v>729</v>
      </c>
      <c r="I238" s="14">
        <v>10</v>
      </c>
      <c r="J238" s="178" t="s">
        <v>720</v>
      </c>
    </row>
    <row r="239" spans="1:10" s="12" customFormat="1">
      <c r="A239" s="13" t="s">
        <v>755</v>
      </c>
      <c r="B239" s="14" t="s">
        <v>744</v>
      </c>
      <c r="C239" s="14" t="s">
        <v>804</v>
      </c>
      <c r="D239" s="15" t="s">
        <v>274</v>
      </c>
      <c r="E239" s="16" t="s">
        <v>194</v>
      </c>
      <c r="F239" s="14" t="s">
        <v>704</v>
      </c>
      <c r="G239" s="17">
        <v>11.06</v>
      </c>
      <c r="H239" s="14" t="s">
        <v>729</v>
      </c>
      <c r="I239" s="14">
        <v>18</v>
      </c>
      <c r="J239" s="178" t="s">
        <v>720</v>
      </c>
    </row>
    <row r="240" spans="1:10" s="12" customFormat="1">
      <c r="A240" s="13" t="s">
        <v>755</v>
      </c>
      <c r="B240" s="14" t="s">
        <v>744</v>
      </c>
      <c r="C240" s="14" t="s">
        <v>804</v>
      </c>
      <c r="D240" s="15" t="s">
        <v>275</v>
      </c>
      <c r="E240" s="16" t="s">
        <v>367</v>
      </c>
      <c r="F240" s="14" t="s">
        <v>705</v>
      </c>
      <c r="G240" s="17">
        <v>10.31</v>
      </c>
      <c r="H240" s="14" t="s">
        <v>728</v>
      </c>
      <c r="I240" s="14">
        <v>6</v>
      </c>
      <c r="J240" s="178" t="s">
        <v>723</v>
      </c>
    </row>
    <row r="241" spans="1:10" s="12" customFormat="1">
      <c r="A241" s="13" t="s">
        <v>755</v>
      </c>
      <c r="B241" s="14" t="s">
        <v>744</v>
      </c>
      <c r="C241" s="14" t="s">
        <v>804</v>
      </c>
      <c r="D241" s="15" t="s">
        <v>276</v>
      </c>
      <c r="E241" s="16" t="s">
        <v>368</v>
      </c>
      <c r="F241" s="14" t="s">
        <v>705</v>
      </c>
      <c r="G241" s="17">
        <v>11.17</v>
      </c>
      <c r="H241" s="14" t="s">
        <v>728</v>
      </c>
      <c r="I241" s="14">
        <v>6</v>
      </c>
      <c r="J241" s="178" t="s">
        <v>723</v>
      </c>
    </row>
    <row r="242" spans="1:10" s="12" customFormat="1">
      <c r="A242" s="13" t="s">
        <v>755</v>
      </c>
      <c r="B242" s="14" t="s">
        <v>744</v>
      </c>
      <c r="C242" s="14" t="s">
        <v>804</v>
      </c>
      <c r="D242" s="15" t="s">
        <v>369</v>
      </c>
      <c r="E242" s="16" t="s">
        <v>339</v>
      </c>
      <c r="F242" s="14" t="s">
        <v>705</v>
      </c>
      <c r="G242" s="17">
        <v>2.88</v>
      </c>
      <c r="H242" s="14" t="s">
        <v>728</v>
      </c>
      <c r="I242" s="14">
        <v>17</v>
      </c>
      <c r="J242" s="178" t="s">
        <v>720</v>
      </c>
    </row>
    <row r="243" spans="1:10" s="12" customFormat="1">
      <c r="A243" s="13" t="s">
        <v>755</v>
      </c>
      <c r="B243" s="14" t="s">
        <v>744</v>
      </c>
      <c r="C243" s="14" t="s">
        <v>762</v>
      </c>
      <c r="D243" s="15" t="s">
        <v>277</v>
      </c>
      <c r="E243" s="16" t="s">
        <v>370</v>
      </c>
      <c r="F243" s="14" t="s">
        <v>705</v>
      </c>
      <c r="G243" s="17">
        <v>17.260000000000002</v>
      </c>
      <c r="H243" s="14" t="s">
        <v>728</v>
      </c>
      <c r="I243" s="14">
        <v>17</v>
      </c>
      <c r="J243" s="178" t="s">
        <v>720</v>
      </c>
    </row>
    <row r="244" spans="1:10" s="12" customFormat="1">
      <c r="A244" s="13" t="s">
        <v>755</v>
      </c>
      <c r="B244" s="14" t="s">
        <v>744</v>
      </c>
      <c r="C244" s="14" t="s">
        <v>761</v>
      </c>
      <c r="D244" s="15" t="s">
        <v>278</v>
      </c>
      <c r="E244" s="16" t="s">
        <v>371</v>
      </c>
      <c r="F244" s="14" t="s">
        <v>705</v>
      </c>
      <c r="G244" s="17">
        <v>18.329999999999998</v>
      </c>
      <c r="H244" s="14" t="s">
        <v>728</v>
      </c>
      <c r="I244" s="14">
        <v>12</v>
      </c>
      <c r="J244" s="178" t="s">
        <v>756</v>
      </c>
    </row>
    <row r="245" spans="1:10" s="12" customFormat="1">
      <c r="A245" s="13" t="s">
        <v>755</v>
      </c>
      <c r="B245" s="14" t="s">
        <v>744</v>
      </c>
      <c r="C245" s="14" t="s">
        <v>762</v>
      </c>
      <c r="D245" s="15" t="s">
        <v>279</v>
      </c>
      <c r="E245" s="16" t="s">
        <v>372</v>
      </c>
      <c r="F245" s="14" t="s">
        <v>705</v>
      </c>
      <c r="G245" s="17">
        <v>19.329999999999998</v>
      </c>
      <c r="H245" s="14"/>
      <c r="I245" s="14">
        <v>12</v>
      </c>
      <c r="J245" s="178" t="s">
        <v>721</v>
      </c>
    </row>
    <row r="246" spans="1:10" s="12" customFormat="1">
      <c r="A246" s="13" t="s">
        <v>755</v>
      </c>
      <c r="B246" s="14" t="s">
        <v>744</v>
      </c>
      <c r="C246" s="14" t="s">
        <v>805</v>
      </c>
      <c r="D246" s="15" t="s">
        <v>280</v>
      </c>
      <c r="E246" s="16" t="s">
        <v>373</v>
      </c>
      <c r="F246" s="14" t="s">
        <v>705</v>
      </c>
      <c r="G246" s="17">
        <v>18.760000000000002</v>
      </c>
      <c r="H246" s="14" t="s">
        <v>728</v>
      </c>
      <c r="I246" s="14">
        <v>17</v>
      </c>
      <c r="J246" s="178" t="s">
        <v>717</v>
      </c>
    </row>
    <row r="247" spans="1:10" s="12" customFormat="1">
      <c r="A247" s="13" t="s">
        <v>755</v>
      </c>
      <c r="B247" s="14" t="s">
        <v>744</v>
      </c>
      <c r="C247" s="14" t="s">
        <v>804</v>
      </c>
      <c r="D247" s="15" t="s">
        <v>281</v>
      </c>
      <c r="E247" s="16" t="s">
        <v>28</v>
      </c>
      <c r="F247" s="14" t="s">
        <v>705</v>
      </c>
      <c r="G247" s="17">
        <v>56.48</v>
      </c>
      <c r="H247" s="14" t="s">
        <v>728</v>
      </c>
      <c r="I247" s="14">
        <v>140</v>
      </c>
      <c r="J247" s="178" t="s">
        <v>723</v>
      </c>
    </row>
    <row r="248" spans="1:10" s="12" customFormat="1">
      <c r="A248" s="13" t="s">
        <v>755</v>
      </c>
      <c r="B248" s="14" t="s">
        <v>744</v>
      </c>
      <c r="C248" s="14" t="s">
        <v>805</v>
      </c>
      <c r="D248" s="15" t="s">
        <v>282</v>
      </c>
      <c r="E248" s="16" t="s">
        <v>375</v>
      </c>
      <c r="F248" s="14" t="s">
        <v>705</v>
      </c>
      <c r="G248" s="17">
        <v>26.26</v>
      </c>
      <c r="H248" s="14" t="s">
        <v>729</v>
      </c>
      <c r="I248" s="14">
        <v>20</v>
      </c>
      <c r="J248" s="178" t="s">
        <v>717</v>
      </c>
    </row>
    <row r="249" spans="1:10" s="12" customFormat="1">
      <c r="A249" s="13" t="s">
        <v>755</v>
      </c>
      <c r="B249" s="14" t="s">
        <v>744</v>
      </c>
      <c r="C249" s="14" t="s">
        <v>384</v>
      </c>
      <c r="D249" s="15" t="s">
        <v>374</v>
      </c>
      <c r="E249" s="16" t="s">
        <v>49</v>
      </c>
      <c r="F249" s="14" t="s">
        <v>704</v>
      </c>
      <c r="G249" s="17">
        <v>2.2799999999999998</v>
      </c>
      <c r="H249" s="14" t="s">
        <v>729</v>
      </c>
      <c r="I249" s="14">
        <v>2</v>
      </c>
      <c r="J249" s="178" t="s">
        <v>719</v>
      </c>
    </row>
    <row r="250" spans="1:10" s="12" customFormat="1">
      <c r="A250" s="13" t="s">
        <v>755</v>
      </c>
      <c r="B250" s="14" t="s">
        <v>744</v>
      </c>
      <c r="C250" s="14" t="s">
        <v>762</v>
      </c>
      <c r="D250" s="15" t="s">
        <v>283</v>
      </c>
      <c r="E250" s="18" t="s">
        <v>376</v>
      </c>
      <c r="F250" s="14" t="s">
        <v>704</v>
      </c>
      <c r="G250" s="17">
        <v>17.71</v>
      </c>
      <c r="H250" s="14" t="s">
        <v>729</v>
      </c>
      <c r="I250" s="14">
        <v>4</v>
      </c>
      <c r="J250" s="178" t="s">
        <v>721</v>
      </c>
    </row>
    <row r="251" spans="1:10" s="12" customFormat="1">
      <c r="A251" s="13" t="s">
        <v>755</v>
      </c>
      <c r="B251" s="14" t="s">
        <v>744</v>
      </c>
      <c r="C251" s="14" t="s">
        <v>384</v>
      </c>
      <c r="D251" s="15" t="s">
        <v>284</v>
      </c>
      <c r="E251" s="18" t="s">
        <v>377</v>
      </c>
      <c r="F251" s="14" t="s">
        <v>704</v>
      </c>
      <c r="G251" s="17">
        <v>7.78</v>
      </c>
      <c r="H251" s="14" t="s">
        <v>729</v>
      </c>
      <c r="I251" s="14">
        <v>3</v>
      </c>
      <c r="J251" s="178" t="s">
        <v>721</v>
      </c>
    </row>
    <row r="252" spans="1:10" s="12" customFormat="1">
      <c r="A252" s="13" t="s">
        <v>755</v>
      </c>
      <c r="B252" s="14" t="s">
        <v>744</v>
      </c>
      <c r="C252" s="14" t="s">
        <v>384</v>
      </c>
      <c r="D252" s="15" t="s">
        <v>285</v>
      </c>
      <c r="E252" s="18" t="s">
        <v>378</v>
      </c>
      <c r="F252" s="14" t="s">
        <v>704</v>
      </c>
      <c r="G252" s="17">
        <v>6.94</v>
      </c>
      <c r="H252" s="14" t="s">
        <v>729</v>
      </c>
      <c r="I252" s="14">
        <v>6</v>
      </c>
      <c r="J252" s="178" t="s">
        <v>721</v>
      </c>
    </row>
    <row r="253" spans="1:10" s="12" customFormat="1">
      <c r="A253" s="13" t="s">
        <v>755</v>
      </c>
      <c r="B253" s="14" t="s">
        <v>744</v>
      </c>
      <c r="C253" s="14" t="s">
        <v>762</v>
      </c>
      <c r="D253" s="15" t="s">
        <v>286</v>
      </c>
      <c r="E253" s="16" t="s">
        <v>379</v>
      </c>
      <c r="F253" s="14" t="s">
        <v>704</v>
      </c>
      <c r="G253" s="17">
        <v>7.08</v>
      </c>
      <c r="H253" s="14" t="s">
        <v>729</v>
      </c>
      <c r="I253" s="14">
        <v>3</v>
      </c>
      <c r="J253" s="178" t="s">
        <v>719</v>
      </c>
    </row>
    <row r="254" spans="1:10" s="12" customFormat="1">
      <c r="A254" s="13" t="s">
        <v>755</v>
      </c>
      <c r="B254" s="14" t="s">
        <v>744</v>
      </c>
      <c r="C254" s="14" t="s">
        <v>384</v>
      </c>
      <c r="D254" s="15" t="s">
        <v>287</v>
      </c>
      <c r="E254" s="16" t="s">
        <v>384</v>
      </c>
      <c r="F254" s="14" t="s">
        <v>704</v>
      </c>
      <c r="G254" s="17">
        <v>37.97</v>
      </c>
      <c r="H254" s="14" t="s">
        <v>729</v>
      </c>
      <c r="I254" s="14">
        <v>40</v>
      </c>
      <c r="J254" s="178" t="s">
        <v>722</v>
      </c>
    </row>
    <row r="255" spans="1:10" s="12" customFormat="1">
      <c r="A255" s="13" t="s">
        <v>755</v>
      </c>
      <c r="B255" s="14" t="s">
        <v>744</v>
      </c>
      <c r="C255" s="14" t="s">
        <v>384</v>
      </c>
      <c r="D255" s="15" t="s">
        <v>380</v>
      </c>
      <c r="E255" s="16" t="s">
        <v>382</v>
      </c>
      <c r="F255" s="14" t="s">
        <v>704</v>
      </c>
      <c r="G255" s="17">
        <v>1.35</v>
      </c>
      <c r="H255" s="14" t="s">
        <v>729</v>
      </c>
      <c r="I255" s="14">
        <v>6</v>
      </c>
      <c r="J255" s="178" t="s">
        <v>722</v>
      </c>
    </row>
    <row r="256" spans="1:10" s="12" customFormat="1">
      <c r="A256" s="13" t="s">
        <v>755</v>
      </c>
      <c r="B256" s="14" t="s">
        <v>744</v>
      </c>
      <c r="C256" s="14" t="s">
        <v>384</v>
      </c>
      <c r="D256" s="15" t="s">
        <v>381</v>
      </c>
      <c r="E256" s="16" t="s">
        <v>383</v>
      </c>
      <c r="F256" s="14" t="s">
        <v>705</v>
      </c>
      <c r="G256" s="17">
        <v>4.09</v>
      </c>
      <c r="H256" s="14" t="s">
        <v>729</v>
      </c>
      <c r="I256" s="14">
        <v>6</v>
      </c>
      <c r="J256" s="178" t="s">
        <v>722</v>
      </c>
    </row>
    <row r="257" spans="1:10" s="12" customFormat="1">
      <c r="A257" s="13" t="s">
        <v>755</v>
      </c>
      <c r="B257" s="14" t="s">
        <v>744</v>
      </c>
      <c r="C257" s="14" t="s">
        <v>762</v>
      </c>
      <c r="D257" s="15" t="s">
        <v>288</v>
      </c>
      <c r="E257" s="16" t="s">
        <v>16</v>
      </c>
      <c r="F257" s="14" t="s">
        <v>704</v>
      </c>
      <c r="G257" s="17">
        <v>3.45</v>
      </c>
      <c r="H257" s="14" t="s">
        <v>729</v>
      </c>
      <c r="I257" s="14">
        <v>6</v>
      </c>
      <c r="J257" s="178" t="s">
        <v>720</v>
      </c>
    </row>
    <row r="258" spans="1:10" s="12" customFormat="1">
      <c r="A258" s="13" t="s">
        <v>755</v>
      </c>
      <c r="B258" s="14" t="s">
        <v>744</v>
      </c>
      <c r="C258" s="14" t="s">
        <v>384</v>
      </c>
      <c r="D258" s="15" t="s">
        <v>289</v>
      </c>
      <c r="E258" s="16" t="s">
        <v>18</v>
      </c>
      <c r="F258" s="14" t="s">
        <v>704</v>
      </c>
      <c r="G258" s="17">
        <v>1.6</v>
      </c>
      <c r="H258" s="14" t="s">
        <v>729</v>
      </c>
      <c r="I258" s="14">
        <v>6</v>
      </c>
      <c r="J258" s="178" t="s">
        <v>720</v>
      </c>
    </row>
    <row r="259" spans="1:10" s="12" customFormat="1">
      <c r="A259" s="13" t="s">
        <v>755</v>
      </c>
      <c r="B259" s="14" t="s">
        <v>744</v>
      </c>
      <c r="C259" s="14" t="s">
        <v>384</v>
      </c>
      <c r="D259" s="15" t="s">
        <v>290</v>
      </c>
      <c r="E259" s="16" t="s">
        <v>384</v>
      </c>
      <c r="F259" s="14" t="s">
        <v>705</v>
      </c>
      <c r="G259" s="17">
        <v>42.89</v>
      </c>
      <c r="H259" s="14" t="s">
        <v>728</v>
      </c>
      <c r="I259" s="14">
        <v>54</v>
      </c>
      <c r="J259" s="178" t="s">
        <v>722</v>
      </c>
    </row>
    <row r="260" spans="1:10" s="12" customFormat="1">
      <c r="A260" s="13" t="s">
        <v>755</v>
      </c>
      <c r="B260" s="14" t="s">
        <v>744</v>
      </c>
      <c r="C260" s="14" t="s">
        <v>384</v>
      </c>
      <c r="D260" s="15" t="s">
        <v>385</v>
      </c>
      <c r="E260" s="16" t="s">
        <v>382</v>
      </c>
      <c r="F260" s="14" t="s">
        <v>705</v>
      </c>
      <c r="G260" s="17">
        <v>1.35</v>
      </c>
      <c r="H260" s="14" t="s">
        <v>728</v>
      </c>
      <c r="I260" s="14">
        <v>6</v>
      </c>
      <c r="J260" s="178" t="s">
        <v>721</v>
      </c>
    </row>
    <row r="261" spans="1:10" s="12" customFormat="1">
      <c r="A261" s="13" t="s">
        <v>755</v>
      </c>
      <c r="B261" s="14" t="s">
        <v>744</v>
      </c>
      <c r="C261" s="14" t="s">
        <v>384</v>
      </c>
      <c r="D261" s="15" t="s">
        <v>386</v>
      </c>
      <c r="E261" s="16" t="s">
        <v>382</v>
      </c>
      <c r="F261" s="14" t="s">
        <v>705</v>
      </c>
      <c r="G261" s="17">
        <v>1.35</v>
      </c>
      <c r="H261" s="14" t="s">
        <v>728</v>
      </c>
      <c r="I261" s="14">
        <v>6</v>
      </c>
      <c r="J261" s="178" t="s">
        <v>721</v>
      </c>
    </row>
    <row r="262" spans="1:10" s="12" customFormat="1">
      <c r="A262" s="13" t="s">
        <v>755</v>
      </c>
      <c r="B262" s="14" t="s">
        <v>744</v>
      </c>
      <c r="C262" s="14" t="s">
        <v>384</v>
      </c>
      <c r="D262" s="15" t="s">
        <v>387</v>
      </c>
      <c r="E262" s="16" t="s">
        <v>383</v>
      </c>
      <c r="F262" s="14" t="s">
        <v>705</v>
      </c>
      <c r="G262" s="17">
        <v>9.1999999999999993</v>
      </c>
      <c r="H262" s="14" t="s">
        <v>728</v>
      </c>
      <c r="I262" s="14">
        <v>8</v>
      </c>
      <c r="J262" s="178" t="s">
        <v>722</v>
      </c>
    </row>
    <row r="263" spans="1:10" s="12" customFormat="1">
      <c r="A263" s="13" t="s">
        <v>755</v>
      </c>
      <c r="B263" s="14" t="s">
        <v>744</v>
      </c>
      <c r="C263" s="14" t="s">
        <v>384</v>
      </c>
      <c r="D263" s="15" t="s">
        <v>291</v>
      </c>
      <c r="E263" s="16" t="s">
        <v>138</v>
      </c>
      <c r="F263" s="14" t="s">
        <v>704</v>
      </c>
      <c r="G263" s="17">
        <v>1.65</v>
      </c>
      <c r="H263" s="14" t="s">
        <v>729</v>
      </c>
      <c r="I263" s="14">
        <v>6</v>
      </c>
      <c r="J263" s="178" t="s">
        <v>720</v>
      </c>
    </row>
    <row r="264" spans="1:10" s="12" customFormat="1">
      <c r="A264" s="13" t="s">
        <v>755</v>
      </c>
      <c r="B264" s="14" t="s">
        <v>744</v>
      </c>
      <c r="C264" s="24" t="s">
        <v>806</v>
      </c>
      <c r="D264" s="15" t="s">
        <v>388</v>
      </c>
      <c r="E264" s="16" t="s">
        <v>389</v>
      </c>
      <c r="F264" s="14" t="s">
        <v>705</v>
      </c>
      <c r="G264" s="17">
        <v>5.37</v>
      </c>
      <c r="H264" s="14" t="s">
        <v>728</v>
      </c>
      <c r="I264" s="14">
        <v>10</v>
      </c>
      <c r="J264" s="178" t="s">
        <v>719</v>
      </c>
    </row>
    <row r="265" spans="1:10" s="12" customFormat="1">
      <c r="A265" s="13" t="s">
        <v>755</v>
      </c>
      <c r="B265" s="14" t="s">
        <v>744</v>
      </c>
      <c r="C265" s="24" t="s">
        <v>806</v>
      </c>
      <c r="D265" s="15" t="s">
        <v>292</v>
      </c>
      <c r="E265" s="16" t="s">
        <v>390</v>
      </c>
      <c r="F265" s="14" t="s">
        <v>705</v>
      </c>
      <c r="G265" s="17">
        <v>9.1999999999999993</v>
      </c>
      <c r="H265" s="14" t="s">
        <v>729</v>
      </c>
      <c r="I265" s="14">
        <v>6</v>
      </c>
      <c r="J265" s="178" t="s">
        <v>724</v>
      </c>
    </row>
    <row r="266" spans="1:10" s="12" customFormat="1">
      <c r="A266" s="13" t="s">
        <v>755</v>
      </c>
      <c r="B266" s="14" t="s">
        <v>744</v>
      </c>
      <c r="C266" s="14" t="s">
        <v>384</v>
      </c>
      <c r="D266" s="15" t="s">
        <v>391</v>
      </c>
      <c r="E266" s="16" t="s">
        <v>382</v>
      </c>
      <c r="F266" s="14" t="s">
        <v>705</v>
      </c>
      <c r="G266" s="17">
        <v>1.26</v>
      </c>
      <c r="H266" s="14" t="s">
        <v>729</v>
      </c>
      <c r="I266" s="14">
        <v>18</v>
      </c>
      <c r="J266" s="178" t="s">
        <v>721</v>
      </c>
    </row>
    <row r="267" spans="1:10" s="12" customFormat="1">
      <c r="A267" s="13" t="s">
        <v>755</v>
      </c>
      <c r="B267" s="14" t="s">
        <v>744</v>
      </c>
      <c r="C267" s="14" t="s">
        <v>804</v>
      </c>
      <c r="D267" s="15" t="s">
        <v>293</v>
      </c>
      <c r="E267" s="16" t="s">
        <v>392</v>
      </c>
      <c r="F267" s="14" t="s">
        <v>704</v>
      </c>
      <c r="G267" s="17">
        <v>20.37</v>
      </c>
      <c r="H267" s="14" t="s">
        <v>728</v>
      </c>
      <c r="I267" s="14">
        <v>9</v>
      </c>
      <c r="J267" s="178" t="s">
        <v>723</v>
      </c>
    </row>
    <row r="268" spans="1:10" s="12" customFormat="1">
      <c r="A268" s="13" t="s">
        <v>755</v>
      </c>
      <c r="B268" s="14" t="s">
        <v>744</v>
      </c>
      <c r="C268" s="14" t="s">
        <v>804</v>
      </c>
      <c r="D268" s="15" t="s">
        <v>294</v>
      </c>
      <c r="E268" s="16" t="s">
        <v>393</v>
      </c>
      <c r="F268" s="14" t="s">
        <v>705</v>
      </c>
      <c r="G268" s="17">
        <v>10.220000000000001</v>
      </c>
      <c r="H268" s="14" t="s">
        <v>729</v>
      </c>
      <c r="I268" s="14">
        <v>18</v>
      </c>
      <c r="J268" s="178" t="s">
        <v>723</v>
      </c>
    </row>
    <row r="269" spans="1:10" s="12" customFormat="1">
      <c r="A269" s="13" t="s">
        <v>755</v>
      </c>
      <c r="B269" s="14" t="s">
        <v>744</v>
      </c>
      <c r="C269" s="14" t="s">
        <v>804</v>
      </c>
      <c r="D269" s="15" t="s">
        <v>295</v>
      </c>
      <c r="E269" s="16" t="s">
        <v>394</v>
      </c>
      <c r="F269" s="14" t="s">
        <v>705</v>
      </c>
      <c r="G269" s="17">
        <v>20.57</v>
      </c>
      <c r="H269" s="14" t="s">
        <v>729</v>
      </c>
      <c r="I269" s="14">
        <v>4</v>
      </c>
      <c r="J269" s="178" t="s">
        <v>723</v>
      </c>
    </row>
    <row r="270" spans="1:10" s="12" customFormat="1">
      <c r="A270" s="13" t="s">
        <v>755</v>
      </c>
      <c r="B270" s="14" t="s">
        <v>744</v>
      </c>
      <c r="C270" s="14" t="s">
        <v>384</v>
      </c>
      <c r="D270" s="15" t="s">
        <v>296</v>
      </c>
      <c r="E270" s="16" t="s">
        <v>18</v>
      </c>
      <c r="F270" s="14" t="s">
        <v>704</v>
      </c>
      <c r="G270" s="17">
        <v>2.72</v>
      </c>
      <c r="H270" s="14" t="s">
        <v>729</v>
      </c>
      <c r="I270" s="14">
        <v>4</v>
      </c>
      <c r="J270" s="178" t="s">
        <v>720</v>
      </c>
    </row>
    <row r="271" spans="1:10" s="12" customFormat="1">
      <c r="A271" s="13" t="s">
        <v>755</v>
      </c>
      <c r="B271" s="14" t="s">
        <v>744</v>
      </c>
      <c r="C271" s="14" t="s">
        <v>804</v>
      </c>
      <c r="D271" s="15" t="s">
        <v>297</v>
      </c>
      <c r="E271" s="16" t="s">
        <v>49</v>
      </c>
      <c r="F271" s="14" t="s">
        <v>704</v>
      </c>
      <c r="G271" s="17">
        <v>3.51</v>
      </c>
      <c r="H271" s="14" t="s">
        <v>729</v>
      </c>
      <c r="I271" s="14">
        <v>6</v>
      </c>
      <c r="J271" s="178" t="s">
        <v>719</v>
      </c>
    </row>
    <row r="272" spans="1:10" s="12" customFormat="1">
      <c r="A272" s="13" t="s">
        <v>755</v>
      </c>
      <c r="B272" s="14" t="s">
        <v>744</v>
      </c>
      <c r="C272" s="14" t="s">
        <v>384</v>
      </c>
      <c r="D272" s="15" t="s">
        <v>395</v>
      </c>
      <c r="E272" s="16" t="s">
        <v>16</v>
      </c>
      <c r="F272" s="14" t="s">
        <v>704</v>
      </c>
      <c r="G272" s="17">
        <v>2.2000000000000002</v>
      </c>
      <c r="H272" s="14" t="s">
        <v>729</v>
      </c>
      <c r="I272" s="14">
        <v>4</v>
      </c>
      <c r="J272" s="178" t="s">
        <v>720</v>
      </c>
    </row>
    <row r="273" spans="1:10" s="12" customFormat="1">
      <c r="A273" s="13" t="s">
        <v>755</v>
      </c>
      <c r="B273" s="14" t="s">
        <v>744</v>
      </c>
      <c r="C273" s="14" t="s">
        <v>760</v>
      </c>
      <c r="D273" s="15" t="s">
        <v>396</v>
      </c>
      <c r="E273" s="16" t="s">
        <v>18</v>
      </c>
      <c r="F273" s="14" t="s">
        <v>704</v>
      </c>
      <c r="G273" s="17">
        <v>1.2</v>
      </c>
      <c r="H273" s="14" t="s">
        <v>729</v>
      </c>
      <c r="I273" s="14">
        <v>4</v>
      </c>
      <c r="J273" s="178" t="s">
        <v>720</v>
      </c>
    </row>
    <row r="274" spans="1:10" s="12" customFormat="1">
      <c r="A274" s="13" t="s">
        <v>755</v>
      </c>
      <c r="B274" s="14" t="s">
        <v>744</v>
      </c>
      <c r="C274" s="14" t="s">
        <v>760</v>
      </c>
      <c r="D274" s="15" t="s">
        <v>397</v>
      </c>
      <c r="E274" s="16" t="s">
        <v>18</v>
      </c>
      <c r="F274" s="14" t="s">
        <v>704</v>
      </c>
      <c r="G274" s="19">
        <v>1.1200000000000001</v>
      </c>
      <c r="H274" s="14" t="s">
        <v>729</v>
      </c>
      <c r="I274" s="14">
        <v>4</v>
      </c>
      <c r="J274" s="178" t="s">
        <v>720</v>
      </c>
    </row>
    <row r="275" spans="1:10" s="12" customFormat="1">
      <c r="A275" s="13" t="s">
        <v>755</v>
      </c>
      <c r="B275" s="14" t="s">
        <v>744</v>
      </c>
      <c r="C275" s="14" t="s">
        <v>738</v>
      </c>
      <c r="D275" s="15" t="s">
        <v>298</v>
      </c>
      <c r="E275" s="16" t="s">
        <v>16</v>
      </c>
      <c r="F275" s="14" t="s">
        <v>704</v>
      </c>
      <c r="G275" s="19">
        <v>2.83</v>
      </c>
      <c r="H275" s="14" t="s">
        <v>729</v>
      </c>
      <c r="I275" s="14">
        <v>8</v>
      </c>
      <c r="J275" s="178" t="s">
        <v>720</v>
      </c>
    </row>
    <row r="276" spans="1:10" s="12" customFormat="1" ht="25.5">
      <c r="A276" s="13" t="s">
        <v>755</v>
      </c>
      <c r="B276" s="14" t="s">
        <v>744</v>
      </c>
      <c r="C276" s="14" t="s">
        <v>741</v>
      </c>
      <c r="D276" s="15" t="s">
        <v>299</v>
      </c>
      <c r="E276" s="16" t="s">
        <v>112</v>
      </c>
      <c r="F276" s="14" t="s">
        <v>705</v>
      </c>
      <c r="G276" s="17">
        <v>9.89</v>
      </c>
      <c r="H276" s="14" t="s">
        <v>729</v>
      </c>
      <c r="I276" s="14">
        <v>11</v>
      </c>
      <c r="J276" s="178" t="s">
        <v>723</v>
      </c>
    </row>
    <row r="277" spans="1:10" s="12" customFormat="1">
      <c r="A277" s="13" t="s">
        <v>755</v>
      </c>
      <c r="B277" s="14" t="s">
        <v>744</v>
      </c>
      <c r="C277" s="14" t="s">
        <v>761</v>
      </c>
      <c r="D277" s="15" t="s">
        <v>300</v>
      </c>
      <c r="E277" s="16" t="s">
        <v>398</v>
      </c>
      <c r="F277" s="14" t="s">
        <v>705</v>
      </c>
      <c r="G277" s="17">
        <v>3.41</v>
      </c>
      <c r="H277" s="14" t="s">
        <v>729</v>
      </c>
      <c r="I277" s="14">
        <v>7</v>
      </c>
      <c r="J277" s="178" t="s">
        <v>726</v>
      </c>
    </row>
    <row r="278" spans="1:10" s="12" customFormat="1">
      <c r="A278" s="13" t="s">
        <v>755</v>
      </c>
      <c r="B278" s="14" t="s">
        <v>744</v>
      </c>
      <c r="C278" s="24" t="s">
        <v>806</v>
      </c>
      <c r="D278" s="15" t="s">
        <v>301</v>
      </c>
      <c r="E278" s="16" t="s">
        <v>399</v>
      </c>
      <c r="F278" s="14" t="s">
        <v>704</v>
      </c>
      <c r="G278" s="17">
        <v>2.71</v>
      </c>
      <c r="H278" s="14" t="s">
        <v>729</v>
      </c>
      <c r="I278" s="14">
        <v>12</v>
      </c>
      <c r="J278" s="178" t="s">
        <v>723</v>
      </c>
    </row>
    <row r="279" spans="1:10" s="12" customFormat="1" ht="25.5">
      <c r="A279" s="13" t="s">
        <v>755</v>
      </c>
      <c r="B279" s="14" t="s">
        <v>744</v>
      </c>
      <c r="C279" s="14" t="s">
        <v>741</v>
      </c>
      <c r="D279" s="15" t="s">
        <v>302</v>
      </c>
      <c r="E279" s="16" t="s">
        <v>400</v>
      </c>
      <c r="F279" s="14" t="s">
        <v>705</v>
      </c>
      <c r="G279" s="17">
        <v>15.3</v>
      </c>
      <c r="H279" s="14" t="s">
        <v>728</v>
      </c>
      <c r="I279" s="14">
        <v>20</v>
      </c>
      <c r="J279" s="178" t="s">
        <v>723</v>
      </c>
    </row>
    <row r="280" spans="1:10" s="12" customFormat="1" ht="25.5">
      <c r="A280" s="13" t="s">
        <v>755</v>
      </c>
      <c r="B280" s="14" t="s">
        <v>744</v>
      </c>
      <c r="C280" s="24" t="s">
        <v>741</v>
      </c>
      <c r="D280" s="15" t="s">
        <v>401</v>
      </c>
      <c r="E280" s="16" t="s">
        <v>382</v>
      </c>
      <c r="F280" s="14" t="s">
        <v>705</v>
      </c>
      <c r="G280" s="17">
        <v>1.17</v>
      </c>
      <c r="H280" s="14" t="s">
        <v>728</v>
      </c>
      <c r="I280" s="14">
        <v>4</v>
      </c>
      <c r="J280" s="178" t="s">
        <v>723</v>
      </c>
    </row>
    <row r="281" spans="1:10" s="12" customFormat="1" ht="25.5">
      <c r="A281" s="13" t="s">
        <v>755</v>
      </c>
      <c r="B281" s="14" t="s">
        <v>744</v>
      </c>
      <c r="C281" s="14" t="s">
        <v>741</v>
      </c>
      <c r="D281" s="15" t="s">
        <v>402</v>
      </c>
      <c r="E281" s="16" t="s">
        <v>382</v>
      </c>
      <c r="F281" s="14" t="s">
        <v>705</v>
      </c>
      <c r="G281" s="17">
        <v>1.17</v>
      </c>
      <c r="H281" s="14" t="s">
        <v>729</v>
      </c>
      <c r="I281" s="14">
        <v>4</v>
      </c>
      <c r="J281" s="178" t="s">
        <v>723</v>
      </c>
    </row>
    <row r="282" spans="1:10" s="12" customFormat="1" ht="25.5">
      <c r="A282" s="13" t="s">
        <v>755</v>
      </c>
      <c r="B282" s="14" t="s">
        <v>744</v>
      </c>
      <c r="C282" s="24" t="s">
        <v>741</v>
      </c>
      <c r="D282" s="15" t="s">
        <v>303</v>
      </c>
      <c r="E282" s="16" t="s">
        <v>403</v>
      </c>
      <c r="F282" s="14" t="s">
        <v>704</v>
      </c>
      <c r="G282" s="17">
        <v>18.170000000000002</v>
      </c>
      <c r="H282" s="14" t="s">
        <v>729</v>
      </c>
      <c r="I282" s="14">
        <v>20</v>
      </c>
      <c r="J282" s="178" t="s">
        <v>723</v>
      </c>
    </row>
    <row r="283" spans="1:10" s="12" customFormat="1" ht="25.5">
      <c r="A283" s="13" t="s">
        <v>755</v>
      </c>
      <c r="B283" s="14" t="s">
        <v>744</v>
      </c>
      <c r="C283" s="14" t="s">
        <v>741</v>
      </c>
      <c r="D283" s="15" t="s">
        <v>304</v>
      </c>
      <c r="E283" s="16" t="s">
        <v>404</v>
      </c>
      <c r="F283" s="14" t="s">
        <v>705</v>
      </c>
      <c r="G283" s="17">
        <v>20.81</v>
      </c>
      <c r="H283" s="14" t="s">
        <v>729</v>
      </c>
      <c r="I283" s="14">
        <v>20</v>
      </c>
      <c r="J283" s="178" t="s">
        <v>723</v>
      </c>
    </row>
    <row r="284" spans="1:10" s="12" customFormat="1" ht="25.5">
      <c r="A284" s="13" t="s">
        <v>755</v>
      </c>
      <c r="B284" s="14" t="s">
        <v>744</v>
      </c>
      <c r="C284" s="14" t="s">
        <v>741</v>
      </c>
      <c r="D284" s="15" t="s">
        <v>405</v>
      </c>
      <c r="E284" s="16" t="s">
        <v>382</v>
      </c>
      <c r="F284" s="14" t="s">
        <v>705</v>
      </c>
      <c r="G284" s="17">
        <v>1.17</v>
      </c>
      <c r="H284" s="14" t="s">
        <v>729</v>
      </c>
      <c r="I284" s="14">
        <v>4</v>
      </c>
      <c r="J284" s="178" t="s">
        <v>723</v>
      </c>
    </row>
    <row r="285" spans="1:10" s="12" customFormat="1" ht="25.5">
      <c r="A285" s="13" t="s">
        <v>755</v>
      </c>
      <c r="B285" s="14" t="s">
        <v>744</v>
      </c>
      <c r="C285" s="14" t="s">
        <v>741</v>
      </c>
      <c r="D285" s="15" t="s">
        <v>406</v>
      </c>
      <c r="E285" s="16" t="s">
        <v>382</v>
      </c>
      <c r="F285" s="14" t="s">
        <v>705</v>
      </c>
      <c r="G285" s="17">
        <v>1.17</v>
      </c>
      <c r="H285" s="14" t="s">
        <v>729</v>
      </c>
      <c r="I285" s="14">
        <v>4</v>
      </c>
      <c r="J285" s="178" t="s">
        <v>723</v>
      </c>
    </row>
    <row r="286" spans="1:10" s="12" customFormat="1" ht="25.5">
      <c r="A286" s="13" t="s">
        <v>755</v>
      </c>
      <c r="B286" s="14" t="s">
        <v>744</v>
      </c>
      <c r="C286" s="14" t="s">
        <v>741</v>
      </c>
      <c r="D286" s="15" t="s">
        <v>305</v>
      </c>
      <c r="E286" s="16" t="s">
        <v>404</v>
      </c>
      <c r="F286" s="14" t="s">
        <v>705</v>
      </c>
      <c r="G286" s="17">
        <v>18.39</v>
      </c>
      <c r="H286" s="14" t="s">
        <v>729</v>
      </c>
      <c r="I286" s="14">
        <v>20</v>
      </c>
      <c r="J286" s="178" t="s">
        <v>723</v>
      </c>
    </row>
    <row r="287" spans="1:10" s="12" customFormat="1">
      <c r="A287" s="13" t="s">
        <v>755</v>
      </c>
      <c r="B287" s="14" t="s">
        <v>744</v>
      </c>
      <c r="C287" s="14" t="s">
        <v>804</v>
      </c>
      <c r="D287" s="15" t="s">
        <v>407</v>
      </c>
      <c r="E287" s="16" t="s">
        <v>382</v>
      </c>
      <c r="F287" s="14" t="s">
        <v>705</v>
      </c>
      <c r="G287" s="17">
        <v>1.17</v>
      </c>
      <c r="H287" s="14" t="s">
        <v>729</v>
      </c>
      <c r="I287" s="14">
        <v>4</v>
      </c>
      <c r="J287" s="178" t="s">
        <v>723</v>
      </c>
    </row>
    <row r="288" spans="1:10" s="12" customFormat="1">
      <c r="A288" s="13" t="s">
        <v>755</v>
      </c>
      <c r="B288" s="14" t="s">
        <v>744</v>
      </c>
      <c r="C288" s="14" t="s">
        <v>804</v>
      </c>
      <c r="D288" s="15" t="s">
        <v>408</v>
      </c>
      <c r="E288" s="16" t="s">
        <v>382</v>
      </c>
      <c r="F288" s="14" t="s">
        <v>705</v>
      </c>
      <c r="G288" s="17">
        <v>1.17</v>
      </c>
      <c r="H288" s="14" t="s">
        <v>729</v>
      </c>
      <c r="I288" s="14">
        <v>4</v>
      </c>
      <c r="J288" s="178" t="s">
        <v>723</v>
      </c>
    </row>
    <row r="289" spans="1:10" s="12" customFormat="1" ht="25.5">
      <c r="A289" s="13" t="s">
        <v>755</v>
      </c>
      <c r="B289" s="14" t="s">
        <v>744</v>
      </c>
      <c r="C289" s="14" t="s">
        <v>759</v>
      </c>
      <c r="D289" s="15" t="s">
        <v>306</v>
      </c>
      <c r="E289" s="16" t="s">
        <v>409</v>
      </c>
      <c r="F289" s="14" t="s">
        <v>705</v>
      </c>
      <c r="G289" s="17">
        <v>18.39</v>
      </c>
      <c r="H289" s="14" t="s">
        <v>729</v>
      </c>
      <c r="I289" s="14">
        <v>20</v>
      </c>
      <c r="J289" s="178" t="s">
        <v>723</v>
      </c>
    </row>
    <row r="290" spans="1:10" s="12" customFormat="1">
      <c r="A290" s="13" t="s">
        <v>755</v>
      </c>
      <c r="B290" s="14" t="s">
        <v>744</v>
      </c>
      <c r="C290" s="14" t="s">
        <v>759</v>
      </c>
      <c r="D290" s="15" t="s">
        <v>410</v>
      </c>
      <c r="E290" s="16" t="s">
        <v>382</v>
      </c>
      <c r="F290" s="14" t="s">
        <v>705</v>
      </c>
      <c r="G290" s="17">
        <v>1.17</v>
      </c>
      <c r="H290" s="14" t="s">
        <v>729</v>
      </c>
      <c r="I290" s="14">
        <v>4</v>
      </c>
      <c r="J290" s="178" t="s">
        <v>723</v>
      </c>
    </row>
    <row r="291" spans="1:10" s="12" customFormat="1">
      <c r="A291" s="13" t="s">
        <v>755</v>
      </c>
      <c r="B291" s="14" t="s">
        <v>744</v>
      </c>
      <c r="C291" s="14" t="s">
        <v>759</v>
      </c>
      <c r="D291" s="15" t="s">
        <v>411</v>
      </c>
      <c r="E291" s="16" t="s">
        <v>382</v>
      </c>
      <c r="F291" s="14" t="s">
        <v>705</v>
      </c>
      <c r="G291" s="17">
        <v>1.17</v>
      </c>
      <c r="H291" s="14" t="s">
        <v>729</v>
      </c>
      <c r="I291" s="14">
        <v>4</v>
      </c>
      <c r="J291" s="178" t="s">
        <v>723</v>
      </c>
    </row>
    <row r="292" spans="1:10" s="12" customFormat="1">
      <c r="A292" s="13" t="s">
        <v>755</v>
      </c>
      <c r="B292" s="14" t="s">
        <v>744</v>
      </c>
      <c r="C292" s="14" t="s">
        <v>762</v>
      </c>
      <c r="D292" s="15" t="s">
        <v>307</v>
      </c>
      <c r="E292" s="16" t="s">
        <v>69</v>
      </c>
      <c r="F292" s="14" t="s">
        <v>705</v>
      </c>
      <c r="G292" s="17">
        <v>18.39</v>
      </c>
      <c r="H292" s="14" t="s">
        <v>729</v>
      </c>
      <c r="I292" s="14">
        <v>20</v>
      </c>
      <c r="J292" s="178" t="s">
        <v>721</v>
      </c>
    </row>
    <row r="293" spans="1:10" s="12" customFormat="1">
      <c r="A293" s="13" t="s">
        <v>755</v>
      </c>
      <c r="B293" s="14" t="s">
        <v>744</v>
      </c>
      <c r="C293" s="14" t="s">
        <v>759</v>
      </c>
      <c r="D293" s="15" t="s">
        <v>412</v>
      </c>
      <c r="E293" s="16" t="s">
        <v>382</v>
      </c>
      <c r="F293" s="14" t="s">
        <v>705</v>
      </c>
      <c r="G293" s="17">
        <v>1.17</v>
      </c>
      <c r="H293" s="14" t="s">
        <v>729</v>
      </c>
      <c r="I293" s="14">
        <v>4</v>
      </c>
      <c r="J293" s="178" t="s">
        <v>723</v>
      </c>
    </row>
    <row r="294" spans="1:10" s="12" customFormat="1">
      <c r="A294" s="13" t="s">
        <v>755</v>
      </c>
      <c r="B294" s="14" t="s">
        <v>744</v>
      </c>
      <c r="C294" s="14" t="s">
        <v>766</v>
      </c>
      <c r="D294" s="15" t="s">
        <v>413</v>
      </c>
      <c r="E294" s="16" t="s">
        <v>382</v>
      </c>
      <c r="F294" s="14" t="s">
        <v>705</v>
      </c>
      <c r="G294" s="17">
        <v>1.17</v>
      </c>
      <c r="H294" s="14" t="s">
        <v>729</v>
      </c>
      <c r="I294" s="14">
        <v>4</v>
      </c>
      <c r="J294" s="178" t="s">
        <v>715</v>
      </c>
    </row>
    <row r="295" spans="1:10" s="12" customFormat="1" ht="30" customHeight="1">
      <c r="A295" s="13" t="s">
        <v>755</v>
      </c>
      <c r="B295" s="14" t="s">
        <v>744</v>
      </c>
      <c r="C295" s="14" t="s">
        <v>759</v>
      </c>
      <c r="D295" s="15" t="s">
        <v>308</v>
      </c>
      <c r="E295" s="16" t="s">
        <v>409</v>
      </c>
      <c r="F295" s="14" t="s">
        <v>705</v>
      </c>
      <c r="G295" s="17">
        <v>18.39</v>
      </c>
      <c r="H295" s="14" t="s">
        <v>729</v>
      </c>
      <c r="I295" s="14">
        <v>20</v>
      </c>
      <c r="J295" s="178" t="s">
        <v>723</v>
      </c>
    </row>
    <row r="296" spans="1:10" s="12" customFormat="1">
      <c r="A296" s="13" t="s">
        <v>755</v>
      </c>
      <c r="B296" s="14" t="s">
        <v>744</v>
      </c>
      <c r="C296" s="14" t="s">
        <v>384</v>
      </c>
      <c r="D296" s="15" t="s">
        <v>414</v>
      </c>
      <c r="E296" s="16" t="s">
        <v>382</v>
      </c>
      <c r="F296" s="14" t="s">
        <v>704</v>
      </c>
      <c r="G296" s="17">
        <v>1.17</v>
      </c>
      <c r="H296" s="14" t="s">
        <v>728</v>
      </c>
      <c r="I296" s="14">
        <v>4</v>
      </c>
      <c r="J296" s="178" t="s">
        <v>723</v>
      </c>
    </row>
    <row r="297" spans="1:10" s="12" customFormat="1">
      <c r="A297" s="13" t="s">
        <v>755</v>
      </c>
      <c r="B297" s="14" t="s">
        <v>744</v>
      </c>
      <c r="C297" s="14" t="s">
        <v>384</v>
      </c>
      <c r="D297" s="15" t="s">
        <v>309</v>
      </c>
      <c r="E297" s="16" t="s">
        <v>415</v>
      </c>
      <c r="F297" s="14" t="s">
        <v>705</v>
      </c>
      <c r="G297" s="17">
        <v>21.1</v>
      </c>
      <c r="H297" s="14" t="s">
        <v>729</v>
      </c>
      <c r="I297" s="14">
        <v>18</v>
      </c>
      <c r="J297" s="178" t="s">
        <v>723</v>
      </c>
    </row>
    <row r="298" spans="1:10" s="12" customFormat="1">
      <c r="A298" s="13" t="s">
        <v>755</v>
      </c>
      <c r="B298" s="14" t="s">
        <v>744</v>
      </c>
      <c r="C298" s="24" t="s">
        <v>806</v>
      </c>
      <c r="D298" s="15" t="s">
        <v>310</v>
      </c>
      <c r="E298" s="16" t="s">
        <v>132</v>
      </c>
      <c r="F298" s="14" t="s">
        <v>704</v>
      </c>
      <c r="G298" s="19">
        <v>99.51</v>
      </c>
      <c r="H298" s="14" t="s">
        <v>728</v>
      </c>
      <c r="I298" s="14">
        <v>30</v>
      </c>
      <c r="J298" s="178" t="s">
        <v>723</v>
      </c>
    </row>
    <row r="299" spans="1:10" s="12" customFormat="1">
      <c r="A299" s="13" t="s">
        <v>755</v>
      </c>
      <c r="B299" s="14" t="s">
        <v>744</v>
      </c>
      <c r="C299" s="24" t="s">
        <v>806</v>
      </c>
      <c r="D299" s="15" t="s">
        <v>311</v>
      </c>
      <c r="E299" s="16" t="s">
        <v>435</v>
      </c>
      <c r="F299" s="14" t="s">
        <v>705</v>
      </c>
      <c r="G299" s="17">
        <v>128.44</v>
      </c>
      <c r="H299" s="14" t="s">
        <v>728</v>
      </c>
      <c r="I299" s="14">
        <v>44</v>
      </c>
      <c r="J299" s="178" t="s">
        <v>722</v>
      </c>
    </row>
    <row r="300" spans="1:10" s="12" customFormat="1">
      <c r="A300" s="13" t="s">
        <v>755</v>
      </c>
      <c r="B300" s="14" t="s">
        <v>744</v>
      </c>
      <c r="C300" s="14" t="s">
        <v>738</v>
      </c>
      <c r="D300" s="15" t="s">
        <v>312</v>
      </c>
      <c r="E300" s="16" t="s">
        <v>49</v>
      </c>
      <c r="F300" s="14" t="s">
        <v>705</v>
      </c>
      <c r="G300" s="17">
        <v>7.8</v>
      </c>
      <c r="H300" s="14" t="s">
        <v>729</v>
      </c>
      <c r="I300" s="14">
        <v>5</v>
      </c>
      <c r="J300" s="178" t="s">
        <v>719</v>
      </c>
    </row>
    <row r="301" spans="1:10" s="12" customFormat="1">
      <c r="A301" s="13" t="s">
        <v>755</v>
      </c>
      <c r="B301" s="14" t="s">
        <v>744</v>
      </c>
      <c r="C301" s="14" t="s">
        <v>738</v>
      </c>
      <c r="D301" s="15" t="s">
        <v>416</v>
      </c>
      <c r="E301" s="16" t="s">
        <v>18</v>
      </c>
      <c r="F301" s="14" t="s">
        <v>704</v>
      </c>
      <c r="G301" s="17">
        <v>1.44</v>
      </c>
      <c r="H301" s="14" t="s">
        <v>729</v>
      </c>
      <c r="I301" s="14">
        <v>4</v>
      </c>
      <c r="J301" s="178" t="s">
        <v>720</v>
      </c>
    </row>
    <row r="302" spans="1:10" s="12" customFormat="1">
      <c r="A302" s="13" t="s">
        <v>755</v>
      </c>
      <c r="B302" s="14" t="s">
        <v>744</v>
      </c>
      <c r="C302" s="14" t="s">
        <v>804</v>
      </c>
      <c r="D302" s="15" t="s">
        <v>417</v>
      </c>
      <c r="E302" s="16" t="s">
        <v>16</v>
      </c>
      <c r="F302" s="14" t="s">
        <v>704</v>
      </c>
      <c r="G302" s="17">
        <v>3.78</v>
      </c>
      <c r="H302" s="14" t="s">
        <v>729</v>
      </c>
      <c r="I302" s="14">
        <v>4</v>
      </c>
      <c r="J302" s="178" t="s">
        <v>720</v>
      </c>
    </row>
    <row r="303" spans="1:10" s="12" customFormat="1">
      <c r="A303" s="13" t="s">
        <v>755</v>
      </c>
      <c r="B303" s="14" t="s">
        <v>744</v>
      </c>
      <c r="C303" s="14" t="s">
        <v>804</v>
      </c>
      <c r="D303" s="15" t="s">
        <v>418</v>
      </c>
      <c r="E303" s="16" t="s">
        <v>18</v>
      </c>
      <c r="F303" s="14" t="s">
        <v>704</v>
      </c>
      <c r="G303" s="17">
        <v>0.94</v>
      </c>
      <c r="H303" s="14" t="s">
        <v>729</v>
      </c>
      <c r="I303" s="14">
        <v>4</v>
      </c>
      <c r="J303" s="178" t="s">
        <v>720</v>
      </c>
    </row>
    <row r="304" spans="1:10" s="12" customFormat="1">
      <c r="A304" s="13" t="s">
        <v>755</v>
      </c>
      <c r="B304" s="14" t="s">
        <v>744</v>
      </c>
      <c r="C304" s="14" t="s">
        <v>804</v>
      </c>
      <c r="D304" s="15" t="s">
        <v>419</v>
      </c>
      <c r="E304" s="16" t="s">
        <v>18</v>
      </c>
      <c r="F304" s="14" t="s">
        <v>704</v>
      </c>
      <c r="G304" s="17">
        <v>0.94</v>
      </c>
      <c r="H304" s="14" t="s">
        <v>729</v>
      </c>
      <c r="I304" s="14">
        <v>4</v>
      </c>
      <c r="J304" s="178" t="s">
        <v>720</v>
      </c>
    </row>
    <row r="305" spans="1:10" s="12" customFormat="1">
      <c r="A305" s="13" t="s">
        <v>755</v>
      </c>
      <c r="B305" s="14" t="s">
        <v>744</v>
      </c>
      <c r="C305" s="14" t="s">
        <v>804</v>
      </c>
      <c r="D305" s="15" t="s">
        <v>313</v>
      </c>
      <c r="E305" s="16" t="s">
        <v>16</v>
      </c>
      <c r="F305" s="14" t="s">
        <v>704</v>
      </c>
      <c r="G305" s="17">
        <v>6.68</v>
      </c>
      <c r="H305" s="14" t="s">
        <v>729</v>
      </c>
      <c r="I305" s="14">
        <v>4</v>
      </c>
      <c r="J305" s="178" t="s">
        <v>720</v>
      </c>
    </row>
    <row r="306" spans="1:10" s="12" customFormat="1">
      <c r="A306" s="13" t="s">
        <v>755</v>
      </c>
      <c r="B306" s="14" t="s">
        <v>744</v>
      </c>
      <c r="C306" s="24" t="s">
        <v>806</v>
      </c>
      <c r="D306" s="15" t="s">
        <v>420</v>
      </c>
      <c r="E306" s="16" t="s">
        <v>18</v>
      </c>
      <c r="F306" s="14" t="s">
        <v>704</v>
      </c>
      <c r="G306" s="17">
        <v>18.7</v>
      </c>
      <c r="H306" s="14" t="s">
        <v>729</v>
      </c>
      <c r="I306" s="14">
        <v>8</v>
      </c>
      <c r="J306" s="178" t="s">
        <v>720</v>
      </c>
    </row>
    <row r="307" spans="1:10" s="12" customFormat="1">
      <c r="A307" s="13" t="s">
        <v>755</v>
      </c>
      <c r="B307" s="14" t="s">
        <v>744</v>
      </c>
      <c r="C307" s="24" t="s">
        <v>806</v>
      </c>
      <c r="D307" s="15" t="s">
        <v>421</v>
      </c>
      <c r="E307" s="16" t="s">
        <v>16</v>
      </c>
      <c r="F307" s="14" t="s">
        <v>704</v>
      </c>
      <c r="G307" s="17">
        <v>3.24</v>
      </c>
      <c r="H307" s="14" t="s">
        <v>729</v>
      </c>
      <c r="I307" s="14">
        <v>4</v>
      </c>
      <c r="J307" s="178" t="s">
        <v>720</v>
      </c>
    </row>
    <row r="308" spans="1:10" s="12" customFormat="1">
      <c r="A308" s="13" t="s">
        <v>755</v>
      </c>
      <c r="B308" s="14" t="s">
        <v>744</v>
      </c>
      <c r="C308" s="24" t="s">
        <v>806</v>
      </c>
      <c r="D308" s="15" t="s">
        <v>422</v>
      </c>
      <c r="E308" s="16" t="s">
        <v>18</v>
      </c>
      <c r="F308" s="14" t="s">
        <v>704</v>
      </c>
      <c r="G308" s="17">
        <v>0.94</v>
      </c>
      <c r="H308" s="14" t="s">
        <v>729</v>
      </c>
      <c r="I308" s="14">
        <v>4</v>
      </c>
      <c r="J308" s="178" t="s">
        <v>720</v>
      </c>
    </row>
    <row r="309" spans="1:10" s="12" customFormat="1">
      <c r="A309" s="13" t="s">
        <v>755</v>
      </c>
      <c r="B309" s="14" t="s">
        <v>744</v>
      </c>
      <c r="C309" s="24" t="s">
        <v>806</v>
      </c>
      <c r="D309" s="15" t="s">
        <v>423</v>
      </c>
      <c r="E309" s="16" t="s">
        <v>18</v>
      </c>
      <c r="F309" s="14" t="s">
        <v>704</v>
      </c>
      <c r="G309" s="17">
        <v>0.94</v>
      </c>
      <c r="H309" s="14" t="s">
        <v>729</v>
      </c>
      <c r="I309" s="14">
        <v>4</v>
      </c>
      <c r="J309" s="178" t="s">
        <v>720</v>
      </c>
    </row>
    <row r="310" spans="1:10" s="12" customFormat="1">
      <c r="A310" s="13" t="s">
        <v>755</v>
      </c>
      <c r="B310" s="14" t="s">
        <v>744</v>
      </c>
      <c r="C310" s="24" t="s">
        <v>806</v>
      </c>
      <c r="D310" s="15" t="s">
        <v>314</v>
      </c>
      <c r="E310" s="16" t="s">
        <v>16</v>
      </c>
      <c r="F310" s="14" t="s">
        <v>704</v>
      </c>
      <c r="G310" s="17">
        <v>6.68</v>
      </c>
      <c r="H310" s="14" t="s">
        <v>729</v>
      </c>
      <c r="I310" s="14">
        <v>12</v>
      </c>
      <c r="J310" s="178" t="s">
        <v>720</v>
      </c>
    </row>
    <row r="311" spans="1:10" s="12" customFormat="1">
      <c r="A311" s="13" t="s">
        <v>755</v>
      </c>
      <c r="B311" s="14" t="s">
        <v>744</v>
      </c>
      <c r="C311" s="14" t="s">
        <v>763</v>
      </c>
      <c r="D311" s="15" t="s">
        <v>315</v>
      </c>
      <c r="E311" s="16" t="s">
        <v>424</v>
      </c>
      <c r="F311" s="14" t="s">
        <v>705</v>
      </c>
      <c r="G311" s="17">
        <v>21.4</v>
      </c>
      <c r="H311" s="14" t="s">
        <v>728</v>
      </c>
      <c r="I311" s="14">
        <v>6</v>
      </c>
      <c r="J311" s="178" t="s">
        <v>721</v>
      </c>
    </row>
    <row r="312" spans="1:10" s="12" customFormat="1">
      <c r="A312" s="13" t="s">
        <v>755</v>
      </c>
      <c r="B312" s="14" t="s">
        <v>744</v>
      </c>
      <c r="C312" s="14" t="s">
        <v>738</v>
      </c>
      <c r="D312" s="15" t="s">
        <v>316</v>
      </c>
      <c r="E312" s="16" t="s">
        <v>757</v>
      </c>
      <c r="F312" s="14" t="s">
        <v>704</v>
      </c>
      <c r="G312" s="17">
        <v>21.09</v>
      </c>
      <c r="H312" s="14" t="s">
        <v>729</v>
      </c>
      <c r="I312" s="14">
        <v>20</v>
      </c>
      <c r="J312" s="178" t="s">
        <v>722</v>
      </c>
    </row>
    <row r="313" spans="1:10" s="12" customFormat="1">
      <c r="A313" s="13" t="s">
        <v>755</v>
      </c>
      <c r="B313" s="14" t="s">
        <v>744</v>
      </c>
      <c r="C313" s="14" t="s">
        <v>738</v>
      </c>
      <c r="D313" s="15" t="s">
        <v>427</v>
      </c>
      <c r="E313" s="16" t="s">
        <v>382</v>
      </c>
      <c r="F313" s="14" t="s">
        <v>705</v>
      </c>
      <c r="G313" s="17">
        <v>1.17</v>
      </c>
      <c r="H313" s="14" t="s">
        <v>728</v>
      </c>
      <c r="I313" s="14">
        <v>4</v>
      </c>
      <c r="J313" s="178" t="s">
        <v>722</v>
      </c>
    </row>
    <row r="314" spans="1:10" s="12" customFormat="1">
      <c r="A314" s="13" t="s">
        <v>755</v>
      </c>
      <c r="B314" s="14" t="s">
        <v>744</v>
      </c>
      <c r="C314" s="14" t="s">
        <v>738</v>
      </c>
      <c r="D314" s="15" t="s">
        <v>426</v>
      </c>
      <c r="E314" s="16" t="s">
        <v>382</v>
      </c>
      <c r="F314" s="14" t="s">
        <v>705</v>
      </c>
      <c r="G314" s="17">
        <v>1.17</v>
      </c>
      <c r="H314" s="14" t="s">
        <v>728</v>
      </c>
      <c r="I314" s="14">
        <v>4</v>
      </c>
      <c r="J314" s="178" t="s">
        <v>722</v>
      </c>
    </row>
    <row r="315" spans="1:10" s="12" customFormat="1">
      <c r="A315" s="13" t="s">
        <v>755</v>
      </c>
      <c r="B315" s="14" t="s">
        <v>744</v>
      </c>
      <c r="C315" s="14" t="s">
        <v>738</v>
      </c>
      <c r="D315" s="15" t="s">
        <v>317</v>
      </c>
      <c r="E315" s="16" t="s">
        <v>425</v>
      </c>
      <c r="F315" s="14" t="s">
        <v>704</v>
      </c>
      <c r="G315" s="17">
        <v>18.690000000000001</v>
      </c>
      <c r="H315" s="14" t="s">
        <v>729</v>
      </c>
      <c r="I315" s="14">
        <v>20</v>
      </c>
      <c r="J315" s="178" t="s">
        <v>722</v>
      </c>
    </row>
    <row r="316" spans="1:10" s="12" customFormat="1">
      <c r="A316" s="13" t="s">
        <v>755</v>
      </c>
      <c r="B316" s="14" t="s">
        <v>744</v>
      </c>
      <c r="C316" s="14" t="s">
        <v>738</v>
      </c>
      <c r="D316" s="15" t="s">
        <v>318</v>
      </c>
      <c r="E316" s="16" t="s">
        <v>404</v>
      </c>
      <c r="F316" s="14" t="s">
        <v>705</v>
      </c>
      <c r="G316" s="17">
        <v>21.09</v>
      </c>
      <c r="H316" s="14" t="s">
        <v>729</v>
      </c>
      <c r="I316" s="14">
        <v>20</v>
      </c>
      <c r="J316" s="178" t="s">
        <v>722</v>
      </c>
    </row>
    <row r="317" spans="1:10" s="12" customFormat="1">
      <c r="A317" s="13" t="s">
        <v>755</v>
      </c>
      <c r="B317" s="14" t="s">
        <v>744</v>
      </c>
      <c r="C317" s="24" t="s">
        <v>806</v>
      </c>
      <c r="D317" s="15" t="s">
        <v>319</v>
      </c>
      <c r="E317" s="16" t="s">
        <v>28</v>
      </c>
      <c r="F317" s="14" t="s">
        <v>705</v>
      </c>
      <c r="G317" s="17">
        <v>66.64</v>
      </c>
      <c r="H317" s="14" t="s">
        <v>729</v>
      </c>
      <c r="I317" s="14">
        <v>38</v>
      </c>
      <c r="J317" s="178" t="s">
        <v>722</v>
      </c>
    </row>
    <row r="318" spans="1:10" s="12" customFormat="1">
      <c r="A318" s="13" t="s">
        <v>755</v>
      </c>
      <c r="B318" s="14" t="s">
        <v>744</v>
      </c>
      <c r="C318" s="14" t="s">
        <v>738</v>
      </c>
      <c r="D318" s="15" t="s">
        <v>320</v>
      </c>
      <c r="E318" s="16" t="s">
        <v>428</v>
      </c>
      <c r="F318" s="14" t="s">
        <v>704</v>
      </c>
      <c r="G318" s="17">
        <v>21.09</v>
      </c>
      <c r="H318" s="14" t="s">
        <v>729</v>
      </c>
      <c r="I318" s="14">
        <v>20</v>
      </c>
      <c r="J318" s="178" t="s">
        <v>722</v>
      </c>
    </row>
    <row r="319" spans="1:10" s="12" customFormat="1">
      <c r="A319" s="13" t="s">
        <v>755</v>
      </c>
      <c r="B319" s="14" t="s">
        <v>744</v>
      </c>
      <c r="C319" s="14" t="s">
        <v>738</v>
      </c>
      <c r="D319" s="15" t="s">
        <v>321</v>
      </c>
      <c r="E319" s="16" t="s">
        <v>429</v>
      </c>
      <c r="F319" s="14" t="s">
        <v>704</v>
      </c>
      <c r="G319" s="17">
        <v>21.09</v>
      </c>
      <c r="H319" s="14" t="s">
        <v>729</v>
      </c>
      <c r="I319" s="14">
        <v>20</v>
      </c>
      <c r="J319" s="178" t="s">
        <v>722</v>
      </c>
    </row>
    <row r="320" spans="1:10" s="12" customFormat="1">
      <c r="A320" s="13" t="s">
        <v>755</v>
      </c>
      <c r="B320" s="14" t="s">
        <v>744</v>
      </c>
      <c r="C320" s="14" t="s">
        <v>804</v>
      </c>
      <c r="D320" s="15" t="s">
        <v>322</v>
      </c>
      <c r="E320" s="16" t="s">
        <v>430</v>
      </c>
      <c r="F320" s="14" t="s">
        <v>704</v>
      </c>
      <c r="G320" s="17">
        <v>38.46</v>
      </c>
      <c r="H320" s="14" t="s">
        <v>728</v>
      </c>
      <c r="I320" s="14">
        <v>35</v>
      </c>
      <c r="J320" s="178" t="s">
        <v>754</v>
      </c>
    </row>
    <row r="321" spans="1:10" s="12" customFormat="1">
      <c r="A321" s="13" t="s">
        <v>755</v>
      </c>
      <c r="B321" s="14" t="s">
        <v>744</v>
      </c>
      <c r="C321" s="14" t="s">
        <v>384</v>
      </c>
      <c r="D321" s="15" t="s">
        <v>323</v>
      </c>
      <c r="E321" s="16" t="s">
        <v>377</v>
      </c>
      <c r="F321" s="14" t="s">
        <v>704</v>
      </c>
      <c r="G321" s="17">
        <v>10.47</v>
      </c>
      <c r="H321" s="14" t="s">
        <v>729</v>
      </c>
      <c r="I321" s="14">
        <v>16</v>
      </c>
      <c r="J321" s="178" t="s">
        <v>721</v>
      </c>
    </row>
    <row r="322" spans="1:10" s="12" customFormat="1">
      <c r="A322" s="13" t="s">
        <v>755</v>
      </c>
      <c r="B322" s="14" t="s">
        <v>744</v>
      </c>
      <c r="C322" s="14" t="s">
        <v>804</v>
      </c>
      <c r="D322" s="15" t="s">
        <v>324</v>
      </c>
      <c r="E322" s="16" t="s">
        <v>339</v>
      </c>
      <c r="F322" s="14" t="s">
        <v>704</v>
      </c>
      <c r="G322" s="17">
        <v>3.83</v>
      </c>
      <c r="H322" s="14" t="s">
        <v>729</v>
      </c>
      <c r="I322" s="14">
        <v>4</v>
      </c>
      <c r="J322" s="178" t="s">
        <v>720</v>
      </c>
    </row>
    <row r="323" spans="1:10" s="12" customFormat="1">
      <c r="A323" s="13" t="s">
        <v>755</v>
      </c>
      <c r="B323" s="14" t="s">
        <v>744</v>
      </c>
      <c r="C323" s="14" t="s">
        <v>761</v>
      </c>
      <c r="D323" s="15" t="s">
        <v>325</v>
      </c>
      <c r="E323" s="16" t="s">
        <v>44</v>
      </c>
      <c r="F323" s="14" t="s">
        <v>704</v>
      </c>
      <c r="G323" s="17">
        <v>3.8</v>
      </c>
      <c r="H323" s="14" t="s">
        <v>729</v>
      </c>
      <c r="I323" s="14">
        <v>4</v>
      </c>
      <c r="J323" s="178" t="s">
        <v>726</v>
      </c>
    </row>
    <row r="324" spans="1:10" s="12" customFormat="1">
      <c r="A324" s="13" t="s">
        <v>755</v>
      </c>
      <c r="B324" s="14" t="s">
        <v>744</v>
      </c>
      <c r="C324" s="14" t="s">
        <v>760</v>
      </c>
      <c r="D324" s="15" t="s">
        <v>326</v>
      </c>
      <c r="E324" s="16" t="s">
        <v>431</v>
      </c>
      <c r="F324" s="14" t="s">
        <v>704</v>
      </c>
      <c r="G324" s="17">
        <v>21.05</v>
      </c>
      <c r="H324" s="14" t="s">
        <v>729</v>
      </c>
      <c r="I324" s="14">
        <v>20</v>
      </c>
      <c r="J324" s="178" t="s">
        <v>723</v>
      </c>
    </row>
    <row r="325" spans="1:10" s="12" customFormat="1">
      <c r="A325" s="13" t="s">
        <v>755</v>
      </c>
      <c r="B325" s="14" t="s">
        <v>744</v>
      </c>
      <c r="C325" s="14" t="s">
        <v>804</v>
      </c>
      <c r="D325" s="15" t="s">
        <v>327</v>
      </c>
      <c r="E325" s="16" t="s">
        <v>432</v>
      </c>
      <c r="F325" s="14" t="s">
        <v>705</v>
      </c>
      <c r="G325" s="17">
        <v>9.33</v>
      </c>
      <c r="H325" s="14" t="s">
        <v>729</v>
      </c>
      <c r="I325" s="14">
        <v>12</v>
      </c>
      <c r="J325" s="178" t="s">
        <v>754</v>
      </c>
    </row>
    <row r="326" spans="1:10" s="12" customFormat="1">
      <c r="A326" s="13" t="s">
        <v>755</v>
      </c>
      <c r="B326" s="14" t="s">
        <v>744</v>
      </c>
      <c r="C326" s="14" t="s">
        <v>804</v>
      </c>
      <c r="D326" s="15" t="s">
        <v>328</v>
      </c>
      <c r="E326" s="16" t="s">
        <v>143</v>
      </c>
      <c r="F326" s="14" t="s">
        <v>705</v>
      </c>
      <c r="G326" s="17">
        <v>8.4499999999999993</v>
      </c>
      <c r="H326" s="14" t="s">
        <v>728</v>
      </c>
      <c r="I326" s="14">
        <v>12</v>
      </c>
      <c r="J326" s="178" t="s">
        <v>803</v>
      </c>
    </row>
    <row r="327" spans="1:10" s="12" customFormat="1">
      <c r="A327" s="13" t="s">
        <v>755</v>
      </c>
      <c r="B327" s="14" t="s">
        <v>744</v>
      </c>
      <c r="C327" s="14" t="s">
        <v>804</v>
      </c>
      <c r="D327" s="15" t="s">
        <v>329</v>
      </c>
      <c r="E327" s="16" t="s">
        <v>433</v>
      </c>
      <c r="F327" s="14" t="s">
        <v>705</v>
      </c>
      <c r="G327" s="17">
        <v>10.37</v>
      </c>
      <c r="H327" s="14" t="s">
        <v>728</v>
      </c>
      <c r="I327" s="14">
        <v>12</v>
      </c>
      <c r="J327" s="178" t="s">
        <v>754</v>
      </c>
    </row>
    <row r="328" spans="1:10" s="12" customFormat="1">
      <c r="A328" s="13" t="s">
        <v>755</v>
      </c>
      <c r="B328" s="14" t="s">
        <v>744</v>
      </c>
      <c r="C328" s="24" t="s">
        <v>806</v>
      </c>
      <c r="D328" s="15" t="s">
        <v>330</v>
      </c>
      <c r="E328" s="16" t="s">
        <v>28</v>
      </c>
      <c r="F328" s="14" t="s">
        <v>705</v>
      </c>
      <c r="G328" s="17">
        <v>10.32</v>
      </c>
      <c r="H328" s="14" t="s">
        <v>728</v>
      </c>
      <c r="I328" s="14">
        <v>12</v>
      </c>
      <c r="J328" s="178" t="s">
        <v>722</v>
      </c>
    </row>
    <row r="329" spans="1:10" s="12" customFormat="1">
      <c r="A329" s="13" t="s">
        <v>755</v>
      </c>
      <c r="B329" s="14" t="s">
        <v>744</v>
      </c>
      <c r="C329" s="14" t="s">
        <v>804</v>
      </c>
      <c r="D329" s="15" t="s">
        <v>331</v>
      </c>
      <c r="E329" s="16" t="s">
        <v>434</v>
      </c>
      <c r="F329" s="14" t="s">
        <v>705</v>
      </c>
      <c r="G329" s="17">
        <v>18.100000000000001</v>
      </c>
      <c r="H329" s="14" t="s">
        <v>728</v>
      </c>
      <c r="I329" s="14">
        <v>10</v>
      </c>
      <c r="J329" s="178" t="s">
        <v>754</v>
      </c>
    </row>
    <row r="330" spans="1:10" s="12" customFormat="1">
      <c r="A330" s="13" t="s">
        <v>755</v>
      </c>
      <c r="B330" s="14" t="s">
        <v>744</v>
      </c>
      <c r="C330" s="14" t="s">
        <v>804</v>
      </c>
      <c r="D330" s="15" t="s">
        <v>332</v>
      </c>
      <c r="E330" s="16" t="s">
        <v>339</v>
      </c>
      <c r="F330" s="14" t="s">
        <v>704</v>
      </c>
      <c r="G330" s="17">
        <v>3.14</v>
      </c>
      <c r="H330" s="14" t="s">
        <v>729</v>
      </c>
      <c r="I330" s="14">
        <v>4</v>
      </c>
      <c r="J330" s="178" t="s">
        <v>720</v>
      </c>
    </row>
    <row r="331" spans="1:10" s="12" customFormat="1">
      <c r="A331" s="13" t="s">
        <v>755</v>
      </c>
      <c r="B331" s="14" t="s">
        <v>744</v>
      </c>
      <c r="C331" s="14" t="s">
        <v>804</v>
      </c>
      <c r="D331" s="15" t="s">
        <v>333</v>
      </c>
      <c r="E331" s="16" t="s">
        <v>26</v>
      </c>
      <c r="F331" s="14" t="s">
        <v>704</v>
      </c>
      <c r="G331" s="17">
        <v>4.04</v>
      </c>
      <c r="H331" s="14" t="s">
        <v>729</v>
      </c>
      <c r="I331" s="14">
        <v>4</v>
      </c>
      <c r="J331" s="178" t="s">
        <v>720</v>
      </c>
    </row>
    <row r="332" spans="1:10" s="12" customFormat="1">
      <c r="A332" s="13" t="s">
        <v>755</v>
      </c>
      <c r="B332" s="14" t="s">
        <v>744</v>
      </c>
      <c r="C332" s="14" t="s">
        <v>766</v>
      </c>
      <c r="D332" s="15"/>
      <c r="E332" s="16" t="s">
        <v>703</v>
      </c>
      <c r="F332" s="14" t="s">
        <v>731</v>
      </c>
      <c r="G332" s="17">
        <v>120</v>
      </c>
      <c r="H332" s="14" t="s">
        <v>728</v>
      </c>
      <c r="I332" s="14">
        <v>23</v>
      </c>
      <c r="J332" s="178" t="s">
        <v>715</v>
      </c>
    </row>
    <row r="333" spans="1:10" s="12" customFormat="1">
      <c r="A333" s="13" t="s">
        <v>755</v>
      </c>
      <c r="B333" s="14" t="s">
        <v>750</v>
      </c>
      <c r="C333" s="14" t="s">
        <v>737</v>
      </c>
      <c r="D333" s="15" t="s">
        <v>511</v>
      </c>
      <c r="E333" s="16" t="s">
        <v>93</v>
      </c>
      <c r="F333" s="14" t="s">
        <v>705</v>
      </c>
      <c r="G333" s="17">
        <v>9.3000000000000007</v>
      </c>
      <c r="H333" s="14" t="s">
        <v>728</v>
      </c>
      <c r="I333" s="14">
        <v>11</v>
      </c>
      <c r="J333" s="178" t="s">
        <v>721</v>
      </c>
    </row>
    <row r="334" spans="1:10" s="12" customFormat="1">
      <c r="A334" s="13" t="s">
        <v>755</v>
      </c>
      <c r="B334" s="14" t="s">
        <v>750</v>
      </c>
      <c r="C334" s="24" t="s">
        <v>806</v>
      </c>
      <c r="D334" s="15" t="s">
        <v>512</v>
      </c>
      <c r="E334" s="16" t="s">
        <v>28</v>
      </c>
      <c r="F334" s="14" t="s">
        <v>705</v>
      </c>
      <c r="G334" s="17">
        <v>21.34</v>
      </c>
      <c r="H334" s="14" t="s">
        <v>728</v>
      </c>
      <c r="I334" s="14">
        <v>22</v>
      </c>
      <c r="J334" s="178" t="s">
        <v>722</v>
      </c>
    </row>
    <row r="335" spans="1:10" s="12" customFormat="1">
      <c r="A335" s="13" t="s">
        <v>755</v>
      </c>
      <c r="B335" s="14" t="s">
        <v>750</v>
      </c>
      <c r="C335" s="24" t="s">
        <v>806</v>
      </c>
      <c r="D335" s="15" t="s">
        <v>513</v>
      </c>
      <c r="E335" s="16" t="s">
        <v>132</v>
      </c>
      <c r="F335" s="14" t="s">
        <v>705</v>
      </c>
      <c r="G335" s="17">
        <v>41.98</v>
      </c>
      <c r="H335" s="14" t="s">
        <v>728</v>
      </c>
      <c r="I335" s="14">
        <v>20</v>
      </c>
      <c r="J335" s="178" t="s">
        <v>722</v>
      </c>
    </row>
    <row r="336" spans="1:10" s="12" customFormat="1">
      <c r="A336" s="13" t="s">
        <v>755</v>
      </c>
      <c r="B336" s="14" t="s">
        <v>750</v>
      </c>
      <c r="C336" s="14" t="s">
        <v>737</v>
      </c>
      <c r="D336" s="15" t="s">
        <v>514</v>
      </c>
      <c r="E336" s="16" t="s">
        <v>49</v>
      </c>
      <c r="F336" s="14" t="s">
        <v>704</v>
      </c>
      <c r="G336" s="17">
        <v>5.72</v>
      </c>
      <c r="H336" s="14" t="s">
        <v>728</v>
      </c>
      <c r="I336" s="14">
        <v>20</v>
      </c>
      <c r="J336" s="178" t="s">
        <v>719</v>
      </c>
    </row>
    <row r="337" spans="1:10" s="12" customFormat="1">
      <c r="A337" s="13" t="s">
        <v>755</v>
      </c>
      <c r="B337" s="14" t="s">
        <v>750</v>
      </c>
      <c r="C337" s="14" t="s">
        <v>764</v>
      </c>
      <c r="D337" s="15" t="s">
        <v>515</v>
      </c>
      <c r="E337" s="16" t="s">
        <v>18</v>
      </c>
      <c r="F337" s="14" t="s">
        <v>704</v>
      </c>
      <c r="G337" s="17">
        <v>6.96</v>
      </c>
      <c r="H337" s="14" t="s">
        <v>729</v>
      </c>
      <c r="I337" s="14">
        <v>10</v>
      </c>
      <c r="J337" s="178" t="s">
        <v>720</v>
      </c>
    </row>
    <row r="338" spans="1:10" s="12" customFormat="1">
      <c r="A338" s="13" t="s">
        <v>755</v>
      </c>
      <c r="B338" s="14" t="s">
        <v>750</v>
      </c>
      <c r="C338" s="14" t="s">
        <v>763</v>
      </c>
      <c r="D338" s="15" t="s">
        <v>628</v>
      </c>
      <c r="E338" s="16" t="s">
        <v>18</v>
      </c>
      <c r="F338" s="14" t="s">
        <v>704</v>
      </c>
      <c r="G338" s="17">
        <v>0.69</v>
      </c>
      <c r="H338" s="14" t="s">
        <v>729</v>
      </c>
      <c r="I338" s="14">
        <v>6</v>
      </c>
      <c r="J338" s="178" t="s">
        <v>720</v>
      </c>
    </row>
    <row r="339" spans="1:10" s="12" customFormat="1">
      <c r="A339" s="13" t="s">
        <v>755</v>
      </c>
      <c r="B339" s="14" t="s">
        <v>750</v>
      </c>
      <c r="C339" s="14" t="s">
        <v>763</v>
      </c>
      <c r="D339" s="15" t="s">
        <v>629</v>
      </c>
      <c r="E339" s="16" t="s">
        <v>18</v>
      </c>
      <c r="F339" s="14" t="s">
        <v>704</v>
      </c>
      <c r="G339" s="17">
        <v>0.69</v>
      </c>
      <c r="H339" s="14" t="s">
        <v>729</v>
      </c>
      <c r="I339" s="14">
        <v>6</v>
      </c>
      <c r="J339" s="178" t="s">
        <v>720</v>
      </c>
    </row>
    <row r="340" spans="1:10" s="12" customFormat="1">
      <c r="A340" s="13" t="s">
        <v>755</v>
      </c>
      <c r="B340" s="14" t="s">
        <v>750</v>
      </c>
      <c r="C340" s="14" t="s">
        <v>737</v>
      </c>
      <c r="D340" s="15" t="s">
        <v>516</v>
      </c>
      <c r="E340" s="16" t="s">
        <v>348</v>
      </c>
      <c r="F340" s="14" t="s">
        <v>705</v>
      </c>
      <c r="G340" s="17">
        <v>19.66</v>
      </c>
      <c r="H340" s="14" t="s">
        <v>728</v>
      </c>
      <c r="I340" s="14">
        <v>20</v>
      </c>
      <c r="J340" s="178" t="s">
        <v>723</v>
      </c>
    </row>
    <row r="341" spans="1:10" s="12" customFormat="1">
      <c r="A341" s="13" t="s">
        <v>755</v>
      </c>
      <c r="B341" s="14" t="s">
        <v>750</v>
      </c>
      <c r="C341" s="14" t="s">
        <v>737</v>
      </c>
      <c r="D341" s="15" t="s">
        <v>517</v>
      </c>
      <c r="E341" s="16" t="s">
        <v>352</v>
      </c>
      <c r="F341" s="14" t="s">
        <v>705</v>
      </c>
      <c r="G341" s="17">
        <v>30.78</v>
      </c>
      <c r="H341" s="14" t="s">
        <v>728</v>
      </c>
      <c r="I341" s="14">
        <v>20</v>
      </c>
      <c r="J341" s="178" t="s">
        <v>723</v>
      </c>
    </row>
    <row r="342" spans="1:10" s="12" customFormat="1">
      <c r="A342" s="13" t="s">
        <v>755</v>
      </c>
      <c r="B342" s="14" t="s">
        <v>750</v>
      </c>
      <c r="C342" s="14" t="s">
        <v>737</v>
      </c>
      <c r="D342" s="15" t="s">
        <v>518</v>
      </c>
      <c r="E342" s="16" t="s">
        <v>166</v>
      </c>
      <c r="F342" s="14" t="s">
        <v>705</v>
      </c>
      <c r="G342" s="17">
        <v>17.04</v>
      </c>
      <c r="H342" s="14" t="s">
        <v>728</v>
      </c>
      <c r="I342" s="14">
        <v>18</v>
      </c>
      <c r="J342" s="178" t="s">
        <v>723</v>
      </c>
    </row>
    <row r="343" spans="1:10" s="12" customFormat="1">
      <c r="A343" s="13" t="s">
        <v>755</v>
      </c>
      <c r="B343" s="14" t="s">
        <v>750</v>
      </c>
      <c r="C343" s="14" t="s">
        <v>737</v>
      </c>
      <c r="D343" s="15" t="s">
        <v>519</v>
      </c>
      <c r="E343" s="16" t="s">
        <v>353</v>
      </c>
      <c r="F343" s="14" t="s">
        <v>705</v>
      </c>
      <c r="G343" s="17">
        <v>32.46</v>
      </c>
      <c r="H343" s="14" t="s">
        <v>728</v>
      </c>
      <c r="I343" s="14">
        <v>26</v>
      </c>
      <c r="J343" s="178" t="s">
        <v>723</v>
      </c>
    </row>
    <row r="344" spans="1:10" s="12" customFormat="1">
      <c r="A344" s="13" t="s">
        <v>755</v>
      </c>
      <c r="B344" s="14" t="s">
        <v>750</v>
      </c>
      <c r="C344" s="14" t="s">
        <v>737</v>
      </c>
      <c r="D344" s="15" t="s">
        <v>520</v>
      </c>
      <c r="E344" s="16" t="s">
        <v>354</v>
      </c>
      <c r="F344" s="14" t="s">
        <v>705</v>
      </c>
      <c r="G344" s="17">
        <v>32.32</v>
      </c>
      <c r="H344" s="14" t="s">
        <v>728</v>
      </c>
      <c r="I344" s="14">
        <v>26</v>
      </c>
      <c r="J344" s="178" t="s">
        <v>723</v>
      </c>
    </row>
    <row r="345" spans="1:10" s="12" customFormat="1">
      <c r="A345" s="13" t="s">
        <v>755</v>
      </c>
      <c r="B345" s="14" t="s">
        <v>750</v>
      </c>
      <c r="C345" s="14" t="s">
        <v>737</v>
      </c>
      <c r="D345" s="15" t="s">
        <v>521</v>
      </c>
      <c r="E345" s="16" t="s">
        <v>630</v>
      </c>
      <c r="F345" s="14" t="s">
        <v>705</v>
      </c>
      <c r="G345" s="17">
        <v>21.11</v>
      </c>
      <c r="H345" s="14" t="s">
        <v>728</v>
      </c>
      <c r="I345" s="14">
        <v>26</v>
      </c>
      <c r="J345" s="178" t="s">
        <v>723</v>
      </c>
    </row>
    <row r="346" spans="1:10" s="12" customFormat="1">
      <c r="A346" s="13" t="s">
        <v>755</v>
      </c>
      <c r="B346" s="14" t="s">
        <v>750</v>
      </c>
      <c r="C346" s="14" t="s">
        <v>737</v>
      </c>
      <c r="D346" s="15" t="s">
        <v>522</v>
      </c>
      <c r="E346" s="16" t="s">
        <v>349</v>
      </c>
      <c r="F346" s="14" t="s">
        <v>705</v>
      </c>
      <c r="G346" s="17">
        <v>34.24</v>
      </c>
      <c r="H346" s="14" t="s">
        <v>728</v>
      </c>
      <c r="I346" s="14">
        <v>22</v>
      </c>
      <c r="J346" s="178" t="s">
        <v>723</v>
      </c>
    </row>
    <row r="347" spans="1:10" s="12" customFormat="1">
      <c r="A347" s="13" t="s">
        <v>755</v>
      </c>
      <c r="B347" s="14" t="s">
        <v>750</v>
      </c>
      <c r="C347" s="14" t="s">
        <v>737</v>
      </c>
      <c r="D347" s="15" t="s">
        <v>523</v>
      </c>
      <c r="E347" s="16" t="s">
        <v>351</v>
      </c>
      <c r="F347" s="14" t="s">
        <v>705</v>
      </c>
      <c r="G347" s="17">
        <v>22.19</v>
      </c>
      <c r="H347" s="14" t="s">
        <v>728</v>
      </c>
      <c r="I347" s="14">
        <v>22</v>
      </c>
      <c r="J347" s="178" t="s">
        <v>723</v>
      </c>
    </row>
    <row r="348" spans="1:10" s="12" customFormat="1">
      <c r="A348" s="13" t="s">
        <v>755</v>
      </c>
      <c r="B348" s="14" t="s">
        <v>750</v>
      </c>
      <c r="C348" s="14" t="s">
        <v>737</v>
      </c>
      <c r="D348" s="15" t="s">
        <v>524</v>
      </c>
      <c r="E348" s="16" t="s">
        <v>28</v>
      </c>
      <c r="F348" s="14" t="s">
        <v>705</v>
      </c>
      <c r="G348" s="17">
        <v>75.75</v>
      </c>
      <c r="H348" s="14" t="s">
        <v>728</v>
      </c>
      <c r="I348" s="14">
        <v>66</v>
      </c>
      <c r="J348" s="178" t="s">
        <v>722</v>
      </c>
    </row>
    <row r="349" spans="1:10" s="12" customFormat="1">
      <c r="A349" s="13" t="s">
        <v>755</v>
      </c>
      <c r="B349" s="14" t="s">
        <v>750</v>
      </c>
      <c r="C349" s="14" t="s">
        <v>737</v>
      </c>
      <c r="D349" s="21" t="s">
        <v>525</v>
      </c>
      <c r="E349" s="16" t="s">
        <v>347</v>
      </c>
      <c r="F349" s="14" t="s">
        <v>705</v>
      </c>
      <c r="G349" s="17">
        <v>11.5</v>
      </c>
      <c r="H349" s="14" t="s">
        <v>728</v>
      </c>
      <c r="I349" s="14">
        <v>12</v>
      </c>
      <c r="J349" s="178" t="s">
        <v>723</v>
      </c>
    </row>
    <row r="350" spans="1:10" s="12" customFormat="1">
      <c r="A350" s="13" t="s">
        <v>755</v>
      </c>
      <c r="B350" s="14" t="s">
        <v>750</v>
      </c>
      <c r="C350" s="14" t="s">
        <v>759</v>
      </c>
      <c r="D350" s="15" t="s">
        <v>631</v>
      </c>
      <c r="E350" s="16" t="s">
        <v>18</v>
      </c>
      <c r="F350" s="14" t="s">
        <v>704</v>
      </c>
      <c r="G350" s="17">
        <v>1.04</v>
      </c>
      <c r="H350" s="14" t="s">
        <v>729</v>
      </c>
      <c r="I350" s="14">
        <v>6</v>
      </c>
      <c r="J350" s="178" t="s">
        <v>720</v>
      </c>
    </row>
    <row r="351" spans="1:10" s="12" customFormat="1">
      <c r="A351" s="13" t="s">
        <v>755</v>
      </c>
      <c r="B351" s="14" t="s">
        <v>750</v>
      </c>
      <c r="C351" s="14" t="s">
        <v>737</v>
      </c>
      <c r="D351" s="15" t="s">
        <v>526</v>
      </c>
      <c r="E351" s="16" t="s">
        <v>346</v>
      </c>
      <c r="F351" s="14" t="s">
        <v>705</v>
      </c>
      <c r="G351" s="17">
        <v>14.8</v>
      </c>
      <c r="H351" s="14" t="s">
        <v>728</v>
      </c>
      <c r="I351" s="14">
        <v>12</v>
      </c>
      <c r="J351" s="178" t="s">
        <v>723</v>
      </c>
    </row>
    <row r="352" spans="1:10" s="12" customFormat="1">
      <c r="A352" s="13" t="s">
        <v>755</v>
      </c>
      <c r="B352" s="14" t="s">
        <v>750</v>
      </c>
      <c r="C352" s="14" t="s">
        <v>737</v>
      </c>
      <c r="D352" s="15" t="s">
        <v>527</v>
      </c>
      <c r="E352" s="16" t="s">
        <v>194</v>
      </c>
      <c r="F352" s="14" t="s">
        <v>704</v>
      </c>
      <c r="G352" s="17">
        <v>11.13</v>
      </c>
      <c r="H352" s="14" t="s">
        <v>729</v>
      </c>
      <c r="I352" s="14">
        <v>18</v>
      </c>
      <c r="J352" s="178" t="s">
        <v>720</v>
      </c>
    </row>
    <row r="353" spans="1:10" s="12" customFormat="1">
      <c r="A353" s="13" t="s">
        <v>755</v>
      </c>
      <c r="B353" s="14" t="s">
        <v>750</v>
      </c>
      <c r="C353" s="14" t="s">
        <v>804</v>
      </c>
      <c r="D353" s="15" t="s">
        <v>632</v>
      </c>
      <c r="E353" s="16" t="s">
        <v>18</v>
      </c>
      <c r="F353" s="14" t="s">
        <v>704</v>
      </c>
      <c r="G353" s="17">
        <v>1.17</v>
      </c>
      <c r="H353" s="14" t="s">
        <v>729</v>
      </c>
      <c r="I353" s="14">
        <v>6</v>
      </c>
      <c r="J353" s="178" t="s">
        <v>720</v>
      </c>
    </row>
    <row r="354" spans="1:10" s="12" customFormat="1">
      <c r="A354" s="13" t="s">
        <v>755</v>
      </c>
      <c r="B354" s="14" t="s">
        <v>750</v>
      </c>
      <c r="C354" s="14" t="s">
        <v>737</v>
      </c>
      <c r="D354" s="15" t="s">
        <v>528</v>
      </c>
      <c r="E354" s="16" t="s">
        <v>355</v>
      </c>
      <c r="F354" s="14" t="s">
        <v>705</v>
      </c>
      <c r="G354" s="17">
        <v>13.98</v>
      </c>
      <c r="H354" s="14" t="s">
        <v>728</v>
      </c>
      <c r="I354" s="14">
        <v>14</v>
      </c>
      <c r="J354" s="178" t="s">
        <v>723</v>
      </c>
    </row>
    <row r="355" spans="1:10" s="12" customFormat="1">
      <c r="A355" s="13" t="s">
        <v>755</v>
      </c>
      <c r="B355" s="14" t="s">
        <v>750</v>
      </c>
      <c r="C355" s="14" t="s">
        <v>766</v>
      </c>
      <c r="D355" s="15" t="s">
        <v>529</v>
      </c>
      <c r="E355" s="16" t="s">
        <v>49</v>
      </c>
      <c r="F355" s="14" t="s">
        <v>704</v>
      </c>
      <c r="G355" s="17">
        <v>12.3</v>
      </c>
      <c r="H355" s="14" t="s">
        <v>728</v>
      </c>
      <c r="I355" s="14">
        <v>14</v>
      </c>
      <c r="J355" s="178" t="s">
        <v>719</v>
      </c>
    </row>
    <row r="356" spans="1:10" s="12" customFormat="1">
      <c r="A356" s="13" t="s">
        <v>755</v>
      </c>
      <c r="B356" s="14" t="s">
        <v>750</v>
      </c>
      <c r="C356" s="14" t="s">
        <v>737</v>
      </c>
      <c r="D356" s="15" t="s">
        <v>530</v>
      </c>
      <c r="E356" s="16" t="s">
        <v>343</v>
      </c>
      <c r="F356" s="14" t="s">
        <v>704</v>
      </c>
      <c r="G356" s="17">
        <v>10.88</v>
      </c>
      <c r="H356" s="14" t="s">
        <v>728</v>
      </c>
      <c r="I356" s="14">
        <v>14</v>
      </c>
      <c r="J356" s="178" t="s">
        <v>803</v>
      </c>
    </row>
    <row r="357" spans="1:10" s="12" customFormat="1">
      <c r="A357" s="13" t="s">
        <v>755</v>
      </c>
      <c r="B357" s="14" t="s">
        <v>750</v>
      </c>
      <c r="C357" s="14" t="s">
        <v>804</v>
      </c>
      <c r="D357" s="15" t="s">
        <v>531</v>
      </c>
      <c r="E357" s="16" t="s">
        <v>216</v>
      </c>
      <c r="F357" s="14" t="s">
        <v>705</v>
      </c>
      <c r="G357" s="17">
        <v>9.9499999999999993</v>
      </c>
      <c r="H357" s="14" t="s">
        <v>728</v>
      </c>
      <c r="I357" s="14">
        <v>14</v>
      </c>
      <c r="J357" s="178" t="s">
        <v>721</v>
      </c>
    </row>
    <row r="358" spans="1:10" s="12" customFormat="1">
      <c r="A358" s="13" t="s">
        <v>755</v>
      </c>
      <c r="B358" s="14" t="s">
        <v>750</v>
      </c>
      <c r="C358" s="14" t="s">
        <v>804</v>
      </c>
      <c r="D358" s="15" t="s">
        <v>532</v>
      </c>
      <c r="E358" s="16" t="s">
        <v>18</v>
      </c>
      <c r="F358" s="14" t="s">
        <v>704</v>
      </c>
      <c r="G358" s="17">
        <v>6.81</v>
      </c>
      <c r="H358" s="14" t="s">
        <v>729</v>
      </c>
      <c r="I358" s="14">
        <v>18</v>
      </c>
      <c r="J358" s="178" t="s">
        <v>720</v>
      </c>
    </row>
    <row r="359" spans="1:10" s="12" customFormat="1">
      <c r="A359" s="13" t="s">
        <v>755</v>
      </c>
      <c r="B359" s="14" t="s">
        <v>750</v>
      </c>
      <c r="C359" s="24" t="s">
        <v>806</v>
      </c>
      <c r="D359" s="15" t="s">
        <v>633</v>
      </c>
      <c r="E359" s="16" t="s">
        <v>18</v>
      </c>
      <c r="F359" s="14" t="s">
        <v>704</v>
      </c>
      <c r="G359" s="17">
        <v>1.1200000000000001</v>
      </c>
      <c r="H359" s="14" t="s">
        <v>729</v>
      </c>
      <c r="I359" s="14">
        <v>6</v>
      </c>
      <c r="J359" s="178" t="s">
        <v>720</v>
      </c>
    </row>
    <row r="360" spans="1:10" s="12" customFormat="1">
      <c r="A360" s="13" t="s">
        <v>755</v>
      </c>
      <c r="B360" s="14" t="s">
        <v>750</v>
      </c>
      <c r="C360" s="24" t="s">
        <v>806</v>
      </c>
      <c r="D360" s="15" t="s">
        <v>634</v>
      </c>
      <c r="E360" s="16" t="s">
        <v>18</v>
      </c>
      <c r="F360" s="14" t="s">
        <v>704</v>
      </c>
      <c r="G360" s="17">
        <v>1.18</v>
      </c>
      <c r="H360" s="14" t="s">
        <v>729</v>
      </c>
      <c r="I360" s="14">
        <v>6</v>
      </c>
      <c r="J360" s="178" t="s">
        <v>720</v>
      </c>
    </row>
    <row r="361" spans="1:10" s="12" customFormat="1">
      <c r="A361" s="13" t="s">
        <v>755</v>
      </c>
      <c r="B361" s="14" t="s">
        <v>750</v>
      </c>
      <c r="C361" s="14" t="s">
        <v>739</v>
      </c>
      <c r="D361" s="15" t="s">
        <v>533</v>
      </c>
      <c r="E361" s="16" t="s">
        <v>18</v>
      </c>
      <c r="F361" s="14" t="s">
        <v>704</v>
      </c>
      <c r="G361" s="17">
        <v>2.88</v>
      </c>
      <c r="H361" s="14" t="s">
        <v>729</v>
      </c>
      <c r="I361" s="14">
        <v>8</v>
      </c>
      <c r="J361" s="178" t="s">
        <v>720</v>
      </c>
    </row>
    <row r="362" spans="1:10" s="12" customFormat="1">
      <c r="A362" s="13" t="s">
        <v>755</v>
      </c>
      <c r="B362" s="14" t="s">
        <v>750</v>
      </c>
      <c r="C362" s="14" t="s">
        <v>766</v>
      </c>
      <c r="D362" s="15" t="s">
        <v>635</v>
      </c>
      <c r="E362" s="16" t="s">
        <v>18</v>
      </c>
      <c r="F362" s="14" t="s">
        <v>704</v>
      </c>
      <c r="G362" s="17">
        <v>1.38</v>
      </c>
      <c r="H362" s="14" t="s">
        <v>729</v>
      </c>
      <c r="I362" s="14">
        <v>6</v>
      </c>
      <c r="J362" s="178" t="s">
        <v>720</v>
      </c>
    </row>
    <row r="363" spans="1:10" s="12" customFormat="1">
      <c r="A363" s="13" t="s">
        <v>755</v>
      </c>
      <c r="B363" s="14" t="s">
        <v>750</v>
      </c>
      <c r="C363" s="14" t="s">
        <v>764</v>
      </c>
      <c r="D363" s="15" t="s">
        <v>534</v>
      </c>
      <c r="E363" s="16" t="s">
        <v>49</v>
      </c>
      <c r="F363" s="14" t="s">
        <v>704</v>
      </c>
      <c r="G363" s="17">
        <v>2.78</v>
      </c>
      <c r="H363" s="14" t="s">
        <v>728</v>
      </c>
      <c r="I363" s="14">
        <v>6</v>
      </c>
      <c r="J363" s="178" t="s">
        <v>719</v>
      </c>
    </row>
    <row r="364" spans="1:10" s="12" customFormat="1">
      <c r="A364" s="13" t="s">
        <v>755</v>
      </c>
      <c r="B364" s="14" t="s">
        <v>750</v>
      </c>
      <c r="C364" s="24" t="s">
        <v>806</v>
      </c>
      <c r="D364" s="15" t="s">
        <v>535</v>
      </c>
      <c r="E364" s="16" t="s">
        <v>78</v>
      </c>
      <c r="F364" s="14" t="s">
        <v>704</v>
      </c>
      <c r="G364" s="17">
        <v>2.82</v>
      </c>
      <c r="H364" s="14" t="s">
        <v>728</v>
      </c>
      <c r="I364" s="14">
        <v>6</v>
      </c>
      <c r="J364" s="178" t="s">
        <v>724</v>
      </c>
    </row>
    <row r="365" spans="1:10" s="12" customFormat="1">
      <c r="A365" s="13" t="s">
        <v>755</v>
      </c>
      <c r="B365" s="14" t="s">
        <v>750</v>
      </c>
      <c r="C365" s="14" t="s">
        <v>737</v>
      </c>
      <c r="D365" s="15" t="s">
        <v>536</v>
      </c>
      <c r="E365" s="16" t="s">
        <v>28</v>
      </c>
      <c r="F365" s="14" t="s">
        <v>704</v>
      </c>
      <c r="G365" s="17">
        <v>8.1199999999999992</v>
      </c>
      <c r="H365" s="14" t="s">
        <v>728</v>
      </c>
      <c r="I365" s="14">
        <v>6</v>
      </c>
      <c r="J365" s="178" t="s">
        <v>722</v>
      </c>
    </row>
    <row r="366" spans="1:10" s="12" customFormat="1">
      <c r="A366" s="13" t="s">
        <v>755</v>
      </c>
      <c r="B366" s="14" t="s">
        <v>750</v>
      </c>
      <c r="C366" s="24" t="s">
        <v>806</v>
      </c>
      <c r="D366" s="15" t="s">
        <v>537</v>
      </c>
      <c r="E366" s="16" t="s">
        <v>28</v>
      </c>
      <c r="F366" s="14" t="s">
        <v>704</v>
      </c>
      <c r="G366" s="17">
        <v>35.56</v>
      </c>
      <c r="H366" s="14" t="s">
        <v>728</v>
      </c>
      <c r="I366" s="14">
        <v>36</v>
      </c>
      <c r="J366" s="178" t="s">
        <v>722</v>
      </c>
    </row>
    <row r="367" spans="1:10" s="12" customFormat="1" ht="25.5">
      <c r="A367" s="13" t="s">
        <v>755</v>
      </c>
      <c r="B367" s="14" t="s">
        <v>750</v>
      </c>
      <c r="C367" s="14" t="s">
        <v>804</v>
      </c>
      <c r="D367" s="15" t="s">
        <v>538</v>
      </c>
      <c r="E367" s="16" t="s">
        <v>636</v>
      </c>
      <c r="F367" s="14" t="s">
        <v>705</v>
      </c>
      <c r="G367" s="17">
        <v>22.75</v>
      </c>
      <c r="H367" s="14" t="s">
        <v>728</v>
      </c>
      <c r="I367" s="14">
        <v>22</v>
      </c>
      <c r="J367" s="178" t="s">
        <v>722</v>
      </c>
    </row>
    <row r="368" spans="1:10" s="12" customFormat="1">
      <c r="A368" s="13" t="s">
        <v>755</v>
      </c>
      <c r="B368" s="14" t="s">
        <v>750</v>
      </c>
      <c r="C368" s="24" t="s">
        <v>806</v>
      </c>
      <c r="D368" s="15" t="s">
        <v>539</v>
      </c>
      <c r="E368" s="16" t="s">
        <v>637</v>
      </c>
      <c r="F368" s="14" t="s">
        <v>705</v>
      </c>
      <c r="G368" s="17">
        <v>13.43</v>
      </c>
      <c r="H368" s="14"/>
      <c r="I368" s="14">
        <v>0</v>
      </c>
      <c r="J368" s="178" t="s">
        <v>726</v>
      </c>
    </row>
    <row r="369" spans="1:10" s="12" customFormat="1">
      <c r="A369" s="13" t="s">
        <v>755</v>
      </c>
      <c r="B369" s="14" t="s">
        <v>750</v>
      </c>
      <c r="C369" s="14" t="s">
        <v>804</v>
      </c>
      <c r="D369" s="15" t="s">
        <v>540</v>
      </c>
      <c r="E369" s="16" t="s">
        <v>49</v>
      </c>
      <c r="F369" s="14" t="s">
        <v>704</v>
      </c>
      <c r="G369" s="17">
        <v>7.67</v>
      </c>
      <c r="H369" s="14"/>
      <c r="I369" s="14">
        <v>0</v>
      </c>
      <c r="J369" s="178" t="s">
        <v>719</v>
      </c>
    </row>
    <row r="370" spans="1:10" s="12" customFormat="1">
      <c r="A370" s="13" t="s">
        <v>755</v>
      </c>
      <c r="B370" s="14" t="s">
        <v>750</v>
      </c>
      <c r="C370" s="14" t="s">
        <v>384</v>
      </c>
      <c r="D370" s="15" t="s">
        <v>541</v>
      </c>
      <c r="E370" s="16" t="s">
        <v>699</v>
      </c>
      <c r="F370" s="14" t="s">
        <v>705</v>
      </c>
      <c r="G370" s="17">
        <v>21.16</v>
      </c>
      <c r="H370" s="14"/>
      <c r="I370" s="14">
        <v>0</v>
      </c>
      <c r="J370" s="178" t="s">
        <v>721</v>
      </c>
    </row>
    <row r="371" spans="1:10" s="12" customFormat="1" ht="25.5">
      <c r="A371" s="13" t="s">
        <v>755</v>
      </c>
      <c r="B371" s="14" t="s">
        <v>750</v>
      </c>
      <c r="C371" s="14" t="s">
        <v>804</v>
      </c>
      <c r="D371" s="15" t="s">
        <v>542</v>
      </c>
      <c r="E371" s="16" t="s">
        <v>700</v>
      </c>
      <c r="F371" s="14" t="s">
        <v>708</v>
      </c>
      <c r="G371" s="17">
        <v>21.16</v>
      </c>
      <c r="H371" s="14"/>
      <c r="I371" s="14">
        <v>0</v>
      </c>
      <c r="J371" s="178" t="s">
        <v>721</v>
      </c>
    </row>
    <row r="372" spans="1:10" s="12" customFormat="1">
      <c r="A372" s="13" t="s">
        <v>755</v>
      </c>
      <c r="B372" s="14" t="s">
        <v>750</v>
      </c>
      <c r="C372" s="14" t="s">
        <v>763</v>
      </c>
      <c r="D372" s="15" t="s">
        <v>543</v>
      </c>
      <c r="E372" s="16" t="s">
        <v>765</v>
      </c>
      <c r="F372" s="14" t="s">
        <v>705</v>
      </c>
      <c r="G372" s="17">
        <v>21.16</v>
      </c>
      <c r="H372" s="14"/>
      <c r="I372" s="14">
        <v>0</v>
      </c>
      <c r="J372" s="178" t="s">
        <v>721</v>
      </c>
    </row>
    <row r="373" spans="1:10" s="12" customFormat="1">
      <c r="A373" s="13" t="s">
        <v>755</v>
      </c>
      <c r="B373" s="14" t="s">
        <v>750</v>
      </c>
      <c r="C373" s="14" t="s">
        <v>763</v>
      </c>
      <c r="D373" s="15" t="s">
        <v>544</v>
      </c>
      <c r="E373" s="16" t="s">
        <v>639</v>
      </c>
      <c r="F373" s="14" t="s">
        <v>705</v>
      </c>
      <c r="G373" s="17">
        <v>21.16</v>
      </c>
      <c r="H373" s="14"/>
      <c r="I373" s="14">
        <v>0</v>
      </c>
      <c r="J373" s="178" t="s">
        <v>721</v>
      </c>
    </row>
    <row r="374" spans="1:10" s="12" customFormat="1">
      <c r="A374" s="13" t="s">
        <v>755</v>
      </c>
      <c r="B374" s="14" t="s">
        <v>750</v>
      </c>
      <c r="C374" s="14" t="s">
        <v>763</v>
      </c>
      <c r="D374" s="15" t="s">
        <v>545</v>
      </c>
      <c r="E374" s="16" t="s">
        <v>701</v>
      </c>
      <c r="F374" s="14" t="s">
        <v>708</v>
      </c>
      <c r="G374" s="17">
        <v>36.020000000000003</v>
      </c>
      <c r="H374" s="14"/>
      <c r="I374" s="14">
        <v>0</v>
      </c>
      <c r="J374" s="178" t="s">
        <v>721</v>
      </c>
    </row>
    <row r="375" spans="1:10" s="12" customFormat="1">
      <c r="A375" s="13" t="s">
        <v>755</v>
      </c>
      <c r="B375" s="14" t="s">
        <v>750</v>
      </c>
      <c r="C375" s="14" t="s">
        <v>763</v>
      </c>
      <c r="D375" s="15" t="s">
        <v>546</v>
      </c>
      <c r="E375" s="16" t="s">
        <v>143</v>
      </c>
      <c r="F375" s="14" t="s">
        <v>704</v>
      </c>
      <c r="G375" s="17">
        <v>6.42</v>
      </c>
      <c r="H375" s="14" t="s">
        <v>728</v>
      </c>
      <c r="I375" s="14">
        <v>12</v>
      </c>
      <c r="J375" s="178" t="s">
        <v>721</v>
      </c>
    </row>
    <row r="376" spans="1:10" s="12" customFormat="1">
      <c r="A376" s="13" t="s">
        <v>755</v>
      </c>
      <c r="B376" s="14" t="s">
        <v>750</v>
      </c>
      <c r="C376" s="14" t="s">
        <v>763</v>
      </c>
      <c r="D376" s="15" t="s">
        <v>547</v>
      </c>
      <c r="E376" s="16" t="s">
        <v>640</v>
      </c>
      <c r="F376" s="14" t="s">
        <v>705</v>
      </c>
      <c r="G376" s="17">
        <v>20.62</v>
      </c>
      <c r="H376" s="14"/>
      <c r="I376" s="14">
        <v>0</v>
      </c>
      <c r="J376" s="178" t="s">
        <v>721</v>
      </c>
    </row>
    <row r="377" spans="1:10" s="12" customFormat="1">
      <c r="A377" s="13" t="s">
        <v>755</v>
      </c>
      <c r="B377" s="14" t="s">
        <v>750</v>
      </c>
      <c r="C377" s="14" t="s">
        <v>804</v>
      </c>
      <c r="D377" s="15" t="s">
        <v>548</v>
      </c>
      <c r="E377" s="16" t="s">
        <v>641</v>
      </c>
      <c r="F377" s="14" t="s">
        <v>705</v>
      </c>
      <c r="G377" s="17">
        <v>26.12</v>
      </c>
      <c r="H377" s="14"/>
      <c r="I377" s="14">
        <v>0</v>
      </c>
      <c r="J377" s="178" t="s">
        <v>721</v>
      </c>
    </row>
    <row r="378" spans="1:10" s="12" customFormat="1">
      <c r="A378" s="13" t="s">
        <v>755</v>
      </c>
      <c r="B378" s="14" t="s">
        <v>750</v>
      </c>
      <c r="C378" s="14" t="s">
        <v>766</v>
      </c>
      <c r="D378" s="15" t="s">
        <v>549</v>
      </c>
      <c r="E378" s="16" t="s">
        <v>339</v>
      </c>
      <c r="F378" s="14" t="s">
        <v>704</v>
      </c>
      <c r="G378" s="17">
        <v>3.81</v>
      </c>
      <c r="H378" s="14" t="s">
        <v>728</v>
      </c>
      <c r="I378" s="14">
        <v>5</v>
      </c>
      <c r="J378" s="178" t="s">
        <v>720</v>
      </c>
    </row>
    <row r="379" spans="1:10" s="12" customFormat="1">
      <c r="A379" s="13" t="s">
        <v>755</v>
      </c>
      <c r="B379" s="14" t="s">
        <v>750</v>
      </c>
      <c r="C379" s="24" t="s">
        <v>806</v>
      </c>
      <c r="D379" s="15" t="s">
        <v>550</v>
      </c>
      <c r="E379" s="16" t="s">
        <v>28</v>
      </c>
      <c r="F379" s="14" t="s">
        <v>704</v>
      </c>
      <c r="G379" s="17">
        <v>39.11</v>
      </c>
      <c r="H379" s="14" t="s">
        <v>728</v>
      </c>
      <c r="I379" s="14">
        <v>40</v>
      </c>
      <c r="J379" s="178" t="s">
        <v>722</v>
      </c>
    </row>
    <row r="380" spans="1:10" s="12" customFormat="1">
      <c r="A380" s="13" t="s">
        <v>755</v>
      </c>
      <c r="B380" s="14" t="s">
        <v>750</v>
      </c>
      <c r="C380" s="24" t="s">
        <v>806</v>
      </c>
      <c r="D380" s="15" t="s">
        <v>551</v>
      </c>
      <c r="E380" s="16" t="s">
        <v>28</v>
      </c>
      <c r="F380" s="14" t="s">
        <v>704</v>
      </c>
      <c r="G380" s="17">
        <v>35.15</v>
      </c>
      <c r="H380" s="14" t="s">
        <v>728</v>
      </c>
      <c r="I380" s="14">
        <v>34</v>
      </c>
      <c r="J380" s="178" t="s">
        <v>722</v>
      </c>
    </row>
    <row r="381" spans="1:10" s="12" customFormat="1">
      <c r="A381" s="13" t="s">
        <v>755</v>
      </c>
      <c r="B381" s="14" t="s">
        <v>750</v>
      </c>
      <c r="C381" s="24" t="s">
        <v>806</v>
      </c>
      <c r="D381" s="15" t="s">
        <v>552</v>
      </c>
      <c r="E381" s="16" t="s">
        <v>28</v>
      </c>
      <c r="F381" s="14" t="s">
        <v>704</v>
      </c>
      <c r="G381" s="17">
        <v>21.9</v>
      </c>
      <c r="H381" s="14" t="s">
        <v>728</v>
      </c>
      <c r="I381" s="14">
        <v>20</v>
      </c>
      <c r="J381" s="178" t="s">
        <v>722</v>
      </c>
    </row>
    <row r="382" spans="1:10" s="12" customFormat="1">
      <c r="A382" s="13" t="s">
        <v>755</v>
      </c>
      <c r="B382" s="14" t="s">
        <v>750</v>
      </c>
      <c r="C382" s="14" t="s">
        <v>737</v>
      </c>
      <c r="D382" s="15" t="s">
        <v>553</v>
      </c>
      <c r="E382" s="16" t="s">
        <v>18</v>
      </c>
      <c r="F382" s="14" t="s">
        <v>704</v>
      </c>
      <c r="G382" s="17">
        <v>1.83</v>
      </c>
      <c r="H382" s="14" t="s">
        <v>729</v>
      </c>
      <c r="I382" s="14">
        <v>4</v>
      </c>
      <c r="J382" s="178" t="s">
        <v>720</v>
      </c>
    </row>
    <row r="383" spans="1:10" s="12" customFormat="1">
      <c r="A383" s="13" t="s">
        <v>755</v>
      </c>
      <c r="B383" s="14" t="s">
        <v>750</v>
      </c>
      <c r="C383" s="14" t="s">
        <v>739</v>
      </c>
      <c r="D383" s="15" t="s">
        <v>554</v>
      </c>
      <c r="E383" s="16" t="s">
        <v>642</v>
      </c>
      <c r="F383" s="14" t="s">
        <v>705</v>
      </c>
      <c r="G383" s="17">
        <v>17.399999999999999</v>
      </c>
      <c r="H383" s="14" t="s">
        <v>728</v>
      </c>
      <c r="I383" s="14">
        <v>18</v>
      </c>
      <c r="J383" s="178" t="s">
        <v>723</v>
      </c>
    </row>
    <row r="384" spans="1:10" s="12" customFormat="1" ht="25.5">
      <c r="A384" s="13" t="s">
        <v>755</v>
      </c>
      <c r="B384" s="14" t="s">
        <v>750</v>
      </c>
      <c r="C384" s="14" t="s">
        <v>759</v>
      </c>
      <c r="D384" s="15" t="s">
        <v>555</v>
      </c>
      <c r="E384" s="16" t="s">
        <v>643</v>
      </c>
      <c r="F384" s="14" t="s">
        <v>705</v>
      </c>
      <c r="G384" s="17">
        <v>11.22</v>
      </c>
      <c r="H384" s="14" t="s">
        <v>728</v>
      </c>
      <c r="I384" s="14">
        <v>12</v>
      </c>
      <c r="J384" s="178" t="s">
        <v>723</v>
      </c>
    </row>
    <row r="385" spans="1:10" s="12" customFormat="1">
      <c r="A385" s="13" t="s">
        <v>755</v>
      </c>
      <c r="B385" s="14" t="s">
        <v>750</v>
      </c>
      <c r="C385" s="14" t="s">
        <v>763</v>
      </c>
      <c r="D385" s="15" t="s">
        <v>556</v>
      </c>
      <c r="E385" s="22" t="s">
        <v>644</v>
      </c>
      <c r="F385" s="14" t="s">
        <v>705</v>
      </c>
      <c r="G385" s="17">
        <v>11.06</v>
      </c>
      <c r="H385" s="14"/>
      <c r="I385" s="14">
        <v>0</v>
      </c>
      <c r="J385" s="178" t="s">
        <v>721</v>
      </c>
    </row>
    <row r="386" spans="1:10" s="12" customFormat="1">
      <c r="A386" s="13" t="s">
        <v>755</v>
      </c>
      <c r="B386" s="14" t="s">
        <v>750</v>
      </c>
      <c r="C386" s="14" t="s">
        <v>737</v>
      </c>
      <c r="D386" s="15" t="s">
        <v>557</v>
      </c>
      <c r="E386" s="22" t="s">
        <v>18</v>
      </c>
      <c r="F386" s="14" t="s">
        <v>704</v>
      </c>
      <c r="G386" s="17">
        <v>2.41</v>
      </c>
      <c r="H386" s="14" t="s">
        <v>729</v>
      </c>
      <c r="I386" s="14">
        <v>6</v>
      </c>
      <c r="J386" s="178" t="s">
        <v>720</v>
      </c>
    </row>
    <row r="387" spans="1:10" s="12" customFormat="1">
      <c r="A387" s="13" t="s">
        <v>755</v>
      </c>
      <c r="B387" s="14" t="s">
        <v>750</v>
      </c>
      <c r="C387" s="14" t="s">
        <v>804</v>
      </c>
      <c r="D387" s="15" t="s">
        <v>558</v>
      </c>
      <c r="E387" s="22" t="s">
        <v>143</v>
      </c>
      <c r="F387" s="14" t="s">
        <v>704</v>
      </c>
      <c r="G387" s="17">
        <v>2.96</v>
      </c>
      <c r="H387" s="14" t="s">
        <v>729</v>
      </c>
      <c r="I387" s="14">
        <v>6</v>
      </c>
      <c r="J387" s="178" t="s">
        <v>721</v>
      </c>
    </row>
    <row r="388" spans="1:10" s="12" customFormat="1">
      <c r="A388" s="13" t="s">
        <v>755</v>
      </c>
      <c r="B388" s="14" t="s">
        <v>750</v>
      </c>
      <c r="C388" s="14" t="s">
        <v>763</v>
      </c>
      <c r="D388" s="15" t="s">
        <v>559</v>
      </c>
      <c r="E388" s="22" t="s">
        <v>645</v>
      </c>
      <c r="F388" s="14" t="s">
        <v>705</v>
      </c>
      <c r="G388" s="17">
        <v>10.55</v>
      </c>
      <c r="H388" s="14"/>
      <c r="I388" s="14">
        <v>0</v>
      </c>
      <c r="J388" s="178" t="s">
        <v>721</v>
      </c>
    </row>
    <row r="389" spans="1:10" s="12" customFormat="1">
      <c r="A389" s="13" t="s">
        <v>755</v>
      </c>
      <c r="B389" s="14" t="s">
        <v>750</v>
      </c>
      <c r="C389" s="14" t="s">
        <v>759</v>
      </c>
      <c r="D389" s="15" t="s">
        <v>560</v>
      </c>
      <c r="E389" s="22" t="s">
        <v>382</v>
      </c>
      <c r="F389" s="14" t="s">
        <v>704</v>
      </c>
      <c r="G389" s="17">
        <v>0.88</v>
      </c>
      <c r="H389" s="14"/>
      <c r="I389" s="14">
        <v>0</v>
      </c>
      <c r="J389" s="178" t="s">
        <v>723</v>
      </c>
    </row>
    <row r="390" spans="1:10" s="12" customFormat="1">
      <c r="A390" s="13" t="s">
        <v>755</v>
      </c>
      <c r="B390" s="14" t="s">
        <v>750</v>
      </c>
      <c r="C390" s="14" t="s">
        <v>737</v>
      </c>
      <c r="D390" s="15" t="s">
        <v>561</v>
      </c>
      <c r="E390" s="22" t="s">
        <v>78</v>
      </c>
      <c r="F390" s="14" t="s">
        <v>704</v>
      </c>
      <c r="G390" s="17">
        <v>0.88</v>
      </c>
      <c r="H390" s="14" t="s">
        <v>729</v>
      </c>
      <c r="I390" s="14">
        <v>6</v>
      </c>
      <c r="J390" s="178" t="s">
        <v>724</v>
      </c>
    </row>
    <row r="391" spans="1:10" s="12" customFormat="1">
      <c r="A391" s="13" t="s">
        <v>755</v>
      </c>
      <c r="B391" s="14" t="s">
        <v>750</v>
      </c>
      <c r="C391" s="14" t="s">
        <v>737</v>
      </c>
      <c r="D391" s="15" t="s">
        <v>562</v>
      </c>
      <c r="E391" s="22" t="s">
        <v>16</v>
      </c>
      <c r="F391" s="14" t="s">
        <v>704</v>
      </c>
      <c r="G391" s="17">
        <v>1.61</v>
      </c>
      <c r="H391" s="14" t="s">
        <v>729</v>
      </c>
      <c r="I391" s="14">
        <v>6</v>
      </c>
      <c r="J391" s="178" t="s">
        <v>720</v>
      </c>
    </row>
    <row r="392" spans="1:10" s="12" customFormat="1">
      <c r="A392" s="13" t="s">
        <v>755</v>
      </c>
      <c r="B392" s="14" t="s">
        <v>750</v>
      </c>
      <c r="C392" s="14" t="s">
        <v>737</v>
      </c>
      <c r="D392" s="15" t="s">
        <v>646</v>
      </c>
      <c r="E392" s="22" t="s">
        <v>18</v>
      </c>
      <c r="F392" s="14" t="s">
        <v>704</v>
      </c>
      <c r="G392" s="17">
        <v>1.31</v>
      </c>
      <c r="H392" s="14" t="s">
        <v>729</v>
      </c>
      <c r="I392" s="14">
        <v>6</v>
      </c>
      <c r="J392" s="178" t="s">
        <v>720</v>
      </c>
    </row>
    <row r="393" spans="1:10" s="12" customFormat="1">
      <c r="A393" s="13" t="s">
        <v>755</v>
      </c>
      <c r="B393" s="14" t="s">
        <v>750</v>
      </c>
      <c r="C393" s="14" t="s">
        <v>737</v>
      </c>
      <c r="D393" s="15" t="s">
        <v>563</v>
      </c>
      <c r="E393" s="22" t="s">
        <v>16</v>
      </c>
      <c r="F393" s="14" t="s">
        <v>704</v>
      </c>
      <c r="G393" s="17">
        <v>1.57</v>
      </c>
      <c r="H393" s="14" t="s">
        <v>729</v>
      </c>
      <c r="I393" s="14">
        <v>6</v>
      </c>
      <c r="J393" s="178" t="s">
        <v>720</v>
      </c>
    </row>
    <row r="394" spans="1:10" s="12" customFormat="1">
      <c r="A394" s="13" t="s">
        <v>755</v>
      </c>
      <c r="B394" s="14" t="s">
        <v>750</v>
      </c>
      <c r="C394" s="14" t="s">
        <v>737</v>
      </c>
      <c r="D394" s="15" t="s">
        <v>647</v>
      </c>
      <c r="E394" s="22" t="s">
        <v>18</v>
      </c>
      <c r="F394" s="14" t="s">
        <v>704</v>
      </c>
      <c r="G394" s="17">
        <v>1.31</v>
      </c>
      <c r="H394" s="14" t="s">
        <v>729</v>
      </c>
      <c r="I394" s="14">
        <v>6</v>
      </c>
      <c r="J394" s="178" t="s">
        <v>720</v>
      </c>
    </row>
    <row r="395" spans="1:10" s="12" customFormat="1">
      <c r="A395" s="13" t="s">
        <v>755</v>
      </c>
      <c r="B395" s="14" t="s">
        <v>750</v>
      </c>
      <c r="C395" s="14" t="s">
        <v>761</v>
      </c>
      <c r="D395" s="15" t="s">
        <v>564</v>
      </c>
      <c r="E395" s="22" t="s">
        <v>648</v>
      </c>
      <c r="F395" s="14" t="s">
        <v>705</v>
      </c>
      <c r="G395" s="17">
        <v>10.74</v>
      </c>
      <c r="H395" s="14"/>
      <c r="I395" s="14">
        <v>0</v>
      </c>
      <c r="J395" s="178" t="s">
        <v>721</v>
      </c>
    </row>
    <row r="396" spans="1:10" s="12" customFormat="1">
      <c r="A396" s="13" t="s">
        <v>755</v>
      </c>
      <c r="B396" s="14" t="s">
        <v>750</v>
      </c>
      <c r="C396" s="14" t="s">
        <v>761</v>
      </c>
      <c r="D396" s="15" t="s">
        <v>565</v>
      </c>
      <c r="E396" s="22" t="s">
        <v>649</v>
      </c>
      <c r="F396" s="14" t="s">
        <v>705</v>
      </c>
      <c r="G396" s="17">
        <v>10.74</v>
      </c>
      <c r="H396" s="14"/>
      <c r="I396" s="14">
        <v>0</v>
      </c>
      <c r="J396" s="178" t="s">
        <v>723</v>
      </c>
    </row>
    <row r="397" spans="1:10" s="12" customFormat="1">
      <c r="A397" s="13" t="s">
        <v>755</v>
      </c>
      <c r="B397" s="14" t="s">
        <v>750</v>
      </c>
      <c r="C397" s="14" t="s">
        <v>761</v>
      </c>
      <c r="D397" s="15" t="s">
        <v>566</v>
      </c>
      <c r="E397" s="22" t="s">
        <v>650</v>
      </c>
      <c r="F397" s="14" t="s">
        <v>705</v>
      </c>
      <c r="G397" s="17">
        <v>15.29</v>
      </c>
      <c r="H397" s="14"/>
      <c r="I397" s="14">
        <v>0</v>
      </c>
      <c r="J397" s="178" t="s">
        <v>723</v>
      </c>
    </row>
    <row r="398" spans="1:10" s="12" customFormat="1">
      <c r="A398" s="13" t="s">
        <v>755</v>
      </c>
      <c r="B398" s="14" t="s">
        <v>750</v>
      </c>
      <c r="C398" s="14" t="s">
        <v>764</v>
      </c>
      <c r="D398" s="15" t="s">
        <v>567</v>
      </c>
      <c r="E398" s="22" t="s">
        <v>651</v>
      </c>
      <c r="F398" s="14" t="s">
        <v>704</v>
      </c>
      <c r="G398" s="17">
        <v>19.899999999999999</v>
      </c>
      <c r="H398" s="14" t="s">
        <v>729</v>
      </c>
      <c r="I398" s="14">
        <v>20</v>
      </c>
      <c r="J398" s="178" t="s">
        <v>721</v>
      </c>
    </row>
    <row r="399" spans="1:10" s="12" customFormat="1">
      <c r="A399" s="13" t="s">
        <v>755</v>
      </c>
      <c r="B399" s="14" t="s">
        <v>750</v>
      </c>
      <c r="C399" s="24" t="s">
        <v>806</v>
      </c>
      <c r="D399" s="15" t="s">
        <v>568</v>
      </c>
      <c r="E399" s="22" t="s">
        <v>49</v>
      </c>
      <c r="F399" s="14" t="s">
        <v>704</v>
      </c>
      <c r="G399" s="17">
        <v>5.77</v>
      </c>
      <c r="H399" s="14" t="s">
        <v>729</v>
      </c>
      <c r="I399" s="14">
        <v>6</v>
      </c>
      <c r="J399" s="178" t="s">
        <v>719</v>
      </c>
    </row>
    <row r="400" spans="1:10" s="12" customFormat="1">
      <c r="A400" s="13" t="s">
        <v>755</v>
      </c>
      <c r="B400" s="14" t="s">
        <v>750</v>
      </c>
      <c r="C400" s="14" t="s">
        <v>737</v>
      </c>
      <c r="D400" s="15" t="s">
        <v>569</v>
      </c>
      <c r="E400" s="22" t="s">
        <v>16</v>
      </c>
      <c r="F400" s="14" t="s">
        <v>704</v>
      </c>
      <c r="G400" s="17">
        <v>4.07</v>
      </c>
      <c r="H400" s="14" t="s">
        <v>729</v>
      </c>
      <c r="I400" s="14">
        <v>6</v>
      </c>
      <c r="J400" s="178" t="s">
        <v>720</v>
      </c>
    </row>
    <row r="401" spans="1:10" s="12" customFormat="1">
      <c r="A401" s="13" t="s">
        <v>755</v>
      </c>
      <c r="B401" s="14" t="s">
        <v>750</v>
      </c>
      <c r="C401" s="14" t="s">
        <v>737</v>
      </c>
      <c r="D401" s="15" t="s">
        <v>652</v>
      </c>
      <c r="E401" s="22" t="s">
        <v>18</v>
      </c>
      <c r="F401" s="14" t="s">
        <v>704</v>
      </c>
      <c r="G401" s="17">
        <v>1.26</v>
      </c>
      <c r="H401" s="14" t="s">
        <v>729</v>
      </c>
      <c r="I401" s="14">
        <v>6</v>
      </c>
      <c r="J401" s="178" t="s">
        <v>720</v>
      </c>
    </row>
    <row r="402" spans="1:10" s="12" customFormat="1">
      <c r="A402" s="13" t="s">
        <v>755</v>
      </c>
      <c r="B402" s="14" t="s">
        <v>750</v>
      </c>
      <c r="C402" s="14" t="s">
        <v>764</v>
      </c>
      <c r="D402" s="15" t="s">
        <v>570</v>
      </c>
      <c r="E402" s="22" t="s">
        <v>495</v>
      </c>
      <c r="F402" s="14" t="s">
        <v>704</v>
      </c>
      <c r="G402" s="17">
        <v>20.76</v>
      </c>
      <c r="H402" s="14" t="s">
        <v>729</v>
      </c>
      <c r="I402" s="14">
        <v>20</v>
      </c>
      <c r="J402" s="178" t="s">
        <v>721</v>
      </c>
    </row>
    <row r="403" spans="1:10" s="12" customFormat="1">
      <c r="A403" s="13" t="s">
        <v>755</v>
      </c>
      <c r="B403" s="14" t="s">
        <v>750</v>
      </c>
      <c r="C403" s="24" t="s">
        <v>806</v>
      </c>
      <c r="D403" s="15" t="s">
        <v>571</v>
      </c>
      <c r="E403" s="22" t="s">
        <v>702</v>
      </c>
      <c r="F403" s="14" t="s">
        <v>704</v>
      </c>
      <c r="G403" s="17">
        <v>7.63</v>
      </c>
      <c r="H403" s="14" t="s">
        <v>729</v>
      </c>
      <c r="I403" s="14">
        <v>4</v>
      </c>
      <c r="J403" s="178" t="s">
        <v>721</v>
      </c>
    </row>
    <row r="404" spans="1:10" s="12" customFormat="1">
      <c r="A404" s="13" t="s">
        <v>755</v>
      </c>
      <c r="B404" s="14" t="s">
        <v>750</v>
      </c>
      <c r="C404" s="14" t="s">
        <v>796</v>
      </c>
      <c r="D404" s="15" t="s">
        <v>572</v>
      </c>
      <c r="E404" s="23" t="s">
        <v>653</v>
      </c>
      <c r="F404" s="24" t="s">
        <v>704</v>
      </c>
      <c r="G404" s="25">
        <v>9.74</v>
      </c>
      <c r="H404" s="24" t="s">
        <v>729</v>
      </c>
      <c r="I404" s="24">
        <v>4</v>
      </c>
      <c r="J404" s="179" t="s">
        <v>726</v>
      </c>
    </row>
    <row r="405" spans="1:10" s="12" customFormat="1">
      <c r="A405" s="13" t="s">
        <v>755</v>
      </c>
      <c r="B405" s="14" t="s">
        <v>750</v>
      </c>
      <c r="C405" s="14" t="s">
        <v>737</v>
      </c>
      <c r="D405" s="15" t="s">
        <v>573</v>
      </c>
      <c r="E405" s="23" t="s">
        <v>16</v>
      </c>
      <c r="F405" s="24" t="s">
        <v>704</v>
      </c>
      <c r="G405" s="25">
        <v>3.84</v>
      </c>
      <c r="H405" s="24" t="s">
        <v>729</v>
      </c>
      <c r="I405" s="24">
        <v>8</v>
      </c>
      <c r="J405" s="179" t="s">
        <v>720</v>
      </c>
    </row>
    <row r="406" spans="1:10" s="12" customFormat="1">
      <c r="A406" s="13" t="s">
        <v>755</v>
      </c>
      <c r="B406" s="14" t="s">
        <v>750</v>
      </c>
      <c r="C406" s="14" t="s">
        <v>737</v>
      </c>
      <c r="D406" s="15" t="s">
        <v>654</v>
      </c>
      <c r="E406" s="22" t="s">
        <v>18</v>
      </c>
      <c r="F406" s="14" t="s">
        <v>704</v>
      </c>
      <c r="G406" s="17">
        <v>1.81</v>
      </c>
      <c r="H406" s="14" t="s">
        <v>729</v>
      </c>
      <c r="I406" s="14">
        <v>6</v>
      </c>
      <c r="J406" s="178" t="s">
        <v>720</v>
      </c>
    </row>
    <row r="407" spans="1:10" s="12" customFormat="1">
      <c r="A407" s="13" t="s">
        <v>755</v>
      </c>
      <c r="B407" s="14" t="s">
        <v>750</v>
      </c>
      <c r="C407" s="14" t="s">
        <v>737</v>
      </c>
      <c r="D407" s="15" t="s">
        <v>655</v>
      </c>
      <c r="E407" s="22" t="s">
        <v>18</v>
      </c>
      <c r="F407" s="14" t="s">
        <v>704</v>
      </c>
      <c r="G407" s="17">
        <v>1.69</v>
      </c>
      <c r="H407" s="14" t="s">
        <v>729</v>
      </c>
      <c r="I407" s="14">
        <v>6</v>
      </c>
      <c r="J407" s="178" t="s">
        <v>720</v>
      </c>
    </row>
    <row r="408" spans="1:10" s="12" customFormat="1">
      <c r="A408" s="13" t="s">
        <v>755</v>
      </c>
      <c r="B408" s="14" t="s">
        <v>750</v>
      </c>
      <c r="C408" s="14" t="s">
        <v>763</v>
      </c>
      <c r="D408" s="15" t="s">
        <v>574</v>
      </c>
      <c r="E408" s="22" t="s">
        <v>638</v>
      </c>
      <c r="F408" s="14" t="s">
        <v>704</v>
      </c>
      <c r="G408" s="17">
        <v>17.649999999999999</v>
      </c>
      <c r="H408" s="14" t="s">
        <v>729</v>
      </c>
      <c r="I408" s="14">
        <v>25</v>
      </c>
      <c r="J408" s="178" t="s">
        <v>721</v>
      </c>
    </row>
    <row r="409" spans="1:10" s="12" customFormat="1">
      <c r="A409" s="13" t="s">
        <v>755</v>
      </c>
      <c r="B409" s="14" t="s">
        <v>750</v>
      </c>
      <c r="C409" s="24" t="s">
        <v>806</v>
      </c>
      <c r="D409" s="15" t="s">
        <v>696</v>
      </c>
      <c r="E409" s="22" t="s">
        <v>690</v>
      </c>
      <c r="F409" s="14" t="s">
        <v>704</v>
      </c>
      <c r="G409" s="17">
        <v>1.02</v>
      </c>
      <c r="H409" s="14" t="s">
        <v>728</v>
      </c>
      <c r="I409" s="14">
        <v>5</v>
      </c>
      <c r="J409" s="178" t="s">
        <v>722</v>
      </c>
    </row>
    <row r="410" spans="1:10" s="12" customFormat="1">
      <c r="A410" s="13" t="s">
        <v>755</v>
      </c>
      <c r="B410" s="14" t="s">
        <v>750</v>
      </c>
      <c r="C410" s="14" t="s">
        <v>660</v>
      </c>
      <c r="D410" s="15" t="s">
        <v>656</v>
      </c>
      <c r="E410" s="22" t="s">
        <v>660</v>
      </c>
      <c r="F410" s="14" t="s">
        <v>704</v>
      </c>
      <c r="G410" s="17">
        <v>9.1999999999999993</v>
      </c>
      <c r="H410" s="14"/>
      <c r="I410" s="14">
        <v>0</v>
      </c>
      <c r="J410" s="178" t="s">
        <v>721</v>
      </c>
    </row>
    <row r="411" spans="1:10" s="12" customFormat="1">
      <c r="A411" s="13" t="s">
        <v>755</v>
      </c>
      <c r="B411" s="14" t="s">
        <v>750</v>
      </c>
      <c r="C411" s="14" t="s">
        <v>660</v>
      </c>
      <c r="D411" s="15" t="s">
        <v>657</v>
      </c>
      <c r="E411" s="22" t="s">
        <v>660</v>
      </c>
      <c r="F411" s="14" t="s">
        <v>704</v>
      </c>
      <c r="G411" s="17">
        <v>34.89</v>
      </c>
      <c r="H411" s="14"/>
      <c r="I411" s="14">
        <v>0</v>
      </c>
      <c r="J411" s="178" t="s">
        <v>721</v>
      </c>
    </row>
    <row r="412" spans="1:10" s="12" customFormat="1">
      <c r="A412" s="13" t="s">
        <v>755</v>
      </c>
      <c r="B412" s="14" t="s">
        <v>750</v>
      </c>
      <c r="C412" s="14" t="s">
        <v>660</v>
      </c>
      <c r="D412" s="15" t="s">
        <v>658</v>
      </c>
      <c r="E412" s="22" t="s">
        <v>660</v>
      </c>
      <c r="F412" s="14" t="s">
        <v>704</v>
      </c>
      <c r="G412" s="17">
        <v>6.96</v>
      </c>
      <c r="H412" s="14"/>
      <c r="I412" s="14">
        <v>0</v>
      </c>
      <c r="J412" s="178" t="s">
        <v>721</v>
      </c>
    </row>
    <row r="413" spans="1:10" s="12" customFormat="1">
      <c r="A413" s="13" t="s">
        <v>755</v>
      </c>
      <c r="B413" s="14" t="s">
        <v>750</v>
      </c>
      <c r="C413" s="14" t="s">
        <v>660</v>
      </c>
      <c r="D413" s="15" t="s">
        <v>659</v>
      </c>
      <c r="E413" s="22" t="s">
        <v>660</v>
      </c>
      <c r="F413" s="14" t="s">
        <v>704</v>
      </c>
      <c r="G413" s="17">
        <v>14.3</v>
      </c>
      <c r="H413" s="14"/>
      <c r="I413" s="14">
        <v>0</v>
      </c>
      <c r="J413" s="178" t="s">
        <v>721</v>
      </c>
    </row>
    <row r="414" spans="1:10" s="12" customFormat="1">
      <c r="A414" s="13" t="s">
        <v>755</v>
      </c>
      <c r="B414" s="14" t="s">
        <v>750</v>
      </c>
      <c r="C414" s="14" t="s">
        <v>660</v>
      </c>
      <c r="D414" s="15" t="s">
        <v>575</v>
      </c>
      <c r="E414" s="22" t="s">
        <v>661</v>
      </c>
      <c r="F414" s="14" t="s">
        <v>704</v>
      </c>
      <c r="G414" s="17">
        <v>20.55</v>
      </c>
      <c r="H414" s="14" t="s">
        <v>729</v>
      </c>
      <c r="I414" s="14">
        <v>8</v>
      </c>
      <c r="J414" s="178" t="s">
        <v>721</v>
      </c>
    </row>
    <row r="415" spans="1:10" s="12" customFormat="1">
      <c r="A415" s="13" t="s">
        <v>755</v>
      </c>
      <c r="B415" s="14" t="s">
        <v>750</v>
      </c>
      <c r="C415" s="24" t="s">
        <v>806</v>
      </c>
      <c r="D415" s="15" t="s">
        <v>576</v>
      </c>
      <c r="E415" s="22" t="s">
        <v>28</v>
      </c>
      <c r="F415" s="14" t="s">
        <v>704</v>
      </c>
      <c r="G415" s="17">
        <v>104.64</v>
      </c>
      <c r="H415" s="14" t="s">
        <v>728</v>
      </c>
      <c r="I415" s="14">
        <v>60</v>
      </c>
      <c r="J415" s="178" t="s">
        <v>722</v>
      </c>
    </row>
    <row r="416" spans="1:10" s="12" customFormat="1">
      <c r="A416" s="13" t="s">
        <v>755</v>
      </c>
      <c r="B416" s="14" t="s">
        <v>750</v>
      </c>
      <c r="C416" s="14" t="s">
        <v>737</v>
      </c>
      <c r="D416" s="15" t="s">
        <v>577</v>
      </c>
      <c r="E416" s="22" t="s">
        <v>662</v>
      </c>
      <c r="F416" s="14" t="s">
        <v>705</v>
      </c>
      <c r="G416" s="17">
        <v>18.8</v>
      </c>
      <c r="H416" s="14"/>
      <c r="I416" s="14">
        <v>0</v>
      </c>
      <c r="J416" s="178" t="s">
        <v>721</v>
      </c>
    </row>
    <row r="417" spans="1:10" s="12" customFormat="1">
      <c r="A417" s="13" t="s">
        <v>755</v>
      </c>
      <c r="B417" s="14" t="s">
        <v>750</v>
      </c>
      <c r="C417" s="14" t="s">
        <v>737</v>
      </c>
      <c r="D417" s="15" t="s">
        <v>578</v>
      </c>
      <c r="E417" s="22" t="s">
        <v>90</v>
      </c>
      <c r="F417" s="14" t="s">
        <v>705</v>
      </c>
      <c r="G417" s="17">
        <v>18.309999999999999</v>
      </c>
      <c r="H417" s="14"/>
      <c r="I417" s="14">
        <v>0</v>
      </c>
      <c r="J417" s="178" t="s">
        <v>721</v>
      </c>
    </row>
    <row r="418" spans="1:10" s="12" customFormat="1">
      <c r="A418" s="13" t="s">
        <v>755</v>
      </c>
      <c r="B418" s="14" t="s">
        <v>750</v>
      </c>
      <c r="C418" s="24" t="s">
        <v>806</v>
      </c>
      <c r="D418" s="15" t="s">
        <v>579</v>
      </c>
      <c r="E418" s="22" t="s">
        <v>49</v>
      </c>
      <c r="F418" s="14" t="s">
        <v>704</v>
      </c>
      <c r="G418" s="17">
        <v>17.29</v>
      </c>
      <c r="H418" s="14" t="s">
        <v>729</v>
      </c>
      <c r="I418" s="14">
        <v>15</v>
      </c>
      <c r="J418" s="178" t="s">
        <v>719</v>
      </c>
    </row>
    <row r="419" spans="1:10" s="12" customFormat="1">
      <c r="A419" s="13" t="s">
        <v>755</v>
      </c>
      <c r="B419" s="14" t="s">
        <v>750</v>
      </c>
      <c r="C419" s="14" t="s">
        <v>782</v>
      </c>
      <c r="D419" s="15" t="s">
        <v>580</v>
      </c>
      <c r="E419" s="22" t="s">
        <v>663</v>
      </c>
      <c r="F419" s="14" t="s">
        <v>704</v>
      </c>
      <c r="G419" s="17">
        <v>20.059999999999999</v>
      </c>
      <c r="H419" s="14"/>
      <c r="I419" s="14">
        <v>0</v>
      </c>
      <c r="J419" s="178" t="s">
        <v>718</v>
      </c>
    </row>
    <row r="420" spans="1:10" s="12" customFormat="1" ht="25.5">
      <c r="A420" s="13" t="s">
        <v>755</v>
      </c>
      <c r="B420" s="14" t="s">
        <v>750</v>
      </c>
      <c r="C420" s="14" t="s">
        <v>766</v>
      </c>
      <c r="D420" s="15" t="s">
        <v>581</v>
      </c>
      <c r="E420" s="22" t="s">
        <v>664</v>
      </c>
      <c r="F420" s="14" t="s">
        <v>704</v>
      </c>
      <c r="G420" s="17">
        <v>18.600000000000001</v>
      </c>
      <c r="H420" s="14" t="s">
        <v>729</v>
      </c>
      <c r="I420" s="14">
        <v>12</v>
      </c>
      <c r="J420" s="178" t="s">
        <v>715</v>
      </c>
    </row>
    <row r="421" spans="1:10" s="12" customFormat="1">
      <c r="A421" s="13" t="s">
        <v>755</v>
      </c>
      <c r="B421" s="14" t="s">
        <v>750</v>
      </c>
      <c r="C421" s="14" t="s">
        <v>766</v>
      </c>
      <c r="D421" s="15" t="s">
        <v>582</v>
      </c>
      <c r="E421" s="22" t="s">
        <v>665</v>
      </c>
      <c r="F421" s="14" t="s">
        <v>704</v>
      </c>
      <c r="G421" s="17">
        <v>32.58</v>
      </c>
      <c r="H421" s="14" t="s">
        <v>729</v>
      </c>
      <c r="I421" s="14">
        <v>18</v>
      </c>
      <c r="J421" s="178" t="s">
        <v>715</v>
      </c>
    </row>
    <row r="422" spans="1:10" s="12" customFormat="1">
      <c r="A422" s="13" t="s">
        <v>755</v>
      </c>
      <c r="B422" s="14" t="s">
        <v>750</v>
      </c>
      <c r="C422" s="24" t="s">
        <v>806</v>
      </c>
      <c r="D422" s="15" t="s">
        <v>583</v>
      </c>
      <c r="E422" s="22" t="s">
        <v>49</v>
      </c>
      <c r="F422" s="14" t="s">
        <v>704</v>
      </c>
      <c r="G422" s="17">
        <v>35.15</v>
      </c>
      <c r="H422" s="14" t="s">
        <v>728</v>
      </c>
      <c r="I422" s="14">
        <v>18</v>
      </c>
      <c r="J422" s="178" t="s">
        <v>719</v>
      </c>
    </row>
    <row r="423" spans="1:10" s="12" customFormat="1">
      <c r="A423" s="13" t="s">
        <v>755</v>
      </c>
      <c r="B423" s="14" t="s">
        <v>750</v>
      </c>
      <c r="C423" s="24" t="s">
        <v>806</v>
      </c>
      <c r="D423" s="15" t="s">
        <v>584</v>
      </c>
      <c r="E423" s="22" t="s">
        <v>44</v>
      </c>
      <c r="F423" s="14" t="s">
        <v>704</v>
      </c>
      <c r="G423" s="17">
        <v>8.0399999999999991</v>
      </c>
      <c r="H423" s="14" t="s">
        <v>729</v>
      </c>
      <c r="I423" s="14">
        <v>8</v>
      </c>
      <c r="J423" s="178" t="s">
        <v>726</v>
      </c>
    </row>
    <row r="424" spans="1:10" s="12" customFormat="1">
      <c r="A424" s="13" t="s">
        <v>755</v>
      </c>
      <c r="B424" s="14" t="s">
        <v>750</v>
      </c>
      <c r="C424" s="24" t="s">
        <v>806</v>
      </c>
      <c r="D424" s="15" t="s">
        <v>694</v>
      </c>
      <c r="E424" s="23" t="s">
        <v>49</v>
      </c>
      <c r="F424" s="14" t="s">
        <v>704</v>
      </c>
      <c r="G424" s="17">
        <v>2.72</v>
      </c>
      <c r="H424" s="14" t="s">
        <v>729</v>
      </c>
      <c r="I424" s="14">
        <v>4</v>
      </c>
      <c r="J424" s="178" t="s">
        <v>719</v>
      </c>
    </row>
    <row r="425" spans="1:10" s="12" customFormat="1">
      <c r="A425" s="13" t="s">
        <v>755</v>
      </c>
      <c r="B425" s="14" t="s">
        <v>750</v>
      </c>
      <c r="C425" s="24" t="s">
        <v>806</v>
      </c>
      <c r="D425" s="15" t="s">
        <v>585</v>
      </c>
      <c r="E425" s="22" t="s">
        <v>44</v>
      </c>
      <c r="F425" s="14" t="s">
        <v>704</v>
      </c>
      <c r="G425" s="17">
        <v>10.35</v>
      </c>
      <c r="H425" s="14" t="s">
        <v>729</v>
      </c>
      <c r="I425" s="14">
        <v>8</v>
      </c>
      <c r="J425" s="178" t="s">
        <v>726</v>
      </c>
    </row>
    <row r="426" spans="1:10" s="12" customFormat="1">
      <c r="A426" s="13" t="s">
        <v>755</v>
      </c>
      <c r="B426" s="14" t="s">
        <v>750</v>
      </c>
      <c r="C426" s="24" t="s">
        <v>806</v>
      </c>
      <c r="D426" s="15" t="s">
        <v>695</v>
      </c>
      <c r="E426" s="23" t="s">
        <v>49</v>
      </c>
      <c r="F426" s="14" t="s">
        <v>704</v>
      </c>
      <c r="G426" s="17">
        <v>2.5499999999999998</v>
      </c>
      <c r="H426" s="14" t="s">
        <v>729</v>
      </c>
      <c r="I426" s="14">
        <v>4</v>
      </c>
      <c r="J426" s="178" t="s">
        <v>719</v>
      </c>
    </row>
    <row r="427" spans="1:10" s="12" customFormat="1">
      <c r="A427" s="13" t="s">
        <v>755</v>
      </c>
      <c r="B427" s="14" t="s">
        <v>750</v>
      </c>
      <c r="C427" s="14" t="s">
        <v>766</v>
      </c>
      <c r="D427" s="15" t="s">
        <v>586</v>
      </c>
      <c r="E427" s="22" t="s">
        <v>666</v>
      </c>
      <c r="F427" s="14" t="s">
        <v>704</v>
      </c>
      <c r="G427" s="17">
        <v>13.43</v>
      </c>
      <c r="H427" s="14" t="s">
        <v>729</v>
      </c>
      <c r="I427" s="14">
        <v>8</v>
      </c>
      <c r="J427" s="178" t="s">
        <v>715</v>
      </c>
    </row>
    <row r="428" spans="1:10" s="12" customFormat="1">
      <c r="A428" s="13" t="s">
        <v>755</v>
      </c>
      <c r="B428" s="14" t="s">
        <v>750</v>
      </c>
      <c r="C428" s="14" t="s">
        <v>766</v>
      </c>
      <c r="D428" s="15" t="s">
        <v>587</v>
      </c>
      <c r="E428" s="16" t="s">
        <v>177</v>
      </c>
      <c r="F428" s="14" t="s">
        <v>704</v>
      </c>
      <c r="G428" s="17">
        <v>8.43</v>
      </c>
      <c r="H428" s="14" t="s">
        <v>728</v>
      </c>
      <c r="I428" s="14">
        <v>6</v>
      </c>
      <c r="J428" s="178" t="s">
        <v>715</v>
      </c>
    </row>
    <row r="429" spans="1:10" s="12" customFormat="1">
      <c r="A429" s="13" t="s">
        <v>755</v>
      </c>
      <c r="B429" s="14" t="s">
        <v>750</v>
      </c>
      <c r="C429" s="24" t="s">
        <v>806</v>
      </c>
      <c r="D429" s="15" t="s">
        <v>588</v>
      </c>
      <c r="E429" s="22" t="s">
        <v>78</v>
      </c>
      <c r="F429" s="14" t="s">
        <v>704</v>
      </c>
      <c r="G429" s="17">
        <v>1.44</v>
      </c>
      <c r="H429" s="14" t="s">
        <v>729</v>
      </c>
      <c r="I429" s="14">
        <v>4</v>
      </c>
      <c r="J429" s="178" t="s">
        <v>724</v>
      </c>
    </row>
    <row r="430" spans="1:10" s="12" customFormat="1">
      <c r="A430" s="13" t="s">
        <v>755</v>
      </c>
      <c r="B430" s="14" t="s">
        <v>750</v>
      </c>
      <c r="C430" s="14" t="s">
        <v>766</v>
      </c>
      <c r="D430" s="15" t="s">
        <v>589</v>
      </c>
      <c r="E430" s="16" t="s">
        <v>667</v>
      </c>
      <c r="F430" s="14" t="s">
        <v>704</v>
      </c>
      <c r="G430" s="17">
        <v>6.82</v>
      </c>
      <c r="H430" s="14"/>
      <c r="I430" s="14">
        <v>0</v>
      </c>
      <c r="J430" s="178" t="s">
        <v>715</v>
      </c>
    </row>
    <row r="431" spans="1:10" s="12" customFormat="1">
      <c r="A431" s="13" t="s">
        <v>755</v>
      </c>
      <c r="B431" s="14" t="s">
        <v>750</v>
      </c>
      <c r="C431" s="14" t="s">
        <v>766</v>
      </c>
      <c r="D431" s="15" t="s">
        <v>590</v>
      </c>
      <c r="E431" s="22" t="s">
        <v>667</v>
      </c>
      <c r="F431" s="14" t="s">
        <v>704</v>
      </c>
      <c r="G431" s="17">
        <v>6.98</v>
      </c>
      <c r="H431" s="14"/>
      <c r="I431" s="14">
        <v>0</v>
      </c>
      <c r="J431" s="178" t="s">
        <v>715</v>
      </c>
    </row>
    <row r="432" spans="1:10" s="12" customFormat="1">
      <c r="A432" s="13" t="s">
        <v>755</v>
      </c>
      <c r="B432" s="14" t="s">
        <v>750</v>
      </c>
      <c r="C432" s="14" t="s">
        <v>782</v>
      </c>
      <c r="D432" s="15" t="s">
        <v>591</v>
      </c>
      <c r="E432" s="16" t="s">
        <v>668</v>
      </c>
      <c r="F432" s="14" t="s">
        <v>704</v>
      </c>
      <c r="G432" s="17">
        <v>4.8</v>
      </c>
      <c r="H432" s="14"/>
      <c r="I432" s="14">
        <v>0</v>
      </c>
      <c r="J432" s="178" t="s">
        <v>718</v>
      </c>
    </row>
    <row r="433" spans="1:10" s="12" customFormat="1">
      <c r="A433" s="13" t="s">
        <v>755</v>
      </c>
      <c r="B433" s="14" t="s">
        <v>750</v>
      </c>
      <c r="C433" s="24" t="s">
        <v>806</v>
      </c>
      <c r="D433" s="15" t="s">
        <v>592</v>
      </c>
      <c r="E433" s="22" t="s">
        <v>669</v>
      </c>
      <c r="F433" s="14" t="s">
        <v>704</v>
      </c>
      <c r="G433" s="17">
        <v>6.83</v>
      </c>
      <c r="H433" s="14" t="s">
        <v>729</v>
      </c>
      <c r="I433" s="14">
        <v>6</v>
      </c>
      <c r="J433" s="178" t="s">
        <v>719</v>
      </c>
    </row>
    <row r="434" spans="1:10" s="12" customFormat="1">
      <c r="A434" s="13" t="s">
        <v>755</v>
      </c>
      <c r="B434" s="14" t="s">
        <v>750</v>
      </c>
      <c r="C434" s="14" t="s">
        <v>766</v>
      </c>
      <c r="D434" s="15" t="s">
        <v>593</v>
      </c>
      <c r="E434" s="16" t="s">
        <v>670</v>
      </c>
      <c r="F434" s="14" t="s">
        <v>704</v>
      </c>
      <c r="G434" s="17">
        <v>12.19</v>
      </c>
      <c r="H434" s="14" t="s">
        <v>729</v>
      </c>
      <c r="I434" s="14">
        <v>12</v>
      </c>
      <c r="J434" s="178" t="s">
        <v>715</v>
      </c>
    </row>
    <row r="435" spans="1:10" s="12" customFormat="1">
      <c r="A435" s="13" t="s">
        <v>755</v>
      </c>
      <c r="B435" s="14" t="s">
        <v>750</v>
      </c>
      <c r="C435" s="24" t="s">
        <v>806</v>
      </c>
      <c r="D435" s="15" t="s">
        <v>594</v>
      </c>
      <c r="E435" s="22" t="s">
        <v>671</v>
      </c>
      <c r="F435" s="14" t="s">
        <v>704</v>
      </c>
      <c r="G435" s="17">
        <v>9</v>
      </c>
      <c r="H435" s="14" t="s">
        <v>729</v>
      </c>
      <c r="I435" s="14">
        <v>8</v>
      </c>
      <c r="J435" s="178" t="s">
        <v>719</v>
      </c>
    </row>
    <row r="436" spans="1:10" s="12" customFormat="1">
      <c r="A436" s="13" t="s">
        <v>755</v>
      </c>
      <c r="B436" s="14" t="s">
        <v>750</v>
      </c>
      <c r="C436" s="14" t="s">
        <v>766</v>
      </c>
      <c r="D436" s="15" t="s">
        <v>595</v>
      </c>
      <c r="E436" s="16" t="s">
        <v>672</v>
      </c>
      <c r="F436" s="14" t="s">
        <v>704</v>
      </c>
      <c r="G436" s="17">
        <v>33.47</v>
      </c>
      <c r="H436" s="14" t="s">
        <v>729</v>
      </c>
      <c r="I436" s="14">
        <v>16</v>
      </c>
      <c r="J436" s="178" t="s">
        <v>715</v>
      </c>
    </row>
    <row r="437" spans="1:10" s="12" customFormat="1">
      <c r="A437" s="13" t="s">
        <v>755</v>
      </c>
      <c r="B437" s="14" t="s">
        <v>750</v>
      </c>
      <c r="C437" s="14" t="s">
        <v>766</v>
      </c>
      <c r="D437" s="15" t="s">
        <v>596</v>
      </c>
      <c r="E437" s="22" t="s">
        <v>90</v>
      </c>
      <c r="F437" s="14" t="s">
        <v>705</v>
      </c>
      <c r="G437" s="17">
        <v>4.41</v>
      </c>
      <c r="H437" s="14"/>
      <c r="I437" s="14">
        <v>0</v>
      </c>
      <c r="J437" s="178" t="s">
        <v>721</v>
      </c>
    </row>
    <row r="438" spans="1:10" s="12" customFormat="1">
      <c r="A438" s="13" t="s">
        <v>755</v>
      </c>
      <c r="B438" s="14" t="s">
        <v>750</v>
      </c>
      <c r="C438" s="24" t="s">
        <v>806</v>
      </c>
      <c r="D438" s="15" t="s">
        <v>597</v>
      </c>
      <c r="E438" s="16" t="s">
        <v>28</v>
      </c>
      <c r="F438" s="14" t="s">
        <v>704</v>
      </c>
      <c r="G438" s="17">
        <v>48.07</v>
      </c>
      <c r="H438" s="14" t="s">
        <v>728</v>
      </c>
      <c r="I438" s="14">
        <v>30</v>
      </c>
      <c r="J438" s="178" t="s">
        <v>715</v>
      </c>
    </row>
    <row r="439" spans="1:10" s="12" customFormat="1">
      <c r="A439" s="13" t="s">
        <v>755</v>
      </c>
      <c r="B439" s="14" t="s">
        <v>750</v>
      </c>
      <c r="C439" s="24" t="s">
        <v>806</v>
      </c>
      <c r="D439" s="15" t="s">
        <v>598</v>
      </c>
      <c r="E439" s="16" t="s">
        <v>49</v>
      </c>
      <c r="F439" s="14" t="s">
        <v>704</v>
      </c>
      <c r="G439" s="17">
        <v>2.64</v>
      </c>
      <c r="H439" s="14" t="s">
        <v>729</v>
      </c>
      <c r="I439" s="14">
        <v>6</v>
      </c>
      <c r="J439" s="178" t="s">
        <v>719</v>
      </c>
    </row>
    <row r="440" spans="1:10" s="12" customFormat="1">
      <c r="A440" s="13" t="s">
        <v>755</v>
      </c>
      <c r="B440" s="14" t="s">
        <v>750</v>
      </c>
      <c r="C440" s="14" t="s">
        <v>737</v>
      </c>
      <c r="D440" s="15" t="s">
        <v>599</v>
      </c>
      <c r="E440" s="16" t="s">
        <v>16</v>
      </c>
      <c r="F440" s="14" t="s">
        <v>704</v>
      </c>
      <c r="G440" s="17">
        <v>2.31</v>
      </c>
      <c r="H440" s="14" t="s">
        <v>729</v>
      </c>
      <c r="I440" s="14">
        <v>6</v>
      </c>
      <c r="J440" s="178" t="s">
        <v>720</v>
      </c>
    </row>
    <row r="441" spans="1:10" s="12" customFormat="1">
      <c r="A441" s="13" t="s">
        <v>755</v>
      </c>
      <c r="B441" s="14" t="s">
        <v>750</v>
      </c>
      <c r="C441" s="14" t="s">
        <v>737</v>
      </c>
      <c r="D441" s="15" t="s">
        <v>673</v>
      </c>
      <c r="E441" s="18" t="s">
        <v>18</v>
      </c>
      <c r="F441" s="14" t="s">
        <v>704</v>
      </c>
      <c r="G441" s="17">
        <v>0.92</v>
      </c>
      <c r="H441" s="14" t="s">
        <v>729</v>
      </c>
      <c r="I441" s="14">
        <v>4</v>
      </c>
      <c r="J441" s="178" t="s">
        <v>720</v>
      </c>
    </row>
    <row r="442" spans="1:10" s="12" customFormat="1">
      <c r="A442" s="13" t="s">
        <v>755</v>
      </c>
      <c r="B442" s="14" t="s">
        <v>750</v>
      </c>
      <c r="C442" s="14" t="s">
        <v>737</v>
      </c>
      <c r="D442" s="15" t="s">
        <v>600</v>
      </c>
      <c r="E442" s="16" t="s">
        <v>16</v>
      </c>
      <c r="F442" s="14" t="s">
        <v>704</v>
      </c>
      <c r="G442" s="17">
        <v>2.31</v>
      </c>
      <c r="H442" s="14" t="s">
        <v>729</v>
      </c>
      <c r="I442" s="14">
        <v>6</v>
      </c>
      <c r="J442" s="178" t="s">
        <v>720</v>
      </c>
    </row>
    <row r="443" spans="1:10" s="12" customFormat="1">
      <c r="A443" s="13" t="s">
        <v>755</v>
      </c>
      <c r="B443" s="14" t="s">
        <v>750</v>
      </c>
      <c r="C443" s="24" t="s">
        <v>806</v>
      </c>
      <c r="D443" s="15" t="s">
        <v>674</v>
      </c>
      <c r="E443" s="18" t="s">
        <v>18</v>
      </c>
      <c r="F443" s="14" t="s">
        <v>704</v>
      </c>
      <c r="G443" s="17">
        <v>0.92</v>
      </c>
      <c r="H443" s="14" t="s">
        <v>729</v>
      </c>
      <c r="I443" s="14">
        <v>4</v>
      </c>
      <c r="J443" s="178" t="s">
        <v>720</v>
      </c>
    </row>
    <row r="444" spans="1:10" s="12" customFormat="1">
      <c r="A444" s="13" t="s">
        <v>755</v>
      </c>
      <c r="B444" s="14" t="s">
        <v>750</v>
      </c>
      <c r="C444" s="14" t="s">
        <v>737</v>
      </c>
      <c r="D444" s="15" t="s">
        <v>601</v>
      </c>
      <c r="E444" s="16" t="s">
        <v>675</v>
      </c>
      <c r="F444" s="14" t="s">
        <v>704</v>
      </c>
      <c r="G444" s="17">
        <v>7.6</v>
      </c>
      <c r="H444" s="14" t="s">
        <v>729</v>
      </c>
      <c r="I444" s="14">
        <v>4</v>
      </c>
      <c r="J444" s="178" t="s">
        <v>722</v>
      </c>
    </row>
    <row r="445" spans="1:10" s="12" customFormat="1">
      <c r="A445" s="13" t="s">
        <v>755</v>
      </c>
      <c r="B445" s="14" t="s">
        <v>750</v>
      </c>
      <c r="C445" s="14" t="s">
        <v>766</v>
      </c>
      <c r="D445" s="15" t="s">
        <v>602</v>
      </c>
      <c r="E445" s="16" t="s">
        <v>677</v>
      </c>
      <c r="F445" s="14" t="s">
        <v>704</v>
      </c>
      <c r="G445" s="17">
        <v>84.88</v>
      </c>
      <c r="H445" s="14" t="s">
        <v>729</v>
      </c>
      <c r="I445" s="14">
        <v>90</v>
      </c>
      <c r="J445" s="178" t="s">
        <v>716</v>
      </c>
    </row>
    <row r="446" spans="1:10" s="12" customFormat="1">
      <c r="A446" s="13" t="s">
        <v>755</v>
      </c>
      <c r="B446" s="14" t="s">
        <v>750</v>
      </c>
      <c r="C446" s="14" t="s">
        <v>766</v>
      </c>
      <c r="D446" s="15" t="s">
        <v>603</v>
      </c>
      <c r="E446" s="16" t="s">
        <v>676</v>
      </c>
      <c r="F446" s="14" t="s">
        <v>704</v>
      </c>
      <c r="G446" s="17">
        <v>3.99</v>
      </c>
      <c r="H446" s="14" t="s">
        <v>729</v>
      </c>
      <c r="I446" s="14">
        <v>4</v>
      </c>
      <c r="J446" s="178" t="s">
        <v>721</v>
      </c>
    </row>
    <row r="447" spans="1:10" s="12" customFormat="1">
      <c r="A447" s="13" t="s">
        <v>755</v>
      </c>
      <c r="B447" s="14" t="s">
        <v>750</v>
      </c>
      <c r="C447" s="14" t="s">
        <v>766</v>
      </c>
      <c r="D447" s="15" t="s">
        <v>604</v>
      </c>
      <c r="E447" s="16" t="s">
        <v>678</v>
      </c>
      <c r="F447" s="14" t="s">
        <v>704</v>
      </c>
      <c r="G447" s="17">
        <v>17.899999999999999</v>
      </c>
      <c r="H447" s="14" t="s">
        <v>728</v>
      </c>
      <c r="I447" s="14">
        <v>12</v>
      </c>
      <c r="J447" s="178" t="s">
        <v>716</v>
      </c>
    </row>
    <row r="448" spans="1:10" s="12" customFormat="1">
      <c r="A448" s="13" t="s">
        <v>755</v>
      </c>
      <c r="B448" s="14" t="s">
        <v>750</v>
      </c>
      <c r="C448" s="14" t="s">
        <v>766</v>
      </c>
      <c r="D448" s="15" t="s">
        <v>605</v>
      </c>
      <c r="E448" s="16" t="s">
        <v>679</v>
      </c>
      <c r="F448" s="14" t="s">
        <v>704</v>
      </c>
      <c r="G448" s="17">
        <v>22.78</v>
      </c>
      <c r="H448" s="14" t="s">
        <v>728</v>
      </c>
      <c r="I448" s="14">
        <v>12</v>
      </c>
      <c r="J448" s="178" t="s">
        <v>716</v>
      </c>
    </row>
    <row r="449" spans="1:10" s="12" customFormat="1">
      <c r="A449" s="13" t="s">
        <v>755</v>
      </c>
      <c r="B449" s="14" t="s">
        <v>750</v>
      </c>
      <c r="C449" s="14" t="s">
        <v>766</v>
      </c>
      <c r="D449" s="15" t="s">
        <v>606</v>
      </c>
      <c r="E449" s="16" t="s">
        <v>680</v>
      </c>
      <c r="F449" s="14" t="s">
        <v>704</v>
      </c>
      <c r="G449" s="17">
        <v>28.33</v>
      </c>
      <c r="H449" s="14" t="s">
        <v>729</v>
      </c>
      <c r="I449" s="14">
        <v>20</v>
      </c>
      <c r="J449" s="178" t="s">
        <v>716</v>
      </c>
    </row>
    <row r="450" spans="1:10" s="12" customFormat="1">
      <c r="A450" s="13" t="s">
        <v>755</v>
      </c>
      <c r="B450" s="14" t="s">
        <v>750</v>
      </c>
      <c r="C450" s="24" t="s">
        <v>806</v>
      </c>
      <c r="D450" s="15" t="s">
        <v>607</v>
      </c>
      <c r="E450" s="16" t="s">
        <v>49</v>
      </c>
      <c r="F450" s="14" t="s">
        <v>704</v>
      </c>
      <c r="G450" s="17">
        <v>6.21</v>
      </c>
      <c r="H450" s="14" t="s">
        <v>729</v>
      </c>
      <c r="I450" s="14">
        <v>8</v>
      </c>
      <c r="J450" s="178" t="s">
        <v>719</v>
      </c>
    </row>
    <row r="451" spans="1:10" s="12" customFormat="1">
      <c r="A451" s="13" t="s">
        <v>755</v>
      </c>
      <c r="B451" s="14" t="s">
        <v>750</v>
      </c>
      <c r="C451" s="14" t="s">
        <v>766</v>
      </c>
      <c r="D451" s="15" t="s">
        <v>608</v>
      </c>
      <c r="E451" s="16" t="s">
        <v>681</v>
      </c>
      <c r="F451" s="14" t="s">
        <v>704</v>
      </c>
      <c r="G451" s="17">
        <v>11</v>
      </c>
      <c r="H451" s="14" t="s">
        <v>728</v>
      </c>
      <c r="I451" s="14">
        <v>15</v>
      </c>
      <c r="J451" s="178" t="s">
        <v>716</v>
      </c>
    </row>
    <row r="452" spans="1:10" s="12" customFormat="1">
      <c r="A452" s="13" t="s">
        <v>755</v>
      </c>
      <c r="B452" s="14" t="s">
        <v>750</v>
      </c>
      <c r="C452" s="14" t="s">
        <v>766</v>
      </c>
      <c r="D452" s="15" t="s">
        <v>609</v>
      </c>
      <c r="E452" s="16" t="s">
        <v>682</v>
      </c>
      <c r="F452" s="14" t="s">
        <v>704</v>
      </c>
      <c r="G452" s="17">
        <v>10.220000000000001</v>
      </c>
      <c r="H452" s="14" t="s">
        <v>729</v>
      </c>
      <c r="I452" s="14">
        <v>12</v>
      </c>
      <c r="J452" s="178" t="s">
        <v>716</v>
      </c>
    </row>
    <row r="453" spans="1:10" s="12" customFormat="1">
      <c r="A453" s="13" t="s">
        <v>755</v>
      </c>
      <c r="B453" s="14" t="s">
        <v>750</v>
      </c>
      <c r="C453" s="14" t="s">
        <v>766</v>
      </c>
      <c r="D453" s="15" t="s">
        <v>610</v>
      </c>
      <c r="E453" s="18" t="s">
        <v>509</v>
      </c>
      <c r="F453" s="14" t="s">
        <v>704</v>
      </c>
      <c r="G453" s="17">
        <v>5.0599999999999996</v>
      </c>
      <c r="H453" s="14" t="s">
        <v>728</v>
      </c>
      <c r="I453" s="14">
        <v>6</v>
      </c>
      <c r="J453" s="178" t="s">
        <v>716</v>
      </c>
    </row>
    <row r="454" spans="1:10" s="12" customFormat="1">
      <c r="A454" s="13" t="s">
        <v>755</v>
      </c>
      <c r="B454" s="14" t="s">
        <v>750</v>
      </c>
      <c r="C454" s="24" t="s">
        <v>806</v>
      </c>
      <c r="D454" s="15" t="s">
        <v>611</v>
      </c>
      <c r="E454" s="16" t="s">
        <v>177</v>
      </c>
      <c r="F454" s="14" t="s">
        <v>704</v>
      </c>
      <c r="G454" s="17">
        <v>18.82</v>
      </c>
      <c r="H454" s="14"/>
      <c r="I454" s="14">
        <v>0</v>
      </c>
      <c r="J454" s="178" t="s">
        <v>720</v>
      </c>
    </row>
    <row r="455" spans="1:10" s="12" customFormat="1">
      <c r="A455" s="13" t="s">
        <v>755</v>
      </c>
      <c r="B455" s="14" t="s">
        <v>750</v>
      </c>
      <c r="C455" s="24" t="s">
        <v>806</v>
      </c>
      <c r="D455" s="15" t="s">
        <v>612</v>
      </c>
      <c r="E455" s="16" t="s">
        <v>16</v>
      </c>
      <c r="F455" s="14" t="s">
        <v>704</v>
      </c>
      <c r="G455" s="17">
        <v>1.32</v>
      </c>
      <c r="H455" s="14" t="s">
        <v>729</v>
      </c>
      <c r="I455" s="14">
        <v>6</v>
      </c>
      <c r="J455" s="178" t="s">
        <v>720</v>
      </c>
    </row>
    <row r="456" spans="1:10" s="12" customFormat="1">
      <c r="A456" s="13" t="s">
        <v>755</v>
      </c>
      <c r="B456" s="14" t="s">
        <v>750</v>
      </c>
      <c r="C456" s="24" t="s">
        <v>806</v>
      </c>
      <c r="D456" s="15" t="s">
        <v>683</v>
      </c>
      <c r="E456" s="18" t="s">
        <v>18</v>
      </c>
      <c r="F456" s="14" t="s">
        <v>704</v>
      </c>
      <c r="G456" s="17">
        <v>1.07</v>
      </c>
      <c r="H456" s="14" t="s">
        <v>729</v>
      </c>
      <c r="I456" s="14">
        <v>4</v>
      </c>
      <c r="J456" s="178" t="s">
        <v>720</v>
      </c>
    </row>
    <row r="457" spans="1:10" s="12" customFormat="1">
      <c r="A457" s="13" t="s">
        <v>755</v>
      </c>
      <c r="B457" s="14" t="s">
        <v>750</v>
      </c>
      <c r="C457" s="24" t="s">
        <v>806</v>
      </c>
      <c r="D457" s="15" t="s">
        <v>613</v>
      </c>
      <c r="E457" s="16" t="s">
        <v>49</v>
      </c>
      <c r="F457" s="14" t="s">
        <v>704</v>
      </c>
      <c r="G457" s="17">
        <v>2.2799999999999998</v>
      </c>
      <c r="H457" s="14"/>
      <c r="I457" s="14">
        <v>0</v>
      </c>
      <c r="J457" s="178" t="s">
        <v>719</v>
      </c>
    </row>
    <row r="458" spans="1:10" s="12" customFormat="1">
      <c r="A458" s="13" t="s">
        <v>755</v>
      </c>
      <c r="B458" s="14" t="s">
        <v>750</v>
      </c>
      <c r="C458" s="14" t="s">
        <v>766</v>
      </c>
      <c r="D458" s="15" t="s">
        <v>614</v>
      </c>
      <c r="E458" s="16" t="s">
        <v>684</v>
      </c>
      <c r="F458" s="14" t="s">
        <v>704</v>
      </c>
      <c r="G458" s="17">
        <v>64.37</v>
      </c>
      <c r="H458" s="14" t="s">
        <v>728</v>
      </c>
      <c r="I458" s="14">
        <v>38</v>
      </c>
      <c r="J458" s="178" t="s">
        <v>716</v>
      </c>
    </row>
    <row r="459" spans="1:10" s="12" customFormat="1">
      <c r="A459" s="13" t="s">
        <v>755</v>
      </c>
      <c r="B459" s="14" t="s">
        <v>750</v>
      </c>
      <c r="C459" s="24" t="s">
        <v>806</v>
      </c>
      <c r="D459" s="15" t="s">
        <v>615</v>
      </c>
      <c r="E459" s="16" t="s">
        <v>16</v>
      </c>
      <c r="F459" s="14" t="s">
        <v>704</v>
      </c>
      <c r="G459" s="17">
        <v>2.0699999999999998</v>
      </c>
      <c r="H459" s="14" t="s">
        <v>729</v>
      </c>
      <c r="I459" s="14">
        <v>4</v>
      </c>
      <c r="J459" s="178" t="s">
        <v>720</v>
      </c>
    </row>
    <row r="460" spans="1:10" s="12" customFormat="1">
      <c r="A460" s="13" t="s">
        <v>755</v>
      </c>
      <c r="B460" s="14" t="s">
        <v>750</v>
      </c>
      <c r="C460" s="24" t="s">
        <v>806</v>
      </c>
      <c r="D460" s="15" t="s">
        <v>685</v>
      </c>
      <c r="E460" s="18" t="s">
        <v>18</v>
      </c>
      <c r="F460" s="14" t="s">
        <v>704</v>
      </c>
      <c r="G460" s="17">
        <v>0.88</v>
      </c>
      <c r="H460" s="14" t="s">
        <v>729</v>
      </c>
      <c r="I460" s="14">
        <v>3</v>
      </c>
      <c r="J460" s="178" t="s">
        <v>720</v>
      </c>
    </row>
    <row r="461" spans="1:10" s="12" customFormat="1">
      <c r="A461" s="13" t="s">
        <v>755</v>
      </c>
      <c r="B461" s="14" t="s">
        <v>750</v>
      </c>
      <c r="C461" s="24" t="s">
        <v>806</v>
      </c>
      <c r="D461" s="15" t="s">
        <v>686</v>
      </c>
      <c r="E461" s="18" t="s">
        <v>18</v>
      </c>
      <c r="F461" s="14" t="s">
        <v>704</v>
      </c>
      <c r="G461" s="17">
        <v>0.88</v>
      </c>
      <c r="H461" s="14" t="s">
        <v>729</v>
      </c>
      <c r="I461" s="14">
        <v>3</v>
      </c>
      <c r="J461" s="178" t="s">
        <v>720</v>
      </c>
    </row>
    <row r="462" spans="1:10" s="12" customFormat="1">
      <c r="A462" s="13" t="s">
        <v>755</v>
      </c>
      <c r="B462" s="14" t="s">
        <v>750</v>
      </c>
      <c r="C462" s="24" t="s">
        <v>806</v>
      </c>
      <c r="D462" s="15" t="s">
        <v>616</v>
      </c>
      <c r="E462" s="16" t="s">
        <v>687</v>
      </c>
      <c r="F462" s="14" t="s">
        <v>704</v>
      </c>
      <c r="G462" s="17">
        <v>8.57</v>
      </c>
      <c r="H462" s="14" t="s">
        <v>729</v>
      </c>
      <c r="I462" s="14">
        <v>6</v>
      </c>
      <c r="J462" s="178" t="s">
        <v>726</v>
      </c>
    </row>
    <row r="463" spans="1:10" s="12" customFormat="1">
      <c r="A463" s="13" t="s">
        <v>755</v>
      </c>
      <c r="B463" s="14" t="s">
        <v>750</v>
      </c>
      <c r="C463" s="14" t="s">
        <v>766</v>
      </c>
      <c r="D463" s="15" t="s">
        <v>617</v>
      </c>
      <c r="E463" s="16" t="s">
        <v>688</v>
      </c>
      <c r="F463" s="14" t="s">
        <v>704</v>
      </c>
      <c r="G463" s="17">
        <v>15.2</v>
      </c>
      <c r="H463" s="14" t="s">
        <v>729</v>
      </c>
      <c r="I463" s="14">
        <v>10</v>
      </c>
      <c r="J463" s="178" t="s">
        <v>721</v>
      </c>
    </row>
    <row r="464" spans="1:10" s="12" customFormat="1">
      <c r="A464" s="13" t="s">
        <v>755</v>
      </c>
      <c r="B464" s="14" t="s">
        <v>750</v>
      </c>
      <c r="C464" s="14" t="s">
        <v>761</v>
      </c>
      <c r="D464" s="15" t="s">
        <v>618</v>
      </c>
      <c r="E464" s="16" t="s">
        <v>689</v>
      </c>
      <c r="F464" s="14" t="s">
        <v>705</v>
      </c>
      <c r="G464" s="17">
        <v>31.32</v>
      </c>
      <c r="H464" s="14" t="s">
        <v>729</v>
      </c>
      <c r="I464" s="14">
        <v>0</v>
      </c>
      <c r="J464" s="178" t="s">
        <v>756</v>
      </c>
    </row>
    <row r="465" spans="1:10" s="12" customFormat="1">
      <c r="A465" s="13" t="s">
        <v>755</v>
      </c>
      <c r="B465" s="14" t="s">
        <v>750</v>
      </c>
      <c r="C465" s="14" t="s">
        <v>761</v>
      </c>
      <c r="D465" s="15" t="s">
        <v>619</v>
      </c>
      <c r="E465" s="16" t="s">
        <v>689</v>
      </c>
      <c r="F465" s="14" t="s">
        <v>705</v>
      </c>
      <c r="G465" s="17">
        <v>12.41</v>
      </c>
      <c r="H465" s="14" t="s">
        <v>729</v>
      </c>
      <c r="I465" s="14">
        <v>12</v>
      </c>
      <c r="J465" s="178" t="s">
        <v>756</v>
      </c>
    </row>
    <row r="466" spans="1:10" s="12" customFormat="1">
      <c r="A466" s="13" t="s">
        <v>755</v>
      </c>
      <c r="B466" s="14" t="s">
        <v>750</v>
      </c>
      <c r="C466" s="14" t="s">
        <v>761</v>
      </c>
      <c r="D466" s="15" t="s">
        <v>620</v>
      </c>
      <c r="E466" s="16" t="s">
        <v>689</v>
      </c>
      <c r="F466" s="14" t="s">
        <v>705</v>
      </c>
      <c r="G466" s="17">
        <v>19.93</v>
      </c>
      <c r="H466" s="14" t="s">
        <v>729</v>
      </c>
      <c r="I466" s="14">
        <v>16</v>
      </c>
      <c r="J466" s="178" t="s">
        <v>756</v>
      </c>
    </row>
    <row r="467" spans="1:10" s="12" customFormat="1">
      <c r="A467" s="13" t="s">
        <v>755</v>
      </c>
      <c r="B467" s="14" t="s">
        <v>750</v>
      </c>
      <c r="C467" s="24" t="s">
        <v>806</v>
      </c>
      <c r="D467" s="15" t="s">
        <v>621</v>
      </c>
      <c r="E467" s="16" t="s">
        <v>28</v>
      </c>
      <c r="F467" s="14" t="s">
        <v>704</v>
      </c>
      <c r="G467" s="17">
        <v>25.92</v>
      </c>
      <c r="H467" s="14" t="s">
        <v>728</v>
      </c>
      <c r="I467" s="14">
        <v>25</v>
      </c>
      <c r="J467" s="178" t="s">
        <v>715</v>
      </c>
    </row>
    <row r="468" spans="1:10" s="12" customFormat="1">
      <c r="A468" s="13" t="s">
        <v>755</v>
      </c>
      <c r="B468" s="14" t="s">
        <v>750</v>
      </c>
      <c r="C468" s="24" t="s">
        <v>806</v>
      </c>
      <c r="D468" s="15" t="s">
        <v>622</v>
      </c>
      <c r="E468" s="16" t="s">
        <v>28</v>
      </c>
      <c r="F468" s="14" t="s">
        <v>704</v>
      </c>
      <c r="G468" s="17">
        <v>8.82</v>
      </c>
      <c r="H468" s="14" t="s">
        <v>728</v>
      </c>
      <c r="I468" s="14">
        <v>3</v>
      </c>
      <c r="J468" s="178" t="s">
        <v>715</v>
      </c>
    </row>
    <row r="469" spans="1:10" s="12" customFormat="1">
      <c r="A469" s="13" t="s">
        <v>755</v>
      </c>
      <c r="B469" s="14" t="s">
        <v>750</v>
      </c>
      <c r="C469" s="24" t="s">
        <v>806</v>
      </c>
      <c r="D469" s="15" t="s">
        <v>623</v>
      </c>
      <c r="E469" s="16" t="s">
        <v>690</v>
      </c>
      <c r="F469" s="14" t="s">
        <v>704</v>
      </c>
      <c r="G469" s="17">
        <v>3.57</v>
      </c>
      <c r="H469" s="14" t="s">
        <v>728</v>
      </c>
      <c r="I469" s="14">
        <v>2</v>
      </c>
      <c r="J469" s="178" t="s">
        <v>715</v>
      </c>
    </row>
    <row r="470" spans="1:10" s="12" customFormat="1">
      <c r="A470" s="13" t="s">
        <v>755</v>
      </c>
      <c r="B470" s="14" t="s">
        <v>750</v>
      </c>
      <c r="C470" s="14" t="s">
        <v>761</v>
      </c>
      <c r="D470" s="15" t="s">
        <v>624</v>
      </c>
      <c r="E470" s="16" t="s">
        <v>691</v>
      </c>
      <c r="F470" s="14" t="s">
        <v>704</v>
      </c>
      <c r="G470" s="17">
        <v>20.7</v>
      </c>
      <c r="H470" s="14"/>
      <c r="I470" s="14">
        <v>0</v>
      </c>
      <c r="J470" s="178" t="s">
        <v>719</v>
      </c>
    </row>
    <row r="471" spans="1:10" s="12" customFormat="1">
      <c r="A471" s="13" t="s">
        <v>755</v>
      </c>
      <c r="B471" s="14" t="s">
        <v>750</v>
      </c>
      <c r="C471" s="14" t="s">
        <v>761</v>
      </c>
      <c r="D471" s="15" t="s">
        <v>625</v>
      </c>
      <c r="E471" s="16" t="s">
        <v>692</v>
      </c>
      <c r="F471" s="14" t="s">
        <v>705</v>
      </c>
      <c r="G471" s="17">
        <v>39.99</v>
      </c>
      <c r="H471" s="14" t="s">
        <v>729</v>
      </c>
      <c r="I471" s="14">
        <v>30</v>
      </c>
      <c r="J471" s="178" t="s">
        <v>756</v>
      </c>
    </row>
    <row r="472" spans="1:10" s="12" customFormat="1">
      <c r="A472" s="13" t="s">
        <v>755</v>
      </c>
      <c r="B472" s="14" t="s">
        <v>750</v>
      </c>
      <c r="C472" s="24" t="s">
        <v>806</v>
      </c>
      <c r="D472" s="15" t="s">
        <v>626</v>
      </c>
      <c r="E472" s="16" t="s">
        <v>132</v>
      </c>
      <c r="F472" s="14" t="s">
        <v>704</v>
      </c>
      <c r="G472" s="17">
        <v>13.55</v>
      </c>
      <c r="H472" s="14"/>
      <c r="I472" s="14">
        <v>0</v>
      </c>
      <c r="J472" s="178" t="s">
        <v>715</v>
      </c>
    </row>
    <row r="473" spans="1:10" s="12" customFormat="1">
      <c r="A473" s="13" t="s">
        <v>755</v>
      </c>
      <c r="B473" s="14" t="s">
        <v>750</v>
      </c>
      <c r="C473" s="14" t="s">
        <v>761</v>
      </c>
      <c r="D473" s="15" t="s">
        <v>627</v>
      </c>
      <c r="E473" s="16" t="s">
        <v>693</v>
      </c>
      <c r="F473" s="14" t="s">
        <v>704</v>
      </c>
      <c r="G473" s="17">
        <v>41.32</v>
      </c>
      <c r="H473" s="14" t="s">
        <v>729</v>
      </c>
      <c r="I473" s="14">
        <v>30</v>
      </c>
      <c r="J473" s="178" t="s">
        <v>756</v>
      </c>
    </row>
    <row r="474" spans="1:10" s="12" customFormat="1">
      <c r="A474" s="13" t="s">
        <v>755</v>
      </c>
      <c r="B474" s="14" t="s">
        <v>750</v>
      </c>
      <c r="C474" s="24" t="s">
        <v>806</v>
      </c>
      <c r="D474" s="15"/>
      <c r="E474" s="16" t="s">
        <v>703</v>
      </c>
      <c r="F474" s="14" t="s">
        <v>731</v>
      </c>
      <c r="G474" s="17">
        <v>120</v>
      </c>
      <c r="H474" s="14" t="s">
        <v>728</v>
      </c>
      <c r="I474" s="14">
        <v>23</v>
      </c>
      <c r="J474" s="178" t="s">
        <v>715</v>
      </c>
    </row>
    <row r="475" spans="1:10" s="12" customFormat="1">
      <c r="A475" s="13" t="s">
        <v>755</v>
      </c>
      <c r="B475" s="14" t="s">
        <v>751</v>
      </c>
      <c r="C475" s="24" t="s">
        <v>806</v>
      </c>
      <c r="D475" s="15" t="s">
        <v>447</v>
      </c>
      <c r="E475" s="26" t="s">
        <v>495</v>
      </c>
      <c r="F475" s="14" t="s">
        <v>704</v>
      </c>
      <c r="G475" s="14">
        <v>17.63</v>
      </c>
      <c r="H475" s="14"/>
      <c r="I475" s="14">
        <v>0</v>
      </c>
      <c r="J475" s="178" t="s">
        <v>769</v>
      </c>
    </row>
    <row r="476" spans="1:10" s="12" customFormat="1">
      <c r="A476" s="13" t="s">
        <v>755</v>
      </c>
      <c r="B476" s="14" t="s">
        <v>751</v>
      </c>
      <c r="C476" s="24" t="s">
        <v>806</v>
      </c>
      <c r="D476" s="15" t="s">
        <v>448</v>
      </c>
      <c r="E476" s="26" t="s">
        <v>496</v>
      </c>
      <c r="F476" s="14" t="s">
        <v>704</v>
      </c>
      <c r="G476" s="14">
        <v>115.48</v>
      </c>
      <c r="H476" s="14"/>
      <c r="I476" s="14">
        <v>0</v>
      </c>
      <c r="J476" s="178" t="s">
        <v>769</v>
      </c>
    </row>
    <row r="477" spans="1:10" s="12" customFormat="1">
      <c r="A477" s="13" t="s">
        <v>755</v>
      </c>
      <c r="B477" s="14" t="s">
        <v>751</v>
      </c>
      <c r="C477" s="24" t="s">
        <v>806</v>
      </c>
      <c r="D477" s="15" t="s">
        <v>449</v>
      </c>
      <c r="E477" s="26" t="s">
        <v>49</v>
      </c>
      <c r="F477" s="14" t="s">
        <v>704</v>
      </c>
      <c r="G477" s="14">
        <v>114.67</v>
      </c>
      <c r="H477" s="14"/>
      <c r="I477" s="14">
        <v>0</v>
      </c>
      <c r="J477" s="178" t="s">
        <v>769</v>
      </c>
    </row>
    <row r="478" spans="1:10" s="12" customFormat="1">
      <c r="A478" s="13" t="s">
        <v>755</v>
      </c>
      <c r="B478" s="14" t="s">
        <v>751</v>
      </c>
      <c r="C478" s="24" t="s">
        <v>806</v>
      </c>
      <c r="D478" s="15" t="s">
        <v>450</v>
      </c>
      <c r="E478" s="26" t="s">
        <v>49</v>
      </c>
      <c r="F478" s="14" t="s">
        <v>704</v>
      </c>
      <c r="G478" s="14">
        <v>115.48</v>
      </c>
      <c r="H478" s="14"/>
      <c r="I478" s="14">
        <v>0</v>
      </c>
      <c r="J478" s="178" t="s">
        <v>769</v>
      </c>
    </row>
    <row r="479" spans="1:10" s="12" customFormat="1">
      <c r="A479" s="13" t="s">
        <v>755</v>
      </c>
      <c r="B479" s="14" t="s">
        <v>751</v>
      </c>
      <c r="C479" s="24" t="s">
        <v>806</v>
      </c>
      <c r="D479" s="15" t="s">
        <v>451</v>
      </c>
      <c r="E479" s="22" t="s">
        <v>18</v>
      </c>
      <c r="F479" s="14" t="s">
        <v>704</v>
      </c>
      <c r="G479" s="14">
        <v>1.65</v>
      </c>
      <c r="H479" s="14" t="s">
        <v>729</v>
      </c>
      <c r="I479" s="14">
        <v>4</v>
      </c>
      <c r="J479" s="178" t="s">
        <v>720</v>
      </c>
    </row>
    <row r="480" spans="1:10" s="12" customFormat="1">
      <c r="A480" s="13" t="s">
        <v>755</v>
      </c>
      <c r="B480" s="14" t="s">
        <v>751</v>
      </c>
      <c r="C480" s="14" t="s">
        <v>737</v>
      </c>
      <c r="D480" s="15" t="s">
        <v>452</v>
      </c>
      <c r="E480" s="26" t="s">
        <v>497</v>
      </c>
      <c r="F480" s="14" t="s">
        <v>704</v>
      </c>
      <c r="G480" s="14">
        <v>7.54</v>
      </c>
      <c r="H480" s="14" t="s">
        <v>729</v>
      </c>
      <c r="I480" s="14">
        <v>8</v>
      </c>
      <c r="J480" s="178" t="s">
        <v>720</v>
      </c>
    </row>
    <row r="481" spans="1:10" s="12" customFormat="1">
      <c r="A481" s="13" t="s">
        <v>755</v>
      </c>
      <c r="B481" s="14" t="s">
        <v>751</v>
      </c>
      <c r="C481" s="24" t="s">
        <v>806</v>
      </c>
      <c r="D481" s="15" t="s">
        <v>453</v>
      </c>
      <c r="E481" s="26" t="s">
        <v>498</v>
      </c>
      <c r="F481" s="14" t="s">
        <v>704</v>
      </c>
      <c r="G481" s="14">
        <v>20.010000000000002</v>
      </c>
      <c r="H481" s="14"/>
      <c r="I481" s="14">
        <v>0</v>
      </c>
      <c r="J481" s="178" t="s">
        <v>726</v>
      </c>
    </row>
    <row r="482" spans="1:10" s="12" customFormat="1">
      <c r="A482" s="13" t="s">
        <v>755</v>
      </c>
      <c r="B482" s="14" t="s">
        <v>751</v>
      </c>
      <c r="C482" s="24" t="s">
        <v>806</v>
      </c>
      <c r="D482" s="15" t="s">
        <v>454</v>
      </c>
      <c r="E482" s="26" t="s">
        <v>49</v>
      </c>
      <c r="F482" s="14" t="s">
        <v>704</v>
      </c>
      <c r="G482" s="14">
        <v>17.690000000000001</v>
      </c>
      <c r="H482" s="14"/>
      <c r="I482" s="14">
        <v>0</v>
      </c>
      <c r="J482" s="178" t="s">
        <v>719</v>
      </c>
    </row>
    <row r="483" spans="1:10" s="12" customFormat="1">
      <c r="A483" s="13" t="s">
        <v>755</v>
      </c>
      <c r="B483" s="14" t="s">
        <v>751</v>
      </c>
      <c r="C483" s="14" t="s">
        <v>782</v>
      </c>
      <c r="D483" s="15" t="s">
        <v>455</v>
      </c>
      <c r="E483" s="26" t="s">
        <v>499</v>
      </c>
      <c r="F483" s="14" t="s">
        <v>704</v>
      </c>
      <c r="G483" s="14">
        <v>38.29</v>
      </c>
      <c r="H483" s="14"/>
      <c r="I483" s="14">
        <v>0</v>
      </c>
      <c r="J483" s="178" t="s">
        <v>718</v>
      </c>
    </row>
    <row r="484" spans="1:10" s="12" customFormat="1">
      <c r="A484" s="13" t="s">
        <v>755</v>
      </c>
      <c r="B484" s="14" t="s">
        <v>751</v>
      </c>
      <c r="C484" s="24" t="s">
        <v>806</v>
      </c>
      <c r="D484" s="15" t="s">
        <v>456</v>
      </c>
      <c r="E484" s="26" t="s">
        <v>177</v>
      </c>
      <c r="F484" s="14" t="s">
        <v>704</v>
      </c>
      <c r="G484" s="14">
        <v>4.38</v>
      </c>
      <c r="H484" s="14"/>
      <c r="I484" s="14">
        <v>0</v>
      </c>
      <c r="J484" s="178" t="s">
        <v>715</v>
      </c>
    </row>
    <row r="485" spans="1:10" s="12" customFormat="1">
      <c r="A485" s="13" t="s">
        <v>755</v>
      </c>
      <c r="B485" s="14" t="s">
        <v>751</v>
      </c>
      <c r="C485" s="24" t="s">
        <v>806</v>
      </c>
      <c r="D485" s="15" t="s">
        <v>457</v>
      </c>
      <c r="E485" s="26" t="s">
        <v>28</v>
      </c>
      <c r="F485" s="14" t="s">
        <v>704</v>
      </c>
      <c r="G485" s="14">
        <v>9.43</v>
      </c>
      <c r="H485" s="14"/>
      <c r="I485" s="14">
        <v>0</v>
      </c>
      <c r="J485" s="178" t="s">
        <v>715</v>
      </c>
    </row>
    <row r="486" spans="1:10" s="12" customFormat="1">
      <c r="A486" s="13" t="s">
        <v>755</v>
      </c>
      <c r="B486" s="14" t="s">
        <v>751</v>
      </c>
      <c r="C486" s="14" t="s">
        <v>782</v>
      </c>
      <c r="D486" s="15" t="s">
        <v>458</v>
      </c>
      <c r="E486" s="26" t="s">
        <v>500</v>
      </c>
      <c r="F486" s="14" t="s">
        <v>704</v>
      </c>
      <c r="G486" s="14">
        <v>17.489999999999998</v>
      </c>
      <c r="H486" s="14"/>
      <c r="I486" s="14">
        <v>0</v>
      </c>
      <c r="J486" s="178" t="s">
        <v>718</v>
      </c>
    </row>
    <row r="487" spans="1:10" s="12" customFormat="1">
      <c r="A487" s="13" t="s">
        <v>755</v>
      </c>
      <c r="B487" s="14" t="s">
        <v>751</v>
      </c>
      <c r="C487" s="14" t="s">
        <v>782</v>
      </c>
      <c r="D487" s="15" t="s">
        <v>459</v>
      </c>
      <c r="E487" s="26" t="s">
        <v>501</v>
      </c>
      <c r="F487" s="14" t="s">
        <v>704</v>
      </c>
      <c r="G487" s="14">
        <v>34.520000000000003</v>
      </c>
      <c r="H487" s="14"/>
      <c r="I487" s="14">
        <v>0</v>
      </c>
      <c r="J487" s="178" t="s">
        <v>718</v>
      </c>
    </row>
    <row r="488" spans="1:10" s="12" customFormat="1">
      <c r="A488" s="13" t="s">
        <v>755</v>
      </c>
      <c r="B488" s="14" t="s">
        <v>751</v>
      </c>
      <c r="C488" s="24" t="s">
        <v>806</v>
      </c>
      <c r="D488" s="15" t="s">
        <v>460</v>
      </c>
      <c r="E488" s="26" t="s">
        <v>28</v>
      </c>
      <c r="F488" s="14" t="s">
        <v>704</v>
      </c>
      <c r="G488" s="14">
        <v>36.119999999999997</v>
      </c>
      <c r="H488" s="14"/>
      <c r="I488" s="14">
        <v>0</v>
      </c>
      <c r="J488" s="178" t="s">
        <v>715</v>
      </c>
    </row>
    <row r="489" spans="1:10" s="12" customFormat="1">
      <c r="A489" s="13" t="s">
        <v>755</v>
      </c>
      <c r="B489" s="14" t="s">
        <v>751</v>
      </c>
      <c r="C489" s="24" t="s">
        <v>806</v>
      </c>
      <c r="D489" s="15" t="s">
        <v>461</v>
      </c>
      <c r="E489" s="26" t="s">
        <v>28</v>
      </c>
      <c r="F489" s="14" t="s">
        <v>704</v>
      </c>
      <c r="G489" s="14">
        <v>31.81</v>
      </c>
      <c r="H489" s="14"/>
      <c r="I489" s="14">
        <v>0</v>
      </c>
      <c r="J489" s="178" t="s">
        <v>715</v>
      </c>
    </row>
    <row r="490" spans="1:10" s="12" customFormat="1">
      <c r="A490" s="13" t="s">
        <v>755</v>
      </c>
      <c r="B490" s="14" t="s">
        <v>751</v>
      </c>
      <c r="C490" s="24" t="s">
        <v>806</v>
      </c>
      <c r="D490" s="15" t="s">
        <v>462</v>
      </c>
      <c r="E490" s="26" t="s">
        <v>502</v>
      </c>
      <c r="F490" s="14" t="s">
        <v>704</v>
      </c>
      <c r="G490" s="14">
        <v>5.65</v>
      </c>
      <c r="H490" s="14"/>
      <c r="I490" s="14">
        <v>0</v>
      </c>
      <c r="J490" s="178" t="s">
        <v>715</v>
      </c>
    </row>
    <row r="491" spans="1:10" s="12" customFormat="1">
      <c r="A491" s="13" t="s">
        <v>755</v>
      </c>
      <c r="B491" s="14" t="s">
        <v>751</v>
      </c>
      <c r="C491" s="24" t="s">
        <v>806</v>
      </c>
      <c r="D491" s="15" t="s">
        <v>463</v>
      </c>
      <c r="E491" s="26" t="s">
        <v>503</v>
      </c>
      <c r="F491" s="14" t="s">
        <v>704</v>
      </c>
      <c r="G491" s="14">
        <v>2.78</v>
      </c>
      <c r="H491" s="14"/>
      <c r="I491" s="14">
        <v>0</v>
      </c>
      <c r="J491" s="178" t="s">
        <v>715</v>
      </c>
    </row>
    <row r="492" spans="1:10" s="12" customFormat="1">
      <c r="A492" s="13" t="s">
        <v>755</v>
      </c>
      <c r="B492" s="14" t="s">
        <v>751</v>
      </c>
      <c r="C492" s="24" t="s">
        <v>806</v>
      </c>
      <c r="D492" s="15" t="s">
        <v>463</v>
      </c>
      <c r="E492" s="26" t="s">
        <v>78</v>
      </c>
      <c r="F492" s="14" t="s">
        <v>704</v>
      </c>
      <c r="G492" s="14">
        <v>1.71</v>
      </c>
      <c r="H492" s="14"/>
      <c r="I492" s="14">
        <v>0</v>
      </c>
      <c r="J492" s="178" t="s">
        <v>724</v>
      </c>
    </row>
    <row r="493" spans="1:10" s="12" customFormat="1">
      <c r="A493" s="13" t="s">
        <v>755</v>
      </c>
      <c r="B493" s="14" t="s">
        <v>751</v>
      </c>
      <c r="C493" s="24" t="s">
        <v>806</v>
      </c>
      <c r="D493" s="15" t="s">
        <v>464</v>
      </c>
      <c r="E493" s="26" t="s">
        <v>28</v>
      </c>
      <c r="F493" s="14" t="s">
        <v>704</v>
      </c>
      <c r="G493" s="14">
        <v>10.71</v>
      </c>
      <c r="H493" s="14"/>
      <c r="I493" s="14">
        <v>0</v>
      </c>
      <c r="J493" s="178" t="s">
        <v>715</v>
      </c>
    </row>
    <row r="494" spans="1:10" s="12" customFormat="1">
      <c r="A494" s="13" t="s">
        <v>755</v>
      </c>
      <c r="B494" s="14" t="s">
        <v>751</v>
      </c>
      <c r="C494" s="14" t="s">
        <v>782</v>
      </c>
      <c r="D494" s="15" t="s">
        <v>465</v>
      </c>
      <c r="E494" s="26" t="s">
        <v>504</v>
      </c>
      <c r="F494" s="14" t="s">
        <v>704</v>
      </c>
      <c r="G494" s="14">
        <v>22.65</v>
      </c>
      <c r="H494" s="14"/>
      <c r="I494" s="14">
        <v>0</v>
      </c>
      <c r="J494" s="178" t="s">
        <v>718</v>
      </c>
    </row>
    <row r="495" spans="1:10" s="12" customFormat="1">
      <c r="A495" s="13" t="s">
        <v>755</v>
      </c>
      <c r="B495" s="14" t="s">
        <v>751</v>
      </c>
      <c r="C495" s="24" t="s">
        <v>806</v>
      </c>
      <c r="D495" s="15" t="s">
        <v>466</v>
      </c>
      <c r="E495" s="26" t="s">
        <v>44</v>
      </c>
      <c r="F495" s="14" t="s">
        <v>704</v>
      </c>
      <c r="G495" s="14">
        <v>17.920000000000002</v>
      </c>
      <c r="H495" s="14"/>
      <c r="I495" s="14">
        <v>0</v>
      </c>
      <c r="J495" s="178" t="s">
        <v>726</v>
      </c>
    </row>
    <row r="496" spans="1:10" s="12" customFormat="1">
      <c r="A496" s="13" t="s">
        <v>755</v>
      </c>
      <c r="B496" s="14" t="s">
        <v>751</v>
      </c>
      <c r="C496" s="24" t="s">
        <v>806</v>
      </c>
      <c r="D496" s="15" t="s">
        <v>467</v>
      </c>
      <c r="E496" s="26" t="s">
        <v>44</v>
      </c>
      <c r="F496" s="14" t="s">
        <v>704</v>
      </c>
      <c r="G496" s="14">
        <v>13.86</v>
      </c>
      <c r="H496" s="14"/>
      <c r="I496" s="14">
        <v>0</v>
      </c>
      <c r="J496" s="178" t="s">
        <v>726</v>
      </c>
    </row>
    <row r="497" spans="1:10" s="12" customFormat="1">
      <c r="A497" s="13" t="s">
        <v>755</v>
      </c>
      <c r="B497" s="14" t="s">
        <v>751</v>
      </c>
      <c r="C497" s="24" t="s">
        <v>806</v>
      </c>
      <c r="D497" s="15" t="s">
        <v>468</v>
      </c>
      <c r="E497" s="26" t="s">
        <v>177</v>
      </c>
      <c r="F497" s="14" t="s">
        <v>704</v>
      </c>
      <c r="G497" s="14">
        <v>4.13</v>
      </c>
      <c r="H497" s="14"/>
      <c r="I497" s="14">
        <v>0</v>
      </c>
      <c r="J497" s="178" t="s">
        <v>715</v>
      </c>
    </row>
    <row r="498" spans="1:10" s="12" customFormat="1">
      <c r="A498" s="13" t="s">
        <v>755</v>
      </c>
      <c r="B498" s="14" t="s">
        <v>751</v>
      </c>
      <c r="C498" s="24" t="s">
        <v>806</v>
      </c>
      <c r="D498" s="15" t="s">
        <v>469</v>
      </c>
      <c r="E498" s="26" t="s">
        <v>44</v>
      </c>
      <c r="F498" s="14" t="s">
        <v>704</v>
      </c>
      <c r="G498" s="14">
        <v>36.89</v>
      </c>
      <c r="H498" s="14"/>
      <c r="I498" s="14">
        <v>0</v>
      </c>
      <c r="J498" s="178" t="s">
        <v>726</v>
      </c>
    </row>
    <row r="499" spans="1:10" s="12" customFormat="1">
      <c r="A499" s="13" t="s">
        <v>755</v>
      </c>
      <c r="B499" s="14" t="s">
        <v>751</v>
      </c>
      <c r="C499" s="24" t="s">
        <v>806</v>
      </c>
      <c r="D499" s="15" t="s">
        <v>470</v>
      </c>
      <c r="E499" s="26" t="s">
        <v>44</v>
      </c>
      <c r="F499" s="14" t="s">
        <v>704</v>
      </c>
      <c r="G499" s="14">
        <v>37.17</v>
      </c>
      <c r="H499" s="14"/>
      <c r="I499" s="14">
        <v>0</v>
      </c>
      <c r="J499" s="178" t="s">
        <v>726</v>
      </c>
    </row>
    <row r="500" spans="1:10" s="12" customFormat="1">
      <c r="A500" s="13" t="s">
        <v>755</v>
      </c>
      <c r="B500" s="14" t="s">
        <v>751</v>
      </c>
      <c r="C500" s="24" t="s">
        <v>806</v>
      </c>
      <c r="D500" s="15" t="s">
        <v>471</v>
      </c>
      <c r="E500" s="26" t="s">
        <v>44</v>
      </c>
      <c r="F500" s="14" t="s">
        <v>704</v>
      </c>
      <c r="G500" s="14">
        <v>9.52</v>
      </c>
      <c r="H500" s="14"/>
      <c r="I500" s="14">
        <v>0</v>
      </c>
      <c r="J500" s="178" t="s">
        <v>726</v>
      </c>
    </row>
    <row r="501" spans="1:10" s="12" customFormat="1">
      <c r="A501" s="13" t="s">
        <v>755</v>
      </c>
      <c r="B501" s="14" t="s">
        <v>751</v>
      </c>
      <c r="C501" s="24" t="s">
        <v>806</v>
      </c>
      <c r="D501" s="15" t="s">
        <v>472</v>
      </c>
      <c r="E501" s="26" t="s">
        <v>49</v>
      </c>
      <c r="F501" s="14" t="s">
        <v>704</v>
      </c>
      <c r="G501" s="14">
        <v>5.87</v>
      </c>
      <c r="H501" s="14"/>
      <c r="I501" s="14">
        <v>0</v>
      </c>
      <c r="J501" s="178" t="s">
        <v>719</v>
      </c>
    </row>
    <row r="502" spans="1:10" s="12" customFormat="1">
      <c r="A502" s="13" t="s">
        <v>755</v>
      </c>
      <c r="B502" s="14" t="s">
        <v>751</v>
      </c>
      <c r="C502" s="24" t="s">
        <v>806</v>
      </c>
      <c r="D502" s="15" t="s">
        <v>473</v>
      </c>
      <c r="E502" s="26" t="s">
        <v>28</v>
      </c>
      <c r="F502" s="14" t="s">
        <v>704</v>
      </c>
      <c r="G502" s="14">
        <v>3.4</v>
      </c>
      <c r="H502" s="14"/>
      <c r="I502" s="14">
        <v>0</v>
      </c>
      <c r="J502" s="178" t="s">
        <v>715</v>
      </c>
    </row>
    <row r="503" spans="1:10" s="12" customFormat="1">
      <c r="A503" s="13" t="s">
        <v>755</v>
      </c>
      <c r="B503" s="14" t="s">
        <v>751</v>
      </c>
      <c r="C503" s="24" t="s">
        <v>806</v>
      </c>
      <c r="D503" s="15" t="s">
        <v>474</v>
      </c>
      <c r="E503" s="26" t="s">
        <v>49</v>
      </c>
      <c r="F503" s="14" t="s">
        <v>704</v>
      </c>
      <c r="G503" s="14">
        <v>20.23</v>
      </c>
      <c r="H503" s="14"/>
      <c r="I503" s="14">
        <v>0</v>
      </c>
      <c r="J503" s="178" t="s">
        <v>719</v>
      </c>
    </row>
    <row r="504" spans="1:10" s="12" customFormat="1">
      <c r="A504" s="13" t="s">
        <v>755</v>
      </c>
      <c r="B504" s="14" t="s">
        <v>751</v>
      </c>
      <c r="C504" s="24" t="s">
        <v>806</v>
      </c>
      <c r="D504" s="15" t="s">
        <v>475</v>
      </c>
      <c r="E504" s="26" t="s">
        <v>28</v>
      </c>
      <c r="F504" s="14" t="s">
        <v>704</v>
      </c>
      <c r="G504" s="14">
        <v>5.39</v>
      </c>
      <c r="H504" s="14"/>
      <c r="I504" s="14">
        <v>0</v>
      </c>
      <c r="J504" s="178" t="s">
        <v>715</v>
      </c>
    </row>
    <row r="505" spans="1:10" s="12" customFormat="1">
      <c r="A505" s="13" t="s">
        <v>755</v>
      </c>
      <c r="B505" s="14" t="s">
        <v>751</v>
      </c>
      <c r="C505" s="24" t="s">
        <v>806</v>
      </c>
      <c r="D505" s="15" t="s">
        <v>476</v>
      </c>
      <c r="E505" s="26" t="s">
        <v>49</v>
      </c>
      <c r="F505" s="14" t="s">
        <v>704</v>
      </c>
      <c r="G505" s="14">
        <v>13.59</v>
      </c>
      <c r="H505" s="14"/>
      <c r="I505" s="14">
        <v>0</v>
      </c>
      <c r="J505" s="178" t="s">
        <v>719</v>
      </c>
    </row>
    <row r="506" spans="1:10" s="12" customFormat="1">
      <c r="A506" s="13" t="s">
        <v>755</v>
      </c>
      <c r="B506" s="14" t="s">
        <v>751</v>
      </c>
      <c r="C506" s="24" t="s">
        <v>806</v>
      </c>
      <c r="D506" s="15" t="s">
        <v>477</v>
      </c>
      <c r="E506" s="26" t="s">
        <v>28</v>
      </c>
      <c r="F506" s="14" t="s">
        <v>704</v>
      </c>
      <c r="G506" s="14">
        <v>4.41</v>
      </c>
      <c r="H506" s="14"/>
      <c r="I506" s="14">
        <v>0</v>
      </c>
      <c r="J506" s="178" t="s">
        <v>715</v>
      </c>
    </row>
    <row r="507" spans="1:10" s="12" customFormat="1">
      <c r="A507" s="13" t="s">
        <v>755</v>
      </c>
      <c r="B507" s="14" t="s">
        <v>751</v>
      </c>
      <c r="C507" s="24" t="s">
        <v>806</v>
      </c>
      <c r="D507" s="15" t="s">
        <v>478</v>
      </c>
      <c r="E507" s="26" t="s">
        <v>28</v>
      </c>
      <c r="F507" s="14" t="s">
        <v>704</v>
      </c>
      <c r="G507" s="17">
        <v>51.78</v>
      </c>
      <c r="H507" s="14"/>
      <c r="I507" s="14">
        <v>0</v>
      </c>
      <c r="J507" s="178" t="s">
        <v>715</v>
      </c>
    </row>
    <row r="508" spans="1:10" s="12" customFormat="1">
      <c r="A508" s="13" t="s">
        <v>755</v>
      </c>
      <c r="B508" s="14" t="s">
        <v>751</v>
      </c>
      <c r="C508" s="24" t="s">
        <v>806</v>
      </c>
      <c r="D508" s="15" t="s">
        <v>479</v>
      </c>
      <c r="E508" s="26" t="s">
        <v>28</v>
      </c>
      <c r="F508" s="14" t="s">
        <v>704</v>
      </c>
      <c r="G508" s="17">
        <v>9.24</v>
      </c>
      <c r="H508" s="14"/>
      <c r="I508" s="14">
        <v>0</v>
      </c>
      <c r="J508" s="178" t="s">
        <v>715</v>
      </c>
    </row>
    <row r="509" spans="1:10" s="12" customFormat="1">
      <c r="A509" s="13" t="s">
        <v>755</v>
      </c>
      <c r="B509" s="14" t="s">
        <v>751</v>
      </c>
      <c r="C509" s="24" t="s">
        <v>806</v>
      </c>
      <c r="D509" s="15" t="s">
        <v>480</v>
      </c>
      <c r="E509" s="26" t="s">
        <v>505</v>
      </c>
      <c r="F509" s="14" t="s">
        <v>704</v>
      </c>
      <c r="G509" s="17">
        <v>4.8</v>
      </c>
      <c r="H509" s="14"/>
      <c r="I509" s="14">
        <v>0</v>
      </c>
      <c r="J509" s="178" t="s">
        <v>715</v>
      </c>
    </row>
    <row r="510" spans="1:10" s="12" customFormat="1">
      <c r="A510" s="13" t="s">
        <v>755</v>
      </c>
      <c r="B510" s="14" t="s">
        <v>751</v>
      </c>
      <c r="C510" s="24" t="s">
        <v>806</v>
      </c>
      <c r="D510" s="15" t="s">
        <v>481</v>
      </c>
      <c r="E510" s="26" t="s">
        <v>506</v>
      </c>
      <c r="F510" s="14" t="s">
        <v>704</v>
      </c>
      <c r="G510" s="17">
        <v>10.72</v>
      </c>
      <c r="H510" s="14"/>
      <c r="I510" s="14">
        <v>0</v>
      </c>
      <c r="J510" s="178" t="s">
        <v>715</v>
      </c>
    </row>
    <row r="511" spans="1:10" s="12" customFormat="1">
      <c r="A511" s="13" t="s">
        <v>755</v>
      </c>
      <c r="B511" s="14" t="s">
        <v>751</v>
      </c>
      <c r="C511" s="24" t="s">
        <v>806</v>
      </c>
      <c r="D511" s="15" t="s">
        <v>482</v>
      </c>
      <c r="E511" s="26" t="s">
        <v>49</v>
      </c>
      <c r="F511" s="14" t="s">
        <v>704</v>
      </c>
      <c r="G511" s="17">
        <v>4.3600000000000003</v>
      </c>
      <c r="H511" s="14"/>
      <c r="I511" s="14">
        <v>0</v>
      </c>
      <c r="J511" s="178" t="s">
        <v>719</v>
      </c>
    </row>
    <row r="512" spans="1:10" s="12" customFormat="1">
      <c r="A512" s="13" t="s">
        <v>755</v>
      </c>
      <c r="B512" s="14" t="s">
        <v>751</v>
      </c>
      <c r="C512" s="24" t="s">
        <v>806</v>
      </c>
      <c r="D512" s="15" t="s">
        <v>483</v>
      </c>
      <c r="E512" s="26" t="s">
        <v>49</v>
      </c>
      <c r="F512" s="14" t="s">
        <v>704</v>
      </c>
      <c r="G512" s="17">
        <v>11.06</v>
      </c>
      <c r="H512" s="14"/>
      <c r="I512" s="14">
        <v>0</v>
      </c>
      <c r="J512" s="178" t="s">
        <v>719</v>
      </c>
    </row>
    <row r="513" spans="1:10" s="12" customFormat="1">
      <c r="A513" s="13" t="s">
        <v>755</v>
      </c>
      <c r="B513" s="14" t="s">
        <v>751</v>
      </c>
      <c r="C513" s="24" t="s">
        <v>806</v>
      </c>
      <c r="D513" s="15" t="s">
        <v>484</v>
      </c>
      <c r="E513" s="26" t="s">
        <v>49</v>
      </c>
      <c r="F513" s="14" t="s">
        <v>704</v>
      </c>
      <c r="G513" s="17">
        <v>11.06</v>
      </c>
      <c r="H513" s="14"/>
      <c r="I513" s="14">
        <v>0</v>
      </c>
      <c r="J513" s="178" t="s">
        <v>719</v>
      </c>
    </row>
    <row r="514" spans="1:10" s="12" customFormat="1">
      <c r="A514" s="13" t="s">
        <v>755</v>
      </c>
      <c r="B514" s="14" t="s">
        <v>751</v>
      </c>
      <c r="C514" s="24" t="s">
        <v>806</v>
      </c>
      <c r="D514" s="15" t="s">
        <v>485</v>
      </c>
      <c r="E514" s="26" t="s">
        <v>49</v>
      </c>
      <c r="F514" s="14" t="s">
        <v>704</v>
      </c>
      <c r="G514" s="17">
        <v>10.72</v>
      </c>
      <c r="H514" s="14"/>
      <c r="I514" s="14">
        <v>0</v>
      </c>
      <c r="J514" s="178" t="s">
        <v>719</v>
      </c>
    </row>
    <row r="515" spans="1:10" s="12" customFormat="1">
      <c r="A515" s="13" t="s">
        <v>755</v>
      </c>
      <c r="B515" s="14" t="s">
        <v>751</v>
      </c>
      <c r="C515" s="24" t="s">
        <v>806</v>
      </c>
      <c r="D515" s="15" t="s">
        <v>486</v>
      </c>
      <c r="E515" s="26" t="s">
        <v>49</v>
      </c>
      <c r="F515" s="14" t="s">
        <v>704</v>
      </c>
      <c r="G515" s="17">
        <v>11.39</v>
      </c>
      <c r="H515" s="14"/>
      <c r="I515" s="14">
        <v>0</v>
      </c>
      <c r="J515" s="178" t="s">
        <v>719</v>
      </c>
    </row>
    <row r="516" spans="1:10" s="12" customFormat="1">
      <c r="A516" s="13" t="s">
        <v>755</v>
      </c>
      <c r="B516" s="14" t="s">
        <v>751</v>
      </c>
      <c r="C516" s="24" t="s">
        <v>806</v>
      </c>
      <c r="D516" s="15" t="s">
        <v>487</v>
      </c>
      <c r="E516" s="26" t="s">
        <v>49</v>
      </c>
      <c r="F516" s="14" t="s">
        <v>704</v>
      </c>
      <c r="G516" s="17">
        <v>4.3600000000000003</v>
      </c>
      <c r="H516" s="14"/>
      <c r="I516" s="14">
        <v>0</v>
      </c>
      <c r="J516" s="178" t="s">
        <v>719</v>
      </c>
    </row>
    <row r="517" spans="1:10" s="12" customFormat="1">
      <c r="A517" s="13" t="s">
        <v>755</v>
      </c>
      <c r="B517" s="14" t="s">
        <v>751</v>
      </c>
      <c r="C517" s="24" t="s">
        <v>806</v>
      </c>
      <c r="D517" s="15" t="s">
        <v>488</v>
      </c>
      <c r="E517" s="26" t="s">
        <v>49</v>
      </c>
      <c r="F517" s="14" t="s">
        <v>704</v>
      </c>
      <c r="G517" s="17">
        <v>5.57</v>
      </c>
      <c r="H517" s="14"/>
      <c r="I517" s="14">
        <v>0</v>
      </c>
      <c r="J517" s="178" t="s">
        <v>719</v>
      </c>
    </row>
    <row r="518" spans="1:10" s="12" customFormat="1">
      <c r="A518" s="13" t="s">
        <v>755</v>
      </c>
      <c r="B518" s="14" t="s">
        <v>751</v>
      </c>
      <c r="C518" s="24" t="s">
        <v>806</v>
      </c>
      <c r="D518" s="15" t="s">
        <v>489</v>
      </c>
      <c r="E518" s="26" t="s">
        <v>49</v>
      </c>
      <c r="F518" s="14" t="s">
        <v>704</v>
      </c>
      <c r="G518" s="17">
        <v>5.03</v>
      </c>
      <c r="H518" s="14"/>
      <c r="I518" s="14">
        <v>0</v>
      </c>
      <c r="J518" s="178" t="s">
        <v>719</v>
      </c>
    </row>
    <row r="519" spans="1:10" s="12" customFormat="1">
      <c r="A519" s="13" t="s">
        <v>755</v>
      </c>
      <c r="B519" s="14" t="s">
        <v>751</v>
      </c>
      <c r="C519" s="24" t="s">
        <v>806</v>
      </c>
      <c r="D519" s="15" t="s">
        <v>490</v>
      </c>
      <c r="E519" s="26" t="s">
        <v>507</v>
      </c>
      <c r="F519" s="14" t="s">
        <v>704</v>
      </c>
      <c r="G519" s="17">
        <v>7.04</v>
      </c>
      <c r="H519" s="14"/>
      <c r="I519" s="14">
        <v>0</v>
      </c>
      <c r="J519" s="178" t="s">
        <v>715</v>
      </c>
    </row>
    <row r="520" spans="1:10" s="12" customFormat="1">
      <c r="A520" s="13" t="s">
        <v>755</v>
      </c>
      <c r="B520" s="14" t="s">
        <v>751</v>
      </c>
      <c r="C520" s="24" t="s">
        <v>806</v>
      </c>
      <c r="D520" s="15" t="s">
        <v>491</v>
      </c>
      <c r="E520" s="26" t="s">
        <v>28</v>
      </c>
      <c r="F520" s="14" t="s">
        <v>704</v>
      </c>
      <c r="G520" s="17">
        <v>3.1</v>
      </c>
      <c r="H520" s="14"/>
      <c r="I520" s="14">
        <v>0</v>
      </c>
      <c r="J520" s="178" t="s">
        <v>715</v>
      </c>
    </row>
    <row r="521" spans="1:10" s="12" customFormat="1">
      <c r="A521" s="13" t="s">
        <v>755</v>
      </c>
      <c r="B521" s="14" t="s">
        <v>751</v>
      </c>
      <c r="C521" s="14" t="s">
        <v>782</v>
      </c>
      <c r="D521" s="15" t="s">
        <v>492</v>
      </c>
      <c r="E521" s="26" t="s">
        <v>508</v>
      </c>
      <c r="F521" s="14" t="s">
        <v>704</v>
      </c>
      <c r="G521" s="17">
        <v>9.67</v>
      </c>
      <c r="H521" s="14"/>
      <c r="I521" s="14">
        <v>0</v>
      </c>
      <c r="J521" s="178" t="s">
        <v>718</v>
      </c>
    </row>
    <row r="522" spans="1:10" s="12" customFormat="1">
      <c r="A522" s="13" t="s">
        <v>755</v>
      </c>
      <c r="B522" s="14" t="s">
        <v>751</v>
      </c>
      <c r="C522" s="24" t="s">
        <v>806</v>
      </c>
      <c r="D522" s="15" t="s">
        <v>493</v>
      </c>
      <c r="E522" s="26" t="s">
        <v>509</v>
      </c>
      <c r="F522" s="14" t="s">
        <v>704</v>
      </c>
      <c r="G522" s="17">
        <v>3.34</v>
      </c>
      <c r="H522" s="14"/>
      <c r="I522" s="14">
        <v>0</v>
      </c>
      <c r="J522" s="178" t="s">
        <v>715</v>
      </c>
    </row>
    <row r="523" spans="1:10" s="12" customFormat="1">
      <c r="A523" s="13" t="s">
        <v>755</v>
      </c>
      <c r="B523" s="14" t="s">
        <v>751</v>
      </c>
      <c r="C523" s="24" t="s">
        <v>806</v>
      </c>
      <c r="D523" s="15" t="s">
        <v>494</v>
      </c>
      <c r="E523" s="22" t="s">
        <v>510</v>
      </c>
      <c r="F523" s="14" t="s">
        <v>704</v>
      </c>
      <c r="G523" s="17">
        <v>3.21</v>
      </c>
      <c r="H523" s="14"/>
      <c r="I523" s="14">
        <v>0</v>
      </c>
      <c r="J523" s="178" t="s">
        <v>715</v>
      </c>
    </row>
    <row r="524" spans="1:10" s="12" customFormat="1">
      <c r="A524" s="13" t="s">
        <v>709</v>
      </c>
      <c r="B524" s="14" t="s">
        <v>750</v>
      </c>
      <c r="C524" s="14" t="s">
        <v>807</v>
      </c>
      <c r="D524" s="14"/>
      <c r="E524" s="16" t="s">
        <v>710</v>
      </c>
      <c r="F524" s="14" t="s">
        <v>705</v>
      </c>
      <c r="G524" s="20">
        <v>154</v>
      </c>
      <c r="H524" s="14" t="s">
        <v>728</v>
      </c>
      <c r="I524" s="14">
        <v>142</v>
      </c>
      <c r="J524" s="178" t="s">
        <v>767</v>
      </c>
    </row>
    <row r="525" spans="1:10" s="12" customFormat="1">
      <c r="A525" s="13" t="s">
        <v>709</v>
      </c>
      <c r="B525" s="14" t="s">
        <v>744</v>
      </c>
      <c r="C525" s="14" t="s">
        <v>807</v>
      </c>
      <c r="D525" s="14"/>
      <c r="E525" s="16" t="s">
        <v>711</v>
      </c>
      <c r="F525" s="14"/>
      <c r="G525" s="20">
        <v>64</v>
      </c>
      <c r="H525" s="14" t="s">
        <v>728</v>
      </c>
      <c r="I525" s="14">
        <v>60</v>
      </c>
      <c r="J525" s="178" t="s">
        <v>767</v>
      </c>
    </row>
    <row r="526" spans="1:10" s="12" customFormat="1">
      <c r="A526" s="13" t="s">
        <v>709</v>
      </c>
      <c r="B526" s="14" t="s">
        <v>744</v>
      </c>
      <c r="C526" s="14" t="s">
        <v>807</v>
      </c>
      <c r="D526" s="14"/>
      <c r="E526" s="16" t="s">
        <v>712</v>
      </c>
      <c r="F526" s="14"/>
      <c r="G526" s="20">
        <v>30</v>
      </c>
      <c r="H526" s="14"/>
      <c r="I526" s="14">
        <v>0</v>
      </c>
      <c r="J526" s="178" t="s">
        <v>767</v>
      </c>
    </row>
    <row r="527" spans="1:10">
      <c r="A527" s="27" t="s">
        <v>755</v>
      </c>
      <c r="B527" s="28" t="s">
        <v>733</v>
      </c>
      <c r="C527" s="28" t="s">
        <v>738</v>
      </c>
      <c r="D527" s="28">
        <v>3.27</v>
      </c>
      <c r="E527" s="29" t="s">
        <v>430</v>
      </c>
      <c r="F527" s="28" t="s">
        <v>705</v>
      </c>
      <c r="G527" s="30" t="s">
        <v>758</v>
      </c>
      <c r="H527" s="31" t="s">
        <v>728</v>
      </c>
      <c r="I527" s="28">
        <v>40</v>
      </c>
      <c r="J527" s="180" t="s">
        <v>754</v>
      </c>
    </row>
    <row r="528" spans="1:10">
      <c r="A528" s="27" t="s">
        <v>709</v>
      </c>
      <c r="B528" s="28" t="s">
        <v>744</v>
      </c>
      <c r="C528" s="14" t="s">
        <v>807</v>
      </c>
      <c r="D528" s="28"/>
      <c r="E528" s="29" t="s">
        <v>710</v>
      </c>
      <c r="F528" s="28" t="s">
        <v>705</v>
      </c>
      <c r="G528" s="30">
        <v>154</v>
      </c>
      <c r="H528" s="31"/>
      <c r="I528" s="28">
        <v>142</v>
      </c>
      <c r="J528" s="180" t="s">
        <v>767</v>
      </c>
    </row>
    <row r="529" spans="1:10">
      <c r="A529" s="27" t="s">
        <v>709</v>
      </c>
      <c r="B529" s="28" t="s">
        <v>740</v>
      </c>
      <c r="C529" s="14" t="s">
        <v>807</v>
      </c>
      <c r="D529" s="28"/>
      <c r="E529" s="29" t="s">
        <v>710</v>
      </c>
      <c r="F529" s="28" t="s">
        <v>705</v>
      </c>
      <c r="G529" s="30">
        <v>154</v>
      </c>
      <c r="H529" s="31"/>
      <c r="I529" s="28">
        <v>142</v>
      </c>
      <c r="J529" s="180" t="s">
        <v>767</v>
      </c>
    </row>
    <row r="530" spans="1:10">
      <c r="A530" s="27" t="s">
        <v>709</v>
      </c>
      <c r="B530" s="28" t="s">
        <v>740</v>
      </c>
      <c r="C530" s="14" t="s">
        <v>807</v>
      </c>
      <c r="D530" s="28"/>
      <c r="E530" s="29" t="s">
        <v>711</v>
      </c>
      <c r="F530" s="28"/>
      <c r="G530" s="30">
        <v>64</v>
      </c>
      <c r="H530" s="31"/>
      <c r="I530" s="28">
        <v>54</v>
      </c>
      <c r="J530" s="180" t="s">
        <v>767</v>
      </c>
    </row>
    <row r="531" spans="1:10">
      <c r="A531" s="27" t="s">
        <v>709</v>
      </c>
      <c r="B531" s="28" t="s">
        <v>740</v>
      </c>
      <c r="C531" s="14" t="s">
        <v>807</v>
      </c>
      <c r="D531" s="28"/>
      <c r="E531" s="29" t="s">
        <v>712</v>
      </c>
      <c r="F531" s="28"/>
      <c r="G531" s="30">
        <v>30</v>
      </c>
      <c r="H531" s="31"/>
      <c r="I531" s="28"/>
      <c r="J531" s="180" t="s">
        <v>767</v>
      </c>
    </row>
    <row r="532" spans="1:10">
      <c r="A532" s="27" t="s">
        <v>755</v>
      </c>
      <c r="B532" s="28" t="s">
        <v>744</v>
      </c>
      <c r="C532" s="24" t="s">
        <v>806</v>
      </c>
      <c r="D532" s="28"/>
      <c r="E532" s="29" t="s">
        <v>768</v>
      </c>
      <c r="F532" s="28"/>
      <c r="G532" s="30">
        <v>3.9</v>
      </c>
      <c r="H532" s="31"/>
      <c r="I532" s="32">
        <v>42036</v>
      </c>
      <c r="J532" s="180" t="s">
        <v>753</v>
      </c>
    </row>
    <row r="533" spans="1:10">
      <c r="A533" s="27" t="s">
        <v>755</v>
      </c>
      <c r="B533" s="28" t="s">
        <v>744</v>
      </c>
      <c r="C533" s="24" t="s">
        <v>806</v>
      </c>
      <c r="D533" s="28"/>
      <c r="E533" s="29" t="s">
        <v>768</v>
      </c>
      <c r="F533" s="28"/>
      <c r="G533" s="30">
        <v>1.2</v>
      </c>
      <c r="H533" s="31"/>
      <c r="I533" s="28">
        <v>2.15</v>
      </c>
      <c r="J533" s="180" t="s">
        <v>753</v>
      </c>
    </row>
    <row r="534" spans="1:10">
      <c r="A534" s="27" t="s">
        <v>755</v>
      </c>
      <c r="B534" s="28" t="s">
        <v>744</v>
      </c>
      <c r="C534" s="24" t="s">
        <v>806</v>
      </c>
      <c r="D534" s="28"/>
      <c r="E534" s="29" t="s">
        <v>768</v>
      </c>
      <c r="F534" s="28"/>
      <c r="G534" s="30">
        <v>0.8</v>
      </c>
      <c r="H534" s="31"/>
      <c r="I534" s="28">
        <v>2.15</v>
      </c>
      <c r="J534" s="180" t="s">
        <v>753</v>
      </c>
    </row>
    <row r="535" spans="1:10">
      <c r="A535" s="27" t="s">
        <v>770</v>
      </c>
      <c r="B535" s="28" t="s">
        <v>750</v>
      </c>
      <c r="C535" s="14" t="s">
        <v>782</v>
      </c>
      <c r="D535" s="28"/>
      <c r="E535" s="29" t="s">
        <v>771</v>
      </c>
      <c r="F535" s="28" t="s">
        <v>704</v>
      </c>
      <c r="G535" s="30">
        <v>3</v>
      </c>
      <c r="H535" s="31"/>
      <c r="I535" s="28"/>
      <c r="J535" s="180" t="s">
        <v>720</v>
      </c>
    </row>
    <row r="536" spans="1:10">
      <c r="A536" s="27" t="s">
        <v>770</v>
      </c>
      <c r="B536" s="28" t="s">
        <v>750</v>
      </c>
      <c r="C536" s="14" t="s">
        <v>782</v>
      </c>
      <c r="D536" s="28"/>
      <c r="E536" s="29" t="s">
        <v>28</v>
      </c>
      <c r="F536" s="28" t="s">
        <v>704</v>
      </c>
      <c r="G536" s="17">
        <v>3.5</v>
      </c>
      <c r="H536" s="31" t="s">
        <v>729</v>
      </c>
      <c r="I536" s="28">
        <v>4</v>
      </c>
      <c r="J536" s="180" t="s">
        <v>715</v>
      </c>
    </row>
    <row r="537" spans="1:10">
      <c r="A537" s="27" t="s">
        <v>770</v>
      </c>
      <c r="B537" s="28" t="s">
        <v>750</v>
      </c>
      <c r="C537" s="14" t="s">
        <v>782</v>
      </c>
      <c r="D537" s="28"/>
      <c r="E537" s="29" t="s">
        <v>90</v>
      </c>
      <c r="F537" s="28" t="s">
        <v>705</v>
      </c>
      <c r="G537" s="30">
        <v>11</v>
      </c>
      <c r="H537" s="31"/>
      <c r="I537" s="28"/>
      <c r="J537" s="180" t="s">
        <v>721</v>
      </c>
    </row>
    <row r="538" spans="1:10" ht="24.75" customHeight="1" thickBot="1">
      <c r="A538" s="182" t="s">
        <v>809</v>
      </c>
      <c r="B538" s="33"/>
      <c r="C538" s="33" t="s">
        <v>782</v>
      </c>
      <c r="D538" s="33"/>
      <c r="E538" s="34" t="s">
        <v>810</v>
      </c>
      <c r="F538" s="33"/>
      <c r="G538" s="35">
        <v>65</v>
      </c>
      <c r="H538" s="36"/>
      <c r="I538" s="33"/>
      <c r="J538" s="181" t="s">
        <v>725</v>
      </c>
    </row>
    <row r="539" spans="1:10">
      <c r="A539" s="38"/>
      <c r="B539" s="38"/>
      <c r="C539" s="38"/>
      <c r="D539" s="38"/>
      <c r="E539" s="39"/>
      <c r="F539" s="38"/>
      <c r="G539" s="184">
        <f>SUM(G1:G538)</f>
        <v>9140.4699999999993</v>
      </c>
      <c r="J539" s="37"/>
    </row>
    <row r="542" spans="1:10">
      <c r="A542" s="38"/>
      <c r="B542" s="38"/>
      <c r="C542" s="38"/>
      <c r="D542" s="38"/>
      <c r="E542" s="39"/>
      <c r="F542" s="38"/>
      <c r="G542" s="40"/>
      <c r="J542" s="37"/>
    </row>
    <row r="543" spans="1:10">
      <c r="A543" s="38"/>
      <c r="B543" s="38"/>
      <c r="C543" s="38"/>
      <c r="D543" s="38"/>
      <c r="E543" s="39"/>
      <c r="F543" s="38"/>
      <c r="G543" s="40"/>
      <c r="J543" s="37"/>
    </row>
    <row r="544" spans="1:10">
      <c r="A544" s="38"/>
      <c r="B544" s="38"/>
      <c r="C544" s="38"/>
      <c r="D544" s="38"/>
      <c r="E544" s="39"/>
      <c r="F544" s="38"/>
      <c r="G544" s="40"/>
      <c r="J544" s="37"/>
    </row>
    <row r="545" spans="1:10">
      <c r="A545" s="38"/>
      <c r="B545" s="38"/>
      <c r="C545" s="38"/>
      <c r="D545" s="38"/>
      <c r="E545" s="39"/>
      <c r="F545" s="38"/>
      <c r="G545" s="40"/>
      <c r="J545" s="37"/>
    </row>
    <row r="546" spans="1:10">
      <c r="A546" s="38"/>
      <c r="B546" s="38"/>
      <c r="C546" s="38"/>
      <c r="D546" s="38"/>
      <c r="E546" s="39"/>
      <c r="F546" s="38"/>
      <c r="G546" s="40"/>
      <c r="J546" s="37"/>
    </row>
    <row r="547" spans="1:10">
      <c r="A547" s="38"/>
      <c r="B547" s="38"/>
      <c r="C547" s="38"/>
      <c r="D547" s="38"/>
      <c r="E547" s="39"/>
      <c r="F547" s="38"/>
      <c r="G547" s="40"/>
      <c r="J547" s="37"/>
    </row>
    <row r="548" spans="1:10">
      <c r="A548" s="38"/>
      <c r="B548" s="38"/>
      <c r="C548" s="38"/>
      <c r="D548" s="38"/>
      <c r="E548" s="39"/>
      <c r="F548" s="38"/>
      <c r="G548" s="40"/>
      <c r="J548" s="37"/>
    </row>
    <row r="549" spans="1:10">
      <c r="A549" s="38"/>
      <c r="B549" s="38"/>
      <c r="C549" s="38"/>
      <c r="D549" s="38"/>
      <c r="E549" s="39"/>
      <c r="F549" s="38"/>
      <c r="G549" s="40"/>
      <c r="J549" s="37"/>
    </row>
    <row r="550" spans="1:10">
      <c r="A550" s="38"/>
      <c r="B550" s="38"/>
      <c r="C550" s="38"/>
      <c r="D550" s="38"/>
      <c r="E550" s="39"/>
      <c r="F550" s="38"/>
      <c r="G550" s="40"/>
      <c r="J550" s="37"/>
    </row>
    <row r="551" spans="1:10">
      <c r="A551" s="38"/>
      <c r="B551" s="38"/>
      <c r="C551" s="38"/>
      <c r="D551" s="38"/>
      <c r="E551" s="39"/>
      <c r="F551" s="38"/>
      <c r="G551" s="40"/>
      <c r="J551" s="37"/>
    </row>
    <row r="552" spans="1:10">
      <c r="A552" s="38"/>
      <c r="B552" s="38"/>
      <c r="C552" s="38"/>
      <c r="D552" s="38"/>
      <c r="E552" s="39"/>
      <c r="F552" s="38"/>
      <c r="G552" s="40"/>
      <c r="J552" s="37"/>
    </row>
    <row r="553" spans="1:10">
      <c r="A553" s="38"/>
      <c r="B553" s="38"/>
      <c r="C553" s="38"/>
      <c r="D553" s="38"/>
      <c r="E553" s="39"/>
      <c r="F553" s="38"/>
      <c r="G553" s="40"/>
      <c r="J553" s="37"/>
    </row>
    <row r="554" spans="1:10">
      <c r="A554" s="38"/>
      <c r="B554" s="38"/>
      <c r="C554" s="38"/>
      <c r="D554" s="38"/>
      <c r="E554" s="39"/>
      <c r="F554" s="38"/>
      <c r="G554" s="40"/>
      <c r="J554" s="37"/>
    </row>
    <row r="555" spans="1:10">
      <c r="A555" s="38"/>
      <c r="B555" s="38"/>
      <c r="C555" s="38"/>
      <c r="D555" s="38"/>
      <c r="E555" s="39"/>
      <c r="F555" s="38"/>
      <c r="G555" s="40"/>
      <c r="J555" s="37"/>
    </row>
    <row r="556" spans="1:10">
      <c r="A556" s="38"/>
      <c r="B556" s="38"/>
      <c r="C556" s="38"/>
      <c r="D556" s="38"/>
      <c r="E556" s="39"/>
      <c r="F556" s="38"/>
      <c r="G556" s="40"/>
      <c r="J556" s="37"/>
    </row>
    <row r="557" spans="1:10">
      <c r="A557" s="38"/>
      <c r="B557" s="38"/>
      <c r="C557" s="38"/>
      <c r="D557" s="38"/>
      <c r="E557" s="39"/>
      <c r="F557" s="38"/>
      <c r="G557" s="40"/>
      <c r="J557" s="37"/>
    </row>
    <row r="558" spans="1:10">
      <c r="A558" s="38"/>
      <c r="B558" s="38"/>
      <c r="C558" s="38"/>
      <c r="D558" s="38"/>
      <c r="E558" s="39"/>
      <c r="F558" s="38"/>
      <c r="G558" s="40"/>
      <c r="J558" s="37"/>
    </row>
    <row r="559" spans="1:10">
      <c r="A559" s="38"/>
      <c r="B559" s="38"/>
      <c r="C559" s="38"/>
      <c r="D559" s="38"/>
      <c r="E559" s="39"/>
      <c r="F559" s="38"/>
      <c r="G559" s="40"/>
    </row>
    <row r="560" spans="1:10">
      <c r="A560" s="38"/>
      <c r="B560" s="38"/>
      <c r="C560" s="38"/>
      <c r="D560" s="38"/>
      <c r="E560" s="39"/>
      <c r="F560" s="38"/>
      <c r="G560" s="40"/>
    </row>
    <row r="561" spans="1:7">
      <c r="A561" s="38"/>
      <c r="B561" s="38"/>
      <c r="C561" s="38"/>
      <c r="D561" s="38"/>
      <c r="E561" s="39"/>
      <c r="F561" s="38"/>
      <c r="G561" s="40"/>
    </row>
    <row r="562" spans="1:7">
      <c r="A562" s="38"/>
      <c r="B562" s="38"/>
      <c r="C562" s="38"/>
      <c r="D562" s="38"/>
      <c r="E562" s="39"/>
      <c r="F562" s="38"/>
      <c r="G562" s="40"/>
    </row>
    <row r="563" spans="1:7">
      <c r="A563" s="38"/>
      <c r="B563" s="38"/>
      <c r="C563" s="38"/>
      <c r="D563" s="38"/>
      <c r="E563" s="39"/>
      <c r="F563" s="38"/>
      <c r="G563" s="40"/>
    </row>
    <row r="564" spans="1:7">
      <c r="A564" s="38"/>
      <c r="B564" s="38"/>
      <c r="C564" s="38"/>
      <c r="D564" s="38"/>
      <c r="E564" s="39"/>
      <c r="F564" s="38"/>
      <c r="G564" s="40"/>
    </row>
  </sheetData>
  <autoFilter ref="A4:K541">
    <filterColumn colId="2"/>
  </autoFilter>
  <mergeCells count="10">
    <mergeCell ref="A1:J1"/>
    <mergeCell ref="F2:I2"/>
    <mergeCell ref="J2:J4"/>
    <mergeCell ref="H3:I3"/>
    <mergeCell ref="F3:G3"/>
    <mergeCell ref="A2:A4"/>
    <mergeCell ref="B2:B4"/>
    <mergeCell ref="C2:C4"/>
    <mergeCell ref="D2:D4"/>
    <mergeCell ref="E2:E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B2" sqref="B2"/>
    </sheetView>
  </sheetViews>
  <sheetFormatPr defaultRowHeight="12.75"/>
  <cols>
    <col min="1" max="1" width="8.28515625" style="123" bestFit="1" customWidth="1"/>
    <col min="2" max="2" width="56.42578125" style="123" customWidth="1"/>
    <col min="3" max="3" width="14.5703125" style="124" customWidth="1"/>
    <col min="4" max="4" width="11.140625" style="124" customWidth="1"/>
    <col min="5" max="5" width="13.28515625" style="124" customWidth="1"/>
    <col min="6" max="6" width="13.42578125" style="125" customWidth="1"/>
    <col min="7" max="7" width="12.28515625" style="124" bestFit="1" customWidth="1"/>
    <col min="8" max="8" width="11.28515625" style="126" customWidth="1"/>
    <col min="9" max="11" width="9.140625" style="126"/>
    <col min="12" max="12" width="15.140625" style="126" customWidth="1"/>
    <col min="13" max="16384" width="9.140625" style="126"/>
  </cols>
  <sheetData>
    <row r="1" spans="1:8">
      <c r="A1" s="123" t="s">
        <v>830</v>
      </c>
    </row>
    <row r="2" spans="1:8" ht="13.5" thickBot="1"/>
    <row r="3" spans="1:8" ht="13.5" thickBot="1">
      <c r="A3" s="236" t="s">
        <v>772</v>
      </c>
      <c r="B3" s="238" t="s">
        <v>786</v>
      </c>
      <c r="C3" s="240" t="s">
        <v>713</v>
      </c>
      <c r="D3" s="241" t="s">
        <v>787</v>
      </c>
      <c r="E3" s="234" t="s">
        <v>788</v>
      </c>
      <c r="F3" s="234"/>
      <c r="G3" s="234" t="s">
        <v>789</v>
      </c>
      <c r="H3" s="235"/>
    </row>
    <row r="4" spans="1:8" s="129" customFormat="1" ht="25.5" customHeight="1" thickBot="1">
      <c r="A4" s="237"/>
      <c r="B4" s="239"/>
      <c r="C4" s="239"/>
      <c r="D4" s="242"/>
      <c r="E4" s="127" t="s">
        <v>790</v>
      </c>
      <c r="F4" s="128" t="s">
        <v>791</v>
      </c>
      <c r="G4" s="127" t="s">
        <v>790</v>
      </c>
      <c r="H4" s="128" t="s">
        <v>791</v>
      </c>
    </row>
    <row r="5" spans="1:8">
      <c r="A5" s="130">
        <v>1</v>
      </c>
      <c r="B5" s="186" t="s">
        <v>792</v>
      </c>
      <c r="C5" s="131">
        <f>SUMIF('Celkem prostory'!J:J,A5,'Celkem prostory'!G:G)</f>
        <v>2170.4500000000007</v>
      </c>
      <c r="D5" s="132">
        <f>COUNTIF('Celkem prostory'!J:J,A5)</f>
        <v>113</v>
      </c>
      <c r="E5" s="132">
        <f>'Cenová nabídka'!H5</f>
        <v>0</v>
      </c>
      <c r="F5" s="133">
        <f>SUM(C5*E5)</f>
        <v>0</v>
      </c>
      <c r="G5" s="133">
        <f>SUM(E5*1.21)</f>
        <v>0</v>
      </c>
      <c r="H5" s="134">
        <f>SUM(F5*1.21)</f>
        <v>0</v>
      </c>
    </row>
    <row r="6" spans="1:8">
      <c r="A6" s="135">
        <v>2</v>
      </c>
      <c r="B6" s="187" t="s">
        <v>793</v>
      </c>
      <c r="C6" s="136">
        <f>SUMIF('Celkem prostory'!J:J,A6,'Celkem prostory'!G:G)</f>
        <v>1704.1299999999999</v>
      </c>
      <c r="D6" s="137">
        <f>COUNTIF('Celkem prostory'!J:J,A6)</f>
        <v>53</v>
      </c>
      <c r="E6" s="137">
        <f>'Cenová nabídka'!L5</f>
        <v>0</v>
      </c>
      <c r="F6" s="138">
        <f t="shared" ref="F6:F22" si="0">SUM(C6*E6)</f>
        <v>0</v>
      </c>
      <c r="G6" s="138">
        <f t="shared" ref="G6:G22" si="1">SUM(E6*1.21)</f>
        <v>0</v>
      </c>
      <c r="H6" s="139">
        <f t="shared" ref="H6:H22" si="2">SUM(F6*1.21)</f>
        <v>0</v>
      </c>
    </row>
    <row r="7" spans="1:8">
      <c r="A7" s="135">
        <v>3</v>
      </c>
      <c r="B7" s="187" t="s">
        <v>794</v>
      </c>
      <c r="C7" s="136">
        <f>SUMIF('Celkem prostory'!J:J,A7,'Celkem prostory'!G:G)</f>
        <v>45.02</v>
      </c>
      <c r="D7" s="137">
        <f>COUNTIF('Celkem prostory'!J:J,A7)</f>
        <v>2</v>
      </c>
      <c r="E7" s="137">
        <f>'Cenová nabídka'!P5</f>
        <v>0</v>
      </c>
      <c r="F7" s="138">
        <f t="shared" si="0"/>
        <v>0</v>
      </c>
      <c r="G7" s="138">
        <f t="shared" si="1"/>
        <v>0</v>
      </c>
      <c r="H7" s="139">
        <f t="shared" si="2"/>
        <v>0</v>
      </c>
    </row>
    <row r="8" spans="1:8">
      <c r="A8" s="135">
        <v>4</v>
      </c>
      <c r="B8" s="187" t="s">
        <v>811</v>
      </c>
      <c r="C8" s="136">
        <f>SUMIF('Celkem prostory'!J:J,A8,'Celkem prostory'!G:G)</f>
        <v>812.19999999999982</v>
      </c>
      <c r="D8" s="137">
        <f>COUNTIF('Celkem prostory'!J:J,A8)</f>
        <v>54</v>
      </c>
      <c r="E8" s="137">
        <f>'Cenová nabídka'!T5</f>
        <v>0</v>
      </c>
      <c r="F8" s="138">
        <f t="shared" si="0"/>
        <v>0</v>
      </c>
      <c r="G8" s="138">
        <f t="shared" si="1"/>
        <v>0</v>
      </c>
      <c r="H8" s="139">
        <f t="shared" si="2"/>
        <v>0</v>
      </c>
    </row>
    <row r="9" spans="1:8">
      <c r="A9" s="135">
        <v>6</v>
      </c>
      <c r="B9" s="187" t="s">
        <v>812</v>
      </c>
      <c r="C9" s="136">
        <f>SUMIF('Celkem prostory'!J:J,A9,'Celkem prostory'!G:G)</f>
        <v>1075.6899999999998</v>
      </c>
      <c r="D9" s="137">
        <f>COUNTIF('Celkem prostory'!J:J,A9)</f>
        <v>41</v>
      </c>
      <c r="E9" s="137">
        <f>'Cenová nabídka'!AC5</f>
        <v>0</v>
      </c>
      <c r="F9" s="138">
        <f t="shared" si="0"/>
        <v>0</v>
      </c>
      <c r="G9" s="138">
        <f t="shared" si="1"/>
        <v>0</v>
      </c>
      <c r="H9" s="139">
        <f t="shared" si="2"/>
        <v>0</v>
      </c>
    </row>
    <row r="10" spans="1:8">
      <c r="A10" s="140">
        <v>7</v>
      </c>
      <c r="B10" s="187" t="s">
        <v>813</v>
      </c>
      <c r="C10" s="136">
        <f>SUMIF('Celkem prostory'!J:J,A10,'Celkem prostory'!G:G)</f>
        <v>550.70999999999992</v>
      </c>
      <c r="D10" s="137">
        <f>COUNTIF('Celkem prostory'!J:J,A10)</f>
        <v>135</v>
      </c>
      <c r="E10" s="137">
        <f>'Cenová nabídka'!AG5</f>
        <v>0</v>
      </c>
      <c r="F10" s="138">
        <f t="shared" si="0"/>
        <v>0</v>
      </c>
      <c r="G10" s="138">
        <f t="shared" si="1"/>
        <v>0</v>
      </c>
      <c r="H10" s="139">
        <f t="shared" si="2"/>
        <v>0</v>
      </c>
    </row>
    <row r="11" spans="1:8">
      <c r="A11" s="135">
        <v>8</v>
      </c>
      <c r="B11" s="188" t="s">
        <v>795</v>
      </c>
      <c r="C11" s="136">
        <f>SUMIF('Celkem prostory'!J:J,A11,'Celkem prostory'!G:G)</f>
        <v>5.8999999999999995</v>
      </c>
      <c r="D11" s="137">
        <f>COUNTIF('Celkem prostory'!J:J,A11)</f>
        <v>3</v>
      </c>
      <c r="E11" s="137">
        <f>'Cenová nabídka'!AK5</f>
        <v>0</v>
      </c>
      <c r="F11" s="138">
        <f t="shared" si="0"/>
        <v>0</v>
      </c>
      <c r="G11" s="138">
        <f t="shared" si="1"/>
        <v>0</v>
      </c>
      <c r="H11" s="139">
        <f t="shared" si="2"/>
        <v>0</v>
      </c>
    </row>
    <row r="12" spans="1:8">
      <c r="A12" s="135">
        <v>9</v>
      </c>
      <c r="B12" s="187" t="s">
        <v>814</v>
      </c>
      <c r="C12" s="136">
        <f>SUMIF('Celkem prostory'!J:J,A12,'Celkem prostory'!G:G)</f>
        <v>266.99</v>
      </c>
      <c r="D12" s="137">
        <f>COUNTIF('Celkem prostory'!J:J,A12)</f>
        <v>9</v>
      </c>
      <c r="E12" s="137">
        <f>'Cenová nabídka'!AO5</f>
        <v>0</v>
      </c>
      <c r="F12" s="138">
        <f t="shared" si="0"/>
        <v>0</v>
      </c>
      <c r="G12" s="138">
        <f t="shared" si="1"/>
        <v>0</v>
      </c>
      <c r="H12" s="139">
        <f t="shared" si="2"/>
        <v>0</v>
      </c>
    </row>
    <row r="13" spans="1:8">
      <c r="A13" s="135">
        <v>10</v>
      </c>
      <c r="B13" s="187" t="s">
        <v>815</v>
      </c>
      <c r="C13" s="136">
        <f>SUMIF('Celkem prostory'!J:J,A13,'Celkem prostory'!G:G)</f>
        <v>106.88000000000001</v>
      </c>
      <c r="D13" s="137">
        <f>COUNTIF('Celkem prostory'!J:J,A13)</f>
        <v>11</v>
      </c>
      <c r="E13" s="137">
        <f>'Cenová nabídka'!AS5</f>
        <v>0</v>
      </c>
      <c r="F13" s="138">
        <f t="shared" si="0"/>
        <v>0</v>
      </c>
      <c r="G13" s="138">
        <f t="shared" si="1"/>
        <v>0</v>
      </c>
      <c r="H13" s="139">
        <f t="shared" si="2"/>
        <v>0</v>
      </c>
    </row>
    <row r="14" spans="1:8">
      <c r="A14" s="135">
        <v>11</v>
      </c>
      <c r="B14" s="189" t="s">
        <v>433</v>
      </c>
      <c r="C14" s="136">
        <f>SUMIF('Celkem prostory'!J:J,A14,'Celkem prostory'!G:G)</f>
        <v>129.82000000000002</v>
      </c>
      <c r="D14" s="137">
        <f>COUNTIF('Celkem prostory'!J:J,A14)</f>
        <v>7</v>
      </c>
      <c r="E14" s="137">
        <f>'Cenová nabídka'!AW5</f>
        <v>0</v>
      </c>
      <c r="F14" s="138">
        <f t="shared" si="0"/>
        <v>0</v>
      </c>
      <c r="G14" s="138">
        <f t="shared" si="1"/>
        <v>0</v>
      </c>
      <c r="H14" s="139">
        <f t="shared" si="2"/>
        <v>0</v>
      </c>
    </row>
    <row r="15" spans="1:8">
      <c r="A15" s="140">
        <v>12</v>
      </c>
      <c r="B15" s="187" t="s">
        <v>816</v>
      </c>
      <c r="C15" s="136">
        <f>SUMIF('Celkem prostory'!J:J,A15,'Celkem prostory'!G:G)</f>
        <v>349.19</v>
      </c>
      <c r="D15" s="137">
        <f>COUNTIF('Celkem prostory'!J:J,A15)</f>
        <v>41</v>
      </c>
      <c r="E15" s="137">
        <f>'Cenová nabídka'!BA5</f>
        <v>0</v>
      </c>
      <c r="F15" s="138">
        <f t="shared" si="0"/>
        <v>0</v>
      </c>
      <c r="G15" s="138">
        <f t="shared" si="1"/>
        <v>0</v>
      </c>
      <c r="H15" s="139">
        <f t="shared" si="2"/>
        <v>0</v>
      </c>
    </row>
    <row r="16" spans="1:8">
      <c r="A16" s="140">
        <v>13</v>
      </c>
      <c r="B16" s="187" t="s">
        <v>782</v>
      </c>
      <c r="C16" s="136">
        <f>SUMIF('Celkem prostory'!J:J,A16,'Celkem prostory'!G:G)</f>
        <v>167.93999999999997</v>
      </c>
      <c r="D16" s="137">
        <f>COUNTIF('Celkem prostory'!J:J,A16)</f>
        <v>10</v>
      </c>
      <c r="E16" s="137">
        <f>'Cenová nabídka'!BE5</f>
        <v>0</v>
      </c>
      <c r="F16" s="138">
        <f t="shared" si="0"/>
        <v>0</v>
      </c>
      <c r="G16" s="138">
        <f t="shared" si="1"/>
        <v>0</v>
      </c>
      <c r="H16" s="139">
        <f t="shared" si="2"/>
        <v>0</v>
      </c>
    </row>
    <row r="17" spans="1:9">
      <c r="A17" s="140">
        <v>14</v>
      </c>
      <c r="B17" s="187" t="s">
        <v>817</v>
      </c>
      <c r="C17" s="136">
        <f>SUMIF('Celkem prostory'!J:J,A17,'Celkem prostory'!G:G)</f>
        <v>21.82</v>
      </c>
      <c r="D17" s="137">
        <f>COUNTIF('Celkem prostory'!J:J,A17)</f>
        <v>8</v>
      </c>
      <c r="E17" s="137">
        <f>'Cenová nabídka'!BI5</f>
        <v>0</v>
      </c>
      <c r="F17" s="138">
        <f t="shared" si="0"/>
        <v>0</v>
      </c>
      <c r="G17" s="138">
        <f t="shared" si="1"/>
        <v>0</v>
      </c>
      <c r="H17" s="139">
        <f t="shared" si="2"/>
        <v>0</v>
      </c>
    </row>
    <row r="18" spans="1:9">
      <c r="A18" s="140">
        <v>15</v>
      </c>
      <c r="B18" s="190" t="s">
        <v>818</v>
      </c>
      <c r="C18" s="136">
        <f>SUMIF('Celkem prostory'!J:J,A18,'Celkem prostory'!G:G)</f>
        <v>203.38000000000002</v>
      </c>
      <c r="D18" s="137">
        <f>COUNTIF('Celkem prostory'!J:J,A18)</f>
        <v>15</v>
      </c>
      <c r="E18" s="137">
        <f>'Cenová nabídka'!BM5</f>
        <v>0</v>
      </c>
      <c r="F18" s="138">
        <f t="shared" si="0"/>
        <v>0</v>
      </c>
      <c r="G18" s="138">
        <f t="shared" si="1"/>
        <v>0</v>
      </c>
      <c r="H18" s="139">
        <f t="shared" si="2"/>
        <v>0</v>
      </c>
    </row>
    <row r="19" spans="1:9">
      <c r="A19" s="140">
        <v>16</v>
      </c>
      <c r="B19" s="187" t="s">
        <v>797</v>
      </c>
      <c r="C19" s="136">
        <f>SUMIF('Celkem prostory'!J:J,A19,'Celkem prostory'!G:G)</f>
        <v>65</v>
      </c>
      <c r="D19" s="137">
        <f>COUNTIF('Celkem prostory'!J:J,A19)</f>
        <v>1</v>
      </c>
      <c r="E19" s="137">
        <f>'Cenová nabídka'!BQ5</f>
        <v>0</v>
      </c>
      <c r="F19" s="138">
        <f t="shared" si="0"/>
        <v>0</v>
      </c>
      <c r="G19" s="138">
        <f t="shared" si="1"/>
        <v>0</v>
      </c>
      <c r="H19" s="139">
        <f t="shared" si="2"/>
        <v>0</v>
      </c>
    </row>
    <row r="20" spans="1:9">
      <c r="A20" s="140">
        <v>17</v>
      </c>
      <c r="B20" s="187" t="s">
        <v>819</v>
      </c>
      <c r="C20" s="136">
        <f>SUMIF('Celkem prostory'!J:J,A20,'Celkem prostory'!G:G)</f>
        <v>163.30000000000001</v>
      </c>
      <c r="D20" s="137">
        <f>COUNTIF('Celkem prostory'!J:J,A20)</f>
        <v>6</v>
      </c>
      <c r="E20" s="137">
        <f>'Cenová nabídka'!BU5</f>
        <v>0</v>
      </c>
      <c r="F20" s="138">
        <f t="shared" si="0"/>
        <v>0</v>
      </c>
      <c r="G20" s="138">
        <f t="shared" si="1"/>
        <v>0</v>
      </c>
      <c r="H20" s="139">
        <f t="shared" si="2"/>
        <v>0</v>
      </c>
    </row>
    <row r="21" spans="1:9">
      <c r="A21" s="140">
        <v>18</v>
      </c>
      <c r="B21" s="187" t="s">
        <v>820</v>
      </c>
      <c r="C21" s="136">
        <f>SUMIF('Celkem prostory'!J:J,A21,'Celkem prostory'!G:G)</f>
        <v>363.26000000000005</v>
      </c>
      <c r="D21" s="137">
        <f>COUNTIF('Celkem prostory'!J:J,A21)</f>
        <v>4</v>
      </c>
      <c r="E21" s="137">
        <f>'Cenová nabídka'!BY5</f>
        <v>0</v>
      </c>
      <c r="F21" s="138">
        <f t="shared" si="0"/>
        <v>0</v>
      </c>
      <c r="G21" s="138">
        <f t="shared" si="1"/>
        <v>0</v>
      </c>
      <c r="H21" s="139">
        <f t="shared" si="2"/>
        <v>0</v>
      </c>
    </row>
    <row r="22" spans="1:9" s="145" customFormat="1" ht="15" customHeight="1" thickBot="1">
      <c r="A22" s="194">
        <v>19</v>
      </c>
      <c r="B22" s="191" t="s">
        <v>822</v>
      </c>
      <c r="C22" s="192">
        <f>SUMIF('Celkem prostory'!J:J,A22,'Celkem prostory'!G:G)</f>
        <v>650</v>
      </c>
      <c r="D22" s="193">
        <f>COUNTIF('Celkem prostory'!J:J,A22)</f>
        <v>7</v>
      </c>
      <c r="E22" s="193">
        <f>'Cenová nabídka'!CC5</f>
        <v>0</v>
      </c>
      <c r="F22" s="195">
        <f t="shared" si="0"/>
        <v>0</v>
      </c>
      <c r="G22" s="195">
        <f t="shared" si="1"/>
        <v>0</v>
      </c>
      <c r="H22" s="202">
        <f t="shared" si="2"/>
        <v>0</v>
      </c>
    </row>
    <row r="23" spans="1:9" s="145" customFormat="1" ht="24.75" customHeight="1">
      <c r="A23" s="141"/>
      <c r="B23" s="183"/>
      <c r="C23" s="185">
        <f>SUM(C5:C22)</f>
        <v>8851.6799999999985</v>
      </c>
      <c r="D23" s="185">
        <f>SUM(D5:D22)</f>
        <v>520</v>
      </c>
      <c r="E23" s="201"/>
      <c r="F23" s="185">
        <f>SUM(F5:F22)</f>
        <v>0</v>
      </c>
      <c r="G23" s="144"/>
      <c r="H23" s="185">
        <f>SUM(H5:H22)</f>
        <v>0</v>
      </c>
    </row>
    <row r="24" spans="1:9" s="145" customFormat="1" ht="13.5" thickBot="1">
      <c r="A24" s="146"/>
      <c r="C24" s="147"/>
      <c r="D24" s="148"/>
      <c r="E24" s="149"/>
      <c r="F24" s="150"/>
      <c r="G24" s="151"/>
    </row>
    <row r="25" spans="1:9" s="145" customFormat="1" ht="13.5" thickBot="1">
      <c r="A25" s="236" t="s">
        <v>772</v>
      </c>
      <c r="B25" s="243" t="s">
        <v>786</v>
      </c>
      <c r="C25" s="240" t="s">
        <v>713</v>
      </c>
      <c r="D25" s="240" t="s">
        <v>787</v>
      </c>
      <c r="E25" s="245" t="s">
        <v>798</v>
      </c>
      <c r="F25" s="234" t="s">
        <v>788</v>
      </c>
      <c r="G25" s="234"/>
      <c r="H25" s="234" t="s">
        <v>789</v>
      </c>
      <c r="I25" s="235"/>
    </row>
    <row r="26" spans="1:9" ht="26.25" thickBot="1">
      <c r="A26" s="237"/>
      <c r="B26" s="244"/>
      <c r="C26" s="239"/>
      <c r="D26" s="239"/>
      <c r="E26" s="246"/>
      <c r="F26" s="152" t="s">
        <v>799</v>
      </c>
      <c r="G26" s="152" t="s">
        <v>800</v>
      </c>
      <c r="H26" s="152" t="s">
        <v>799</v>
      </c>
      <c r="I26" s="152" t="s">
        <v>800</v>
      </c>
    </row>
    <row r="27" spans="1:9" ht="13.5" customHeight="1">
      <c r="A27" s="153">
        <v>5</v>
      </c>
      <c r="B27" s="154" t="s">
        <v>821</v>
      </c>
      <c r="C27" s="131">
        <f>SUMIF('Celkem prostory'!J:J,A27,'Celkem prostory'!G:G)</f>
        <v>288.78999999999996</v>
      </c>
      <c r="D27" s="132">
        <f>COUNTIF('Celkem prostory'!J:J,A27)</f>
        <v>14</v>
      </c>
      <c r="E27" s="197">
        <v>852.82399999999996</v>
      </c>
      <c r="F27" s="132">
        <f>'Cenová nabídka'!Y5</f>
        <v>0</v>
      </c>
      <c r="G27" s="198">
        <f>SUM(E27*F27)</f>
        <v>0</v>
      </c>
      <c r="H27" s="155">
        <f>SUM(F27*1.21)</f>
        <v>0</v>
      </c>
      <c r="I27" s="156">
        <f>SUM(G27*1.21)</f>
        <v>0</v>
      </c>
    </row>
    <row r="28" spans="1:9" ht="23.25" customHeight="1">
      <c r="A28" s="157"/>
      <c r="B28" s="142" t="s">
        <v>752</v>
      </c>
      <c r="C28" s="158">
        <f>SUM(C27:C27)</f>
        <v>288.78999999999996</v>
      </c>
      <c r="D28" s="159">
        <f>SUM(D27:D27)</f>
        <v>14</v>
      </c>
      <c r="E28" s="159"/>
      <c r="F28" s="160"/>
      <c r="G28" s="143">
        <f>SUM(G27:G27)</f>
        <v>0</v>
      </c>
      <c r="H28" s="161"/>
      <c r="I28" s="143">
        <f>SUM(I27:I27)</f>
        <v>0</v>
      </c>
    </row>
    <row r="29" spans="1:9" s="169" customFormat="1" ht="13.5" thickBot="1">
      <c r="A29" s="162"/>
      <c r="B29" s="163"/>
      <c r="C29" s="164"/>
      <c r="D29" s="165"/>
      <c r="E29" s="166"/>
      <c r="F29" s="167"/>
      <c r="G29" s="168"/>
    </row>
    <row r="30" spans="1:9" ht="16.5" thickBot="1">
      <c r="B30" s="170" t="s">
        <v>801</v>
      </c>
      <c r="C30" s="171">
        <f>SUM(F23+G28)</f>
        <v>0</v>
      </c>
      <c r="D30" s="172"/>
      <c r="E30" s="172"/>
      <c r="F30" s="173"/>
      <c r="G30" s="174"/>
    </row>
    <row r="31" spans="1:9" ht="16.5" thickBot="1">
      <c r="B31" s="175" t="s">
        <v>802</v>
      </c>
      <c r="C31" s="176">
        <f>SUM(H23+I28)</f>
        <v>0</v>
      </c>
      <c r="D31" s="174"/>
      <c r="E31" s="174"/>
      <c r="F31" s="173"/>
      <c r="G31" s="174"/>
    </row>
    <row r="32" spans="1:9">
      <c r="C32" s="174"/>
      <c r="D32" s="174"/>
      <c r="E32" s="174"/>
      <c r="F32" s="173"/>
      <c r="G32" s="174"/>
    </row>
    <row r="33" spans="3:7">
      <c r="C33" s="174"/>
      <c r="D33" s="174"/>
      <c r="E33" s="174"/>
      <c r="F33" s="173"/>
      <c r="G33" s="174"/>
    </row>
    <row r="34" spans="3:7">
      <c r="C34" s="174"/>
      <c r="D34" s="174"/>
      <c r="E34" s="174"/>
      <c r="F34" s="173"/>
      <c r="G34" s="174"/>
    </row>
    <row r="35" spans="3:7">
      <c r="C35" s="174"/>
      <c r="D35" s="174"/>
      <c r="E35" s="174"/>
      <c r="F35" s="173"/>
      <c r="G35" s="174"/>
    </row>
  </sheetData>
  <mergeCells count="13">
    <mergeCell ref="H25:I25"/>
    <mergeCell ref="A25:A26"/>
    <mergeCell ref="B25:B26"/>
    <mergeCell ref="C25:C26"/>
    <mergeCell ref="D25:D26"/>
    <mergeCell ref="E25:E26"/>
    <mergeCell ref="F25:G25"/>
    <mergeCell ref="G3:H3"/>
    <mergeCell ref="A3:A4"/>
    <mergeCell ref="B3:B4"/>
    <mergeCell ref="C3:C4"/>
    <mergeCell ref="D3:D4"/>
    <mergeCell ref="E3:F3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Cenová nabídka</vt:lpstr>
      <vt:lpstr>Celkem prostory</vt:lpstr>
      <vt:lpstr>CN za kategorie</vt:lpstr>
      <vt:lpstr>'Cenová nabídka'!_1.PP_tabulka_místností_1</vt:lpstr>
      <vt:lpstr>'Celkem prostory'!Oblast_tisku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</dc:creator>
  <cp:lastModifiedBy>Klára Maršíková</cp:lastModifiedBy>
  <cp:lastPrinted>2013-11-11T12:55:36Z</cp:lastPrinted>
  <dcterms:created xsi:type="dcterms:W3CDTF">2009-11-03T11:33:59Z</dcterms:created>
  <dcterms:modified xsi:type="dcterms:W3CDTF">2014-03-27T09:27:11Z</dcterms:modified>
</cp:coreProperties>
</file>