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20730" windowHeight="1054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'Rekapitulace'!$G$31</definedName>
    <definedName name="Dodavka0">'Položky'!#REF!</definedName>
    <definedName name="HSV">'Rekapitulace'!$E$31</definedName>
    <definedName name="HSV0">'Položky'!#REF!</definedName>
    <definedName name="HZS">'Rekapitulace'!$I$31</definedName>
    <definedName name="HZS0">'Položky'!#REF!</definedName>
    <definedName name="JKSO">'Krycí list'!$G$2</definedName>
    <definedName name="MJ">'Krycí list'!$G$5</definedName>
    <definedName name="Mont">'Rekapitulace'!$H$31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'Položky'!$A$1:$G$147</definedName>
    <definedName name="_xlnm.Print_Area" localSheetId="1">'Rekapitulace'!$A$1:$I$40</definedName>
    <definedName name="PocetMJ">'Krycí list'!$G$6</definedName>
    <definedName name="Poznamka">'Krycí list'!$B$37</definedName>
    <definedName name="Projektant">'Krycí list'!$C$8</definedName>
    <definedName name="PSV">'Rekapitulace'!$F$31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<sst xmlns="http://schemas.openxmlformats.org/spreadsheetml/2006/main" count="483" uniqueCount="328">
  <si>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</si>
  <si>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</si>
  <si>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</si>
  <si>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</si>
  <si>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</si>
  <si>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</si>
  <si>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</si>
  <si>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</si>
  <si>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</si>
  <si>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</si>
  <si>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</si>
  <si>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</si>
  <si>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</si>
  <si>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</si>
  <si>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</si>
  <si>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</si>
  <si>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</si>
  <si>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</si>
  <si>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</si>
  <si>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</si>
  <si>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</si>
  <si>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</si>
  <si>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</si>
  <si>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</si>
  <si>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</si>
  <si>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</si>
  <si>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</si>
  <si>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</si>
  <si>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</si>
  <si>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</si>
  <si>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</si>
  <si>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</si>
  <si>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</si>
  <si>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</si>
  <si>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</si>
  <si>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</si>
  <si>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</si>
  <si>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</si>
  <si>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</si>
  <si>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</si>
  <si>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</si>
  <si>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</si>
  <si>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</si>
  <si>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</si>
  <si>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</si>
  <si>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</si>
  <si>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</si>
  <si>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</si>
  <si>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</si>
  <si>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</si>
  <si>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</si>
  <si>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</si>
  <si>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</si>
  <si>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</si>
  <si>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</si>
  <si>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</si>
  <si>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</si>
  <si>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</si>
  <si>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</si>
  <si>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</si>
  <si>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</si>
  <si>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</si>
  <si>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</si>
  <si>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</si>
  <si>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</si>
  <si>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</si>
  <si>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</si>
  <si>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</si>
  <si>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</si>
  <si>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</si>
  <si>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</si>
  <si>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</si>
  <si>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</si>
  <si>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</si>
  <si>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</si>
  <si>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SLEPÝ ROZPOČET</t>
  </si>
  <si>
    <t>Slepý rozpočet</t>
  </si>
  <si>
    <t>130501</t>
  </si>
  <si>
    <t>SVČ Plzeň- rekonstrukce SZ</t>
  </si>
  <si>
    <t>Rekonstrukce SZ</t>
  </si>
  <si>
    <t>3</t>
  </si>
  <si>
    <t>Svislé a kompletní konstrukce</t>
  </si>
  <si>
    <t>310236241R00</t>
  </si>
  <si>
    <t xml:space="preserve">Zazdívka otvorů pl. 0,09 m2 cihlami, tl. zdi 30 cm </t>
  </si>
  <si>
    <t>kus</t>
  </si>
  <si>
    <t>317121102RT2</t>
  </si>
  <si>
    <t>Osazení překladu světlost otvoru do 180 cm včetně dodávky RZP 2/10 149x14x14</t>
  </si>
  <si>
    <t>317941123R00</t>
  </si>
  <si>
    <t xml:space="preserve">Osazení ocelových válcovaných nosníků  č.14-22 </t>
  </si>
  <si>
    <t>t</t>
  </si>
  <si>
    <t>342255028RT1</t>
  </si>
  <si>
    <t>Příčky z desek Ytong tl. 15 cm desky P 2 - 500, 599 x 249 x 150 mm</t>
  </si>
  <si>
    <t>m2</t>
  </si>
  <si>
    <t>13432580</t>
  </si>
  <si>
    <t>Úhelník rovnoramenný L jakost 11375 160x160x10 mm</t>
  </si>
  <si>
    <t>T</t>
  </si>
  <si>
    <t>4</t>
  </si>
  <si>
    <t>Vodorovné konstrukce</t>
  </si>
  <si>
    <t>416021126R00</t>
  </si>
  <si>
    <t xml:space="preserve">Podhledy SDK, kovová.kce CD. 1x deska RF 15 mm </t>
  </si>
  <si>
    <t>6</t>
  </si>
  <si>
    <t>Úpravy povrchu, podlahy</t>
  </si>
  <si>
    <t>642945111R00</t>
  </si>
  <si>
    <t xml:space="preserve">Osazení zárubní ocel. požár.1křídl., pl. do 2,5 m2 </t>
  </si>
  <si>
    <t>55330334 p</t>
  </si>
  <si>
    <t>Zárubeň ocelová H 160   800x1970x160 L požární</t>
  </si>
  <si>
    <t>55330335p</t>
  </si>
  <si>
    <t>Zárubeň ocelová H 160   800x1970x160 P požární</t>
  </si>
  <si>
    <t>61</t>
  </si>
  <si>
    <t>Upravy povrchů vnitřní</t>
  </si>
  <si>
    <t>612421231R00</t>
  </si>
  <si>
    <t xml:space="preserve">Oprava vápen.omítek stěn do 10 % pl. - štukových </t>
  </si>
  <si>
    <t>612421431R00</t>
  </si>
  <si>
    <t xml:space="preserve">Oprava vápen.omítek stěn do 50 % pl. - štukových </t>
  </si>
  <si>
    <t>612421637R00</t>
  </si>
  <si>
    <t xml:space="preserve">Omítka vnitřní zdiva, MVC, štuková </t>
  </si>
  <si>
    <t>612475111R00</t>
  </si>
  <si>
    <t xml:space="preserve">Omítka vnitřních stěn Hasit vápenocem. jednovrstvá </t>
  </si>
  <si>
    <t>64</t>
  </si>
  <si>
    <t>Výplně otvorů</t>
  </si>
  <si>
    <t>641991611U00</t>
  </si>
  <si>
    <t xml:space="preserve">Osaz rámů oken z plastů 1m2 na MPP </t>
  </si>
  <si>
    <t>641991721U00</t>
  </si>
  <si>
    <t xml:space="preserve">Osaz rámů oken z plastů 4m2 na MPP </t>
  </si>
  <si>
    <t>61143011 v</t>
  </si>
  <si>
    <t>Okno plastové jednodílné 50 x 130 cm O, S</t>
  </si>
  <si>
    <t>61143061 v</t>
  </si>
  <si>
    <t>Okno plastové jednodílné 110 x 130 cm O, S</t>
  </si>
  <si>
    <t>96</t>
  </si>
  <si>
    <t>Bourání konstrukcí</t>
  </si>
  <si>
    <t>962031132R00</t>
  </si>
  <si>
    <t xml:space="preserve">Bourání příček cihelných tl. 10 cm </t>
  </si>
  <si>
    <t>962031133R00</t>
  </si>
  <si>
    <t xml:space="preserve">Bourání příček cihelných tl. 15 cm </t>
  </si>
  <si>
    <t>962032241R00</t>
  </si>
  <si>
    <t xml:space="preserve">Bourání zdiva z cihel pálených na MC </t>
  </si>
  <si>
    <t>m3</t>
  </si>
  <si>
    <t>968061113R00</t>
  </si>
  <si>
    <t xml:space="preserve">Vyvěšení dřevěných okenních křídel pl. nad 1,5 m2 </t>
  </si>
  <si>
    <t>968062246R00</t>
  </si>
  <si>
    <t xml:space="preserve">Vybourání dřevěných rámů oken jednoduch. pl. 4 m2 </t>
  </si>
  <si>
    <t>968072455R00</t>
  </si>
  <si>
    <t xml:space="preserve">Vybourání kovových dveřních zárubní pl. do 2 m2 </t>
  </si>
  <si>
    <t>971028451R00</t>
  </si>
  <si>
    <t xml:space="preserve">Vybourání otvorů zeď smíš. pl. 0,25 m2, tl. 45 cm </t>
  </si>
  <si>
    <t>973031325R00</t>
  </si>
  <si>
    <t xml:space="preserve">Vysekání kapes zeď cihel. MVC, pl. 0,1m2, hl. 30cm </t>
  </si>
  <si>
    <t>99</t>
  </si>
  <si>
    <t>Staveništní přesun hmot</t>
  </si>
  <si>
    <t>998011001R00</t>
  </si>
  <si>
    <t xml:space="preserve">Přesun hmot pro budovy zděné výšky do 6 m </t>
  </si>
  <si>
    <t>998011014U00</t>
  </si>
  <si>
    <t xml:space="preserve">Přípl přesun budova zděná -500m </t>
  </si>
  <si>
    <t>713</t>
  </si>
  <si>
    <t>Izolace tepelné</t>
  </si>
  <si>
    <t>713311122R00</t>
  </si>
  <si>
    <t xml:space="preserve">Izolace tepelné těles ploch tvarových rohož.2vrst. </t>
  </si>
  <si>
    <t>63140105</t>
  </si>
  <si>
    <t>Deska minerální vlákno - podélná TR10  tl. 120 mm</t>
  </si>
  <si>
    <t>721</t>
  </si>
  <si>
    <t>Vnitřní kanalizace</t>
  </si>
  <si>
    <t>721200001RA0</t>
  </si>
  <si>
    <t xml:space="preserve">Kanalizace vnitřní, trubky PVC, D 50 x 1,8 </t>
  </si>
  <si>
    <t>m</t>
  </si>
  <si>
    <t>721200002RA0</t>
  </si>
  <si>
    <t xml:space="preserve">Kanalizace vnitřní. trubky PVC, D 125 x 2,6 </t>
  </si>
  <si>
    <t>721200010RAA</t>
  </si>
  <si>
    <t>Demontáž svislého potrubí litinového do DN 200, s vysekáním ze zdi</t>
  </si>
  <si>
    <t>722</t>
  </si>
  <si>
    <t>Vnitřní vodovod</t>
  </si>
  <si>
    <t>722220111Rv0</t>
  </si>
  <si>
    <t xml:space="preserve">Nástěnka K 247, pro výtokový ventil G 1/2 vč </t>
  </si>
  <si>
    <t>722200010RA0</t>
  </si>
  <si>
    <t xml:space="preserve">Demontáž potrubí ocelového do DN 50 </t>
  </si>
  <si>
    <t>722300011RA0</t>
  </si>
  <si>
    <t xml:space="preserve">Vodovod, potrubí PPR - typ 3 Daplen PN 20, DN 20 </t>
  </si>
  <si>
    <t>725</t>
  </si>
  <si>
    <t>Zařizovací předměty</t>
  </si>
  <si>
    <t>725110811R00</t>
  </si>
  <si>
    <t xml:space="preserve">Demontáž klozetů splachovacích </t>
  </si>
  <si>
    <t>soubor</t>
  </si>
  <si>
    <t>725111403U00</t>
  </si>
  <si>
    <t xml:space="preserve">Splachovač automat pisoáru SLP 03 </t>
  </si>
  <si>
    <t>725119205R00</t>
  </si>
  <si>
    <t xml:space="preserve">Montáž klozetových mís normálních </t>
  </si>
  <si>
    <t>725121111U00</t>
  </si>
  <si>
    <t xml:space="preserve">Pisoár keramický KORINT 4410.0 </t>
  </si>
  <si>
    <t>725121311U00</t>
  </si>
  <si>
    <t xml:space="preserve">Pisoár automat senzor AUP-3 DOMINO </t>
  </si>
  <si>
    <t>725122813R00</t>
  </si>
  <si>
    <t xml:space="preserve">Demontáž pisoárů s nádrží </t>
  </si>
  <si>
    <t>725100001RA0</t>
  </si>
  <si>
    <t xml:space="preserve">Umyvadlo, baterie, zápachová uzávěrka </t>
  </si>
  <si>
    <t>725200029RA0</t>
  </si>
  <si>
    <t>Montáž zařizovacích předmětů - pisoár, splach autom.</t>
  </si>
  <si>
    <t>730</t>
  </si>
  <si>
    <t>Ústřední vytápění</t>
  </si>
  <si>
    <t>734200821R00</t>
  </si>
  <si>
    <t xml:space="preserve">Demontáž armatur se 2závity do G 1/2 </t>
  </si>
  <si>
    <t>735111810R00</t>
  </si>
  <si>
    <t xml:space="preserve">Demontáž těles otopných litinových článkových </t>
  </si>
  <si>
    <t>735156681R00</t>
  </si>
  <si>
    <t xml:space="preserve">Otopná tělesa panelová Radik Klasik 22  900/ 500 </t>
  </si>
  <si>
    <t>735156684R00</t>
  </si>
  <si>
    <t xml:space="preserve">Otopná tělesa panelová Radik Klasik 22  900/ 800 </t>
  </si>
  <si>
    <t>762</t>
  </si>
  <si>
    <t>Konstrukce tesařské</t>
  </si>
  <si>
    <t>762430034U00</t>
  </si>
  <si>
    <t xml:space="preserve">Oblož stěn CETRIS brus 18 P+D šroub </t>
  </si>
  <si>
    <t>762512115R00</t>
  </si>
  <si>
    <t xml:space="preserve">Položení desek Cetris na pero a drážku </t>
  </si>
  <si>
    <t>595907484</t>
  </si>
  <si>
    <t>Deska cementotřísková Cetris PD tl. 24 mm</t>
  </si>
  <si>
    <t>764</t>
  </si>
  <si>
    <t>Konstrukce klempířské</t>
  </si>
  <si>
    <t>764410210R00</t>
  </si>
  <si>
    <t xml:space="preserve">Oplechování parapetů včetně rohů Pz, rš 100 mm </t>
  </si>
  <si>
    <t>764410240R00</t>
  </si>
  <si>
    <t xml:space="preserve">Oplechování parapetů včetně rohů Pz, rš 250 mm </t>
  </si>
  <si>
    <t>766</t>
  </si>
  <si>
    <t>Konstrukce truhlářské</t>
  </si>
  <si>
    <t>766661413R00</t>
  </si>
  <si>
    <t xml:space="preserve">Montáž dveří protipožár.1kř.do 80 cm, bez kukátka </t>
  </si>
  <si>
    <t>766691120R22</t>
  </si>
  <si>
    <t xml:space="preserve">Montáž větr mřížky vč. dod </t>
  </si>
  <si>
    <t>61165603</t>
  </si>
  <si>
    <t>Dveře vnitřní protipožární EI30 80x197 cm fólie</t>
  </si>
  <si>
    <t>767</t>
  </si>
  <si>
    <t>Konstrukce zámečnické</t>
  </si>
  <si>
    <t>767995102R00</t>
  </si>
  <si>
    <t>Montáž kovových atypických konstrukcí do 10 kg DOD A MONT</t>
  </si>
  <si>
    <t>kg</t>
  </si>
  <si>
    <t>771</t>
  </si>
  <si>
    <t>Podlahy z dlaždic a obklady</t>
  </si>
  <si>
    <t>771575107R00</t>
  </si>
  <si>
    <t xml:space="preserve">Montáž podlah keram.,režné hladké, tmel, 20x20 cm </t>
  </si>
  <si>
    <t>771579791R00</t>
  </si>
  <si>
    <t xml:space="preserve">Příplatek za plochu podlah keram. do 5 m2 jednotl. </t>
  </si>
  <si>
    <t>59764202</t>
  </si>
  <si>
    <t>Dlažba Taurus Granit matná 200x200x9 mm</t>
  </si>
  <si>
    <t>781</t>
  </si>
  <si>
    <t>Obklady keramické</t>
  </si>
  <si>
    <t>781475114R00</t>
  </si>
  <si>
    <t xml:space="preserve">Obklad vnitřní stěn keramický, do tmele, 20x20 cm </t>
  </si>
  <si>
    <t>781479191U00</t>
  </si>
  <si>
    <t xml:space="preserve">Přípl keram hladká plocha -10m2 </t>
  </si>
  <si>
    <t>781491001RT1</t>
  </si>
  <si>
    <t>Montáž lišt k obkladům rohových, koutových i dilatačních</t>
  </si>
  <si>
    <t>59760127.A</t>
  </si>
  <si>
    <t>Lišta obkl/obkl plast Schlüter DILEX HKW  U 9/O 9</t>
  </si>
  <si>
    <t>783</t>
  </si>
  <si>
    <t>Nátěry</t>
  </si>
  <si>
    <t>783222100R00</t>
  </si>
  <si>
    <t xml:space="preserve">Nátěr syntetický kovových konstrukcí dvojnásobný </t>
  </si>
  <si>
    <t>784</t>
  </si>
  <si>
    <t>Malby</t>
  </si>
  <si>
    <t>784191101R00</t>
  </si>
  <si>
    <t xml:space="preserve">Penetrace podkladu univerzální Primalex 1x </t>
  </si>
  <si>
    <t>784195112R00</t>
  </si>
  <si>
    <t xml:space="preserve">Malba tekutá Primalex Standard, bílá, 2 x </t>
  </si>
  <si>
    <t>M21</t>
  </si>
  <si>
    <t>Elektromontáže</t>
  </si>
  <si>
    <t>21-220</t>
  </si>
  <si>
    <t xml:space="preserve">revize </t>
  </si>
  <si>
    <t>kpl</t>
  </si>
  <si>
    <t>210010346U00</t>
  </si>
  <si>
    <t xml:space="preserve">Mtž rozvodka plast kruh </t>
  </si>
  <si>
    <t>210110031U00</t>
  </si>
  <si>
    <t xml:space="preserve">Mtž vypínač zap bezšroub 1pól </t>
  </si>
  <si>
    <t>210111001R00</t>
  </si>
  <si>
    <t xml:space="preserve">Zásuvka domovní vestavná - provedení 2P </t>
  </si>
  <si>
    <t>210200013R00</t>
  </si>
  <si>
    <t xml:space="preserve">Svítidlo žárovkové 2112405, 60 W, stropní </t>
  </si>
  <si>
    <t>210201034RT1</t>
  </si>
  <si>
    <t>Svítidlo zářivkové 2315723  20 W stropní včetně svítidla 2315723+2x18W+startér</t>
  </si>
  <si>
    <t>210201037RT1</t>
  </si>
  <si>
    <t>Svítidlo zářivkové 2315743  40 W stropní včetně svítidla 2315743 + 36W+startér</t>
  </si>
  <si>
    <t>210800105RT2</t>
  </si>
  <si>
    <t>Kabel CYKY 750 V 3x1,5 mm2 uložený pod omítkou včetně dodávky kabelu 3Bx1,5</t>
  </si>
  <si>
    <t>210800106RT2</t>
  </si>
  <si>
    <t>Kabel CYKY 750 V 3x2,5 mm2 uložený pod omítkou včetně dodávky kabelu 3Bx2,5</t>
  </si>
  <si>
    <t>210800109RT1</t>
  </si>
  <si>
    <t>Kabel CYKY 750 V 4x1,5 mm2 uložený pod omítkou včetně dodávky kabelu 4Bx1,5</t>
  </si>
  <si>
    <t>345512030000</t>
  </si>
  <si>
    <t>Zásuvka 10/16a     5515N-C05751</t>
  </si>
  <si>
    <t>34752127</t>
  </si>
  <si>
    <t>Trubice zářivk. LT 36W T8/740 NARVA,univerz. bílá</t>
  </si>
  <si>
    <t>34752200</t>
  </si>
  <si>
    <t>Trubice zářivk. LT 18W/940 NARVA T8,studená bílá</t>
  </si>
  <si>
    <t>900      RT3</t>
  </si>
  <si>
    <t>Hzs - nezmeřitelné práce   čl.17-1a Práce v tarifní třídě 6</t>
  </si>
  <si>
    <t>h</t>
  </si>
  <si>
    <t>M24</t>
  </si>
  <si>
    <t>Montáže vzduchotechnických zařízení</t>
  </si>
  <si>
    <t>240010032R00</t>
  </si>
  <si>
    <t xml:space="preserve">Ventilátor axiální přetlakový mixvent 250/100 </t>
  </si>
  <si>
    <t>240010032R02</t>
  </si>
  <si>
    <t xml:space="preserve">Ovládání ventil. </t>
  </si>
  <si>
    <t>240080001R00</t>
  </si>
  <si>
    <t xml:space="preserve">Potrubí kruhové sk. I. PK 120311 do d 100 </t>
  </si>
  <si>
    <t>240080001R01</t>
  </si>
  <si>
    <t>Potrubí kruhové sk. I. PK 120311 do d 100 odbočky, kolena</t>
  </si>
  <si>
    <t>240080001R02</t>
  </si>
  <si>
    <t>Potrubí kruhové sk. I. PK 120311 do d 100 doplnění- talíř. vent., žaluzie</t>
  </si>
  <si>
    <t>M43</t>
  </si>
  <si>
    <t>Montáže ocelových konstrukcí</t>
  </si>
  <si>
    <t>430861001R00</t>
  </si>
  <si>
    <t xml:space="preserve">Křivka cenová první, hmotnost do 300 kg </t>
  </si>
  <si>
    <t>430862001R00</t>
  </si>
  <si>
    <t xml:space="preserve">Křivka cenová druhá, hmotnost do 500 kg strop d+m </t>
  </si>
  <si>
    <t>D96</t>
  </si>
  <si>
    <t>Přesuny suti a vybouraných hmot</t>
  </si>
  <si>
    <t>979011111R00</t>
  </si>
  <si>
    <t xml:space="preserve">Svislá doprava suti a vybour. hmot za 2.NP a 1.PP </t>
  </si>
  <si>
    <t>979082111R00</t>
  </si>
  <si>
    <t xml:space="preserve">Vnitrostaveništní doprava suti do 10 m </t>
  </si>
  <si>
    <t>979083117R00</t>
  </si>
  <si>
    <t xml:space="preserve">Vodorovné přemístění suti na skládku do 6000 m </t>
  </si>
  <si>
    <t>979083191R00</t>
  </si>
  <si>
    <t xml:space="preserve">Příplatek za dalších započatých 1000 m nad 6000 m </t>
  </si>
  <si>
    <t>979095312R00</t>
  </si>
  <si>
    <t xml:space="preserve">Naložení a složení suti </t>
  </si>
  <si>
    <t>979098191U00</t>
  </si>
  <si>
    <t xml:space="preserve">Skládkovné suti netříděné </t>
  </si>
  <si>
    <t>Provoz investora</t>
  </si>
  <si>
    <t>dokumentace skuteč,provedení</t>
  </si>
  <si>
    <t>Zařízení staveniště</t>
  </si>
  <si>
    <t>Výrobky uvedešné v rozpočtu jsou uvedeny  pouze jako referenční výrobky a uchazeč má možnost je nahradit výrobky s obdobnými technickými parametry).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</si>
</sst>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0" fontId="26" fillId="18" borderId="13" xfId="0" applyFont="1" applyFill="1" applyBorder="1" applyAlignment="1">
      <alignment horizontal="left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0" fontId="24" fillId="18" borderId="18" xfId="0" applyFont="1" applyFill="1" applyBorder="1" applyAlignment="1">
      <alignment/>
    </xf>
    <xf numFmtId="0" fontId="23" fillId="18" borderId="18" xfId="0" applyFont="1" applyFill="1" applyBorder="1" applyAlignment="1">
      <alignment/>
    </xf>
    <xf numFmtId="0" fontId="23" fillId="18" borderId="17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0" fontId="24" fillId="18" borderId="0" xfId="0" applyFont="1" applyFill="1" applyBorder="1" applyAlignment="1">
      <alignment/>
    </xf>
    <xf numFmtId="0" fontId="23" fillId="18" borderId="0" xfId="0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4" fillId="18" borderId="29" xfId="0" applyFont="1" applyFill="1" applyBorder="1" applyAlignment="1">
      <alignment horizontal="left"/>
    </xf>
    <xf numFmtId="0" fontId="23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centerContinuous"/>
    </xf>
    <xf numFmtId="0" fontId="24" fillId="18" borderId="30" xfId="0" applyFont="1" applyFill="1" applyBorder="1" applyAlignment="1">
      <alignment horizontal="centerContinuous"/>
    </xf>
    <xf numFmtId="0" fontId="23" fillId="18" borderId="30" xfId="0" applyFont="1" applyFill="1" applyBorder="1" applyAlignment="1">
      <alignment horizontal="centerContinuous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 shrinkToFit="1"/>
    </xf>
    <xf numFmtId="0" fontId="23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166" fontId="23" fillId="0" borderId="48" xfId="0" applyNumberFormat="1" applyFont="1" applyBorder="1" applyAlignment="1">
      <alignment horizontal="right"/>
    </xf>
    <xf numFmtId="0" fontId="23" fillId="0" borderId="48" xfId="0" applyFont="1" applyBorder="1" applyAlignment="1">
      <alignment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0" fontId="27" fillId="18" borderId="39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24" fillId="0" borderId="49" xfId="47" applyFont="1" applyBorder="1">
      <alignment/>
      <protection/>
    </xf>
    <xf numFmtId="0" fontId="23" fillId="0" borderId="49" xfId="47" applyFont="1" applyBorder="1">
      <alignment/>
      <protection/>
    </xf>
    <xf numFmtId="0" fontId="23" fillId="0" borderId="49" xfId="47" applyFont="1" applyBorder="1" applyAlignment="1">
      <alignment horizontal="right"/>
      <protection/>
    </xf>
    <xf numFmtId="0" fontId="23" fillId="0" borderId="50" xfId="47" applyFont="1" applyBorder="1">
      <alignment/>
      <protection/>
    </xf>
    <xf numFmtId="0" fontId="23" fillId="0" borderId="49" xfId="0" applyNumberFormat="1" applyFont="1" applyBorder="1" applyAlignment="1">
      <alignment horizontal="left"/>
    </xf>
    <xf numFmtId="0" fontId="23" fillId="0" borderId="51" xfId="0" applyNumberFormat="1" applyFont="1" applyBorder="1" applyAlignment="1">
      <alignment/>
    </xf>
    <xf numFmtId="0" fontId="24" fillId="0" borderId="52" xfId="47" applyFont="1" applyBorder="1">
      <alignment/>
      <protection/>
    </xf>
    <xf numFmtId="0" fontId="23" fillId="0" borderId="52" xfId="47" applyFont="1" applyBorder="1">
      <alignment/>
      <protection/>
    </xf>
    <xf numFmtId="0" fontId="23" fillId="0" borderId="52" xfId="47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29" xfId="0" applyNumberFormat="1" applyFont="1" applyFill="1" applyBorder="1" applyAlignment="1">
      <alignment horizontal="center"/>
    </xf>
    <xf numFmtId="0" fontId="24" fillId="18" borderId="30" xfId="0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/>
    </xf>
    <xf numFmtId="0" fontId="24" fillId="18" borderId="54" xfId="0" applyFont="1" applyFill="1" applyBorder="1" applyAlignment="1">
      <alignment horizontal="center"/>
    </xf>
    <xf numFmtId="0" fontId="24" fillId="18" borderId="55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3" xfId="0" applyNumberFormat="1" applyFont="1" applyBorder="1" applyAlignment="1">
      <alignment/>
    </xf>
    <xf numFmtId="0" fontId="24" fillId="18" borderId="29" xfId="0" applyFont="1" applyFill="1" applyBorder="1" applyAlignment="1">
      <alignment/>
    </xf>
    <xf numFmtId="0" fontId="24" fillId="18" borderId="30" xfId="0" applyFont="1" applyFill="1" applyBorder="1" applyAlignment="1">
      <alignment/>
    </xf>
    <xf numFmtId="3" fontId="24" fillId="18" borderId="31" xfId="0" applyNumberFormat="1" applyFont="1" applyFill="1" applyBorder="1" applyAlignment="1">
      <alignment/>
    </xf>
    <xf numFmtId="3" fontId="24" fillId="18" borderId="53" xfId="0" applyNumberFormat="1" applyFont="1" applyFill="1" applyBorder="1" applyAlignment="1">
      <alignment/>
    </xf>
    <xf numFmtId="3" fontId="24" fillId="18" borderId="54" xfId="0" applyNumberFormat="1" applyFont="1" applyFill="1" applyBorder="1" applyAlignment="1">
      <alignment/>
    </xf>
    <xf numFmtId="3" fontId="24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1" xfId="0" applyFont="1" applyFill="1" applyBorder="1" applyAlignment="1">
      <alignment/>
    </xf>
    <xf numFmtId="0" fontId="24" fillId="18" borderId="56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1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4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38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4" fontId="23" fillId="18" borderId="57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38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5" fillId="0" borderId="50" xfId="47" applyFont="1" applyBorder="1" applyAlignment="1">
      <alignment horizontal="right"/>
      <protection/>
    </xf>
    <xf numFmtId="0" fontId="23" fillId="0" borderId="49" xfId="47" applyFont="1" applyBorder="1" applyAlignment="1">
      <alignment horizontal="left"/>
      <protection/>
    </xf>
    <xf numFmtId="0" fontId="23" fillId="0" borderId="51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58" xfId="47" applyFont="1" applyBorder="1" applyAlignment="1">
      <alignment horizontal="center"/>
      <protection/>
    </xf>
    <xf numFmtId="49" fontId="24" fillId="0" borderId="58" xfId="47" applyNumberFormat="1" applyFont="1" applyBorder="1" applyAlignment="1">
      <alignment horizontal="left"/>
      <protection/>
    </xf>
    <xf numFmtId="0" fontId="24" fillId="0" borderId="59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0" xfId="47" applyFont="1" applyBorder="1" applyAlignment="1">
      <alignment horizontal="center" vertical="top"/>
      <protection/>
    </xf>
    <xf numFmtId="49" fontId="35" fillId="0" borderId="60" xfId="47" applyNumberFormat="1" applyFont="1" applyBorder="1" applyAlignment="1">
      <alignment horizontal="left" vertical="top"/>
      <protection/>
    </xf>
    <xf numFmtId="0" fontId="35" fillId="0" borderId="60" xfId="47" applyFont="1" applyBorder="1" applyAlignment="1">
      <alignment vertical="top" wrapText="1"/>
      <protection/>
    </xf>
    <xf numFmtId="49" fontId="35" fillId="0" borderId="60" xfId="47" applyNumberFormat="1" applyFont="1" applyBorder="1" applyAlignment="1">
      <alignment horizontal="center" shrinkToFit="1"/>
      <protection/>
    </xf>
    <xf numFmtId="4" fontId="35" fillId="0" borderId="60" xfId="47" applyNumberFormat="1" applyFont="1" applyBorder="1" applyAlignment="1">
      <alignment horizontal="right"/>
      <protection/>
    </xf>
    <xf numFmtId="4" fontId="35" fillId="0" borderId="60" xfId="47" applyNumberFormat="1" applyFont="1" applyBorder="1">
      <alignment/>
      <protection/>
    </xf>
    <xf numFmtId="0" fontId="34" fillId="0" borderId="0" xfId="47" applyFont="1">
      <alignment/>
      <protection/>
    </xf>
    <xf numFmtId="0" fontId="23" fillId="18" borderId="19" xfId="47" applyFont="1" applyFill="1" applyBorder="1" applyAlignment="1">
      <alignment horizontal="center"/>
      <protection/>
    </xf>
    <xf numFmtId="49" fontId="36" fillId="18" borderId="19" xfId="47" applyNumberFormat="1" applyFont="1" applyFill="1" applyBorder="1" applyAlignment="1">
      <alignment horizontal="left"/>
      <protection/>
    </xf>
    <xf numFmtId="0" fontId="36" fillId="18" borderId="59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7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38" fillId="0" borderId="0" xfId="47" applyFont="1" applyBorder="1">
      <alignment/>
      <protection/>
    </xf>
    <xf numFmtId="3" fontId="38" fillId="0" borderId="0" xfId="47" applyNumberFormat="1" applyFont="1" applyBorder="1" applyAlignment="1">
      <alignment horizontal="right"/>
      <protection/>
    </xf>
    <xf numFmtId="4" fontId="38" fillId="0" borderId="0" xfId="47" applyNumberFormat="1" applyFont="1" applyBorder="1">
      <alignment/>
      <protection/>
    </xf>
    <xf numFmtId="0" fontId="37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29" fillId="0" borderId="0" xfId="0" applyFont="1" applyAlignment="1">
      <alignment horizontal="left" vertical="top" wrapText="1"/>
    </xf>
    <xf numFmtId="0" fontId="25" fillId="0" borderId="19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0" fontId="25" fillId="0" borderId="19" xfId="0" applyFont="1" applyBorder="1" applyAlignment="1">
      <alignment horizontal="center"/>
    </xf>
    <xf numFmtId="0" fontId="23" fillId="0" borderId="37" xfId="0" applyFont="1" applyBorder="1" applyAlignment="1">
      <alignment horizontal="center" shrinkToFit="1"/>
    </xf>
    <xf numFmtId="0" fontId="23" fillId="0" borderId="39" xfId="0" applyFont="1" applyBorder="1" applyAlignment="1">
      <alignment horizontal="center" shrinkToFit="1"/>
    </xf>
    <xf numFmtId="167" fontId="23" fillId="0" borderId="59" xfId="0" applyNumberFormat="1" applyFont="1" applyBorder="1" applyAlignment="1">
      <alignment horizontal="right" indent="2"/>
    </xf>
    <xf numFmtId="167" fontId="23" fillId="0" borderId="24" xfId="0" applyNumberFormat="1" applyFont="1" applyBorder="1" applyAlignment="1">
      <alignment horizontal="right" indent="2"/>
    </xf>
    <xf numFmtId="167" fontId="27" fillId="18" borderId="62" xfId="0" applyNumberFormat="1" applyFont="1" applyFill="1" applyBorder="1" applyAlignment="1">
      <alignment horizontal="right" indent="2"/>
    </xf>
    <xf numFmtId="167" fontId="27" fillId="18" borderId="57" xfId="0" applyNumberFormat="1" applyFont="1" applyFill="1" applyBorder="1" applyAlignment="1">
      <alignment horizontal="right" indent="2"/>
    </xf>
    <xf numFmtId="3" fontId="24" fillId="18" borderId="38" xfId="0" applyNumberFormat="1" applyFont="1" applyFill="1" applyBorder="1" applyAlignment="1">
      <alignment horizontal="right"/>
    </xf>
    <xf numFmtId="3" fontId="24" fillId="18" borderId="57" xfId="0" applyNumberFormat="1" applyFont="1" applyFill="1" applyBorder="1" applyAlignment="1">
      <alignment horizontal="right"/>
    </xf>
    <xf numFmtId="0" fontId="23" fillId="0" borderId="63" xfId="47" applyFont="1" applyBorder="1" applyAlignment="1">
      <alignment horizontal="center"/>
      <protection/>
    </xf>
    <xf numFmtId="0" fontId="23" fillId="0" borderId="64" xfId="47" applyFont="1" applyBorder="1" applyAlignment="1">
      <alignment horizontal="center"/>
      <protection/>
    </xf>
    <xf numFmtId="0" fontId="23" fillId="0" borderId="65" xfId="47" applyFont="1" applyBorder="1" applyAlignment="1">
      <alignment horizontal="center"/>
      <protection/>
    </xf>
    <xf numFmtId="0" fontId="23" fillId="0" borderId="66" xfId="47" applyFont="1" applyBorder="1" applyAlignment="1">
      <alignment horizontal="center"/>
      <protection/>
    </xf>
    <xf numFmtId="0" fontId="23" fillId="0" borderId="67" xfId="47" applyFont="1" applyBorder="1" applyAlignment="1">
      <alignment horizontal="left"/>
      <protection/>
    </xf>
    <xf numFmtId="0" fontId="23" fillId="0" borderId="52" xfId="47" applyFont="1" applyBorder="1" applyAlignment="1">
      <alignment horizontal="left"/>
      <protection/>
    </xf>
    <xf numFmtId="0" fontId="23" fillId="0" borderId="68" xfId="47" applyFont="1" applyBorder="1" applyAlignment="1">
      <alignment horizontal="left"/>
      <protection/>
    </xf>
    <xf numFmtId="0" fontId="31" fillId="0" borderId="0" xfId="47" applyFont="1" applyAlignment="1">
      <alignment horizontal="center"/>
      <protection/>
    </xf>
    <xf numFmtId="49" fontId="23" fillId="0" borderId="65" xfId="47" applyNumberFormat="1" applyFont="1" applyBorder="1" applyAlignment="1">
      <alignment horizontal="center"/>
      <protection/>
    </xf>
    <xf numFmtId="0" fontId="23" fillId="0" borderId="67" xfId="47" applyFont="1" applyBorder="1" applyAlignment="1">
      <alignment horizontal="center" shrinkToFit="1"/>
      <protection/>
    </xf>
    <xf numFmtId="0" fontId="23" fillId="0" borderId="52" xfId="47" applyFont="1" applyBorder="1" applyAlignment="1">
      <alignment horizontal="center" shrinkToFit="1"/>
      <protection/>
    </xf>
    <xf numFmtId="0" fontId="23" fillId="0" borderId="68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3">
      <selection activeCell="D22" sqref="D2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5">
        <f>Rekapitulace!G2</f>
        <v>0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72</v>
      </c>
      <c r="B5" s="16"/>
      <c r="C5" s="17" t="s">
        <v>79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77</v>
      </c>
      <c r="B7" s="24"/>
      <c r="C7" s="25" t="s">
        <v>78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197"/>
      <c r="D8" s="197"/>
      <c r="E8" s="198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197">
        <f>Projektant</f>
        <v>0</v>
      </c>
      <c r="D9" s="197"/>
      <c r="E9" s="198"/>
      <c r="F9" s="11"/>
      <c r="G9" s="33"/>
      <c r="H9" s="34"/>
    </row>
    <row r="10" spans="1:8" ht="12.75">
      <c r="A10" s="28" t="s">
        <v>14</v>
      </c>
      <c r="B10" s="11"/>
      <c r="C10" s="197"/>
      <c r="D10" s="197"/>
      <c r="E10" s="197"/>
      <c r="F10" s="35"/>
      <c r="G10" s="36"/>
      <c r="H10" s="37"/>
    </row>
    <row r="11" spans="1:57" ht="13.5" customHeight="1">
      <c r="A11" s="28" t="s">
        <v>15</v>
      </c>
      <c r="B11" s="11"/>
      <c r="C11" s="197"/>
      <c r="D11" s="197"/>
      <c r="E11" s="197"/>
      <c r="F11" s="38" t="s">
        <v>16</v>
      </c>
      <c r="G11" s="39">
        <v>130501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199"/>
      <c r="D12" s="199"/>
      <c r="E12" s="199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 t="str">
        <f>Rekapitulace!A36</f>
        <v>Provoz investora</v>
      </c>
      <c r="E15" s="57"/>
      <c r="F15" s="58"/>
      <c r="G15" s="55">
        <f>Rekapitulace!I36</f>
        <v>0</v>
      </c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8" t="str">
        <f>Rekapitulace!A37</f>
        <v>dokumentace skuteč,provedení</v>
      </c>
      <c r="E16" s="59"/>
      <c r="F16" s="60"/>
      <c r="G16" s="55">
        <f>Rekapitulace!I37</f>
        <v>0</v>
      </c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8" t="str">
        <f>Rekapitulace!A38</f>
        <v>Zařízení staveniště</v>
      </c>
      <c r="E17" s="59"/>
      <c r="F17" s="60"/>
      <c r="G17" s="55">
        <f>Rekapitulace!I38</f>
        <v>0</v>
      </c>
    </row>
    <row r="18" spans="1:7" ht="15.75" customHeight="1">
      <c r="A18" s="61" t="s">
        <v>27</v>
      </c>
      <c r="B18" s="62" t="s">
        <v>28</v>
      </c>
      <c r="C18" s="55">
        <f>Dodavka</f>
        <v>0</v>
      </c>
      <c r="D18" s="8"/>
      <c r="E18" s="59"/>
      <c r="F18" s="60"/>
      <c r="G18" s="55"/>
    </row>
    <row r="19" spans="1:7" ht="15.75" customHeight="1">
      <c r="A19" s="63" t="s">
        <v>29</v>
      </c>
      <c r="B19" s="54"/>
      <c r="C19" s="55">
        <f>SUM(C15:C18)</f>
        <v>0</v>
      </c>
      <c r="D19" s="8"/>
      <c r="E19" s="59"/>
      <c r="F19" s="60"/>
      <c r="G19" s="55"/>
    </row>
    <row r="20" spans="1:7" ht="15.75" customHeight="1">
      <c r="A20" s="63"/>
      <c r="B20" s="54"/>
      <c r="C20" s="55"/>
      <c r="D20" s="8"/>
      <c r="E20" s="59"/>
      <c r="F20" s="60"/>
      <c r="G20" s="55"/>
    </row>
    <row r="21" spans="1:7" ht="15.75" customHeight="1">
      <c r="A21" s="63" t="s">
        <v>30</v>
      </c>
      <c r="B21" s="54"/>
      <c r="C21" s="55">
        <f>HZS</f>
        <v>0</v>
      </c>
      <c r="D21" s="8"/>
      <c r="E21" s="59"/>
      <c r="F21" s="60"/>
      <c r="G21" s="55"/>
    </row>
    <row r="22" spans="1:7" ht="15.75" customHeight="1">
      <c r="A22" s="64" t="s">
        <v>31</v>
      </c>
      <c r="B22" s="65"/>
      <c r="C22" s="55">
        <f>C19+C21</f>
        <v>0</v>
      </c>
      <c r="D22" s="8"/>
      <c r="E22" s="59"/>
      <c r="F22" s="60"/>
      <c r="G22" s="55">
        <f>G23-SUM(G15:G21)</f>
        <v>0</v>
      </c>
    </row>
    <row r="23" spans="1:7" ht="15.75" customHeight="1" thickBot="1">
      <c r="A23" s="200" t="s">
        <v>32</v>
      </c>
      <c r="B23" s="201"/>
      <c r="C23" s="66">
        <f>C22+G23</f>
        <v>0</v>
      </c>
      <c r="D23" s="67" t="s">
        <v>33</v>
      </c>
      <c r="E23" s="68"/>
      <c r="F23" s="69"/>
      <c r="G23" s="55">
        <f>VRN</f>
        <v>0</v>
      </c>
    </row>
    <row r="24" spans="1:7" ht="12.75">
      <c r="A24" s="70" t="s">
        <v>34</v>
      </c>
      <c r="B24" s="71"/>
      <c r="C24" s="72"/>
      <c r="D24" s="71" t="s">
        <v>35</v>
      </c>
      <c r="E24" s="71"/>
      <c r="F24" s="73" t="s">
        <v>36</v>
      </c>
      <c r="G24" s="74"/>
    </row>
    <row r="25" spans="1:7" ht="12.75">
      <c r="A25" s="64" t="s">
        <v>37</v>
      </c>
      <c r="B25" s="65"/>
      <c r="C25" s="75"/>
      <c r="D25" s="65" t="s">
        <v>37</v>
      </c>
      <c r="E25" s="76"/>
      <c r="F25" s="77" t="s">
        <v>37</v>
      </c>
      <c r="G25" s="78"/>
    </row>
    <row r="26" spans="1:7" ht="37.5" customHeight="1">
      <c r="A26" s="64" t="s">
        <v>38</v>
      </c>
      <c r="B26" s="79"/>
      <c r="C26" s="75"/>
      <c r="D26" s="65" t="s">
        <v>38</v>
      </c>
      <c r="E26" s="76"/>
      <c r="F26" s="77" t="s">
        <v>38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39</v>
      </c>
      <c r="B28" s="65"/>
      <c r="C28" s="75"/>
      <c r="D28" s="77" t="s">
        <v>40</v>
      </c>
      <c r="E28" s="75"/>
      <c r="F28" s="81" t="s">
        <v>40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41</v>
      </c>
      <c r="B30" s="85"/>
      <c r="C30" s="86">
        <v>21</v>
      </c>
      <c r="D30" s="85" t="s">
        <v>42</v>
      </c>
      <c r="E30" s="87"/>
      <c r="F30" s="202">
        <f>C23-F32</f>
        <v>0</v>
      </c>
      <c r="G30" s="203"/>
    </row>
    <row r="31" spans="1:7" ht="12.75">
      <c r="A31" s="84" t="s">
        <v>43</v>
      </c>
      <c r="B31" s="85"/>
      <c r="C31" s="86">
        <f>SazbaDPH1</f>
        <v>21</v>
      </c>
      <c r="D31" s="85" t="s">
        <v>44</v>
      </c>
      <c r="E31" s="87"/>
      <c r="F31" s="202">
        <f>ROUND(PRODUCT(F30,C31/100),0)</f>
        <v>0</v>
      </c>
      <c r="G31" s="203"/>
    </row>
    <row r="32" spans="1:7" ht="12.75">
      <c r="A32" s="84" t="s">
        <v>41</v>
      </c>
      <c r="B32" s="85"/>
      <c r="C32" s="86">
        <v>0</v>
      </c>
      <c r="D32" s="85" t="s">
        <v>44</v>
      </c>
      <c r="E32" s="87"/>
      <c r="F32" s="202">
        <v>0</v>
      </c>
      <c r="G32" s="203"/>
    </row>
    <row r="33" spans="1:7" ht="12.75">
      <c r="A33" s="84" t="s">
        <v>43</v>
      </c>
      <c r="B33" s="88"/>
      <c r="C33" s="89">
        <f>SazbaDPH2</f>
        <v>0</v>
      </c>
      <c r="D33" s="85" t="s">
        <v>44</v>
      </c>
      <c r="E33" s="60"/>
      <c r="F33" s="202">
        <f>ROUND(PRODUCT(F32,C33/100),0)</f>
        <v>0</v>
      </c>
      <c r="G33" s="203"/>
    </row>
    <row r="34" spans="1:7" s="93" customFormat="1" ht="19.5" customHeight="1" thickBot="1">
      <c r="A34" s="90" t="s">
        <v>45</v>
      </c>
      <c r="B34" s="91"/>
      <c r="C34" s="91"/>
      <c r="D34" s="91"/>
      <c r="E34" s="92"/>
      <c r="F34" s="204">
        <f>ROUND(SUM(F30:F33),0)</f>
        <v>0</v>
      </c>
      <c r="G34" s="205"/>
    </row>
    <row r="36" spans="1:8" ht="12.75">
      <c r="A36" s="94" t="s">
        <v>46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196" t="s">
        <v>327</v>
      </c>
      <c r="C37" s="196"/>
      <c r="D37" s="196"/>
      <c r="E37" s="196"/>
      <c r="F37" s="196"/>
      <c r="G37" s="196"/>
      <c r="H37" t="s">
        <v>5</v>
      </c>
    </row>
    <row r="38" spans="1:8" ht="12.75" customHeight="1">
      <c r="A38" s="95"/>
      <c r="B38" s="196"/>
      <c r="C38" s="196"/>
      <c r="D38" s="196"/>
      <c r="E38" s="196"/>
      <c r="F38" s="196"/>
      <c r="G38" s="196"/>
      <c r="H38" t="s">
        <v>5</v>
      </c>
    </row>
    <row r="39" spans="1:8" ht="12.75">
      <c r="A39" s="95"/>
      <c r="B39" s="196"/>
      <c r="C39" s="196"/>
      <c r="D39" s="196"/>
      <c r="E39" s="196"/>
      <c r="F39" s="196"/>
      <c r="G39" s="196"/>
      <c r="H39" t="s">
        <v>5</v>
      </c>
    </row>
    <row r="40" spans="1:8" ht="12.75">
      <c r="A40" s="95"/>
      <c r="B40" s="196"/>
      <c r="C40" s="196"/>
      <c r="D40" s="196"/>
      <c r="E40" s="196"/>
      <c r="F40" s="196"/>
      <c r="G40" s="196"/>
      <c r="H40" t="s">
        <v>5</v>
      </c>
    </row>
    <row r="41" spans="1:8" ht="12.75">
      <c r="A41" s="95"/>
      <c r="B41" s="196"/>
      <c r="C41" s="196"/>
      <c r="D41" s="196"/>
      <c r="E41" s="196"/>
      <c r="F41" s="196"/>
      <c r="G41" s="196"/>
      <c r="H41" t="s">
        <v>5</v>
      </c>
    </row>
    <row r="42" spans="1:8" ht="12.75">
      <c r="A42" s="95"/>
      <c r="B42" s="196"/>
      <c r="C42" s="196"/>
      <c r="D42" s="196"/>
      <c r="E42" s="196"/>
      <c r="F42" s="196"/>
      <c r="G42" s="196"/>
      <c r="H42" t="s">
        <v>5</v>
      </c>
    </row>
    <row r="43" spans="1:8" ht="12.75">
      <c r="A43" s="95"/>
      <c r="B43" s="196"/>
      <c r="C43" s="196"/>
      <c r="D43" s="196"/>
      <c r="E43" s="196"/>
      <c r="F43" s="196"/>
      <c r="G43" s="196"/>
      <c r="H43" t="s">
        <v>5</v>
      </c>
    </row>
    <row r="44" spans="1:8" ht="12.75">
      <c r="A44" s="95"/>
      <c r="B44" s="196"/>
      <c r="C44" s="196"/>
      <c r="D44" s="196"/>
      <c r="E44" s="196"/>
      <c r="F44" s="196"/>
      <c r="G44" s="196"/>
      <c r="H44" t="s">
        <v>5</v>
      </c>
    </row>
    <row r="45" spans="1:8" ht="0.75" customHeight="1">
      <c r="A45" s="95"/>
      <c r="B45" s="196"/>
      <c r="C45" s="196"/>
      <c r="D45" s="196"/>
      <c r="E45" s="196"/>
      <c r="F45" s="196"/>
      <c r="G45" s="196"/>
      <c r="H45" t="s">
        <v>5</v>
      </c>
    </row>
    <row r="46" spans="2:7" ht="12.75">
      <c r="B46" s="195"/>
      <c r="C46" s="195"/>
      <c r="D46" s="195"/>
      <c r="E46" s="195"/>
      <c r="F46" s="195"/>
      <c r="G46" s="195"/>
    </row>
    <row r="47" spans="2:7" ht="12.75">
      <c r="B47" s="195"/>
      <c r="C47" s="195"/>
      <c r="D47" s="195"/>
      <c r="E47" s="195"/>
      <c r="F47" s="195"/>
      <c r="G47" s="195"/>
    </row>
    <row r="48" spans="2:7" ht="12.75">
      <c r="B48" s="195"/>
      <c r="C48" s="195"/>
      <c r="D48" s="195"/>
      <c r="E48" s="195"/>
      <c r="F48" s="195"/>
      <c r="G48" s="195"/>
    </row>
    <row r="49" spans="2:7" ht="12.75">
      <c r="B49" s="195"/>
      <c r="C49" s="195"/>
      <c r="D49" s="195"/>
      <c r="E49" s="195"/>
      <c r="F49" s="195"/>
      <c r="G49" s="195"/>
    </row>
    <row r="50" spans="2:7" ht="12.75">
      <c r="B50" s="195"/>
      <c r="C50" s="195"/>
      <c r="D50" s="195"/>
      <c r="E50" s="195"/>
      <c r="F50" s="195"/>
      <c r="G50" s="195"/>
    </row>
    <row r="51" spans="2:7" ht="12.75">
      <c r="B51" s="195"/>
      <c r="C51" s="195"/>
      <c r="D51" s="195"/>
      <c r="E51" s="195"/>
      <c r="F51" s="195"/>
      <c r="G51" s="195"/>
    </row>
    <row r="52" spans="2:7" ht="12.75">
      <c r="B52" s="195"/>
      <c r="C52" s="195"/>
      <c r="D52" s="195"/>
      <c r="E52" s="195"/>
      <c r="F52" s="195"/>
      <c r="G52" s="195"/>
    </row>
    <row r="53" spans="2:7" ht="12.75">
      <c r="B53" s="195"/>
      <c r="C53" s="195"/>
      <c r="D53" s="195"/>
      <c r="E53" s="195"/>
      <c r="F53" s="195"/>
      <c r="G53" s="195"/>
    </row>
    <row r="54" spans="2:7" ht="12.75">
      <c r="B54" s="195"/>
      <c r="C54" s="195"/>
      <c r="D54" s="195"/>
      <c r="E54" s="195"/>
      <c r="F54" s="195"/>
      <c r="G54" s="195"/>
    </row>
    <row r="55" spans="2:7" ht="12.75">
      <c r="B55" s="195"/>
      <c r="C55" s="195"/>
      <c r="D55" s="195"/>
      <c r="E55" s="195"/>
      <c r="F55" s="195"/>
      <c r="G55" s="195"/>
    </row>
  </sheetData>
  <sheetProtection/>
  <mergeCells count="22"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  <mergeCell ref="B47:G47"/>
    <mergeCell ref="B48:G48"/>
    <mergeCell ref="B37:G45"/>
    <mergeCell ref="B53:G53"/>
    <mergeCell ref="C9:E9"/>
    <mergeCell ref="C11:E11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90"/>
  <sheetViews>
    <sheetView zoomScalePageLayoutView="0" workbookViewId="0" topLeftCell="A1">
      <selection activeCell="H39" sqref="H39:I39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8" t="s">
        <v>47</v>
      </c>
      <c r="B1" s="209"/>
      <c r="C1" s="96" t="str">
        <f>CONCATENATE(cislostavby," ",nazevstavby)</f>
        <v>130501 SVČ Plzeň- rekonstrukce SZ</v>
      </c>
      <c r="D1" s="97"/>
      <c r="E1" s="98"/>
      <c r="F1" s="97"/>
      <c r="G1" s="99" t="s">
        <v>48</v>
      </c>
      <c r="H1" s="100">
        <v>1</v>
      </c>
      <c r="I1" s="101"/>
    </row>
    <row r="2" spans="1:9" ht="13.5" thickBot="1">
      <c r="A2" s="210" t="s">
        <v>49</v>
      </c>
      <c r="B2" s="211"/>
      <c r="C2" s="102" t="str">
        <f>CONCATENATE(cisloobjektu," ",nazevobjektu)</f>
        <v>1 Rekonstrukce SZ</v>
      </c>
      <c r="D2" s="103"/>
      <c r="E2" s="104"/>
      <c r="F2" s="103"/>
      <c r="G2" s="212"/>
      <c r="H2" s="213"/>
      <c r="I2" s="214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50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51</v>
      </c>
      <c r="C6" s="109"/>
      <c r="D6" s="110"/>
      <c r="E6" s="111" t="s">
        <v>52</v>
      </c>
      <c r="F6" s="112" t="s">
        <v>53</v>
      </c>
      <c r="G6" s="112" t="s">
        <v>54</v>
      </c>
      <c r="H6" s="112" t="s">
        <v>55</v>
      </c>
      <c r="I6" s="113" t="s">
        <v>30</v>
      </c>
    </row>
    <row r="7" spans="1:9" s="34" customFormat="1" ht="12.75">
      <c r="A7" s="191" t="str">
        <f>Položky!B7</f>
        <v>3</v>
      </c>
      <c r="B7" s="114" t="str">
        <f>Položky!C7</f>
        <v>Svislé a kompletní konstrukce</v>
      </c>
      <c r="C7" s="65"/>
      <c r="D7" s="115"/>
      <c r="E7" s="192">
        <f>Položky!BA13</f>
        <v>0</v>
      </c>
      <c r="F7" s="193">
        <f>Položky!BB13</f>
        <v>0</v>
      </c>
      <c r="G7" s="193">
        <f>Položky!BC13</f>
        <v>0</v>
      </c>
      <c r="H7" s="193">
        <f>Položky!BD13</f>
        <v>0</v>
      </c>
      <c r="I7" s="194">
        <f>Položky!BE13</f>
        <v>0</v>
      </c>
    </row>
    <row r="8" spans="1:9" s="34" customFormat="1" ht="12.75">
      <c r="A8" s="191" t="str">
        <f>Položky!B14</f>
        <v>4</v>
      </c>
      <c r="B8" s="114" t="str">
        <f>Položky!C14</f>
        <v>Vodorovné konstrukce</v>
      </c>
      <c r="C8" s="65"/>
      <c r="D8" s="115"/>
      <c r="E8" s="192">
        <f>Položky!BA16</f>
        <v>0</v>
      </c>
      <c r="F8" s="193">
        <f>Položky!BB16</f>
        <v>0</v>
      </c>
      <c r="G8" s="193">
        <f>Položky!BC16</f>
        <v>0</v>
      </c>
      <c r="H8" s="193">
        <f>Položky!BD16</f>
        <v>0</v>
      </c>
      <c r="I8" s="194">
        <f>Položky!BE16</f>
        <v>0</v>
      </c>
    </row>
    <row r="9" spans="1:9" s="34" customFormat="1" ht="12.75">
      <c r="A9" s="191" t="str">
        <f>Položky!B17</f>
        <v>6</v>
      </c>
      <c r="B9" s="114" t="str">
        <f>Položky!C17</f>
        <v>Úpravy povrchu, podlahy</v>
      </c>
      <c r="C9" s="65"/>
      <c r="D9" s="115"/>
      <c r="E9" s="192">
        <f>Položky!BA21</f>
        <v>0</v>
      </c>
      <c r="F9" s="193">
        <f>Položky!BB21</f>
        <v>0</v>
      </c>
      <c r="G9" s="193">
        <f>Položky!BC21</f>
        <v>0</v>
      </c>
      <c r="H9" s="193">
        <f>Položky!BD21</f>
        <v>0</v>
      </c>
      <c r="I9" s="194">
        <f>Položky!BE21</f>
        <v>0</v>
      </c>
    </row>
    <row r="10" spans="1:9" s="34" customFormat="1" ht="12.75">
      <c r="A10" s="191" t="str">
        <f>Položky!B22</f>
        <v>61</v>
      </c>
      <c r="B10" s="114" t="str">
        <f>Položky!C22</f>
        <v>Upravy povrchů vnitřní</v>
      </c>
      <c r="C10" s="65"/>
      <c r="D10" s="115"/>
      <c r="E10" s="192">
        <f>Položky!BA27</f>
        <v>0</v>
      </c>
      <c r="F10" s="193">
        <f>Položky!BB27</f>
        <v>0</v>
      </c>
      <c r="G10" s="193">
        <f>Položky!BC27</f>
        <v>0</v>
      </c>
      <c r="H10" s="193">
        <f>Položky!BD27</f>
        <v>0</v>
      </c>
      <c r="I10" s="194">
        <f>Položky!BE27</f>
        <v>0</v>
      </c>
    </row>
    <row r="11" spans="1:9" s="34" customFormat="1" ht="12.75">
      <c r="A11" s="191" t="str">
        <f>Položky!B28</f>
        <v>64</v>
      </c>
      <c r="B11" s="114" t="str">
        <f>Položky!C28</f>
        <v>Výplně otvorů</v>
      </c>
      <c r="C11" s="65"/>
      <c r="D11" s="115"/>
      <c r="E11" s="192">
        <f>Položky!BA33</f>
        <v>0</v>
      </c>
      <c r="F11" s="193">
        <f>Položky!BB33</f>
        <v>0</v>
      </c>
      <c r="G11" s="193">
        <f>Položky!BC33</f>
        <v>0</v>
      </c>
      <c r="H11" s="193">
        <f>Položky!BD33</f>
        <v>0</v>
      </c>
      <c r="I11" s="194">
        <f>Položky!BE33</f>
        <v>0</v>
      </c>
    </row>
    <row r="12" spans="1:9" s="34" customFormat="1" ht="12.75">
      <c r="A12" s="191" t="str">
        <f>Položky!B34</f>
        <v>96</v>
      </c>
      <c r="B12" s="114" t="str">
        <f>Položky!C34</f>
        <v>Bourání konstrukcí</v>
      </c>
      <c r="C12" s="65"/>
      <c r="D12" s="115"/>
      <c r="E12" s="192">
        <f>Položky!BA43</f>
        <v>0</v>
      </c>
      <c r="F12" s="193">
        <f>Položky!BB43</f>
        <v>0</v>
      </c>
      <c r="G12" s="193">
        <f>Položky!BC43</f>
        <v>0</v>
      </c>
      <c r="H12" s="193">
        <f>Položky!BD43</f>
        <v>0</v>
      </c>
      <c r="I12" s="194">
        <f>Položky!BE43</f>
        <v>0</v>
      </c>
    </row>
    <row r="13" spans="1:9" s="34" customFormat="1" ht="12.75">
      <c r="A13" s="191" t="str">
        <f>Položky!B44</f>
        <v>99</v>
      </c>
      <c r="B13" s="114" t="str">
        <f>Položky!C44</f>
        <v>Staveništní přesun hmot</v>
      </c>
      <c r="C13" s="65"/>
      <c r="D13" s="115"/>
      <c r="E13" s="192">
        <f>Položky!BA47</f>
        <v>0</v>
      </c>
      <c r="F13" s="193">
        <f>Položky!BB47</f>
        <v>0</v>
      </c>
      <c r="G13" s="193">
        <f>Položky!BC47</f>
        <v>0</v>
      </c>
      <c r="H13" s="193">
        <f>Položky!BD47</f>
        <v>0</v>
      </c>
      <c r="I13" s="194">
        <f>Položky!BE47</f>
        <v>0</v>
      </c>
    </row>
    <row r="14" spans="1:9" s="34" customFormat="1" ht="12.75">
      <c r="A14" s="191" t="str">
        <f>Položky!B48</f>
        <v>713</v>
      </c>
      <c r="B14" s="114" t="str">
        <f>Položky!C48</f>
        <v>Izolace tepelné</v>
      </c>
      <c r="C14" s="65"/>
      <c r="D14" s="115"/>
      <c r="E14" s="192">
        <f>Položky!BA51</f>
        <v>0</v>
      </c>
      <c r="F14" s="193">
        <f>Položky!BB51</f>
        <v>0</v>
      </c>
      <c r="G14" s="193">
        <f>Položky!BC51</f>
        <v>0</v>
      </c>
      <c r="H14" s="193">
        <f>Položky!BD51</f>
        <v>0</v>
      </c>
      <c r="I14" s="194">
        <f>Položky!BE51</f>
        <v>0</v>
      </c>
    </row>
    <row r="15" spans="1:9" s="34" customFormat="1" ht="12.75">
      <c r="A15" s="191" t="str">
        <f>Položky!B52</f>
        <v>721</v>
      </c>
      <c r="B15" s="114" t="str">
        <f>Položky!C52</f>
        <v>Vnitřní kanalizace</v>
      </c>
      <c r="C15" s="65"/>
      <c r="D15" s="115"/>
      <c r="E15" s="192">
        <f>Položky!BA56</f>
        <v>0</v>
      </c>
      <c r="F15" s="193">
        <f>Položky!BB56</f>
        <v>0</v>
      </c>
      <c r="G15" s="193">
        <f>Položky!BC56</f>
        <v>0</v>
      </c>
      <c r="H15" s="193">
        <f>Položky!BD56</f>
        <v>0</v>
      </c>
      <c r="I15" s="194">
        <f>Položky!BE56</f>
        <v>0</v>
      </c>
    </row>
    <row r="16" spans="1:9" s="34" customFormat="1" ht="12.75">
      <c r="A16" s="191" t="str">
        <f>Položky!B57</f>
        <v>722</v>
      </c>
      <c r="B16" s="114" t="str">
        <f>Položky!C57</f>
        <v>Vnitřní vodovod</v>
      </c>
      <c r="C16" s="65"/>
      <c r="D16" s="115"/>
      <c r="E16" s="192">
        <f>Položky!BA61</f>
        <v>0</v>
      </c>
      <c r="F16" s="193">
        <f>Položky!BB61</f>
        <v>0</v>
      </c>
      <c r="G16" s="193">
        <f>Položky!BC61</f>
        <v>0</v>
      </c>
      <c r="H16" s="193">
        <f>Položky!BD61</f>
        <v>0</v>
      </c>
      <c r="I16" s="194">
        <f>Položky!BE61</f>
        <v>0</v>
      </c>
    </row>
    <row r="17" spans="1:9" s="34" customFormat="1" ht="12.75">
      <c r="A17" s="191" t="str">
        <f>Položky!B62</f>
        <v>725</v>
      </c>
      <c r="B17" s="114" t="str">
        <f>Položky!C62</f>
        <v>Zařizovací předměty</v>
      </c>
      <c r="C17" s="65"/>
      <c r="D17" s="115"/>
      <c r="E17" s="192">
        <f>Položky!BA71</f>
        <v>0</v>
      </c>
      <c r="F17" s="193">
        <f>Položky!BB71</f>
        <v>0</v>
      </c>
      <c r="G17" s="193">
        <f>Položky!BC71</f>
        <v>0</v>
      </c>
      <c r="H17" s="193">
        <f>Položky!BD71</f>
        <v>0</v>
      </c>
      <c r="I17" s="194">
        <f>Položky!BE71</f>
        <v>0</v>
      </c>
    </row>
    <row r="18" spans="1:9" s="34" customFormat="1" ht="12.75">
      <c r="A18" s="191" t="str">
        <f>Položky!B72</f>
        <v>730</v>
      </c>
      <c r="B18" s="114" t="str">
        <f>Položky!C72</f>
        <v>Ústřední vytápění</v>
      </c>
      <c r="C18" s="65"/>
      <c r="D18" s="115"/>
      <c r="E18" s="192">
        <f>Položky!BA77</f>
        <v>0</v>
      </c>
      <c r="F18" s="193">
        <f>Položky!BB77</f>
        <v>0</v>
      </c>
      <c r="G18" s="193">
        <f>Položky!BC77</f>
        <v>0</v>
      </c>
      <c r="H18" s="193">
        <f>Položky!BD77</f>
        <v>0</v>
      </c>
      <c r="I18" s="194">
        <f>Položky!BE77</f>
        <v>0</v>
      </c>
    </row>
    <row r="19" spans="1:9" s="34" customFormat="1" ht="12.75">
      <c r="A19" s="191" t="str">
        <f>Položky!B78</f>
        <v>762</v>
      </c>
      <c r="B19" s="114" t="str">
        <f>Položky!C78</f>
        <v>Konstrukce tesařské</v>
      </c>
      <c r="C19" s="65"/>
      <c r="D19" s="115"/>
      <c r="E19" s="192">
        <f>Položky!BA82</f>
        <v>0</v>
      </c>
      <c r="F19" s="193">
        <f>Položky!BB82</f>
        <v>0</v>
      </c>
      <c r="G19" s="193">
        <f>Položky!BC82</f>
        <v>0</v>
      </c>
      <c r="H19" s="193">
        <f>Položky!BD82</f>
        <v>0</v>
      </c>
      <c r="I19" s="194">
        <f>Položky!BE82</f>
        <v>0</v>
      </c>
    </row>
    <row r="20" spans="1:9" s="34" customFormat="1" ht="12.75">
      <c r="A20" s="191" t="str">
        <f>Položky!B83</f>
        <v>764</v>
      </c>
      <c r="B20" s="114" t="str">
        <f>Položky!C83</f>
        <v>Konstrukce klempířské</v>
      </c>
      <c r="C20" s="65"/>
      <c r="D20" s="115"/>
      <c r="E20" s="192">
        <f>Položky!BA86</f>
        <v>0</v>
      </c>
      <c r="F20" s="193">
        <f>Položky!BB86</f>
        <v>0</v>
      </c>
      <c r="G20" s="193">
        <f>Položky!BC86</f>
        <v>0</v>
      </c>
      <c r="H20" s="193">
        <f>Položky!BD86</f>
        <v>0</v>
      </c>
      <c r="I20" s="194">
        <f>Položky!BE86</f>
        <v>0</v>
      </c>
    </row>
    <row r="21" spans="1:9" s="34" customFormat="1" ht="12.75">
      <c r="A21" s="191" t="str">
        <f>Položky!B87</f>
        <v>766</v>
      </c>
      <c r="B21" s="114" t="str">
        <f>Položky!C87</f>
        <v>Konstrukce truhlářské</v>
      </c>
      <c r="C21" s="65"/>
      <c r="D21" s="115"/>
      <c r="E21" s="192">
        <f>Položky!BA91</f>
        <v>0</v>
      </c>
      <c r="F21" s="193">
        <f>Položky!BB91</f>
        <v>0</v>
      </c>
      <c r="G21" s="193">
        <f>Položky!BC91</f>
        <v>0</v>
      </c>
      <c r="H21" s="193">
        <f>Položky!BD91</f>
        <v>0</v>
      </c>
      <c r="I21" s="194">
        <f>Položky!BE91</f>
        <v>0</v>
      </c>
    </row>
    <row r="22" spans="1:9" s="34" customFormat="1" ht="12.75">
      <c r="A22" s="191" t="str">
        <f>Položky!B92</f>
        <v>767</v>
      </c>
      <c r="B22" s="114" t="str">
        <f>Položky!C92</f>
        <v>Konstrukce zámečnické</v>
      </c>
      <c r="C22" s="65"/>
      <c r="D22" s="115"/>
      <c r="E22" s="192">
        <f>Položky!BA94</f>
        <v>0</v>
      </c>
      <c r="F22" s="193">
        <f>Položky!BB94</f>
        <v>0</v>
      </c>
      <c r="G22" s="193">
        <f>Položky!BC94</f>
        <v>0</v>
      </c>
      <c r="H22" s="193">
        <f>Položky!BD94</f>
        <v>0</v>
      </c>
      <c r="I22" s="194">
        <f>Položky!BE94</f>
        <v>0</v>
      </c>
    </row>
    <row r="23" spans="1:9" s="34" customFormat="1" ht="12.75">
      <c r="A23" s="191" t="str">
        <f>Položky!B95</f>
        <v>771</v>
      </c>
      <c r="B23" s="114" t="str">
        <f>Položky!C95</f>
        <v>Podlahy z dlaždic a obklady</v>
      </c>
      <c r="C23" s="65"/>
      <c r="D23" s="115"/>
      <c r="E23" s="192">
        <f>Položky!BA99</f>
        <v>0</v>
      </c>
      <c r="F23" s="193">
        <f>Položky!BB99</f>
        <v>0</v>
      </c>
      <c r="G23" s="193">
        <f>Položky!BC99</f>
        <v>0</v>
      </c>
      <c r="H23" s="193">
        <f>Položky!BD99</f>
        <v>0</v>
      </c>
      <c r="I23" s="194">
        <f>Položky!BE99</f>
        <v>0</v>
      </c>
    </row>
    <row r="24" spans="1:9" s="34" customFormat="1" ht="12.75">
      <c r="A24" s="191" t="str">
        <f>Položky!B100</f>
        <v>781</v>
      </c>
      <c r="B24" s="114" t="str">
        <f>Položky!C100</f>
        <v>Obklady keramické</v>
      </c>
      <c r="C24" s="65"/>
      <c r="D24" s="115"/>
      <c r="E24" s="192">
        <f>Položky!BA105</f>
        <v>0</v>
      </c>
      <c r="F24" s="193">
        <f>Položky!BB105</f>
        <v>0</v>
      </c>
      <c r="G24" s="193">
        <f>Položky!BC105</f>
        <v>0</v>
      </c>
      <c r="H24" s="193">
        <f>Položky!BD105</f>
        <v>0</v>
      </c>
      <c r="I24" s="194">
        <f>Položky!BE105</f>
        <v>0</v>
      </c>
    </row>
    <row r="25" spans="1:9" s="34" customFormat="1" ht="12.75">
      <c r="A25" s="191" t="str">
        <f>Položky!B106</f>
        <v>783</v>
      </c>
      <c r="B25" s="114" t="str">
        <f>Položky!C106</f>
        <v>Nátěry</v>
      </c>
      <c r="C25" s="65"/>
      <c r="D25" s="115"/>
      <c r="E25" s="192">
        <f>Položky!BA108</f>
        <v>0</v>
      </c>
      <c r="F25" s="193">
        <f>Položky!BB108</f>
        <v>0</v>
      </c>
      <c r="G25" s="193">
        <f>Položky!BC108</f>
        <v>0</v>
      </c>
      <c r="H25" s="193">
        <f>Položky!BD108</f>
        <v>0</v>
      </c>
      <c r="I25" s="194">
        <f>Položky!BE108</f>
        <v>0</v>
      </c>
    </row>
    <row r="26" spans="1:9" s="34" customFormat="1" ht="12.75">
      <c r="A26" s="191" t="str">
        <f>Položky!B109</f>
        <v>784</v>
      </c>
      <c r="B26" s="114" t="str">
        <f>Položky!C109</f>
        <v>Malby</v>
      </c>
      <c r="C26" s="65"/>
      <c r="D26" s="115"/>
      <c r="E26" s="192">
        <f>Položky!BA112</f>
        <v>0</v>
      </c>
      <c r="F26" s="193">
        <f>Položky!BB112</f>
        <v>0</v>
      </c>
      <c r="G26" s="193">
        <f>Položky!BC112</f>
        <v>0</v>
      </c>
      <c r="H26" s="193">
        <f>Položky!BD112</f>
        <v>0</v>
      </c>
      <c r="I26" s="194">
        <f>Položky!BE112</f>
        <v>0</v>
      </c>
    </row>
    <row r="27" spans="1:9" s="34" customFormat="1" ht="12.75">
      <c r="A27" s="191" t="str">
        <f>Položky!B113</f>
        <v>M21</v>
      </c>
      <c r="B27" s="114" t="str">
        <f>Položky!C113</f>
        <v>Elektromontáže</v>
      </c>
      <c r="C27" s="65"/>
      <c r="D27" s="115"/>
      <c r="E27" s="192">
        <f>Položky!BA128</f>
        <v>0</v>
      </c>
      <c r="F27" s="193">
        <f>Položky!BB128</f>
        <v>0</v>
      </c>
      <c r="G27" s="193">
        <f>Položky!BC128</f>
        <v>0</v>
      </c>
      <c r="H27" s="193">
        <f>Položky!BD128</f>
        <v>0</v>
      </c>
      <c r="I27" s="194">
        <f>Položky!BE128</f>
        <v>0</v>
      </c>
    </row>
    <row r="28" spans="1:9" s="34" customFormat="1" ht="12.75">
      <c r="A28" s="191" t="str">
        <f>Položky!B129</f>
        <v>M24</v>
      </c>
      <c r="B28" s="114" t="str">
        <f>Položky!C129</f>
        <v>Montáže vzduchotechnických zařízení</v>
      </c>
      <c r="C28" s="65"/>
      <c r="D28" s="115"/>
      <c r="E28" s="192">
        <f>Položky!BA135</f>
        <v>0</v>
      </c>
      <c r="F28" s="193">
        <f>Položky!BB135</f>
        <v>0</v>
      </c>
      <c r="G28" s="193">
        <f>Položky!BC135</f>
        <v>0</v>
      </c>
      <c r="H28" s="193">
        <f>Položky!BD135</f>
        <v>0</v>
      </c>
      <c r="I28" s="194">
        <f>Položky!BE135</f>
        <v>0</v>
      </c>
    </row>
    <row r="29" spans="1:9" s="34" customFormat="1" ht="12.75">
      <c r="A29" s="191" t="str">
        <f>Položky!B136</f>
        <v>M43</v>
      </c>
      <c r="B29" s="114" t="str">
        <f>Položky!C136</f>
        <v>Montáže ocelových konstrukcí</v>
      </c>
      <c r="C29" s="65"/>
      <c r="D29" s="115"/>
      <c r="E29" s="192">
        <f>Položky!BA139</f>
        <v>0</v>
      </c>
      <c r="F29" s="193">
        <f>Položky!BB139</f>
        <v>0</v>
      </c>
      <c r="G29" s="193">
        <f>Položky!BC139</f>
        <v>0</v>
      </c>
      <c r="H29" s="193">
        <f>Položky!BD139</f>
        <v>0</v>
      </c>
      <c r="I29" s="194">
        <f>Položky!BE139</f>
        <v>0</v>
      </c>
    </row>
    <row r="30" spans="1:9" s="34" customFormat="1" ht="13.5" thickBot="1">
      <c r="A30" s="191" t="str">
        <f>Položky!B140</f>
        <v>D96</v>
      </c>
      <c r="B30" s="114" t="str">
        <f>Položky!C140</f>
        <v>Přesuny suti a vybouraných hmot</v>
      </c>
      <c r="C30" s="65"/>
      <c r="D30" s="115"/>
      <c r="E30" s="192">
        <f>Položky!BA147</f>
        <v>0</v>
      </c>
      <c r="F30" s="193">
        <f>Položky!BB147</f>
        <v>0</v>
      </c>
      <c r="G30" s="193">
        <f>Položky!BC147</f>
        <v>0</v>
      </c>
      <c r="H30" s="193">
        <f>Položky!BD147</f>
        <v>0</v>
      </c>
      <c r="I30" s="194">
        <f>Položky!BE147</f>
        <v>0</v>
      </c>
    </row>
    <row r="31" spans="1:9" s="122" customFormat="1" ht="13.5" thickBot="1">
      <c r="A31" s="116"/>
      <c r="B31" s="117" t="s">
        <v>56</v>
      </c>
      <c r="C31" s="117"/>
      <c r="D31" s="118"/>
      <c r="E31" s="119">
        <f>SUM(E7:E30)</f>
        <v>0</v>
      </c>
      <c r="F31" s="120">
        <f>SUM(F7:F30)</f>
        <v>0</v>
      </c>
      <c r="G31" s="120">
        <f>SUM(G7:G30)</f>
        <v>0</v>
      </c>
      <c r="H31" s="120">
        <f>SUM(H7:H30)</f>
        <v>0</v>
      </c>
      <c r="I31" s="121">
        <f>SUM(I7:I30)</f>
        <v>0</v>
      </c>
    </row>
    <row r="32" spans="1:9" ht="12.75">
      <c r="A32" s="65"/>
      <c r="B32" s="65"/>
      <c r="C32" s="65"/>
      <c r="D32" s="65"/>
      <c r="E32" s="65"/>
      <c r="F32" s="65"/>
      <c r="G32" s="65"/>
      <c r="H32" s="65"/>
      <c r="I32" s="65"/>
    </row>
    <row r="33" spans="1:57" ht="19.5" customHeight="1">
      <c r="A33" s="106" t="s">
        <v>57</v>
      </c>
      <c r="B33" s="106"/>
      <c r="C33" s="106"/>
      <c r="D33" s="106"/>
      <c r="E33" s="106"/>
      <c r="F33" s="106"/>
      <c r="G33" s="123"/>
      <c r="H33" s="106"/>
      <c r="I33" s="106"/>
      <c r="BA33" s="40"/>
      <c r="BB33" s="40"/>
      <c r="BC33" s="40"/>
      <c r="BD33" s="40"/>
      <c r="BE33" s="40"/>
    </row>
    <row r="34" spans="1:9" ht="13.5" thickBot="1">
      <c r="A34" s="76"/>
      <c r="B34" s="76"/>
      <c r="C34" s="76"/>
      <c r="D34" s="76"/>
      <c r="E34" s="76"/>
      <c r="F34" s="76"/>
      <c r="G34" s="76"/>
      <c r="H34" s="76"/>
      <c r="I34" s="76"/>
    </row>
    <row r="35" spans="1:9" ht="12.75">
      <c r="A35" s="70" t="s">
        <v>58</v>
      </c>
      <c r="B35" s="71"/>
      <c r="C35" s="71"/>
      <c r="D35" s="124"/>
      <c r="E35" s="125" t="s">
        <v>59</v>
      </c>
      <c r="F35" s="126" t="s">
        <v>60</v>
      </c>
      <c r="G35" s="127" t="s">
        <v>61</v>
      </c>
      <c r="H35" s="128"/>
      <c r="I35" s="129" t="s">
        <v>59</v>
      </c>
    </row>
    <row r="36" spans="1:53" ht="12.75">
      <c r="A36" s="63" t="s">
        <v>324</v>
      </c>
      <c r="B36" s="54"/>
      <c r="C36" s="54"/>
      <c r="D36" s="130"/>
      <c r="E36" s="131"/>
      <c r="F36" s="132"/>
      <c r="G36" s="133">
        <f>CHOOSE(BA36+1,HSV+PSV,HSV+PSV+Mont,HSV+PSV+Dodavka+Mont,HSV,PSV,Mont,Dodavka,Mont+Dodavka,0)</f>
        <v>0</v>
      </c>
      <c r="H36" s="134"/>
      <c r="I36" s="135">
        <f>E36+F36*G36/100</f>
        <v>0</v>
      </c>
      <c r="BA36">
        <v>1</v>
      </c>
    </row>
    <row r="37" spans="1:53" ht="12.75">
      <c r="A37" s="63" t="s">
        <v>325</v>
      </c>
      <c r="B37" s="54"/>
      <c r="C37" s="54"/>
      <c r="D37" s="130"/>
      <c r="E37" s="131"/>
      <c r="F37" s="132"/>
      <c r="G37" s="133">
        <f>CHOOSE(BA37+1,HSV+PSV,HSV+PSV+Mont,HSV+PSV+Dodavka+Mont,HSV,PSV,Mont,Dodavka,Mont+Dodavka,0)</f>
        <v>0</v>
      </c>
      <c r="H37" s="134"/>
      <c r="I37" s="135">
        <f>E37+F37*G37/100</f>
        <v>0</v>
      </c>
      <c r="BA37">
        <v>0</v>
      </c>
    </row>
    <row r="38" spans="1:53" ht="12.75">
      <c r="A38" s="63" t="s">
        <v>326</v>
      </c>
      <c r="B38" s="54"/>
      <c r="C38" s="54"/>
      <c r="D38" s="130"/>
      <c r="E38" s="131"/>
      <c r="F38" s="132"/>
      <c r="G38" s="133">
        <f>CHOOSE(BA38+1,HSV+PSV,HSV+PSV+Mont,HSV+PSV+Dodavka+Mont,HSV,PSV,Mont,Dodavka,Mont+Dodavka,0)</f>
        <v>0</v>
      </c>
      <c r="H38" s="134"/>
      <c r="I38" s="135">
        <f>E38+F38*G38/100</f>
        <v>0</v>
      </c>
      <c r="BA38">
        <v>1</v>
      </c>
    </row>
    <row r="39" spans="1:9" ht="13.5" thickBot="1">
      <c r="A39" s="136"/>
      <c r="B39" s="137" t="s">
        <v>62</v>
      </c>
      <c r="C39" s="138"/>
      <c r="D39" s="139"/>
      <c r="E39" s="140"/>
      <c r="F39" s="141"/>
      <c r="G39" s="141"/>
      <c r="H39" s="206">
        <f>SUM(I36:I38)</f>
        <v>0</v>
      </c>
      <c r="I39" s="207"/>
    </row>
    <row r="41" spans="2:9" ht="12.75">
      <c r="B41" s="122"/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  <row r="80" spans="6:9" ht="12.75">
      <c r="F80" s="142"/>
      <c r="G80" s="143"/>
      <c r="H80" s="143"/>
      <c r="I80" s="144"/>
    </row>
    <row r="81" spans="6:9" ht="12.75">
      <c r="F81" s="142"/>
      <c r="G81" s="143"/>
      <c r="H81" s="143"/>
      <c r="I81" s="144"/>
    </row>
    <row r="82" spans="6:9" ht="12.75">
      <c r="F82" s="142"/>
      <c r="G82" s="143"/>
      <c r="H82" s="143"/>
      <c r="I82" s="144"/>
    </row>
    <row r="83" spans="6:9" ht="12.75">
      <c r="F83" s="142"/>
      <c r="G83" s="143"/>
      <c r="H83" s="143"/>
      <c r="I83" s="144"/>
    </row>
    <row r="84" spans="6:9" ht="12.75">
      <c r="F84" s="142"/>
      <c r="G84" s="143"/>
      <c r="H84" s="143"/>
      <c r="I84" s="144"/>
    </row>
    <row r="85" spans="6:9" ht="12.75">
      <c r="F85" s="142"/>
      <c r="G85" s="143"/>
      <c r="H85" s="143"/>
      <c r="I85" s="144"/>
    </row>
    <row r="86" spans="6:9" ht="12.75">
      <c r="F86" s="142"/>
      <c r="G86" s="143"/>
      <c r="H86" s="143"/>
      <c r="I86" s="144"/>
    </row>
    <row r="87" spans="6:9" ht="12.75">
      <c r="F87" s="142"/>
      <c r="G87" s="143"/>
      <c r="H87" s="143"/>
      <c r="I87" s="144"/>
    </row>
    <row r="88" spans="6:9" ht="12.75">
      <c r="F88" s="142"/>
      <c r="G88" s="143"/>
      <c r="H88" s="143"/>
      <c r="I88" s="144"/>
    </row>
    <row r="89" spans="6:9" ht="12.75">
      <c r="F89" s="142"/>
      <c r="G89" s="143"/>
      <c r="H89" s="143"/>
      <c r="I89" s="144"/>
    </row>
    <row r="90" spans="6:9" ht="12.75">
      <c r="F90" s="142"/>
      <c r="G90" s="143"/>
      <c r="H90" s="143"/>
      <c r="I90" s="144"/>
    </row>
  </sheetData>
  <sheetProtection/>
  <mergeCells count="4">
    <mergeCell ref="H39:I39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20"/>
  <sheetViews>
    <sheetView showGridLines="0" showZeros="0" zoomScalePageLayoutView="0" workbookViewId="0" topLeftCell="A1">
      <selection activeCell="A147" sqref="A147:IV149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85" customWidth="1"/>
    <col min="6" max="6" width="9.875" style="145" customWidth="1"/>
    <col min="7" max="7" width="13.875" style="145" customWidth="1"/>
    <col min="8" max="11" width="9.125" style="145" customWidth="1"/>
    <col min="12" max="12" width="75.25390625" style="145" customWidth="1"/>
    <col min="13" max="13" width="45.25390625" style="145" customWidth="1"/>
    <col min="14" max="16384" width="9.125" style="145" customWidth="1"/>
  </cols>
  <sheetData>
    <row r="1" spans="1:7" ht="15.75">
      <c r="A1" s="215" t="s">
        <v>76</v>
      </c>
      <c r="B1" s="215"/>
      <c r="C1" s="215"/>
      <c r="D1" s="215"/>
      <c r="E1" s="215"/>
      <c r="F1" s="215"/>
      <c r="G1" s="215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08" t="s">
        <v>47</v>
      </c>
      <c r="B3" s="209"/>
      <c r="C3" s="96" t="str">
        <f>CONCATENATE(cislostavby," ",nazevstavby)</f>
        <v>130501 SVČ Plzeň- rekonstrukce SZ</v>
      </c>
      <c r="D3" s="97"/>
      <c r="E3" s="150" t="s">
        <v>63</v>
      </c>
      <c r="F3" s="151">
        <f>Rekapitulace!H1</f>
        <v>1</v>
      </c>
      <c r="G3" s="152"/>
    </row>
    <row r="4" spans="1:7" ht="13.5" thickBot="1">
      <c r="A4" s="216" t="s">
        <v>49</v>
      </c>
      <c r="B4" s="211"/>
      <c r="C4" s="102" t="str">
        <f>CONCATENATE(cisloobjektu," ",nazevobjektu)</f>
        <v>1 Rekonstrukce SZ</v>
      </c>
      <c r="D4" s="103"/>
      <c r="E4" s="217">
        <f>Rekapitulace!G2</f>
        <v>0</v>
      </c>
      <c r="F4" s="218"/>
      <c r="G4" s="219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64</v>
      </c>
      <c r="B6" s="157" t="s">
        <v>65</v>
      </c>
      <c r="C6" s="157" t="s">
        <v>66</v>
      </c>
      <c r="D6" s="157" t="s">
        <v>67</v>
      </c>
      <c r="E6" s="158" t="s">
        <v>68</v>
      </c>
      <c r="F6" s="157" t="s">
        <v>69</v>
      </c>
      <c r="G6" s="159" t="s">
        <v>70</v>
      </c>
    </row>
    <row r="7" spans="1:15" ht="12.75">
      <c r="A7" s="160" t="s">
        <v>71</v>
      </c>
      <c r="B7" s="161" t="s">
        <v>80</v>
      </c>
      <c r="C7" s="162" t="s">
        <v>81</v>
      </c>
      <c r="D7" s="163"/>
      <c r="E7" s="164"/>
      <c r="F7" s="164"/>
      <c r="G7" s="165"/>
      <c r="H7" s="166"/>
      <c r="I7" s="166"/>
      <c r="O7" s="167">
        <v>1</v>
      </c>
    </row>
    <row r="8" spans="1:104" ht="12.75">
      <c r="A8" s="168">
        <v>1</v>
      </c>
      <c r="B8" s="169" t="s">
        <v>82</v>
      </c>
      <c r="C8" s="170" t="s">
        <v>83</v>
      </c>
      <c r="D8" s="171" t="s">
        <v>84</v>
      </c>
      <c r="E8" s="172">
        <v>6</v>
      </c>
      <c r="F8" s="172">
        <v>0</v>
      </c>
      <c r="G8" s="173">
        <f>E8*F8</f>
        <v>0</v>
      </c>
      <c r="O8" s="167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</v>
      </c>
      <c r="CB8" s="174">
        <v>1</v>
      </c>
      <c r="CZ8" s="145">
        <v>0.0545</v>
      </c>
    </row>
    <row r="9" spans="1:104" ht="22.5">
      <c r="A9" s="168">
        <v>2</v>
      </c>
      <c r="B9" s="169" t="s">
        <v>85</v>
      </c>
      <c r="C9" s="170" t="s">
        <v>86</v>
      </c>
      <c r="D9" s="171" t="s">
        <v>84</v>
      </c>
      <c r="E9" s="172">
        <v>2.02</v>
      </c>
      <c r="F9" s="172">
        <v>0</v>
      </c>
      <c r="G9" s="173">
        <f>E9*F9</f>
        <v>0</v>
      </c>
      <c r="O9" s="167">
        <v>2</v>
      </c>
      <c r="AA9" s="145">
        <v>1</v>
      </c>
      <c r="AB9" s="145">
        <v>1</v>
      </c>
      <c r="AC9" s="145">
        <v>1</v>
      </c>
      <c r="AZ9" s="145">
        <v>1</v>
      </c>
      <c r="BA9" s="145">
        <f>IF(AZ9=1,G9,0)</f>
        <v>0</v>
      </c>
      <c r="BB9" s="145">
        <f>IF(AZ9=2,G9,0)</f>
        <v>0</v>
      </c>
      <c r="BC9" s="145">
        <f>IF(AZ9=3,G9,0)</f>
        <v>0</v>
      </c>
      <c r="BD9" s="145">
        <f>IF(AZ9=4,G9,0)</f>
        <v>0</v>
      </c>
      <c r="BE9" s="145">
        <f>IF(AZ9=5,G9,0)</f>
        <v>0</v>
      </c>
      <c r="CA9" s="174">
        <v>1</v>
      </c>
      <c r="CB9" s="174">
        <v>1</v>
      </c>
      <c r="CZ9" s="145">
        <v>0.08323</v>
      </c>
    </row>
    <row r="10" spans="1:104" ht="12.75">
      <c r="A10" s="168">
        <v>3</v>
      </c>
      <c r="B10" s="169" t="s">
        <v>87</v>
      </c>
      <c r="C10" s="170" t="s">
        <v>88</v>
      </c>
      <c r="D10" s="171" t="s">
        <v>89</v>
      </c>
      <c r="E10" s="172">
        <v>0.0344</v>
      </c>
      <c r="F10" s="172">
        <v>0</v>
      </c>
      <c r="G10" s="173">
        <f>E10*F10</f>
        <v>0</v>
      </c>
      <c r="O10" s="167">
        <v>2</v>
      </c>
      <c r="AA10" s="145">
        <v>1</v>
      </c>
      <c r="AB10" s="145">
        <v>1</v>
      </c>
      <c r="AC10" s="145">
        <v>1</v>
      </c>
      <c r="AZ10" s="145">
        <v>1</v>
      </c>
      <c r="BA10" s="145">
        <f>IF(AZ10=1,G10,0)</f>
        <v>0</v>
      </c>
      <c r="BB10" s="145">
        <f>IF(AZ10=2,G10,0)</f>
        <v>0</v>
      </c>
      <c r="BC10" s="145">
        <f>IF(AZ10=3,G10,0)</f>
        <v>0</v>
      </c>
      <c r="BD10" s="145">
        <f>IF(AZ10=4,G10,0)</f>
        <v>0</v>
      </c>
      <c r="BE10" s="145">
        <f>IF(AZ10=5,G10,0)</f>
        <v>0</v>
      </c>
      <c r="CA10" s="174">
        <v>1</v>
      </c>
      <c r="CB10" s="174">
        <v>1</v>
      </c>
      <c r="CZ10" s="145">
        <v>0.01709</v>
      </c>
    </row>
    <row r="11" spans="1:104" ht="22.5">
      <c r="A11" s="168">
        <v>4</v>
      </c>
      <c r="B11" s="169" t="s">
        <v>90</v>
      </c>
      <c r="C11" s="170" t="s">
        <v>91</v>
      </c>
      <c r="D11" s="171" t="s">
        <v>92</v>
      </c>
      <c r="E11" s="172">
        <v>2.96</v>
      </c>
      <c r="F11" s="172">
        <v>0</v>
      </c>
      <c r="G11" s="173">
        <f>E11*F11</f>
        <v>0</v>
      </c>
      <c r="O11" s="167">
        <v>2</v>
      </c>
      <c r="AA11" s="145">
        <v>1</v>
      </c>
      <c r="AB11" s="145">
        <v>1</v>
      </c>
      <c r="AC11" s="145">
        <v>1</v>
      </c>
      <c r="AZ11" s="145">
        <v>1</v>
      </c>
      <c r="BA11" s="145">
        <f>IF(AZ11=1,G11,0)</f>
        <v>0</v>
      </c>
      <c r="BB11" s="145">
        <f>IF(AZ11=2,G11,0)</f>
        <v>0</v>
      </c>
      <c r="BC11" s="145">
        <f>IF(AZ11=3,G11,0)</f>
        <v>0</v>
      </c>
      <c r="BD11" s="145">
        <f>IF(AZ11=4,G11,0)</f>
        <v>0</v>
      </c>
      <c r="BE11" s="145">
        <f>IF(AZ11=5,G11,0)</f>
        <v>0</v>
      </c>
      <c r="CA11" s="174">
        <v>1</v>
      </c>
      <c r="CB11" s="174">
        <v>1</v>
      </c>
      <c r="CZ11" s="145">
        <v>0.1055</v>
      </c>
    </row>
    <row r="12" spans="1:104" ht="12.75">
      <c r="A12" s="168">
        <v>5</v>
      </c>
      <c r="B12" s="169" t="s">
        <v>93</v>
      </c>
      <c r="C12" s="170" t="s">
        <v>94</v>
      </c>
      <c r="D12" s="171" t="s">
        <v>95</v>
      </c>
      <c r="E12" s="172">
        <v>0.0344</v>
      </c>
      <c r="F12" s="172">
        <v>0</v>
      </c>
      <c r="G12" s="173">
        <f>E12*F12</f>
        <v>0</v>
      </c>
      <c r="O12" s="167">
        <v>2</v>
      </c>
      <c r="AA12" s="145">
        <v>3</v>
      </c>
      <c r="AB12" s="145">
        <v>1</v>
      </c>
      <c r="AC12" s="145">
        <v>13432580</v>
      </c>
      <c r="AZ12" s="145">
        <v>1</v>
      </c>
      <c r="BA12" s="145">
        <f>IF(AZ12=1,G12,0)</f>
        <v>0</v>
      </c>
      <c r="BB12" s="145">
        <f>IF(AZ12=2,G12,0)</f>
        <v>0</v>
      </c>
      <c r="BC12" s="145">
        <f>IF(AZ12=3,G12,0)</f>
        <v>0</v>
      </c>
      <c r="BD12" s="145">
        <f>IF(AZ12=4,G12,0)</f>
        <v>0</v>
      </c>
      <c r="BE12" s="145">
        <f>IF(AZ12=5,G12,0)</f>
        <v>0</v>
      </c>
      <c r="CA12" s="174">
        <v>3</v>
      </c>
      <c r="CB12" s="174">
        <v>1</v>
      </c>
      <c r="CZ12" s="145">
        <v>1</v>
      </c>
    </row>
    <row r="13" spans="1:57" ht="12.75">
      <c r="A13" s="175"/>
      <c r="B13" s="176" t="s">
        <v>74</v>
      </c>
      <c r="C13" s="177" t="str">
        <f>CONCATENATE(B7," ",C7)</f>
        <v>3 Svislé a kompletní konstrukce</v>
      </c>
      <c r="D13" s="178"/>
      <c r="E13" s="179"/>
      <c r="F13" s="180"/>
      <c r="G13" s="181">
        <f>SUM(G7:G12)</f>
        <v>0</v>
      </c>
      <c r="O13" s="167">
        <v>4</v>
      </c>
      <c r="BA13" s="182">
        <f>SUM(BA7:BA12)</f>
        <v>0</v>
      </c>
      <c r="BB13" s="182">
        <f>SUM(BB7:BB12)</f>
        <v>0</v>
      </c>
      <c r="BC13" s="182">
        <f>SUM(BC7:BC12)</f>
        <v>0</v>
      </c>
      <c r="BD13" s="182">
        <f>SUM(BD7:BD12)</f>
        <v>0</v>
      </c>
      <c r="BE13" s="182">
        <f>SUM(BE7:BE12)</f>
        <v>0</v>
      </c>
    </row>
    <row r="14" spans="1:15" ht="12.75">
      <c r="A14" s="160" t="s">
        <v>71</v>
      </c>
      <c r="B14" s="161" t="s">
        <v>96</v>
      </c>
      <c r="C14" s="162" t="s">
        <v>97</v>
      </c>
      <c r="D14" s="163"/>
      <c r="E14" s="164"/>
      <c r="F14" s="164"/>
      <c r="G14" s="165"/>
      <c r="H14" s="166"/>
      <c r="I14" s="166"/>
      <c r="O14" s="167">
        <v>1</v>
      </c>
    </row>
    <row r="15" spans="1:104" ht="12.75">
      <c r="A15" s="168">
        <v>6</v>
      </c>
      <c r="B15" s="169" t="s">
        <v>98</v>
      </c>
      <c r="C15" s="170" t="s">
        <v>99</v>
      </c>
      <c r="D15" s="171" t="s">
        <v>92</v>
      </c>
      <c r="E15" s="172">
        <v>40</v>
      </c>
      <c r="F15" s="172">
        <v>0</v>
      </c>
      <c r="G15" s="173">
        <f>E15*F15</f>
        <v>0</v>
      </c>
      <c r="O15" s="167">
        <v>2</v>
      </c>
      <c r="AA15" s="145">
        <v>1</v>
      </c>
      <c r="AB15" s="145">
        <v>1</v>
      </c>
      <c r="AC15" s="145">
        <v>1</v>
      </c>
      <c r="AZ15" s="145">
        <v>1</v>
      </c>
      <c r="BA15" s="145">
        <f>IF(AZ15=1,G15,0)</f>
        <v>0</v>
      </c>
      <c r="BB15" s="145">
        <f>IF(AZ15=2,G15,0)</f>
        <v>0</v>
      </c>
      <c r="BC15" s="145">
        <f>IF(AZ15=3,G15,0)</f>
        <v>0</v>
      </c>
      <c r="BD15" s="145">
        <f>IF(AZ15=4,G15,0)</f>
        <v>0</v>
      </c>
      <c r="BE15" s="145">
        <f>IF(AZ15=5,G15,0)</f>
        <v>0</v>
      </c>
      <c r="CA15" s="174">
        <v>1</v>
      </c>
      <c r="CB15" s="174">
        <v>1</v>
      </c>
      <c r="CZ15" s="145">
        <v>0.01839</v>
      </c>
    </row>
    <row r="16" spans="1:57" ht="12.75">
      <c r="A16" s="175"/>
      <c r="B16" s="176" t="s">
        <v>74</v>
      </c>
      <c r="C16" s="177" t="str">
        <f>CONCATENATE(B14," ",C14)</f>
        <v>4 Vodorovné konstrukce</v>
      </c>
      <c r="D16" s="178"/>
      <c r="E16" s="179"/>
      <c r="F16" s="180"/>
      <c r="G16" s="181">
        <f>SUM(G14:G15)</f>
        <v>0</v>
      </c>
      <c r="O16" s="167">
        <v>4</v>
      </c>
      <c r="BA16" s="182">
        <f>SUM(BA14:BA15)</f>
        <v>0</v>
      </c>
      <c r="BB16" s="182">
        <f>SUM(BB14:BB15)</f>
        <v>0</v>
      </c>
      <c r="BC16" s="182">
        <f>SUM(BC14:BC15)</f>
        <v>0</v>
      </c>
      <c r="BD16" s="182">
        <f>SUM(BD14:BD15)</f>
        <v>0</v>
      </c>
      <c r="BE16" s="182">
        <f>SUM(BE14:BE15)</f>
        <v>0</v>
      </c>
    </row>
    <row r="17" spans="1:15" ht="12.75">
      <c r="A17" s="160" t="s">
        <v>71</v>
      </c>
      <c r="B17" s="161" t="s">
        <v>100</v>
      </c>
      <c r="C17" s="162" t="s">
        <v>101</v>
      </c>
      <c r="D17" s="163"/>
      <c r="E17" s="164"/>
      <c r="F17" s="164"/>
      <c r="G17" s="165"/>
      <c r="H17" s="166"/>
      <c r="I17" s="166"/>
      <c r="O17" s="167">
        <v>1</v>
      </c>
    </row>
    <row r="18" spans="1:104" ht="12.75">
      <c r="A18" s="168">
        <v>7</v>
      </c>
      <c r="B18" s="169" t="s">
        <v>102</v>
      </c>
      <c r="C18" s="170" t="s">
        <v>103</v>
      </c>
      <c r="D18" s="171" t="s">
        <v>84</v>
      </c>
      <c r="E18" s="172">
        <v>3</v>
      </c>
      <c r="F18" s="172">
        <v>0</v>
      </c>
      <c r="G18" s="173">
        <f>E18*F18</f>
        <v>0</v>
      </c>
      <c r="O18" s="167">
        <v>2</v>
      </c>
      <c r="AA18" s="145">
        <v>1</v>
      </c>
      <c r="AB18" s="145">
        <v>1</v>
      </c>
      <c r="AC18" s="145">
        <v>1</v>
      </c>
      <c r="AZ18" s="145">
        <v>1</v>
      </c>
      <c r="BA18" s="145">
        <f>IF(AZ18=1,G18,0)</f>
        <v>0</v>
      </c>
      <c r="BB18" s="145">
        <f>IF(AZ18=2,G18,0)</f>
        <v>0</v>
      </c>
      <c r="BC18" s="145">
        <f>IF(AZ18=3,G18,0)</f>
        <v>0</v>
      </c>
      <c r="BD18" s="145">
        <f>IF(AZ18=4,G18,0)</f>
        <v>0</v>
      </c>
      <c r="BE18" s="145">
        <f>IF(AZ18=5,G18,0)</f>
        <v>0</v>
      </c>
      <c r="CA18" s="174">
        <v>1</v>
      </c>
      <c r="CB18" s="174">
        <v>1</v>
      </c>
      <c r="CZ18" s="145">
        <v>0.4642</v>
      </c>
    </row>
    <row r="19" spans="1:104" ht="12.75">
      <c r="A19" s="168">
        <v>8</v>
      </c>
      <c r="B19" s="169" t="s">
        <v>104</v>
      </c>
      <c r="C19" s="170" t="s">
        <v>105</v>
      </c>
      <c r="D19" s="171" t="s">
        <v>84</v>
      </c>
      <c r="E19" s="172">
        <v>1</v>
      </c>
      <c r="F19" s="172">
        <v>0</v>
      </c>
      <c r="G19" s="173">
        <f>E19*F19</f>
        <v>0</v>
      </c>
      <c r="O19" s="167">
        <v>2</v>
      </c>
      <c r="AA19" s="145">
        <v>3</v>
      </c>
      <c r="AB19" s="145">
        <v>1</v>
      </c>
      <c r="AC19" s="145" t="s">
        <v>104</v>
      </c>
      <c r="AZ19" s="145">
        <v>1</v>
      </c>
      <c r="BA19" s="145">
        <f>IF(AZ19=1,G19,0)</f>
        <v>0</v>
      </c>
      <c r="BB19" s="145">
        <f>IF(AZ19=2,G19,0)</f>
        <v>0</v>
      </c>
      <c r="BC19" s="145">
        <f>IF(AZ19=3,G19,0)</f>
        <v>0</v>
      </c>
      <c r="BD19" s="145">
        <f>IF(AZ19=4,G19,0)</f>
        <v>0</v>
      </c>
      <c r="BE19" s="145">
        <f>IF(AZ19=5,G19,0)</f>
        <v>0</v>
      </c>
      <c r="CA19" s="174">
        <v>3</v>
      </c>
      <c r="CB19" s="174">
        <v>1</v>
      </c>
      <c r="CZ19" s="145">
        <v>0.01</v>
      </c>
    </row>
    <row r="20" spans="1:104" ht="12.75">
      <c r="A20" s="168">
        <v>9</v>
      </c>
      <c r="B20" s="169" t="s">
        <v>106</v>
      </c>
      <c r="C20" s="170" t="s">
        <v>107</v>
      </c>
      <c r="D20" s="171" t="s">
        <v>84</v>
      </c>
      <c r="E20" s="172">
        <v>2</v>
      </c>
      <c r="F20" s="172">
        <v>0</v>
      </c>
      <c r="G20" s="173">
        <f>E20*F20</f>
        <v>0</v>
      </c>
      <c r="O20" s="167">
        <v>2</v>
      </c>
      <c r="AA20" s="145">
        <v>3</v>
      </c>
      <c r="AB20" s="145">
        <v>1</v>
      </c>
      <c r="AC20" s="145" t="s">
        <v>106</v>
      </c>
      <c r="AZ20" s="145">
        <v>1</v>
      </c>
      <c r="BA20" s="145">
        <f>IF(AZ20=1,G20,0)</f>
        <v>0</v>
      </c>
      <c r="BB20" s="145">
        <f>IF(AZ20=2,G20,0)</f>
        <v>0</v>
      </c>
      <c r="BC20" s="145">
        <f>IF(AZ20=3,G20,0)</f>
        <v>0</v>
      </c>
      <c r="BD20" s="145">
        <f>IF(AZ20=4,G20,0)</f>
        <v>0</v>
      </c>
      <c r="BE20" s="145">
        <f>IF(AZ20=5,G20,0)</f>
        <v>0</v>
      </c>
      <c r="CA20" s="174">
        <v>3</v>
      </c>
      <c r="CB20" s="174">
        <v>1</v>
      </c>
      <c r="CZ20" s="145">
        <v>0.01406</v>
      </c>
    </row>
    <row r="21" spans="1:57" ht="12.75">
      <c r="A21" s="175"/>
      <c r="B21" s="176" t="s">
        <v>74</v>
      </c>
      <c r="C21" s="177" t="str">
        <f>CONCATENATE(B17," ",C17)</f>
        <v>6 Úpravy povrchu, podlahy</v>
      </c>
      <c r="D21" s="178"/>
      <c r="E21" s="179"/>
      <c r="F21" s="180"/>
      <c r="G21" s="181">
        <f>SUM(G17:G20)</f>
        <v>0</v>
      </c>
      <c r="O21" s="167">
        <v>4</v>
      </c>
      <c r="BA21" s="182">
        <f>SUM(BA17:BA20)</f>
        <v>0</v>
      </c>
      <c r="BB21" s="182">
        <f>SUM(BB17:BB20)</f>
        <v>0</v>
      </c>
      <c r="BC21" s="182">
        <f>SUM(BC17:BC20)</f>
        <v>0</v>
      </c>
      <c r="BD21" s="182">
        <f>SUM(BD17:BD20)</f>
        <v>0</v>
      </c>
      <c r="BE21" s="182">
        <f>SUM(BE17:BE20)</f>
        <v>0</v>
      </c>
    </row>
    <row r="22" spans="1:15" ht="12.75">
      <c r="A22" s="160" t="s">
        <v>71</v>
      </c>
      <c r="B22" s="161" t="s">
        <v>108</v>
      </c>
      <c r="C22" s="162" t="s">
        <v>109</v>
      </c>
      <c r="D22" s="163"/>
      <c r="E22" s="164"/>
      <c r="F22" s="164"/>
      <c r="G22" s="165"/>
      <c r="H22" s="166"/>
      <c r="I22" s="166"/>
      <c r="O22" s="167">
        <v>1</v>
      </c>
    </row>
    <row r="23" spans="1:104" ht="12.75">
      <c r="A23" s="168">
        <v>10</v>
      </c>
      <c r="B23" s="169" t="s">
        <v>110</v>
      </c>
      <c r="C23" s="170" t="s">
        <v>111</v>
      </c>
      <c r="D23" s="171" t="s">
        <v>92</v>
      </c>
      <c r="E23" s="172">
        <v>45.06</v>
      </c>
      <c r="F23" s="172">
        <v>0</v>
      </c>
      <c r="G23" s="173">
        <f>E23*F23</f>
        <v>0</v>
      </c>
      <c r="O23" s="167">
        <v>2</v>
      </c>
      <c r="AA23" s="145">
        <v>1</v>
      </c>
      <c r="AB23" s="145">
        <v>1</v>
      </c>
      <c r="AC23" s="145">
        <v>1</v>
      </c>
      <c r="AZ23" s="145">
        <v>1</v>
      </c>
      <c r="BA23" s="145">
        <f>IF(AZ23=1,G23,0)</f>
        <v>0</v>
      </c>
      <c r="BB23" s="145">
        <f>IF(AZ23=2,G23,0)</f>
        <v>0</v>
      </c>
      <c r="BC23" s="145">
        <f>IF(AZ23=3,G23,0)</f>
        <v>0</v>
      </c>
      <c r="BD23" s="145">
        <f>IF(AZ23=4,G23,0)</f>
        <v>0</v>
      </c>
      <c r="BE23" s="145">
        <f>IF(AZ23=5,G23,0)</f>
        <v>0</v>
      </c>
      <c r="CA23" s="174">
        <v>1</v>
      </c>
      <c r="CB23" s="174">
        <v>1</v>
      </c>
      <c r="CZ23" s="145">
        <v>0.00579</v>
      </c>
    </row>
    <row r="24" spans="1:104" ht="12.75">
      <c r="A24" s="168">
        <v>11</v>
      </c>
      <c r="B24" s="169" t="s">
        <v>112</v>
      </c>
      <c r="C24" s="170" t="s">
        <v>113</v>
      </c>
      <c r="D24" s="171" t="s">
        <v>92</v>
      </c>
      <c r="E24" s="172">
        <v>8.8</v>
      </c>
      <c r="F24" s="172">
        <v>0</v>
      </c>
      <c r="G24" s="173">
        <f>E24*F24</f>
        <v>0</v>
      </c>
      <c r="O24" s="167">
        <v>2</v>
      </c>
      <c r="AA24" s="145">
        <v>1</v>
      </c>
      <c r="AB24" s="145">
        <v>1</v>
      </c>
      <c r="AC24" s="145">
        <v>1</v>
      </c>
      <c r="AZ24" s="145">
        <v>1</v>
      </c>
      <c r="BA24" s="145">
        <f>IF(AZ24=1,G24,0)</f>
        <v>0</v>
      </c>
      <c r="BB24" s="145">
        <f>IF(AZ24=2,G24,0)</f>
        <v>0</v>
      </c>
      <c r="BC24" s="145">
        <f>IF(AZ24=3,G24,0)</f>
        <v>0</v>
      </c>
      <c r="BD24" s="145">
        <f>IF(AZ24=4,G24,0)</f>
        <v>0</v>
      </c>
      <c r="BE24" s="145">
        <f>IF(AZ24=5,G24,0)</f>
        <v>0</v>
      </c>
      <c r="CA24" s="174">
        <v>1</v>
      </c>
      <c r="CB24" s="174">
        <v>1</v>
      </c>
      <c r="CZ24" s="145">
        <v>0.02846</v>
      </c>
    </row>
    <row r="25" spans="1:104" ht="12.75">
      <c r="A25" s="168">
        <v>12</v>
      </c>
      <c r="B25" s="169" t="s">
        <v>114</v>
      </c>
      <c r="C25" s="170" t="s">
        <v>115</v>
      </c>
      <c r="D25" s="171" t="s">
        <v>92</v>
      </c>
      <c r="E25" s="172">
        <v>6.345</v>
      </c>
      <c r="F25" s="172">
        <v>0</v>
      </c>
      <c r="G25" s="173">
        <f>E25*F25</f>
        <v>0</v>
      </c>
      <c r="O25" s="167">
        <v>2</v>
      </c>
      <c r="AA25" s="145">
        <v>1</v>
      </c>
      <c r="AB25" s="145">
        <v>1</v>
      </c>
      <c r="AC25" s="145">
        <v>1</v>
      </c>
      <c r="AZ25" s="145">
        <v>1</v>
      </c>
      <c r="BA25" s="145">
        <f>IF(AZ25=1,G25,0)</f>
        <v>0</v>
      </c>
      <c r="BB25" s="145">
        <f>IF(AZ25=2,G25,0)</f>
        <v>0</v>
      </c>
      <c r="BC25" s="145">
        <f>IF(AZ25=3,G25,0)</f>
        <v>0</v>
      </c>
      <c r="BD25" s="145">
        <f>IF(AZ25=4,G25,0)</f>
        <v>0</v>
      </c>
      <c r="BE25" s="145">
        <f>IF(AZ25=5,G25,0)</f>
        <v>0</v>
      </c>
      <c r="CA25" s="174">
        <v>1</v>
      </c>
      <c r="CB25" s="174">
        <v>1</v>
      </c>
      <c r="CZ25" s="145">
        <v>0.04766</v>
      </c>
    </row>
    <row r="26" spans="1:104" ht="12.75">
      <c r="A26" s="168">
        <v>13</v>
      </c>
      <c r="B26" s="169" t="s">
        <v>116</v>
      </c>
      <c r="C26" s="170" t="s">
        <v>117</v>
      </c>
      <c r="D26" s="171" t="s">
        <v>92</v>
      </c>
      <c r="E26" s="172">
        <v>7.96</v>
      </c>
      <c r="F26" s="172">
        <v>0</v>
      </c>
      <c r="G26" s="173">
        <f>E26*F26</f>
        <v>0</v>
      </c>
      <c r="O26" s="167">
        <v>2</v>
      </c>
      <c r="AA26" s="145">
        <v>1</v>
      </c>
      <c r="AB26" s="145">
        <v>1</v>
      </c>
      <c r="AC26" s="145">
        <v>1</v>
      </c>
      <c r="AZ26" s="145">
        <v>1</v>
      </c>
      <c r="BA26" s="145">
        <f>IF(AZ26=1,G26,0)</f>
        <v>0</v>
      </c>
      <c r="BB26" s="145">
        <f>IF(AZ26=2,G26,0)</f>
        <v>0</v>
      </c>
      <c r="BC26" s="145">
        <f>IF(AZ26=3,G26,0)</f>
        <v>0</v>
      </c>
      <c r="BD26" s="145">
        <f>IF(AZ26=4,G26,0)</f>
        <v>0</v>
      </c>
      <c r="BE26" s="145">
        <f>IF(AZ26=5,G26,0)</f>
        <v>0</v>
      </c>
      <c r="CA26" s="174">
        <v>1</v>
      </c>
      <c r="CB26" s="174">
        <v>1</v>
      </c>
      <c r="CZ26" s="145">
        <v>0.007</v>
      </c>
    </row>
    <row r="27" spans="1:57" ht="12.75">
      <c r="A27" s="175"/>
      <c r="B27" s="176" t="s">
        <v>74</v>
      </c>
      <c r="C27" s="177" t="str">
        <f>CONCATENATE(B22," ",C22)</f>
        <v>61 Upravy povrchů vnitřní</v>
      </c>
      <c r="D27" s="178"/>
      <c r="E27" s="179"/>
      <c r="F27" s="180"/>
      <c r="G27" s="181">
        <f>SUM(G22:G26)</f>
        <v>0</v>
      </c>
      <c r="O27" s="167">
        <v>4</v>
      </c>
      <c r="BA27" s="182">
        <f>SUM(BA22:BA26)</f>
        <v>0</v>
      </c>
      <c r="BB27" s="182">
        <f>SUM(BB22:BB26)</f>
        <v>0</v>
      </c>
      <c r="BC27" s="182">
        <f>SUM(BC22:BC26)</f>
        <v>0</v>
      </c>
      <c r="BD27" s="182">
        <f>SUM(BD22:BD26)</f>
        <v>0</v>
      </c>
      <c r="BE27" s="182">
        <f>SUM(BE22:BE26)</f>
        <v>0</v>
      </c>
    </row>
    <row r="28" spans="1:15" ht="12.75">
      <c r="A28" s="160" t="s">
        <v>71</v>
      </c>
      <c r="B28" s="161" t="s">
        <v>118</v>
      </c>
      <c r="C28" s="162" t="s">
        <v>119</v>
      </c>
      <c r="D28" s="163"/>
      <c r="E28" s="164"/>
      <c r="F28" s="164"/>
      <c r="G28" s="165"/>
      <c r="H28" s="166"/>
      <c r="I28" s="166"/>
      <c r="O28" s="167">
        <v>1</v>
      </c>
    </row>
    <row r="29" spans="1:104" ht="12.75">
      <c r="A29" s="168">
        <v>14</v>
      </c>
      <c r="B29" s="169" t="s">
        <v>120</v>
      </c>
      <c r="C29" s="170" t="s">
        <v>121</v>
      </c>
      <c r="D29" s="171" t="s">
        <v>84</v>
      </c>
      <c r="E29" s="172">
        <v>3</v>
      </c>
      <c r="F29" s="172">
        <v>0</v>
      </c>
      <c r="G29" s="173">
        <f>E29*F29</f>
        <v>0</v>
      </c>
      <c r="O29" s="167">
        <v>2</v>
      </c>
      <c r="AA29" s="145">
        <v>1</v>
      </c>
      <c r="AB29" s="145">
        <v>1</v>
      </c>
      <c r="AC29" s="145">
        <v>1</v>
      </c>
      <c r="AZ29" s="145">
        <v>1</v>
      </c>
      <c r="BA29" s="145">
        <f>IF(AZ29=1,G29,0)</f>
        <v>0</v>
      </c>
      <c r="BB29" s="145">
        <f>IF(AZ29=2,G29,0)</f>
        <v>0</v>
      </c>
      <c r="BC29" s="145">
        <f>IF(AZ29=3,G29,0)</f>
        <v>0</v>
      </c>
      <c r="BD29" s="145">
        <f>IF(AZ29=4,G29,0)</f>
        <v>0</v>
      </c>
      <c r="BE29" s="145">
        <f>IF(AZ29=5,G29,0)</f>
        <v>0</v>
      </c>
      <c r="CA29" s="174">
        <v>1</v>
      </c>
      <c r="CB29" s="174">
        <v>1</v>
      </c>
      <c r="CZ29" s="145">
        <v>0.00058</v>
      </c>
    </row>
    <row r="30" spans="1:104" ht="12.75">
      <c r="A30" s="168">
        <v>15</v>
      </c>
      <c r="B30" s="169" t="s">
        <v>122</v>
      </c>
      <c r="C30" s="170" t="s">
        <v>123</v>
      </c>
      <c r="D30" s="171" t="s">
        <v>84</v>
      </c>
      <c r="E30" s="172">
        <v>3</v>
      </c>
      <c r="F30" s="172">
        <v>0</v>
      </c>
      <c r="G30" s="173">
        <f>E30*F30</f>
        <v>0</v>
      </c>
      <c r="O30" s="167">
        <v>2</v>
      </c>
      <c r="AA30" s="145">
        <v>1</v>
      </c>
      <c r="AB30" s="145">
        <v>1</v>
      </c>
      <c r="AC30" s="145">
        <v>1</v>
      </c>
      <c r="AZ30" s="145">
        <v>1</v>
      </c>
      <c r="BA30" s="145">
        <f>IF(AZ30=1,G30,0)</f>
        <v>0</v>
      </c>
      <c r="BB30" s="145">
        <f>IF(AZ30=2,G30,0)</f>
        <v>0</v>
      </c>
      <c r="BC30" s="145">
        <f>IF(AZ30=3,G30,0)</f>
        <v>0</v>
      </c>
      <c r="BD30" s="145">
        <f>IF(AZ30=4,G30,0)</f>
        <v>0</v>
      </c>
      <c r="BE30" s="145">
        <f>IF(AZ30=5,G30,0)</f>
        <v>0</v>
      </c>
      <c r="CA30" s="174">
        <v>1</v>
      </c>
      <c r="CB30" s="174">
        <v>1</v>
      </c>
      <c r="CZ30" s="145">
        <v>0.00096</v>
      </c>
    </row>
    <row r="31" spans="1:104" ht="12.75">
      <c r="A31" s="168">
        <v>16</v>
      </c>
      <c r="B31" s="169" t="s">
        <v>124</v>
      </c>
      <c r="C31" s="170" t="s">
        <v>125</v>
      </c>
      <c r="D31" s="171" t="s">
        <v>84</v>
      </c>
      <c r="E31" s="172">
        <v>3</v>
      </c>
      <c r="F31" s="172">
        <v>0</v>
      </c>
      <c r="G31" s="173">
        <f>E31*F31</f>
        <v>0</v>
      </c>
      <c r="O31" s="167">
        <v>2</v>
      </c>
      <c r="AA31" s="145">
        <v>3</v>
      </c>
      <c r="AB31" s="145">
        <v>1</v>
      </c>
      <c r="AC31" s="145" t="s">
        <v>124</v>
      </c>
      <c r="AZ31" s="145">
        <v>1</v>
      </c>
      <c r="BA31" s="145">
        <f>IF(AZ31=1,G31,0)</f>
        <v>0</v>
      </c>
      <c r="BB31" s="145">
        <f>IF(AZ31=2,G31,0)</f>
        <v>0</v>
      </c>
      <c r="BC31" s="145">
        <f>IF(AZ31=3,G31,0)</f>
        <v>0</v>
      </c>
      <c r="BD31" s="145">
        <f>IF(AZ31=4,G31,0)</f>
        <v>0</v>
      </c>
      <c r="BE31" s="145">
        <f>IF(AZ31=5,G31,0)</f>
        <v>0</v>
      </c>
      <c r="CA31" s="174">
        <v>3</v>
      </c>
      <c r="CB31" s="174">
        <v>1</v>
      </c>
      <c r="CZ31" s="145">
        <v>0.0131</v>
      </c>
    </row>
    <row r="32" spans="1:104" ht="12.75">
      <c r="A32" s="168">
        <v>17</v>
      </c>
      <c r="B32" s="169" t="s">
        <v>126</v>
      </c>
      <c r="C32" s="170" t="s">
        <v>127</v>
      </c>
      <c r="D32" s="171" t="s">
        <v>84</v>
      </c>
      <c r="E32" s="172">
        <v>3</v>
      </c>
      <c r="F32" s="172">
        <v>0</v>
      </c>
      <c r="G32" s="173">
        <f>E32*F32</f>
        <v>0</v>
      </c>
      <c r="O32" s="167">
        <v>2</v>
      </c>
      <c r="AA32" s="145">
        <v>3</v>
      </c>
      <c r="AB32" s="145">
        <v>1</v>
      </c>
      <c r="AC32" s="145" t="s">
        <v>126</v>
      </c>
      <c r="AZ32" s="145">
        <v>1</v>
      </c>
      <c r="BA32" s="145">
        <f>IF(AZ32=1,G32,0)</f>
        <v>0</v>
      </c>
      <c r="BB32" s="145">
        <f>IF(AZ32=2,G32,0)</f>
        <v>0</v>
      </c>
      <c r="BC32" s="145">
        <f>IF(AZ32=3,G32,0)</f>
        <v>0</v>
      </c>
      <c r="BD32" s="145">
        <f>IF(AZ32=4,G32,0)</f>
        <v>0</v>
      </c>
      <c r="BE32" s="145">
        <f>IF(AZ32=5,G32,0)</f>
        <v>0</v>
      </c>
      <c r="CA32" s="174">
        <v>3</v>
      </c>
      <c r="CB32" s="174">
        <v>1</v>
      </c>
      <c r="CZ32" s="145">
        <v>0.0251</v>
      </c>
    </row>
    <row r="33" spans="1:57" ht="12.75">
      <c r="A33" s="175"/>
      <c r="B33" s="176" t="s">
        <v>74</v>
      </c>
      <c r="C33" s="177" t="str">
        <f>CONCATENATE(B28," ",C28)</f>
        <v>64 Výplně otvorů</v>
      </c>
      <c r="D33" s="178"/>
      <c r="E33" s="179"/>
      <c r="F33" s="180"/>
      <c r="G33" s="181">
        <f>SUM(G28:G32)</f>
        <v>0</v>
      </c>
      <c r="O33" s="167">
        <v>4</v>
      </c>
      <c r="BA33" s="182">
        <f>SUM(BA28:BA32)</f>
        <v>0</v>
      </c>
      <c r="BB33" s="182">
        <f>SUM(BB28:BB32)</f>
        <v>0</v>
      </c>
      <c r="BC33" s="182">
        <f>SUM(BC28:BC32)</f>
        <v>0</v>
      </c>
      <c r="BD33" s="182">
        <f>SUM(BD28:BD32)</f>
        <v>0</v>
      </c>
      <c r="BE33" s="182">
        <f>SUM(BE28:BE32)</f>
        <v>0</v>
      </c>
    </row>
    <row r="34" spans="1:15" ht="12.75">
      <c r="A34" s="160" t="s">
        <v>71</v>
      </c>
      <c r="B34" s="161" t="s">
        <v>128</v>
      </c>
      <c r="C34" s="162" t="s">
        <v>129</v>
      </c>
      <c r="D34" s="163"/>
      <c r="E34" s="164"/>
      <c r="F34" s="164"/>
      <c r="G34" s="165"/>
      <c r="H34" s="166"/>
      <c r="I34" s="166"/>
      <c r="O34" s="167">
        <v>1</v>
      </c>
    </row>
    <row r="35" spans="1:104" ht="12.75">
      <c r="A35" s="168">
        <v>18</v>
      </c>
      <c r="B35" s="169" t="s">
        <v>130</v>
      </c>
      <c r="C35" s="170" t="s">
        <v>131</v>
      </c>
      <c r="D35" s="171" t="s">
        <v>92</v>
      </c>
      <c r="E35" s="172">
        <v>6.2</v>
      </c>
      <c r="F35" s="172">
        <v>0</v>
      </c>
      <c r="G35" s="173">
        <f aca="true" t="shared" si="0" ref="G35:G42">E35*F35</f>
        <v>0</v>
      </c>
      <c r="O35" s="167">
        <v>2</v>
      </c>
      <c r="AA35" s="145">
        <v>1</v>
      </c>
      <c r="AB35" s="145">
        <v>1</v>
      </c>
      <c r="AC35" s="145">
        <v>1</v>
      </c>
      <c r="AZ35" s="145">
        <v>1</v>
      </c>
      <c r="BA35" s="145">
        <f aca="true" t="shared" si="1" ref="BA35:BA42">IF(AZ35=1,G35,0)</f>
        <v>0</v>
      </c>
      <c r="BB35" s="145">
        <f aca="true" t="shared" si="2" ref="BB35:BB42">IF(AZ35=2,G35,0)</f>
        <v>0</v>
      </c>
      <c r="BC35" s="145">
        <f aca="true" t="shared" si="3" ref="BC35:BC42">IF(AZ35=3,G35,0)</f>
        <v>0</v>
      </c>
      <c r="BD35" s="145">
        <f aca="true" t="shared" si="4" ref="BD35:BD42">IF(AZ35=4,G35,0)</f>
        <v>0</v>
      </c>
      <c r="BE35" s="145">
        <f aca="true" t="shared" si="5" ref="BE35:BE42">IF(AZ35=5,G35,0)</f>
        <v>0</v>
      </c>
      <c r="CA35" s="174">
        <v>1</v>
      </c>
      <c r="CB35" s="174">
        <v>1</v>
      </c>
      <c r="CZ35" s="145">
        <v>0.00067</v>
      </c>
    </row>
    <row r="36" spans="1:104" ht="12.75">
      <c r="A36" s="168">
        <v>19</v>
      </c>
      <c r="B36" s="169" t="s">
        <v>132</v>
      </c>
      <c r="C36" s="170" t="s">
        <v>133</v>
      </c>
      <c r="D36" s="171" t="s">
        <v>92</v>
      </c>
      <c r="E36" s="172">
        <v>18.75</v>
      </c>
      <c r="F36" s="172">
        <v>0</v>
      </c>
      <c r="G36" s="173">
        <f t="shared" si="0"/>
        <v>0</v>
      </c>
      <c r="O36" s="167">
        <v>2</v>
      </c>
      <c r="AA36" s="145">
        <v>1</v>
      </c>
      <c r="AB36" s="145">
        <v>1</v>
      </c>
      <c r="AC36" s="145">
        <v>1</v>
      </c>
      <c r="AZ36" s="145">
        <v>1</v>
      </c>
      <c r="BA36" s="145">
        <f t="shared" si="1"/>
        <v>0</v>
      </c>
      <c r="BB36" s="145">
        <f t="shared" si="2"/>
        <v>0</v>
      </c>
      <c r="BC36" s="145">
        <f t="shared" si="3"/>
        <v>0</v>
      </c>
      <c r="BD36" s="145">
        <f t="shared" si="4"/>
        <v>0</v>
      </c>
      <c r="BE36" s="145">
        <f t="shared" si="5"/>
        <v>0</v>
      </c>
      <c r="CA36" s="174">
        <v>1</v>
      </c>
      <c r="CB36" s="174">
        <v>1</v>
      </c>
      <c r="CZ36" s="145">
        <v>0.00067</v>
      </c>
    </row>
    <row r="37" spans="1:104" ht="12.75">
      <c r="A37" s="168">
        <v>20</v>
      </c>
      <c r="B37" s="169" t="s">
        <v>134</v>
      </c>
      <c r="C37" s="170" t="s">
        <v>135</v>
      </c>
      <c r="D37" s="171" t="s">
        <v>136</v>
      </c>
      <c r="E37" s="172">
        <v>1.2937</v>
      </c>
      <c r="F37" s="172">
        <v>0</v>
      </c>
      <c r="G37" s="173">
        <f t="shared" si="0"/>
        <v>0</v>
      </c>
      <c r="O37" s="167">
        <v>2</v>
      </c>
      <c r="AA37" s="145">
        <v>1</v>
      </c>
      <c r="AB37" s="145">
        <v>1</v>
      </c>
      <c r="AC37" s="145">
        <v>1</v>
      </c>
      <c r="AZ37" s="145">
        <v>1</v>
      </c>
      <c r="BA37" s="145">
        <f t="shared" si="1"/>
        <v>0</v>
      </c>
      <c r="BB37" s="145">
        <f t="shared" si="2"/>
        <v>0</v>
      </c>
      <c r="BC37" s="145">
        <f t="shared" si="3"/>
        <v>0</v>
      </c>
      <c r="BD37" s="145">
        <f t="shared" si="4"/>
        <v>0</v>
      </c>
      <c r="BE37" s="145">
        <f t="shared" si="5"/>
        <v>0</v>
      </c>
      <c r="CA37" s="174">
        <v>1</v>
      </c>
      <c r="CB37" s="174">
        <v>1</v>
      </c>
      <c r="CZ37" s="145">
        <v>0.00128</v>
      </c>
    </row>
    <row r="38" spans="1:104" ht="12.75">
      <c r="A38" s="168">
        <v>21</v>
      </c>
      <c r="B38" s="169" t="s">
        <v>137</v>
      </c>
      <c r="C38" s="170" t="s">
        <v>138</v>
      </c>
      <c r="D38" s="171" t="s">
        <v>84</v>
      </c>
      <c r="E38" s="172">
        <v>3</v>
      </c>
      <c r="F38" s="172">
        <v>0</v>
      </c>
      <c r="G38" s="173">
        <f t="shared" si="0"/>
        <v>0</v>
      </c>
      <c r="O38" s="167">
        <v>2</v>
      </c>
      <c r="AA38" s="145">
        <v>1</v>
      </c>
      <c r="AB38" s="145">
        <v>1</v>
      </c>
      <c r="AC38" s="145">
        <v>1</v>
      </c>
      <c r="AZ38" s="145">
        <v>1</v>
      </c>
      <c r="BA38" s="145">
        <f t="shared" si="1"/>
        <v>0</v>
      </c>
      <c r="BB38" s="145">
        <f t="shared" si="2"/>
        <v>0</v>
      </c>
      <c r="BC38" s="145">
        <f t="shared" si="3"/>
        <v>0</v>
      </c>
      <c r="BD38" s="145">
        <f t="shared" si="4"/>
        <v>0</v>
      </c>
      <c r="BE38" s="145">
        <f t="shared" si="5"/>
        <v>0</v>
      </c>
      <c r="CA38" s="174">
        <v>1</v>
      </c>
      <c r="CB38" s="174">
        <v>1</v>
      </c>
      <c r="CZ38" s="145">
        <v>0</v>
      </c>
    </row>
    <row r="39" spans="1:104" ht="12.75">
      <c r="A39" s="168">
        <v>22</v>
      </c>
      <c r="B39" s="169" t="s">
        <v>139</v>
      </c>
      <c r="C39" s="170" t="s">
        <v>140</v>
      </c>
      <c r="D39" s="171" t="s">
        <v>92</v>
      </c>
      <c r="E39" s="172">
        <v>3</v>
      </c>
      <c r="F39" s="172">
        <v>0</v>
      </c>
      <c r="G39" s="173">
        <f t="shared" si="0"/>
        <v>0</v>
      </c>
      <c r="O39" s="167">
        <v>2</v>
      </c>
      <c r="AA39" s="145">
        <v>1</v>
      </c>
      <c r="AB39" s="145">
        <v>1</v>
      </c>
      <c r="AC39" s="145">
        <v>1</v>
      </c>
      <c r="AZ39" s="145">
        <v>1</v>
      </c>
      <c r="BA39" s="145">
        <f t="shared" si="1"/>
        <v>0</v>
      </c>
      <c r="BB39" s="145">
        <f t="shared" si="2"/>
        <v>0</v>
      </c>
      <c r="BC39" s="145">
        <f t="shared" si="3"/>
        <v>0</v>
      </c>
      <c r="BD39" s="145">
        <f t="shared" si="4"/>
        <v>0</v>
      </c>
      <c r="BE39" s="145">
        <f t="shared" si="5"/>
        <v>0</v>
      </c>
      <c r="CA39" s="174">
        <v>1</v>
      </c>
      <c r="CB39" s="174">
        <v>1</v>
      </c>
      <c r="CZ39" s="145">
        <v>0.00092</v>
      </c>
    </row>
    <row r="40" spans="1:104" ht="12.75">
      <c r="A40" s="168">
        <v>23</v>
      </c>
      <c r="B40" s="169" t="s">
        <v>141</v>
      </c>
      <c r="C40" s="170" t="s">
        <v>142</v>
      </c>
      <c r="D40" s="171" t="s">
        <v>92</v>
      </c>
      <c r="E40" s="172">
        <v>2</v>
      </c>
      <c r="F40" s="172">
        <v>0</v>
      </c>
      <c r="G40" s="173">
        <f t="shared" si="0"/>
        <v>0</v>
      </c>
      <c r="O40" s="167">
        <v>2</v>
      </c>
      <c r="AA40" s="145">
        <v>1</v>
      </c>
      <c r="AB40" s="145">
        <v>1</v>
      </c>
      <c r="AC40" s="145">
        <v>1</v>
      </c>
      <c r="AZ40" s="145">
        <v>1</v>
      </c>
      <c r="BA40" s="145">
        <f t="shared" si="1"/>
        <v>0</v>
      </c>
      <c r="BB40" s="145">
        <f t="shared" si="2"/>
        <v>0</v>
      </c>
      <c r="BC40" s="145">
        <f t="shared" si="3"/>
        <v>0</v>
      </c>
      <c r="BD40" s="145">
        <f t="shared" si="4"/>
        <v>0</v>
      </c>
      <c r="BE40" s="145">
        <f t="shared" si="5"/>
        <v>0</v>
      </c>
      <c r="CA40" s="174">
        <v>1</v>
      </c>
      <c r="CB40" s="174">
        <v>1</v>
      </c>
      <c r="CZ40" s="145">
        <v>0.00117</v>
      </c>
    </row>
    <row r="41" spans="1:104" ht="12.75">
      <c r="A41" s="168">
        <v>24</v>
      </c>
      <c r="B41" s="169" t="s">
        <v>143</v>
      </c>
      <c r="C41" s="170" t="s">
        <v>144</v>
      </c>
      <c r="D41" s="171" t="s">
        <v>84</v>
      </c>
      <c r="E41" s="172">
        <v>2</v>
      </c>
      <c r="F41" s="172">
        <v>0</v>
      </c>
      <c r="G41" s="173">
        <f t="shared" si="0"/>
        <v>0</v>
      </c>
      <c r="O41" s="167">
        <v>2</v>
      </c>
      <c r="AA41" s="145">
        <v>1</v>
      </c>
      <c r="AB41" s="145">
        <v>1</v>
      </c>
      <c r="AC41" s="145">
        <v>1</v>
      </c>
      <c r="AZ41" s="145">
        <v>1</v>
      </c>
      <c r="BA41" s="145">
        <f t="shared" si="1"/>
        <v>0</v>
      </c>
      <c r="BB41" s="145">
        <f t="shared" si="2"/>
        <v>0</v>
      </c>
      <c r="BC41" s="145">
        <f t="shared" si="3"/>
        <v>0</v>
      </c>
      <c r="BD41" s="145">
        <f t="shared" si="4"/>
        <v>0</v>
      </c>
      <c r="BE41" s="145">
        <f t="shared" si="5"/>
        <v>0</v>
      </c>
      <c r="CA41" s="174">
        <v>1</v>
      </c>
      <c r="CB41" s="174">
        <v>1</v>
      </c>
      <c r="CZ41" s="145">
        <v>0.00133</v>
      </c>
    </row>
    <row r="42" spans="1:104" ht="12.75">
      <c r="A42" s="168">
        <v>25</v>
      </c>
      <c r="B42" s="169" t="s">
        <v>145</v>
      </c>
      <c r="C42" s="170" t="s">
        <v>146</v>
      </c>
      <c r="D42" s="171" t="s">
        <v>84</v>
      </c>
      <c r="E42" s="172">
        <v>2</v>
      </c>
      <c r="F42" s="172">
        <v>0</v>
      </c>
      <c r="G42" s="173">
        <f t="shared" si="0"/>
        <v>0</v>
      </c>
      <c r="O42" s="167">
        <v>2</v>
      </c>
      <c r="AA42" s="145">
        <v>1</v>
      </c>
      <c r="AB42" s="145">
        <v>1</v>
      </c>
      <c r="AC42" s="145">
        <v>1</v>
      </c>
      <c r="AZ42" s="145">
        <v>1</v>
      </c>
      <c r="BA42" s="145">
        <f t="shared" si="1"/>
        <v>0</v>
      </c>
      <c r="BB42" s="145">
        <f t="shared" si="2"/>
        <v>0</v>
      </c>
      <c r="BC42" s="145">
        <f t="shared" si="3"/>
        <v>0</v>
      </c>
      <c r="BD42" s="145">
        <f t="shared" si="4"/>
        <v>0</v>
      </c>
      <c r="BE42" s="145">
        <f t="shared" si="5"/>
        <v>0</v>
      </c>
      <c r="CA42" s="174">
        <v>1</v>
      </c>
      <c r="CB42" s="174">
        <v>1</v>
      </c>
      <c r="CZ42" s="145">
        <v>0.00049</v>
      </c>
    </row>
    <row r="43" spans="1:57" ht="12.75">
      <c r="A43" s="175"/>
      <c r="B43" s="176" t="s">
        <v>74</v>
      </c>
      <c r="C43" s="177" t="str">
        <f>CONCATENATE(B34," ",C34)</f>
        <v>96 Bourání konstrukcí</v>
      </c>
      <c r="D43" s="178"/>
      <c r="E43" s="179"/>
      <c r="F43" s="180"/>
      <c r="G43" s="181">
        <f>SUM(G34:G42)</f>
        <v>0</v>
      </c>
      <c r="O43" s="167">
        <v>4</v>
      </c>
      <c r="BA43" s="182">
        <f>SUM(BA34:BA42)</f>
        <v>0</v>
      </c>
      <c r="BB43" s="182">
        <f>SUM(BB34:BB42)</f>
        <v>0</v>
      </c>
      <c r="BC43" s="182">
        <f>SUM(BC34:BC42)</f>
        <v>0</v>
      </c>
      <c r="BD43" s="182">
        <f>SUM(BD34:BD42)</f>
        <v>0</v>
      </c>
      <c r="BE43" s="182">
        <f>SUM(BE34:BE42)</f>
        <v>0</v>
      </c>
    </row>
    <row r="44" spans="1:15" ht="12.75">
      <c r="A44" s="160" t="s">
        <v>71</v>
      </c>
      <c r="B44" s="161" t="s">
        <v>147</v>
      </c>
      <c r="C44" s="162" t="s">
        <v>148</v>
      </c>
      <c r="D44" s="163"/>
      <c r="E44" s="164"/>
      <c r="F44" s="164"/>
      <c r="G44" s="165"/>
      <c r="H44" s="166"/>
      <c r="I44" s="166"/>
      <c r="O44" s="167">
        <v>1</v>
      </c>
    </row>
    <row r="45" spans="1:104" ht="12.75">
      <c r="A45" s="168">
        <v>26</v>
      </c>
      <c r="B45" s="169" t="s">
        <v>149</v>
      </c>
      <c r="C45" s="170" t="s">
        <v>150</v>
      </c>
      <c r="D45" s="171" t="s">
        <v>89</v>
      </c>
      <c r="E45" s="172">
        <v>4.024513032</v>
      </c>
      <c r="F45" s="172">
        <v>0</v>
      </c>
      <c r="G45" s="173">
        <f>E45*F45</f>
        <v>0</v>
      </c>
      <c r="O45" s="167">
        <v>2</v>
      </c>
      <c r="AA45" s="145">
        <v>7</v>
      </c>
      <c r="AB45" s="145">
        <v>1</v>
      </c>
      <c r="AC45" s="145">
        <v>2</v>
      </c>
      <c r="AZ45" s="145">
        <v>1</v>
      </c>
      <c r="BA45" s="145">
        <f>IF(AZ45=1,G45,0)</f>
        <v>0</v>
      </c>
      <c r="BB45" s="145">
        <f>IF(AZ45=2,G45,0)</f>
        <v>0</v>
      </c>
      <c r="BC45" s="145">
        <f>IF(AZ45=3,G45,0)</f>
        <v>0</v>
      </c>
      <c r="BD45" s="145">
        <f>IF(AZ45=4,G45,0)</f>
        <v>0</v>
      </c>
      <c r="BE45" s="145">
        <f>IF(AZ45=5,G45,0)</f>
        <v>0</v>
      </c>
      <c r="CA45" s="174">
        <v>7</v>
      </c>
      <c r="CB45" s="174">
        <v>1</v>
      </c>
      <c r="CZ45" s="145">
        <v>0</v>
      </c>
    </row>
    <row r="46" spans="1:104" ht="12.75">
      <c r="A46" s="168">
        <v>27</v>
      </c>
      <c r="B46" s="169" t="s">
        <v>151</v>
      </c>
      <c r="C46" s="170" t="s">
        <v>152</v>
      </c>
      <c r="D46" s="171" t="s">
        <v>89</v>
      </c>
      <c r="E46" s="172">
        <v>4.024513032</v>
      </c>
      <c r="F46" s="172">
        <v>0</v>
      </c>
      <c r="G46" s="173">
        <f>E46*F46</f>
        <v>0</v>
      </c>
      <c r="O46" s="167">
        <v>2</v>
      </c>
      <c r="AA46" s="145">
        <v>7</v>
      </c>
      <c r="AB46" s="145">
        <v>1</v>
      </c>
      <c r="AC46" s="145">
        <v>2</v>
      </c>
      <c r="AZ46" s="145">
        <v>1</v>
      </c>
      <c r="BA46" s="145">
        <f>IF(AZ46=1,G46,0)</f>
        <v>0</v>
      </c>
      <c r="BB46" s="145">
        <f>IF(AZ46=2,G46,0)</f>
        <v>0</v>
      </c>
      <c r="BC46" s="145">
        <f>IF(AZ46=3,G46,0)</f>
        <v>0</v>
      </c>
      <c r="BD46" s="145">
        <f>IF(AZ46=4,G46,0)</f>
        <v>0</v>
      </c>
      <c r="BE46" s="145">
        <f>IF(AZ46=5,G46,0)</f>
        <v>0</v>
      </c>
      <c r="CA46" s="174">
        <v>7</v>
      </c>
      <c r="CB46" s="174">
        <v>1</v>
      </c>
      <c r="CZ46" s="145">
        <v>0</v>
      </c>
    </row>
    <row r="47" spans="1:57" ht="12.75">
      <c r="A47" s="175"/>
      <c r="B47" s="176" t="s">
        <v>74</v>
      </c>
      <c r="C47" s="177" t="str">
        <f>CONCATENATE(B44," ",C44)</f>
        <v>99 Staveništní přesun hmot</v>
      </c>
      <c r="D47" s="178"/>
      <c r="E47" s="179"/>
      <c r="F47" s="180"/>
      <c r="G47" s="181">
        <f>SUM(G44:G46)</f>
        <v>0</v>
      </c>
      <c r="O47" s="167">
        <v>4</v>
      </c>
      <c r="BA47" s="182">
        <f>SUM(BA44:BA46)</f>
        <v>0</v>
      </c>
      <c r="BB47" s="182">
        <f>SUM(BB44:BB46)</f>
        <v>0</v>
      </c>
      <c r="BC47" s="182">
        <f>SUM(BC44:BC46)</f>
        <v>0</v>
      </c>
      <c r="BD47" s="182">
        <f>SUM(BD44:BD46)</f>
        <v>0</v>
      </c>
      <c r="BE47" s="182">
        <f>SUM(BE44:BE46)</f>
        <v>0</v>
      </c>
    </row>
    <row r="48" spans="1:15" ht="12.75">
      <c r="A48" s="160" t="s">
        <v>71</v>
      </c>
      <c r="B48" s="161" t="s">
        <v>153</v>
      </c>
      <c r="C48" s="162" t="s">
        <v>154</v>
      </c>
      <c r="D48" s="163"/>
      <c r="E48" s="164"/>
      <c r="F48" s="164"/>
      <c r="G48" s="165"/>
      <c r="H48" s="166"/>
      <c r="I48" s="166"/>
      <c r="O48" s="167">
        <v>1</v>
      </c>
    </row>
    <row r="49" spans="1:104" ht="12.75">
      <c r="A49" s="168">
        <v>28</v>
      </c>
      <c r="B49" s="169" t="s">
        <v>155</v>
      </c>
      <c r="C49" s="170" t="s">
        <v>156</v>
      </c>
      <c r="D49" s="171" t="s">
        <v>92</v>
      </c>
      <c r="E49" s="172">
        <v>2.88</v>
      </c>
      <c r="F49" s="172">
        <v>0</v>
      </c>
      <c r="G49" s="173">
        <f>E49*F49</f>
        <v>0</v>
      </c>
      <c r="O49" s="167">
        <v>2</v>
      </c>
      <c r="AA49" s="145">
        <v>1</v>
      </c>
      <c r="AB49" s="145">
        <v>7</v>
      </c>
      <c r="AC49" s="145">
        <v>7</v>
      </c>
      <c r="AZ49" s="145">
        <v>2</v>
      </c>
      <c r="BA49" s="145">
        <f>IF(AZ49=1,G49,0)</f>
        <v>0</v>
      </c>
      <c r="BB49" s="145">
        <f>IF(AZ49=2,G49,0)</f>
        <v>0</v>
      </c>
      <c r="BC49" s="145">
        <f>IF(AZ49=3,G49,0)</f>
        <v>0</v>
      </c>
      <c r="BD49" s="145">
        <f>IF(AZ49=4,G49,0)</f>
        <v>0</v>
      </c>
      <c r="BE49" s="145">
        <f>IF(AZ49=5,G49,0)</f>
        <v>0</v>
      </c>
      <c r="CA49" s="174">
        <v>1</v>
      </c>
      <c r="CB49" s="174">
        <v>7</v>
      </c>
      <c r="CZ49" s="145">
        <v>0.00059</v>
      </c>
    </row>
    <row r="50" spans="1:104" ht="12.75">
      <c r="A50" s="168">
        <v>29</v>
      </c>
      <c r="B50" s="169" t="s">
        <v>157</v>
      </c>
      <c r="C50" s="170" t="s">
        <v>158</v>
      </c>
      <c r="D50" s="171" t="s">
        <v>92</v>
      </c>
      <c r="E50" s="172">
        <v>3</v>
      </c>
      <c r="F50" s="172">
        <v>0</v>
      </c>
      <c r="G50" s="173">
        <f>E50*F50</f>
        <v>0</v>
      </c>
      <c r="O50" s="167">
        <v>2</v>
      </c>
      <c r="AA50" s="145">
        <v>3</v>
      </c>
      <c r="AB50" s="145">
        <v>7</v>
      </c>
      <c r="AC50" s="145">
        <v>63140105</v>
      </c>
      <c r="AZ50" s="145">
        <v>2</v>
      </c>
      <c r="BA50" s="145">
        <f>IF(AZ50=1,G50,0)</f>
        <v>0</v>
      </c>
      <c r="BB50" s="145">
        <f>IF(AZ50=2,G50,0)</f>
        <v>0</v>
      </c>
      <c r="BC50" s="145">
        <f>IF(AZ50=3,G50,0)</f>
        <v>0</v>
      </c>
      <c r="BD50" s="145">
        <f>IF(AZ50=4,G50,0)</f>
        <v>0</v>
      </c>
      <c r="BE50" s="145">
        <f>IF(AZ50=5,G50,0)</f>
        <v>0</v>
      </c>
      <c r="CA50" s="174">
        <v>3</v>
      </c>
      <c r="CB50" s="174">
        <v>7</v>
      </c>
      <c r="CZ50" s="145">
        <v>0.0036</v>
      </c>
    </row>
    <row r="51" spans="1:57" ht="12.75">
      <c r="A51" s="175"/>
      <c r="B51" s="176" t="s">
        <v>74</v>
      </c>
      <c r="C51" s="177" t="str">
        <f>CONCATENATE(B48," ",C48)</f>
        <v>713 Izolace tepelné</v>
      </c>
      <c r="D51" s="178"/>
      <c r="E51" s="179"/>
      <c r="F51" s="180"/>
      <c r="G51" s="181">
        <f>SUM(G48:G50)</f>
        <v>0</v>
      </c>
      <c r="O51" s="167">
        <v>4</v>
      </c>
      <c r="BA51" s="182">
        <f>SUM(BA48:BA50)</f>
        <v>0</v>
      </c>
      <c r="BB51" s="182">
        <f>SUM(BB48:BB50)</f>
        <v>0</v>
      </c>
      <c r="BC51" s="182">
        <f>SUM(BC48:BC50)</f>
        <v>0</v>
      </c>
      <c r="BD51" s="182">
        <f>SUM(BD48:BD50)</f>
        <v>0</v>
      </c>
      <c r="BE51" s="182">
        <f>SUM(BE48:BE50)</f>
        <v>0</v>
      </c>
    </row>
    <row r="52" spans="1:15" ht="12.75">
      <c r="A52" s="160" t="s">
        <v>71</v>
      </c>
      <c r="B52" s="161" t="s">
        <v>159</v>
      </c>
      <c r="C52" s="162" t="s">
        <v>160</v>
      </c>
      <c r="D52" s="163"/>
      <c r="E52" s="164"/>
      <c r="F52" s="164"/>
      <c r="G52" s="165"/>
      <c r="H52" s="166"/>
      <c r="I52" s="166"/>
      <c r="O52" s="167">
        <v>1</v>
      </c>
    </row>
    <row r="53" spans="1:104" ht="12.75">
      <c r="A53" s="168">
        <v>30</v>
      </c>
      <c r="B53" s="169" t="s">
        <v>161</v>
      </c>
      <c r="C53" s="170" t="s">
        <v>162</v>
      </c>
      <c r="D53" s="171" t="s">
        <v>163</v>
      </c>
      <c r="E53" s="172">
        <v>10</v>
      </c>
      <c r="F53" s="172">
        <v>0</v>
      </c>
      <c r="G53" s="173">
        <f>E53*F53</f>
        <v>0</v>
      </c>
      <c r="O53" s="167">
        <v>2</v>
      </c>
      <c r="AA53" s="145">
        <v>2</v>
      </c>
      <c r="AB53" s="145">
        <v>7</v>
      </c>
      <c r="AC53" s="145">
        <v>7</v>
      </c>
      <c r="AZ53" s="145">
        <v>2</v>
      </c>
      <c r="BA53" s="145">
        <f>IF(AZ53=1,G53,0)</f>
        <v>0</v>
      </c>
      <c r="BB53" s="145">
        <f>IF(AZ53=2,G53,0)</f>
        <v>0</v>
      </c>
      <c r="BC53" s="145">
        <f>IF(AZ53=3,G53,0)</f>
        <v>0</v>
      </c>
      <c r="BD53" s="145">
        <f>IF(AZ53=4,G53,0)</f>
        <v>0</v>
      </c>
      <c r="BE53" s="145">
        <f>IF(AZ53=5,G53,0)</f>
        <v>0</v>
      </c>
      <c r="CA53" s="174">
        <v>2</v>
      </c>
      <c r="CB53" s="174">
        <v>7</v>
      </c>
      <c r="CZ53" s="145">
        <v>0.00047</v>
      </c>
    </row>
    <row r="54" spans="1:104" ht="12.75">
      <c r="A54" s="168">
        <v>31</v>
      </c>
      <c r="B54" s="169" t="s">
        <v>164</v>
      </c>
      <c r="C54" s="170" t="s">
        <v>165</v>
      </c>
      <c r="D54" s="171" t="s">
        <v>163</v>
      </c>
      <c r="E54" s="172">
        <v>1</v>
      </c>
      <c r="F54" s="172">
        <v>0</v>
      </c>
      <c r="G54" s="173">
        <f>E54*F54</f>
        <v>0</v>
      </c>
      <c r="O54" s="167">
        <v>2</v>
      </c>
      <c r="AA54" s="145">
        <v>2</v>
      </c>
      <c r="AB54" s="145">
        <v>7</v>
      </c>
      <c r="AC54" s="145">
        <v>7</v>
      </c>
      <c r="AZ54" s="145">
        <v>2</v>
      </c>
      <c r="BA54" s="145">
        <f>IF(AZ54=1,G54,0)</f>
        <v>0</v>
      </c>
      <c r="BB54" s="145">
        <f>IF(AZ54=2,G54,0)</f>
        <v>0</v>
      </c>
      <c r="BC54" s="145">
        <f>IF(AZ54=3,G54,0)</f>
        <v>0</v>
      </c>
      <c r="BD54" s="145">
        <f>IF(AZ54=4,G54,0)</f>
        <v>0</v>
      </c>
      <c r="BE54" s="145">
        <f>IF(AZ54=5,G54,0)</f>
        <v>0</v>
      </c>
      <c r="CA54" s="174">
        <v>2</v>
      </c>
      <c r="CB54" s="174">
        <v>7</v>
      </c>
      <c r="CZ54" s="145">
        <v>0.00131</v>
      </c>
    </row>
    <row r="55" spans="1:104" ht="22.5">
      <c r="A55" s="168">
        <v>32</v>
      </c>
      <c r="B55" s="169" t="s">
        <v>166</v>
      </c>
      <c r="C55" s="170" t="s">
        <v>167</v>
      </c>
      <c r="D55" s="171" t="s">
        <v>163</v>
      </c>
      <c r="E55" s="172">
        <v>1</v>
      </c>
      <c r="F55" s="172">
        <v>0</v>
      </c>
      <c r="G55" s="173">
        <f>E55*F55</f>
        <v>0</v>
      </c>
      <c r="O55" s="167">
        <v>2</v>
      </c>
      <c r="AA55" s="145">
        <v>2</v>
      </c>
      <c r="AB55" s="145">
        <v>7</v>
      </c>
      <c r="AC55" s="145">
        <v>7</v>
      </c>
      <c r="AZ55" s="145">
        <v>2</v>
      </c>
      <c r="BA55" s="145">
        <f>IF(AZ55=1,G55,0)</f>
        <v>0</v>
      </c>
      <c r="BB55" s="145">
        <f>IF(AZ55=2,G55,0)</f>
        <v>0</v>
      </c>
      <c r="BC55" s="145">
        <f>IF(AZ55=3,G55,0)</f>
        <v>0</v>
      </c>
      <c r="BD55" s="145">
        <f>IF(AZ55=4,G55,0)</f>
        <v>0</v>
      </c>
      <c r="BE55" s="145">
        <f>IF(AZ55=5,G55,0)</f>
        <v>0</v>
      </c>
      <c r="CA55" s="174">
        <v>2</v>
      </c>
      <c r="CB55" s="174">
        <v>7</v>
      </c>
      <c r="CZ55" s="145">
        <v>0.00049</v>
      </c>
    </row>
    <row r="56" spans="1:57" ht="12.75">
      <c r="A56" s="175"/>
      <c r="B56" s="176" t="s">
        <v>74</v>
      </c>
      <c r="C56" s="177" t="str">
        <f>CONCATENATE(B52," ",C52)</f>
        <v>721 Vnitřní kanalizace</v>
      </c>
      <c r="D56" s="178"/>
      <c r="E56" s="179"/>
      <c r="F56" s="180"/>
      <c r="G56" s="181">
        <f>SUM(G52:G55)</f>
        <v>0</v>
      </c>
      <c r="O56" s="167">
        <v>4</v>
      </c>
      <c r="BA56" s="182">
        <f>SUM(BA52:BA55)</f>
        <v>0</v>
      </c>
      <c r="BB56" s="182">
        <f>SUM(BB52:BB55)</f>
        <v>0</v>
      </c>
      <c r="BC56" s="182">
        <f>SUM(BC52:BC55)</f>
        <v>0</v>
      </c>
      <c r="BD56" s="182">
        <f>SUM(BD52:BD55)</f>
        <v>0</v>
      </c>
      <c r="BE56" s="182">
        <f>SUM(BE52:BE55)</f>
        <v>0</v>
      </c>
    </row>
    <row r="57" spans="1:15" ht="12.75">
      <c r="A57" s="160" t="s">
        <v>71</v>
      </c>
      <c r="B57" s="161" t="s">
        <v>168</v>
      </c>
      <c r="C57" s="162" t="s">
        <v>169</v>
      </c>
      <c r="D57" s="163"/>
      <c r="E57" s="164"/>
      <c r="F57" s="164"/>
      <c r="G57" s="165"/>
      <c r="H57" s="166"/>
      <c r="I57" s="166"/>
      <c r="O57" s="167">
        <v>1</v>
      </c>
    </row>
    <row r="58" spans="1:104" ht="12.75">
      <c r="A58" s="168">
        <v>33</v>
      </c>
      <c r="B58" s="169" t="s">
        <v>170</v>
      </c>
      <c r="C58" s="170" t="s">
        <v>171</v>
      </c>
      <c r="D58" s="171" t="s">
        <v>84</v>
      </c>
      <c r="E58" s="172">
        <v>6</v>
      </c>
      <c r="F58" s="172">
        <v>0</v>
      </c>
      <c r="G58" s="173">
        <f>E58*F58</f>
        <v>0</v>
      </c>
      <c r="O58" s="167">
        <v>2</v>
      </c>
      <c r="AA58" s="145">
        <v>1</v>
      </c>
      <c r="AB58" s="145">
        <v>7</v>
      </c>
      <c r="AC58" s="145">
        <v>7</v>
      </c>
      <c r="AZ58" s="145">
        <v>2</v>
      </c>
      <c r="BA58" s="145">
        <f>IF(AZ58=1,G58,0)</f>
        <v>0</v>
      </c>
      <c r="BB58" s="145">
        <f>IF(AZ58=2,G58,0)</f>
        <v>0</v>
      </c>
      <c r="BC58" s="145">
        <f>IF(AZ58=3,G58,0)</f>
        <v>0</v>
      </c>
      <c r="BD58" s="145">
        <f>IF(AZ58=4,G58,0)</f>
        <v>0</v>
      </c>
      <c r="BE58" s="145">
        <f>IF(AZ58=5,G58,0)</f>
        <v>0</v>
      </c>
      <c r="CA58" s="174">
        <v>1</v>
      </c>
      <c r="CB58" s="174">
        <v>7</v>
      </c>
      <c r="CZ58" s="145">
        <v>0.00065</v>
      </c>
    </row>
    <row r="59" spans="1:104" ht="12.75">
      <c r="A59" s="168">
        <v>34</v>
      </c>
      <c r="B59" s="169" t="s">
        <v>172</v>
      </c>
      <c r="C59" s="170" t="s">
        <v>173</v>
      </c>
      <c r="D59" s="171" t="s">
        <v>163</v>
      </c>
      <c r="E59" s="172">
        <v>30</v>
      </c>
      <c r="F59" s="172">
        <v>0</v>
      </c>
      <c r="G59" s="173">
        <f>E59*F59</f>
        <v>0</v>
      </c>
      <c r="O59" s="167">
        <v>2</v>
      </c>
      <c r="AA59" s="145">
        <v>2</v>
      </c>
      <c r="AB59" s="145">
        <v>7</v>
      </c>
      <c r="AC59" s="145">
        <v>7</v>
      </c>
      <c r="AZ59" s="145">
        <v>2</v>
      </c>
      <c r="BA59" s="145">
        <f>IF(AZ59=1,G59,0)</f>
        <v>0</v>
      </c>
      <c r="BB59" s="145">
        <f>IF(AZ59=2,G59,0)</f>
        <v>0</v>
      </c>
      <c r="BC59" s="145">
        <f>IF(AZ59=3,G59,0)</f>
        <v>0</v>
      </c>
      <c r="BD59" s="145">
        <f>IF(AZ59=4,G59,0)</f>
        <v>0</v>
      </c>
      <c r="BE59" s="145">
        <f>IF(AZ59=5,G59,0)</f>
        <v>0</v>
      </c>
      <c r="CA59" s="174">
        <v>2</v>
      </c>
      <c r="CB59" s="174">
        <v>7</v>
      </c>
      <c r="CZ59" s="145">
        <v>0.00049</v>
      </c>
    </row>
    <row r="60" spans="1:104" ht="12.75">
      <c r="A60" s="168">
        <v>35</v>
      </c>
      <c r="B60" s="169" t="s">
        <v>174</v>
      </c>
      <c r="C60" s="170" t="s">
        <v>175</v>
      </c>
      <c r="D60" s="171" t="s">
        <v>163</v>
      </c>
      <c r="E60" s="172">
        <v>35</v>
      </c>
      <c r="F60" s="172">
        <v>0</v>
      </c>
      <c r="G60" s="173">
        <f>E60*F60</f>
        <v>0</v>
      </c>
      <c r="O60" s="167">
        <v>2</v>
      </c>
      <c r="AA60" s="145">
        <v>2</v>
      </c>
      <c r="AB60" s="145">
        <v>7</v>
      </c>
      <c r="AC60" s="145">
        <v>7</v>
      </c>
      <c r="AZ60" s="145">
        <v>2</v>
      </c>
      <c r="BA60" s="145">
        <f>IF(AZ60=1,G60,0)</f>
        <v>0</v>
      </c>
      <c r="BB60" s="145">
        <f>IF(AZ60=2,G60,0)</f>
        <v>0</v>
      </c>
      <c r="BC60" s="145">
        <f>IF(AZ60=3,G60,0)</f>
        <v>0</v>
      </c>
      <c r="BD60" s="145">
        <f>IF(AZ60=4,G60,0)</f>
        <v>0</v>
      </c>
      <c r="BE60" s="145">
        <f>IF(AZ60=5,G60,0)</f>
        <v>0</v>
      </c>
      <c r="CA60" s="174">
        <v>2</v>
      </c>
      <c r="CB60" s="174">
        <v>7</v>
      </c>
      <c r="CZ60" s="145">
        <v>0.00433</v>
      </c>
    </row>
    <row r="61" spans="1:57" ht="12.75">
      <c r="A61" s="175"/>
      <c r="B61" s="176" t="s">
        <v>74</v>
      </c>
      <c r="C61" s="177" t="str">
        <f>CONCATENATE(B57," ",C57)</f>
        <v>722 Vnitřní vodovod</v>
      </c>
      <c r="D61" s="178"/>
      <c r="E61" s="179"/>
      <c r="F61" s="180"/>
      <c r="G61" s="181">
        <f>SUM(G57:G60)</f>
        <v>0</v>
      </c>
      <c r="O61" s="167">
        <v>4</v>
      </c>
      <c r="BA61" s="182">
        <f>SUM(BA57:BA60)</f>
        <v>0</v>
      </c>
      <c r="BB61" s="182">
        <f>SUM(BB57:BB60)</f>
        <v>0</v>
      </c>
      <c r="BC61" s="182">
        <f>SUM(BC57:BC60)</f>
        <v>0</v>
      </c>
      <c r="BD61" s="182">
        <f>SUM(BD57:BD60)</f>
        <v>0</v>
      </c>
      <c r="BE61" s="182">
        <f>SUM(BE57:BE60)</f>
        <v>0</v>
      </c>
    </row>
    <row r="62" spans="1:15" ht="12.75">
      <c r="A62" s="160" t="s">
        <v>71</v>
      </c>
      <c r="B62" s="161" t="s">
        <v>176</v>
      </c>
      <c r="C62" s="162" t="s">
        <v>177</v>
      </c>
      <c r="D62" s="163"/>
      <c r="E62" s="164"/>
      <c r="F62" s="164"/>
      <c r="G62" s="165"/>
      <c r="H62" s="166"/>
      <c r="I62" s="166"/>
      <c r="O62" s="167">
        <v>1</v>
      </c>
    </row>
    <row r="63" spans="1:104" ht="12.75">
      <c r="A63" s="168">
        <v>36</v>
      </c>
      <c r="B63" s="169" t="s">
        <v>178</v>
      </c>
      <c r="C63" s="170" t="s">
        <v>179</v>
      </c>
      <c r="D63" s="171" t="s">
        <v>180</v>
      </c>
      <c r="E63" s="172">
        <v>7</v>
      </c>
      <c r="F63" s="172">
        <v>0</v>
      </c>
      <c r="G63" s="173">
        <f aca="true" t="shared" si="6" ref="G63:G70">E63*F63</f>
        <v>0</v>
      </c>
      <c r="O63" s="167">
        <v>2</v>
      </c>
      <c r="AA63" s="145">
        <v>1</v>
      </c>
      <c r="AB63" s="145">
        <v>7</v>
      </c>
      <c r="AC63" s="145">
        <v>7</v>
      </c>
      <c r="AZ63" s="145">
        <v>2</v>
      </c>
      <c r="BA63" s="145">
        <f aca="true" t="shared" si="7" ref="BA63:BA70">IF(AZ63=1,G63,0)</f>
        <v>0</v>
      </c>
      <c r="BB63" s="145">
        <f aca="true" t="shared" si="8" ref="BB63:BB70">IF(AZ63=2,G63,0)</f>
        <v>0</v>
      </c>
      <c r="BC63" s="145">
        <f aca="true" t="shared" si="9" ref="BC63:BC70">IF(AZ63=3,G63,0)</f>
        <v>0</v>
      </c>
      <c r="BD63" s="145">
        <f aca="true" t="shared" si="10" ref="BD63:BD70">IF(AZ63=4,G63,0)</f>
        <v>0</v>
      </c>
      <c r="BE63" s="145">
        <f aca="true" t="shared" si="11" ref="BE63:BE70">IF(AZ63=5,G63,0)</f>
        <v>0</v>
      </c>
      <c r="CA63" s="174">
        <v>1</v>
      </c>
      <c r="CB63" s="174">
        <v>7</v>
      </c>
      <c r="CZ63" s="145">
        <v>0</v>
      </c>
    </row>
    <row r="64" spans="1:104" ht="12.75">
      <c r="A64" s="168">
        <v>37</v>
      </c>
      <c r="B64" s="169" t="s">
        <v>181</v>
      </c>
      <c r="C64" s="170" t="s">
        <v>182</v>
      </c>
      <c r="D64" s="171" t="s">
        <v>180</v>
      </c>
      <c r="E64" s="172">
        <v>5</v>
      </c>
      <c r="F64" s="172">
        <v>0</v>
      </c>
      <c r="G64" s="173">
        <f t="shared" si="6"/>
        <v>0</v>
      </c>
      <c r="O64" s="167">
        <v>2</v>
      </c>
      <c r="AA64" s="145">
        <v>1</v>
      </c>
      <c r="AB64" s="145">
        <v>7</v>
      </c>
      <c r="AC64" s="145">
        <v>7</v>
      </c>
      <c r="AZ64" s="145">
        <v>2</v>
      </c>
      <c r="BA64" s="145">
        <f t="shared" si="7"/>
        <v>0</v>
      </c>
      <c r="BB64" s="145">
        <f t="shared" si="8"/>
        <v>0</v>
      </c>
      <c r="BC64" s="145">
        <f t="shared" si="9"/>
        <v>0</v>
      </c>
      <c r="BD64" s="145">
        <f t="shared" si="10"/>
        <v>0</v>
      </c>
      <c r="BE64" s="145">
        <f t="shared" si="11"/>
        <v>0</v>
      </c>
      <c r="CA64" s="174">
        <v>1</v>
      </c>
      <c r="CB64" s="174">
        <v>7</v>
      </c>
      <c r="CZ64" s="145">
        <v>0.00133</v>
      </c>
    </row>
    <row r="65" spans="1:104" ht="12.75">
      <c r="A65" s="168">
        <v>38</v>
      </c>
      <c r="B65" s="169" t="s">
        <v>183</v>
      </c>
      <c r="C65" s="170" t="s">
        <v>184</v>
      </c>
      <c r="D65" s="171" t="s">
        <v>84</v>
      </c>
      <c r="E65" s="172">
        <v>7</v>
      </c>
      <c r="F65" s="172">
        <v>0</v>
      </c>
      <c r="G65" s="173">
        <f t="shared" si="6"/>
        <v>0</v>
      </c>
      <c r="O65" s="167">
        <v>2</v>
      </c>
      <c r="AA65" s="145">
        <v>1</v>
      </c>
      <c r="AB65" s="145">
        <v>7</v>
      </c>
      <c r="AC65" s="145">
        <v>7</v>
      </c>
      <c r="AZ65" s="145">
        <v>2</v>
      </c>
      <c r="BA65" s="145">
        <f t="shared" si="7"/>
        <v>0</v>
      </c>
      <c r="BB65" s="145">
        <f t="shared" si="8"/>
        <v>0</v>
      </c>
      <c r="BC65" s="145">
        <f t="shared" si="9"/>
        <v>0</v>
      </c>
      <c r="BD65" s="145">
        <f t="shared" si="10"/>
        <v>0</v>
      </c>
      <c r="BE65" s="145">
        <f t="shared" si="11"/>
        <v>0</v>
      </c>
      <c r="CA65" s="174">
        <v>1</v>
      </c>
      <c r="CB65" s="174">
        <v>7</v>
      </c>
      <c r="CZ65" s="145">
        <v>0.0018</v>
      </c>
    </row>
    <row r="66" spans="1:104" ht="12.75">
      <c r="A66" s="168">
        <v>39</v>
      </c>
      <c r="B66" s="169" t="s">
        <v>185</v>
      </c>
      <c r="C66" s="170" t="s">
        <v>186</v>
      </c>
      <c r="D66" s="171" t="s">
        <v>180</v>
      </c>
      <c r="E66" s="172">
        <v>5</v>
      </c>
      <c r="F66" s="172">
        <v>0</v>
      </c>
      <c r="G66" s="173">
        <f t="shared" si="6"/>
        <v>0</v>
      </c>
      <c r="O66" s="167">
        <v>2</v>
      </c>
      <c r="AA66" s="145">
        <v>1</v>
      </c>
      <c r="AB66" s="145">
        <v>7</v>
      </c>
      <c r="AC66" s="145">
        <v>7</v>
      </c>
      <c r="AZ66" s="145">
        <v>2</v>
      </c>
      <c r="BA66" s="145">
        <f t="shared" si="7"/>
        <v>0</v>
      </c>
      <c r="BB66" s="145">
        <f t="shared" si="8"/>
        <v>0</v>
      </c>
      <c r="BC66" s="145">
        <f t="shared" si="9"/>
        <v>0</v>
      </c>
      <c r="BD66" s="145">
        <f t="shared" si="10"/>
        <v>0</v>
      </c>
      <c r="BE66" s="145">
        <f t="shared" si="11"/>
        <v>0</v>
      </c>
      <c r="CA66" s="174">
        <v>1</v>
      </c>
      <c r="CB66" s="174">
        <v>7</v>
      </c>
      <c r="CZ66" s="145">
        <v>0.01515</v>
      </c>
    </row>
    <row r="67" spans="1:104" ht="12.75">
      <c r="A67" s="168">
        <v>40</v>
      </c>
      <c r="B67" s="169" t="s">
        <v>187</v>
      </c>
      <c r="C67" s="170" t="s">
        <v>188</v>
      </c>
      <c r="D67" s="171" t="s">
        <v>180</v>
      </c>
      <c r="E67" s="172">
        <v>5</v>
      </c>
      <c r="F67" s="172">
        <v>0</v>
      </c>
      <c r="G67" s="173">
        <f t="shared" si="6"/>
        <v>0</v>
      </c>
      <c r="O67" s="167">
        <v>2</v>
      </c>
      <c r="AA67" s="145">
        <v>1</v>
      </c>
      <c r="AB67" s="145">
        <v>7</v>
      </c>
      <c r="AC67" s="145">
        <v>7</v>
      </c>
      <c r="AZ67" s="145">
        <v>2</v>
      </c>
      <c r="BA67" s="145">
        <f t="shared" si="7"/>
        <v>0</v>
      </c>
      <c r="BB67" s="145">
        <f t="shared" si="8"/>
        <v>0</v>
      </c>
      <c r="BC67" s="145">
        <f t="shared" si="9"/>
        <v>0</v>
      </c>
      <c r="BD67" s="145">
        <f t="shared" si="10"/>
        <v>0</v>
      </c>
      <c r="BE67" s="145">
        <f t="shared" si="11"/>
        <v>0</v>
      </c>
      <c r="CA67" s="174">
        <v>1</v>
      </c>
      <c r="CB67" s="174">
        <v>7</v>
      </c>
      <c r="CZ67" s="145">
        <v>0.0094</v>
      </c>
    </row>
    <row r="68" spans="1:104" ht="12.75">
      <c r="A68" s="168">
        <v>41</v>
      </c>
      <c r="B68" s="169" t="s">
        <v>189</v>
      </c>
      <c r="C68" s="170" t="s">
        <v>190</v>
      </c>
      <c r="D68" s="171" t="s">
        <v>180</v>
      </c>
      <c r="E68" s="172">
        <v>7</v>
      </c>
      <c r="F68" s="172">
        <v>0</v>
      </c>
      <c r="G68" s="173">
        <f t="shared" si="6"/>
        <v>0</v>
      </c>
      <c r="O68" s="167">
        <v>2</v>
      </c>
      <c r="AA68" s="145">
        <v>1</v>
      </c>
      <c r="AB68" s="145">
        <v>7</v>
      </c>
      <c r="AC68" s="145">
        <v>7</v>
      </c>
      <c r="AZ68" s="145">
        <v>2</v>
      </c>
      <c r="BA68" s="145">
        <f t="shared" si="7"/>
        <v>0</v>
      </c>
      <c r="BB68" s="145">
        <f t="shared" si="8"/>
        <v>0</v>
      </c>
      <c r="BC68" s="145">
        <f t="shared" si="9"/>
        <v>0</v>
      </c>
      <c r="BD68" s="145">
        <f t="shared" si="10"/>
        <v>0</v>
      </c>
      <c r="BE68" s="145">
        <f t="shared" si="11"/>
        <v>0</v>
      </c>
      <c r="CA68" s="174">
        <v>1</v>
      </c>
      <c r="CB68" s="174">
        <v>7</v>
      </c>
      <c r="CZ68" s="145">
        <v>0</v>
      </c>
    </row>
    <row r="69" spans="1:104" ht="12.75">
      <c r="A69" s="168">
        <v>42</v>
      </c>
      <c r="B69" s="169" t="s">
        <v>191</v>
      </c>
      <c r="C69" s="170" t="s">
        <v>192</v>
      </c>
      <c r="D69" s="171" t="s">
        <v>84</v>
      </c>
      <c r="E69" s="172">
        <v>5</v>
      </c>
      <c r="F69" s="172">
        <v>0</v>
      </c>
      <c r="G69" s="173">
        <f t="shared" si="6"/>
        <v>0</v>
      </c>
      <c r="O69" s="167">
        <v>2</v>
      </c>
      <c r="AA69" s="145">
        <v>2</v>
      </c>
      <c r="AB69" s="145">
        <v>7</v>
      </c>
      <c r="AC69" s="145">
        <v>7</v>
      </c>
      <c r="AZ69" s="145">
        <v>2</v>
      </c>
      <c r="BA69" s="145">
        <f t="shared" si="7"/>
        <v>0</v>
      </c>
      <c r="BB69" s="145">
        <f t="shared" si="8"/>
        <v>0</v>
      </c>
      <c r="BC69" s="145">
        <f t="shared" si="9"/>
        <v>0</v>
      </c>
      <c r="BD69" s="145">
        <f t="shared" si="10"/>
        <v>0</v>
      </c>
      <c r="BE69" s="145">
        <f t="shared" si="11"/>
        <v>0</v>
      </c>
      <c r="CA69" s="174">
        <v>2</v>
      </c>
      <c r="CB69" s="174">
        <v>7</v>
      </c>
      <c r="CZ69" s="145">
        <v>0.02013</v>
      </c>
    </row>
    <row r="70" spans="1:104" ht="12.75">
      <c r="A70" s="168">
        <v>43</v>
      </c>
      <c r="B70" s="169" t="s">
        <v>193</v>
      </c>
      <c r="C70" s="170" t="s">
        <v>194</v>
      </c>
      <c r="D70" s="171" t="s">
        <v>84</v>
      </c>
      <c r="E70" s="172">
        <v>5</v>
      </c>
      <c r="F70" s="172">
        <v>0</v>
      </c>
      <c r="G70" s="173">
        <f t="shared" si="6"/>
        <v>0</v>
      </c>
      <c r="O70" s="167">
        <v>2</v>
      </c>
      <c r="AA70" s="145">
        <v>2</v>
      </c>
      <c r="AB70" s="145">
        <v>7</v>
      </c>
      <c r="AC70" s="145">
        <v>7</v>
      </c>
      <c r="AZ70" s="145">
        <v>2</v>
      </c>
      <c r="BA70" s="145">
        <f t="shared" si="7"/>
        <v>0</v>
      </c>
      <c r="BB70" s="145">
        <f t="shared" si="8"/>
        <v>0</v>
      </c>
      <c r="BC70" s="145">
        <f t="shared" si="9"/>
        <v>0</v>
      </c>
      <c r="BD70" s="145">
        <f t="shared" si="10"/>
        <v>0</v>
      </c>
      <c r="BE70" s="145">
        <f t="shared" si="11"/>
        <v>0</v>
      </c>
      <c r="CA70" s="174">
        <v>2</v>
      </c>
      <c r="CB70" s="174">
        <v>7</v>
      </c>
      <c r="CZ70" s="145">
        <v>0.00422</v>
      </c>
    </row>
    <row r="71" spans="1:57" ht="12.75">
      <c r="A71" s="175"/>
      <c r="B71" s="176" t="s">
        <v>74</v>
      </c>
      <c r="C71" s="177" t="str">
        <f>CONCATENATE(B62," ",C62)</f>
        <v>725 Zařizovací předměty</v>
      </c>
      <c r="D71" s="178"/>
      <c r="E71" s="179"/>
      <c r="F71" s="180"/>
      <c r="G71" s="181">
        <f>SUM(G62:G70)</f>
        <v>0</v>
      </c>
      <c r="O71" s="167">
        <v>4</v>
      </c>
      <c r="BA71" s="182">
        <f>SUM(BA62:BA70)</f>
        <v>0</v>
      </c>
      <c r="BB71" s="182">
        <f>SUM(BB62:BB70)</f>
        <v>0</v>
      </c>
      <c r="BC71" s="182">
        <f>SUM(BC62:BC70)</f>
        <v>0</v>
      </c>
      <c r="BD71" s="182">
        <f>SUM(BD62:BD70)</f>
        <v>0</v>
      </c>
      <c r="BE71" s="182">
        <f>SUM(BE62:BE70)</f>
        <v>0</v>
      </c>
    </row>
    <row r="72" spans="1:15" ht="12.75">
      <c r="A72" s="160" t="s">
        <v>71</v>
      </c>
      <c r="B72" s="161" t="s">
        <v>195</v>
      </c>
      <c r="C72" s="162" t="s">
        <v>196</v>
      </c>
      <c r="D72" s="163"/>
      <c r="E72" s="164"/>
      <c r="F72" s="164"/>
      <c r="G72" s="165"/>
      <c r="H72" s="166"/>
      <c r="I72" s="166"/>
      <c r="O72" s="167">
        <v>1</v>
      </c>
    </row>
    <row r="73" spans="1:104" ht="12.75">
      <c r="A73" s="168">
        <v>44</v>
      </c>
      <c r="B73" s="169" t="s">
        <v>197</v>
      </c>
      <c r="C73" s="170" t="s">
        <v>198</v>
      </c>
      <c r="D73" s="171" t="s">
        <v>84</v>
      </c>
      <c r="E73" s="172">
        <v>10</v>
      </c>
      <c r="F73" s="172">
        <v>0</v>
      </c>
      <c r="G73" s="173">
        <f>E73*F73</f>
        <v>0</v>
      </c>
      <c r="O73" s="167">
        <v>2</v>
      </c>
      <c r="AA73" s="145">
        <v>1</v>
      </c>
      <c r="AB73" s="145">
        <v>7</v>
      </c>
      <c r="AC73" s="145">
        <v>7</v>
      </c>
      <c r="AZ73" s="145">
        <v>2</v>
      </c>
      <c r="BA73" s="145">
        <f>IF(AZ73=1,G73,0)</f>
        <v>0</v>
      </c>
      <c r="BB73" s="145">
        <f>IF(AZ73=2,G73,0)</f>
        <v>0</v>
      </c>
      <c r="BC73" s="145">
        <f>IF(AZ73=3,G73,0)</f>
        <v>0</v>
      </c>
      <c r="BD73" s="145">
        <f>IF(AZ73=4,G73,0)</f>
        <v>0</v>
      </c>
      <c r="BE73" s="145">
        <f>IF(AZ73=5,G73,0)</f>
        <v>0</v>
      </c>
      <c r="CA73" s="174">
        <v>1</v>
      </c>
      <c r="CB73" s="174">
        <v>7</v>
      </c>
      <c r="CZ73" s="145">
        <v>9E-05</v>
      </c>
    </row>
    <row r="74" spans="1:104" ht="12.75">
      <c r="A74" s="168">
        <v>45</v>
      </c>
      <c r="B74" s="169" t="s">
        <v>199</v>
      </c>
      <c r="C74" s="170" t="s">
        <v>200</v>
      </c>
      <c r="D74" s="171" t="s">
        <v>92</v>
      </c>
      <c r="E74" s="172">
        <v>6.16</v>
      </c>
      <c r="F74" s="172">
        <v>0</v>
      </c>
      <c r="G74" s="173">
        <f>E74*F74</f>
        <v>0</v>
      </c>
      <c r="O74" s="167">
        <v>2</v>
      </c>
      <c r="AA74" s="145">
        <v>1</v>
      </c>
      <c r="AB74" s="145">
        <v>7</v>
      </c>
      <c r="AC74" s="145">
        <v>7</v>
      </c>
      <c r="AZ74" s="145">
        <v>2</v>
      </c>
      <c r="BA74" s="145">
        <f>IF(AZ74=1,G74,0)</f>
        <v>0</v>
      </c>
      <c r="BB74" s="145">
        <f>IF(AZ74=2,G74,0)</f>
        <v>0</v>
      </c>
      <c r="BC74" s="145">
        <f>IF(AZ74=3,G74,0)</f>
        <v>0</v>
      </c>
      <c r="BD74" s="145">
        <f>IF(AZ74=4,G74,0)</f>
        <v>0</v>
      </c>
      <c r="BE74" s="145">
        <f>IF(AZ74=5,G74,0)</f>
        <v>0</v>
      </c>
      <c r="CA74" s="174">
        <v>1</v>
      </c>
      <c r="CB74" s="174">
        <v>7</v>
      </c>
      <c r="CZ74" s="145">
        <v>0</v>
      </c>
    </row>
    <row r="75" spans="1:104" ht="12.75">
      <c r="A75" s="168">
        <v>46</v>
      </c>
      <c r="B75" s="169" t="s">
        <v>201</v>
      </c>
      <c r="C75" s="170" t="s">
        <v>202</v>
      </c>
      <c r="D75" s="171" t="s">
        <v>84</v>
      </c>
      <c r="E75" s="172">
        <v>3</v>
      </c>
      <c r="F75" s="172">
        <v>0</v>
      </c>
      <c r="G75" s="173">
        <f>E75*F75</f>
        <v>0</v>
      </c>
      <c r="O75" s="167">
        <v>2</v>
      </c>
      <c r="AA75" s="145">
        <v>1</v>
      </c>
      <c r="AB75" s="145">
        <v>7</v>
      </c>
      <c r="AC75" s="145">
        <v>7</v>
      </c>
      <c r="AZ75" s="145">
        <v>2</v>
      </c>
      <c r="BA75" s="145">
        <f>IF(AZ75=1,G75,0)</f>
        <v>0</v>
      </c>
      <c r="BB75" s="145">
        <f>IF(AZ75=2,G75,0)</f>
        <v>0</v>
      </c>
      <c r="BC75" s="145">
        <f>IF(AZ75=3,G75,0)</f>
        <v>0</v>
      </c>
      <c r="BD75" s="145">
        <f>IF(AZ75=4,G75,0)</f>
        <v>0</v>
      </c>
      <c r="BE75" s="145">
        <f>IF(AZ75=5,G75,0)</f>
        <v>0</v>
      </c>
      <c r="CA75" s="174">
        <v>1</v>
      </c>
      <c r="CB75" s="174">
        <v>7</v>
      </c>
      <c r="CZ75" s="145">
        <v>0.02815</v>
      </c>
    </row>
    <row r="76" spans="1:104" ht="12.75">
      <c r="A76" s="168">
        <v>47</v>
      </c>
      <c r="B76" s="169" t="s">
        <v>203</v>
      </c>
      <c r="C76" s="170" t="s">
        <v>204</v>
      </c>
      <c r="D76" s="171" t="s">
        <v>84</v>
      </c>
      <c r="E76" s="172">
        <v>2</v>
      </c>
      <c r="F76" s="172">
        <v>0</v>
      </c>
      <c r="G76" s="173">
        <f>E76*F76</f>
        <v>0</v>
      </c>
      <c r="O76" s="167">
        <v>2</v>
      </c>
      <c r="AA76" s="145">
        <v>1</v>
      </c>
      <c r="AB76" s="145">
        <v>7</v>
      </c>
      <c r="AC76" s="145">
        <v>7</v>
      </c>
      <c r="AZ76" s="145">
        <v>2</v>
      </c>
      <c r="BA76" s="145">
        <f>IF(AZ76=1,G76,0)</f>
        <v>0</v>
      </c>
      <c r="BB76" s="145">
        <f>IF(AZ76=2,G76,0)</f>
        <v>0</v>
      </c>
      <c r="BC76" s="145">
        <f>IF(AZ76=3,G76,0)</f>
        <v>0</v>
      </c>
      <c r="BD76" s="145">
        <f>IF(AZ76=4,G76,0)</f>
        <v>0</v>
      </c>
      <c r="BE76" s="145">
        <f>IF(AZ76=5,G76,0)</f>
        <v>0</v>
      </c>
      <c r="CA76" s="174">
        <v>1</v>
      </c>
      <c r="CB76" s="174">
        <v>7</v>
      </c>
      <c r="CZ76" s="145">
        <v>0.04504</v>
      </c>
    </row>
    <row r="77" spans="1:57" ht="12.75">
      <c r="A77" s="175"/>
      <c r="B77" s="176" t="s">
        <v>74</v>
      </c>
      <c r="C77" s="177" t="str">
        <f>CONCATENATE(B72," ",C72)</f>
        <v>730 Ústřední vytápění</v>
      </c>
      <c r="D77" s="178"/>
      <c r="E77" s="179"/>
      <c r="F77" s="180"/>
      <c r="G77" s="181">
        <f>SUM(G72:G76)</f>
        <v>0</v>
      </c>
      <c r="O77" s="167">
        <v>4</v>
      </c>
      <c r="BA77" s="182">
        <f>SUM(BA72:BA76)</f>
        <v>0</v>
      </c>
      <c r="BB77" s="182">
        <f>SUM(BB72:BB76)</f>
        <v>0</v>
      </c>
      <c r="BC77" s="182">
        <f>SUM(BC72:BC76)</f>
        <v>0</v>
      </c>
      <c r="BD77" s="182">
        <f>SUM(BD72:BD76)</f>
        <v>0</v>
      </c>
      <c r="BE77" s="182">
        <f>SUM(BE72:BE76)</f>
        <v>0</v>
      </c>
    </row>
    <row r="78" spans="1:15" ht="12.75">
      <c r="A78" s="160" t="s">
        <v>71</v>
      </c>
      <c r="B78" s="161" t="s">
        <v>205</v>
      </c>
      <c r="C78" s="162" t="s">
        <v>206</v>
      </c>
      <c r="D78" s="163"/>
      <c r="E78" s="164"/>
      <c r="F78" s="164"/>
      <c r="G78" s="165"/>
      <c r="H78" s="166"/>
      <c r="I78" s="166"/>
      <c r="O78" s="167">
        <v>1</v>
      </c>
    </row>
    <row r="79" spans="1:104" ht="12.75">
      <c r="A79" s="168">
        <v>48</v>
      </c>
      <c r="B79" s="169" t="s">
        <v>207</v>
      </c>
      <c r="C79" s="170" t="s">
        <v>208</v>
      </c>
      <c r="D79" s="171" t="s">
        <v>92</v>
      </c>
      <c r="E79" s="172">
        <v>4.68</v>
      </c>
      <c r="F79" s="172">
        <v>0</v>
      </c>
      <c r="G79" s="173">
        <f>E79*F79</f>
        <v>0</v>
      </c>
      <c r="O79" s="167">
        <v>2</v>
      </c>
      <c r="AA79" s="145">
        <v>1</v>
      </c>
      <c r="AB79" s="145">
        <v>7</v>
      </c>
      <c r="AC79" s="145">
        <v>7</v>
      </c>
      <c r="AZ79" s="145">
        <v>2</v>
      </c>
      <c r="BA79" s="145">
        <f>IF(AZ79=1,G79,0)</f>
        <v>0</v>
      </c>
      <c r="BB79" s="145">
        <f>IF(AZ79=2,G79,0)</f>
        <v>0</v>
      </c>
      <c r="BC79" s="145">
        <f>IF(AZ79=3,G79,0)</f>
        <v>0</v>
      </c>
      <c r="BD79" s="145">
        <f>IF(AZ79=4,G79,0)</f>
        <v>0</v>
      </c>
      <c r="BE79" s="145">
        <f>IF(AZ79=5,G79,0)</f>
        <v>0</v>
      </c>
      <c r="CA79" s="174">
        <v>1</v>
      </c>
      <c r="CB79" s="174">
        <v>7</v>
      </c>
      <c r="CZ79" s="145">
        <v>0.02673</v>
      </c>
    </row>
    <row r="80" spans="1:104" ht="12.75">
      <c r="A80" s="168">
        <v>49</v>
      </c>
      <c r="B80" s="169" t="s">
        <v>209</v>
      </c>
      <c r="C80" s="170" t="s">
        <v>210</v>
      </c>
      <c r="D80" s="171" t="s">
        <v>92</v>
      </c>
      <c r="E80" s="172">
        <v>34.3</v>
      </c>
      <c r="F80" s="172">
        <v>0</v>
      </c>
      <c r="G80" s="173">
        <f>E80*F80</f>
        <v>0</v>
      </c>
      <c r="O80" s="167">
        <v>2</v>
      </c>
      <c r="AA80" s="145">
        <v>1</v>
      </c>
      <c r="AB80" s="145">
        <v>7</v>
      </c>
      <c r="AC80" s="145">
        <v>7</v>
      </c>
      <c r="AZ80" s="145">
        <v>2</v>
      </c>
      <c r="BA80" s="145">
        <f>IF(AZ80=1,G80,0)</f>
        <v>0</v>
      </c>
      <c r="BB80" s="145">
        <f>IF(AZ80=2,G80,0)</f>
        <v>0</v>
      </c>
      <c r="BC80" s="145">
        <f>IF(AZ80=3,G80,0)</f>
        <v>0</v>
      </c>
      <c r="BD80" s="145">
        <f>IF(AZ80=4,G80,0)</f>
        <v>0</v>
      </c>
      <c r="BE80" s="145">
        <f>IF(AZ80=5,G80,0)</f>
        <v>0</v>
      </c>
      <c r="CA80" s="174">
        <v>1</v>
      </c>
      <c r="CB80" s="174">
        <v>7</v>
      </c>
      <c r="CZ80" s="145">
        <v>1E-05</v>
      </c>
    </row>
    <row r="81" spans="1:104" ht="12.75">
      <c r="A81" s="168">
        <v>50</v>
      </c>
      <c r="B81" s="169" t="s">
        <v>211</v>
      </c>
      <c r="C81" s="170" t="s">
        <v>212</v>
      </c>
      <c r="D81" s="171" t="s">
        <v>92</v>
      </c>
      <c r="E81" s="172">
        <v>41.16</v>
      </c>
      <c r="F81" s="172">
        <v>0</v>
      </c>
      <c r="G81" s="173">
        <f>E81*F81</f>
        <v>0</v>
      </c>
      <c r="O81" s="167">
        <v>2</v>
      </c>
      <c r="AA81" s="145">
        <v>3</v>
      </c>
      <c r="AB81" s="145">
        <v>7</v>
      </c>
      <c r="AC81" s="145">
        <v>595907484</v>
      </c>
      <c r="AZ81" s="145">
        <v>2</v>
      </c>
      <c r="BA81" s="145">
        <f>IF(AZ81=1,G81,0)</f>
        <v>0</v>
      </c>
      <c r="BB81" s="145">
        <f>IF(AZ81=2,G81,0)</f>
        <v>0</v>
      </c>
      <c r="BC81" s="145">
        <f>IF(AZ81=3,G81,0)</f>
        <v>0</v>
      </c>
      <c r="BD81" s="145">
        <f>IF(AZ81=4,G81,0)</f>
        <v>0</v>
      </c>
      <c r="BE81" s="145">
        <f>IF(AZ81=5,G81,0)</f>
        <v>0</v>
      </c>
      <c r="CA81" s="174">
        <v>3</v>
      </c>
      <c r="CB81" s="174">
        <v>7</v>
      </c>
      <c r="CZ81" s="145">
        <v>0.0268</v>
      </c>
    </row>
    <row r="82" spans="1:57" ht="12.75">
      <c r="A82" s="175"/>
      <c r="B82" s="176" t="s">
        <v>74</v>
      </c>
      <c r="C82" s="177" t="str">
        <f>CONCATENATE(B78," ",C78)</f>
        <v>762 Konstrukce tesařské</v>
      </c>
      <c r="D82" s="178"/>
      <c r="E82" s="179"/>
      <c r="F82" s="180"/>
      <c r="G82" s="181">
        <f>SUM(G78:G81)</f>
        <v>0</v>
      </c>
      <c r="O82" s="167">
        <v>4</v>
      </c>
      <c r="BA82" s="182">
        <f>SUM(BA78:BA81)</f>
        <v>0</v>
      </c>
      <c r="BB82" s="182">
        <f>SUM(BB78:BB81)</f>
        <v>0</v>
      </c>
      <c r="BC82" s="182">
        <f>SUM(BC78:BC81)</f>
        <v>0</v>
      </c>
      <c r="BD82" s="182">
        <f>SUM(BD78:BD81)</f>
        <v>0</v>
      </c>
      <c r="BE82" s="182">
        <f>SUM(BE78:BE81)</f>
        <v>0</v>
      </c>
    </row>
    <row r="83" spans="1:15" ht="12.75">
      <c r="A83" s="160" t="s">
        <v>71</v>
      </c>
      <c r="B83" s="161" t="s">
        <v>213</v>
      </c>
      <c r="C83" s="162" t="s">
        <v>214</v>
      </c>
      <c r="D83" s="163"/>
      <c r="E83" s="164"/>
      <c r="F83" s="164"/>
      <c r="G83" s="165"/>
      <c r="H83" s="166"/>
      <c r="I83" s="166"/>
      <c r="O83" s="167">
        <v>1</v>
      </c>
    </row>
    <row r="84" spans="1:104" ht="12.75">
      <c r="A84" s="168">
        <v>51</v>
      </c>
      <c r="B84" s="169" t="s">
        <v>215</v>
      </c>
      <c r="C84" s="170" t="s">
        <v>216</v>
      </c>
      <c r="D84" s="171" t="s">
        <v>163</v>
      </c>
      <c r="E84" s="172">
        <v>3.6</v>
      </c>
      <c r="F84" s="172">
        <v>0</v>
      </c>
      <c r="G84" s="173">
        <f>E84*F84</f>
        <v>0</v>
      </c>
      <c r="O84" s="167">
        <v>2</v>
      </c>
      <c r="AA84" s="145">
        <v>1</v>
      </c>
      <c r="AB84" s="145">
        <v>7</v>
      </c>
      <c r="AC84" s="145">
        <v>7</v>
      </c>
      <c r="AZ84" s="145">
        <v>2</v>
      </c>
      <c r="BA84" s="145">
        <f>IF(AZ84=1,G84,0)</f>
        <v>0</v>
      </c>
      <c r="BB84" s="145">
        <f>IF(AZ84=2,G84,0)</f>
        <v>0</v>
      </c>
      <c r="BC84" s="145">
        <f>IF(AZ84=3,G84,0)</f>
        <v>0</v>
      </c>
      <c r="BD84" s="145">
        <f>IF(AZ84=4,G84,0)</f>
        <v>0</v>
      </c>
      <c r="BE84" s="145">
        <f>IF(AZ84=5,G84,0)</f>
        <v>0</v>
      </c>
      <c r="CA84" s="174">
        <v>1</v>
      </c>
      <c r="CB84" s="174">
        <v>7</v>
      </c>
      <c r="CZ84" s="145">
        <v>0.00221</v>
      </c>
    </row>
    <row r="85" spans="1:104" ht="12.75">
      <c r="A85" s="168">
        <v>52</v>
      </c>
      <c r="B85" s="169" t="s">
        <v>217</v>
      </c>
      <c r="C85" s="170" t="s">
        <v>218</v>
      </c>
      <c r="D85" s="171" t="s">
        <v>163</v>
      </c>
      <c r="E85" s="172">
        <v>3.6</v>
      </c>
      <c r="F85" s="172">
        <v>0</v>
      </c>
      <c r="G85" s="173">
        <f>E85*F85</f>
        <v>0</v>
      </c>
      <c r="O85" s="167">
        <v>2</v>
      </c>
      <c r="AA85" s="145">
        <v>1</v>
      </c>
      <c r="AB85" s="145">
        <v>7</v>
      </c>
      <c r="AC85" s="145">
        <v>7</v>
      </c>
      <c r="AZ85" s="145">
        <v>2</v>
      </c>
      <c r="BA85" s="145">
        <f>IF(AZ85=1,G85,0)</f>
        <v>0</v>
      </c>
      <c r="BB85" s="145">
        <f>IF(AZ85=2,G85,0)</f>
        <v>0</v>
      </c>
      <c r="BC85" s="145">
        <f>IF(AZ85=3,G85,0)</f>
        <v>0</v>
      </c>
      <c r="BD85" s="145">
        <f>IF(AZ85=4,G85,0)</f>
        <v>0</v>
      </c>
      <c r="BE85" s="145">
        <f>IF(AZ85=5,G85,0)</f>
        <v>0</v>
      </c>
      <c r="CA85" s="174">
        <v>1</v>
      </c>
      <c r="CB85" s="174">
        <v>7</v>
      </c>
      <c r="CZ85" s="145">
        <v>0.00301</v>
      </c>
    </row>
    <row r="86" spans="1:57" ht="12.75">
      <c r="A86" s="175"/>
      <c r="B86" s="176" t="s">
        <v>74</v>
      </c>
      <c r="C86" s="177" t="str">
        <f>CONCATENATE(B83," ",C83)</f>
        <v>764 Konstrukce klempířské</v>
      </c>
      <c r="D86" s="178"/>
      <c r="E86" s="179"/>
      <c r="F86" s="180"/>
      <c r="G86" s="181">
        <f>SUM(G83:G85)</f>
        <v>0</v>
      </c>
      <c r="O86" s="167">
        <v>4</v>
      </c>
      <c r="BA86" s="182">
        <f>SUM(BA83:BA85)</f>
        <v>0</v>
      </c>
      <c r="BB86" s="182">
        <f>SUM(BB83:BB85)</f>
        <v>0</v>
      </c>
      <c r="BC86" s="182">
        <f>SUM(BC83:BC85)</f>
        <v>0</v>
      </c>
      <c r="BD86" s="182">
        <f>SUM(BD83:BD85)</f>
        <v>0</v>
      </c>
      <c r="BE86" s="182">
        <f>SUM(BE83:BE85)</f>
        <v>0</v>
      </c>
    </row>
    <row r="87" spans="1:15" ht="12.75">
      <c r="A87" s="160" t="s">
        <v>71</v>
      </c>
      <c r="B87" s="161" t="s">
        <v>219</v>
      </c>
      <c r="C87" s="162" t="s">
        <v>220</v>
      </c>
      <c r="D87" s="163"/>
      <c r="E87" s="164"/>
      <c r="F87" s="164"/>
      <c r="G87" s="165"/>
      <c r="H87" s="166"/>
      <c r="I87" s="166"/>
      <c r="O87" s="167">
        <v>1</v>
      </c>
    </row>
    <row r="88" spans="1:104" ht="12.75">
      <c r="A88" s="168">
        <v>53</v>
      </c>
      <c r="B88" s="169" t="s">
        <v>221</v>
      </c>
      <c r="C88" s="170" t="s">
        <v>222</v>
      </c>
      <c r="D88" s="171" t="s">
        <v>84</v>
      </c>
      <c r="E88" s="172">
        <v>3</v>
      </c>
      <c r="F88" s="172">
        <v>0</v>
      </c>
      <c r="G88" s="173">
        <f>E88*F88</f>
        <v>0</v>
      </c>
      <c r="O88" s="167">
        <v>2</v>
      </c>
      <c r="AA88" s="145">
        <v>1</v>
      </c>
      <c r="AB88" s="145">
        <v>7</v>
      </c>
      <c r="AC88" s="145">
        <v>7</v>
      </c>
      <c r="AZ88" s="145">
        <v>2</v>
      </c>
      <c r="BA88" s="145">
        <f>IF(AZ88=1,G88,0)</f>
        <v>0</v>
      </c>
      <c r="BB88" s="145">
        <f>IF(AZ88=2,G88,0)</f>
        <v>0</v>
      </c>
      <c r="BC88" s="145">
        <f>IF(AZ88=3,G88,0)</f>
        <v>0</v>
      </c>
      <c r="BD88" s="145">
        <f>IF(AZ88=4,G88,0)</f>
        <v>0</v>
      </c>
      <c r="BE88" s="145">
        <f>IF(AZ88=5,G88,0)</f>
        <v>0</v>
      </c>
      <c r="CA88" s="174">
        <v>1</v>
      </c>
      <c r="CB88" s="174">
        <v>7</v>
      </c>
      <c r="CZ88" s="145">
        <v>0</v>
      </c>
    </row>
    <row r="89" spans="1:104" ht="12.75">
      <c r="A89" s="168">
        <v>54</v>
      </c>
      <c r="B89" s="169" t="s">
        <v>223</v>
      </c>
      <c r="C89" s="170" t="s">
        <v>224</v>
      </c>
      <c r="D89" s="171" t="s">
        <v>84</v>
      </c>
      <c r="E89" s="172">
        <v>2</v>
      </c>
      <c r="F89" s="172">
        <v>0</v>
      </c>
      <c r="G89" s="173">
        <f>E89*F89</f>
        <v>0</v>
      </c>
      <c r="O89" s="167">
        <v>2</v>
      </c>
      <c r="AA89" s="145">
        <v>1</v>
      </c>
      <c r="AB89" s="145">
        <v>7</v>
      </c>
      <c r="AC89" s="145">
        <v>7</v>
      </c>
      <c r="AZ89" s="145">
        <v>2</v>
      </c>
      <c r="BA89" s="145">
        <f>IF(AZ89=1,G89,0)</f>
        <v>0</v>
      </c>
      <c r="BB89" s="145">
        <f>IF(AZ89=2,G89,0)</f>
        <v>0</v>
      </c>
      <c r="BC89" s="145">
        <f>IF(AZ89=3,G89,0)</f>
        <v>0</v>
      </c>
      <c r="BD89" s="145">
        <f>IF(AZ89=4,G89,0)</f>
        <v>0</v>
      </c>
      <c r="BE89" s="145">
        <f>IF(AZ89=5,G89,0)</f>
        <v>0</v>
      </c>
      <c r="CA89" s="174">
        <v>1</v>
      </c>
      <c r="CB89" s="174">
        <v>7</v>
      </c>
      <c r="CZ89" s="145">
        <v>0.00511</v>
      </c>
    </row>
    <row r="90" spans="1:104" ht="12.75">
      <c r="A90" s="168">
        <v>55</v>
      </c>
      <c r="B90" s="169" t="s">
        <v>225</v>
      </c>
      <c r="C90" s="170" t="s">
        <v>226</v>
      </c>
      <c r="D90" s="171" t="s">
        <v>84</v>
      </c>
      <c r="E90" s="172">
        <v>3</v>
      </c>
      <c r="F90" s="172">
        <v>0</v>
      </c>
      <c r="G90" s="173">
        <f>E90*F90</f>
        <v>0</v>
      </c>
      <c r="O90" s="167">
        <v>2</v>
      </c>
      <c r="AA90" s="145">
        <v>3</v>
      </c>
      <c r="AB90" s="145">
        <v>7</v>
      </c>
      <c r="AC90" s="145">
        <v>61165603</v>
      </c>
      <c r="AZ90" s="145">
        <v>2</v>
      </c>
      <c r="BA90" s="145">
        <f>IF(AZ90=1,G90,0)</f>
        <v>0</v>
      </c>
      <c r="BB90" s="145">
        <f>IF(AZ90=2,G90,0)</f>
        <v>0</v>
      </c>
      <c r="BC90" s="145">
        <f>IF(AZ90=3,G90,0)</f>
        <v>0</v>
      </c>
      <c r="BD90" s="145">
        <f>IF(AZ90=4,G90,0)</f>
        <v>0</v>
      </c>
      <c r="BE90" s="145">
        <f>IF(AZ90=5,G90,0)</f>
        <v>0</v>
      </c>
      <c r="CA90" s="174">
        <v>3</v>
      </c>
      <c r="CB90" s="174">
        <v>7</v>
      </c>
      <c r="CZ90" s="145">
        <v>0.025</v>
      </c>
    </row>
    <row r="91" spans="1:57" ht="12.75">
      <c r="A91" s="175"/>
      <c r="B91" s="176" t="s">
        <v>74</v>
      </c>
      <c r="C91" s="177" t="str">
        <f>CONCATENATE(B87," ",C87)</f>
        <v>766 Konstrukce truhlářské</v>
      </c>
      <c r="D91" s="178"/>
      <c r="E91" s="179"/>
      <c r="F91" s="180"/>
      <c r="G91" s="181">
        <f>SUM(G87:G90)</f>
        <v>0</v>
      </c>
      <c r="O91" s="167">
        <v>4</v>
      </c>
      <c r="BA91" s="182">
        <f>SUM(BA87:BA90)</f>
        <v>0</v>
      </c>
      <c r="BB91" s="182">
        <f>SUM(BB87:BB90)</f>
        <v>0</v>
      </c>
      <c r="BC91" s="182">
        <f>SUM(BC87:BC90)</f>
        <v>0</v>
      </c>
      <c r="BD91" s="182">
        <f>SUM(BD87:BD90)</f>
        <v>0</v>
      </c>
      <c r="BE91" s="182">
        <f>SUM(BE87:BE90)</f>
        <v>0</v>
      </c>
    </row>
    <row r="92" spans="1:15" ht="12.75">
      <c r="A92" s="160" t="s">
        <v>71</v>
      </c>
      <c r="B92" s="161" t="s">
        <v>227</v>
      </c>
      <c r="C92" s="162" t="s">
        <v>228</v>
      </c>
      <c r="D92" s="163"/>
      <c r="E92" s="164"/>
      <c r="F92" s="164"/>
      <c r="G92" s="165"/>
      <c r="H92" s="166"/>
      <c r="I92" s="166"/>
      <c r="O92" s="167">
        <v>1</v>
      </c>
    </row>
    <row r="93" spans="1:104" ht="22.5">
      <c r="A93" s="168">
        <v>56</v>
      </c>
      <c r="B93" s="169" t="s">
        <v>229</v>
      </c>
      <c r="C93" s="170" t="s">
        <v>230</v>
      </c>
      <c r="D93" s="171" t="s">
        <v>231</v>
      </c>
      <c r="E93" s="172">
        <v>30</v>
      </c>
      <c r="F93" s="172">
        <v>0</v>
      </c>
      <c r="G93" s="173">
        <f>E93*F93</f>
        <v>0</v>
      </c>
      <c r="O93" s="167">
        <v>2</v>
      </c>
      <c r="AA93" s="145">
        <v>1</v>
      </c>
      <c r="AB93" s="145">
        <v>7</v>
      </c>
      <c r="AC93" s="145">
        <v>7</v>
      </c>
      <c r="AZ93" s="145">
        <v>2</v>
      </c>
      <c r="BA93" s="145">
        <f>IF(AZ93=1,G93,0)</f>
        <v>0</v>
      </c>
      <c r="BB93" s="145">
        <f>IF(AZ93=2,G93,0)</f>
        <v>0</v>
      </c>
      <c r="BC93" s="145">
        <f>IF(AZ93=3,G93,0)</f>
        <v>0</v>
      </c>
      <c r="BD93" s="145">
        <f>IF(AZ93=4,G93,0)</f>
        <v>0</v>
      </c>
      <c r="BE93" s="145">
        <f>IF(AZ93=5,G93,0)</f>
        <v>0</v>
      </c>
      <c r="CA93" s="174">
        <v>1</v>
      </c>
      <c r="CB93" s="174">
        <v>7</v>
      </c>
      <c r="CZ93" s="145">
        <v>6E-05</v>
      </c>
    </row>
    <row r="94" spans="1:57" ht="12.75">
      <c r="A94" s="175"/>
      <c r="B94" s="176" t="s">
        <v>74</v>
      </c>
      <c r="C94" s="177" t="str">
        <f>CONCATENATE(B92," ",C92)</f>
        <v>767 Konstrukce zámečnické</v>
      </c>
      <c r="D94" s="178"/>
      <c r="E94" s="179"/>
      <c r="F94" s="180"/>
      <c r="G94" s="181">
        <f>SUM(G92:G93)</f>
        <v>0</v>
      </c>
      <c r="O94" s="167">
        <v>4</v>
      </c>
      <c r="BA94" s="182">
        <f>SUM(BA92:BA93)</f>
        <v>0</v>
      </c>
      <c r="BB94" s="182">
        <f>SUM(BB92:BB93)</f>
        <v>0</v>
      </c>
      <c r="BC94" s="182">
        <f>SUM(BC92:BC93)</f>
        <v>0</v>
      </c>
      <c r="BD94" s="182">
        <f>SUM(BD92:BD93)</f>
        <v>0</v>
      </c>
      <c r="BE94" s="182">
        <f>SUM(BE92:BE93)</f>
        <v>0</v>
      </c>
    </row>
    <row r="95" spans="1:15" ht="12.75">
      <c r="A95" s="160" t="s">
        <v>71</v>
      </c>
      <c r="B95" s="161" t="s">
        <v>232</v>
      </c>
      <c r="C95" s="162" t="s">
        <v>233</v>
      </c>
      <c r="D95" s="163"/>
      <c r="E95" s="164"/>
      <c r="F95" s="164"/>
      <c r="G95" s="165"/>
      <c r="H95" s="166"/>
      <c r="I95" s="166"/>
      <c r="O95" s="167">
        <v>1</v>
      </c>
    </row>
    <row r="96" spans="1:104" ht="12.75">
      <c r="A96" s="168">
        <v>57</v>
      </c>
      <c r="B96" s="169" t="s">
        <v>234</v>
      </c>
      <c r="C96" s="170" t="s">
        <v>235</v>
      </c>
      <c r="D96" s="171" t="s">
        <v>92</v>
      </c>
      <c r="E96" s="172">
        <v>154.476</v>
      </c>
      <c r="F96" s="172">
        <v>0</v>
      </c>
      <c r="G96" s="173">
        <f>E96*F96</f>
        <v>0</v>
      </c>
      <c r="O96" s="167">
        <v>2</v>
      </c>
      <c r="AA96" s="145">
        <v>1</v>
      </c>
      <c r="AB96" s="145">
        <v>7</v>
      </c>
      <c r="AC96" s="145">
        <v>7</v>
      </c>
      <c r="AZ96" s="145">
        <v>2</v>
      </c>
      <c r="BA96" s="145">
        <f>IF(AZ96=1,G96,0)</f>
        <v>0</v>
      </c>
      <c r="BB96" s="145">
        <f>IF(AZ96=2,G96,0)</f>
        <v>0</v>
      </c>
      <c r="BC96" s="145">
        <f>IF(AZ96=3,G96,0)</f>
        <v>0</v>
      </c>
      <c r="BD96" s="145">
        <f>IF(AZ96=4,G96,0)</f>
        <v>0</v>
      </c>
      <c r="BE96" s="145">
        <f>IF(AZ96=5,G96,0)</f>
        <v>0</v>
      </c>
      <c r="CA96" s="174">
        <v>1</v>
      </c>
      <c r="CB96" s="174">
        <v>7</v>
      </c>
      <c r="CZ96" s="145">
        <v>0.00455</v>
      </c>
    </row>
    <row r="97" spans="1:104" ht="12.75">
      <c r="A97" s="168">
        <v>58</v>
      </c>
      <c r="B97" s="169" t="s">
        <v>236</v>
      </c>
      <c r="C97" s="170" t="s">
        <v>237</v>
      </c>
      <c r="D97" s="171" t="s">
        <v>92</v>
      </c>
      <c r="E97" s="172">
        <v>12.73</v>
      </c>
      <c r="F97" s="172">
        <v>0</v>
      </c>
      <c r="G97" s="173">
        <f>E97*F97</f>
        <v>0</v>
      </c>
      <c r="O97" s="167">
        <v>2</v>
      </c>
      <c r="AA97" s="145">
        <v>1</v>
      </c>
      <c r="AB97" s="145">
        <v>7</v>
      </c>
      <c r="AC97" s="145">
        <v>7</v>
      </c>
      <c r="AZ97" s="145">
        <v>2</v>
      </c>
      <c r="BA97" s="145">
        <f>IF(AZ97=1,G97,0)</f>
        <v>0</v>
      </c>
      <c r="BB97" s="145">
        <f>IF(AZ97=2,G97,0)</f>
        <v>0</v>
      </c>
      <c r="BC97" s="145">
        <f>IF(AZ97=3,G97,0)</f>
        <v>0</v>
      </c>
      <c r="BD97" s="145">
        <f>IF(AZ97=4,G97,0)</f>
        <v>0</v>
      </c>
      <c r="BE97" s="145">
        <f>IF(AZ97=5,G97,0)</f>
        <v>0</v>
      </c>
      <c r="CA97" s="174">
        <v>1</v>
      </c>
      <c r="CB97" s="174">
        <v>7</v>
      </c>
      <c r="CZ97" s="145">
        <v>0</v>
      </c>
    </row>
    <row r="98" spans="1:104" ht="12.75">
      <c r="A98" s="168">
        <v>59</v>
      </c>
      <c r="B98" s="169" t="s">
        <v>238</v>
      </c>
      <c r="C98" s="170" t="s">
        <v>239</v>
      </c>
      <c r="D98" s="171" t="s">
        <v>92</v>
      </c>
      <c r="E98" s="172">
        <v>154.5</v>
      </c>
      <c r="F98" s="172">
        <v>0</v>
      </c>
      <c r="G98" s="173">
        <f>E98*F98</f>
        <v>0</v>
      </c>
      <c r="O98" s="167">
        <v>2</v>
      </c>
      <c r="AA98" s="145">
        <v>3</v>
      </c>
      <c r="AB98" s="145">
        <v>7</v>
      </c>
      <c r="AC98" s="145">
        <v>59764202</v>
      </c>
      <c r="AZ98" s="145">
        <v>2</v>
      </c>
      <c r="BA98" s="145">
        <f>IF(AZ98=1,G98,0)</f>
        <v>0</v>
      </c>
      <c r="BB98" s="145">
        <f>IF(AZ98=2,G98,0)</f>
        <v>0</v>
      </c>
      <c r="BC98" s="145">
        <f>IF(AZ98=3,G98,0)</f>
        <v>0</v>
      </c>
      <c r="BD98" s="145">
        <f>IF(AZ98=4,G98,0)</f>
        <v>0</v>
      </c>
      <c r="BE98" s="145">
        <f>IF(AZ98=5,G98,0)</f>
        <v>0</v>
      </c>
      <c r="CA98" s="174">
        <v>3</v>
      </c>
      <c r="CB98" s="174">
        <v>7</v>
      </c>
      <c r="CZ98" s="145">
        <v>0.0192</v>
      </c>
    </row>
    <row r="99" spans="1:57" ht="12.75">
      <c r="A99" s="175"/>
      <c r="B99" s="176" t="s">
        <v>74</v>
      </c>
      <c r="C99" s="177" t="str">
        <f>CONCATENATE(B95," ",C95)</f>
        <v>771 Podlahy z dlaždic a obklady</v>
      </c>
      <c r="D99" s="178"/>
      <c r="E99" s="179"/>
      <c r="F99" s="180"/>
      <c r="G99" s="181">
        <f>SUM(G95:G98)</f>
        <v>0</v>
      </c>
      <c r="O99" s="167">
        <v>4</v>
      </c>
      <c r="BA99" s="182">
        <f>SUM(BA95:BA98)</f>
        <v>0</v>
      </c>
      <c r="BB99" s="182">
        <f>SUM(BB95:BB98)</f>
        <v>0</v>
      </c>
      <c r="BC99" s="182">
        <f>SUM(BC95:BC98)</f>
        <v>0</v>
      </c>
      <c r="BD99" s="182">
        <f>SUM(BD95:BD98)</f>
        <v>0</v>
      </c>
      <c r="BE99" s="182">
        <f>SUM(BE95:BE98)</f>
        <v>0</v>
      </c>
    </row>
    <row r="100" spans="1:15" ht="12.75">
      <c r="A100" s="160" t="s">
        <v>71</v>
      </c>
      <c r="B100" s="161" t="s">
        <v>240</v>
      </c>
      <c r="C100" s="162" t="s">
        <v>241</v>
      </c>
      <c r="D100" s="163"/>
      <c r="E100" s="164"/>
      <c r="F100" s="164"/>
      <c r="G100" s="165"/>
      <c r="H100" s="166"/>
      <c r="I100" s="166"/>
      <c r="O100" s="167">
        <v>1</v>
      </c>
    </row>
    <row r="101" spans="1:104" ht="12.75">
      <c r="A101" s="168">
        <v>60</v>
      </c>
      <c r="B101" s="169" t="s">
        <v>242</v>
      </c>
      <c r="C101" s="170" t="s">
        <v>243</v>
      </c>
      <c r="D101" s="171" t="s">
        <v>92</v>
      </c>
      <c r="E101" s="172">
        <v>137.22</v>
      </c>
      <c r="F101" s="172">
        <v>0</v>
      </c>
      <c r="G101" s="173">
        <f>E101*F101</f>
        <v>0</v>
      </c>
      <c r="O101" s="167">
        <v>2</v>
      </c>
      <c r="AA101" s="145">
        <v>1</v>
      </c>
      <c r="AB101" s="145">
        <v>7</v>
      </c>
      <c r="AC101" s="145">
        <v>7</v>
      </c>
      <c r="AZ101" s="145">
        <v>2</v>
      </c>
      <c r="BA101" s="145">
        <f>IF(AZ101=1,G101,0)</f>
        <v>0</v>
      </c>
      <c r="BB101" s="145">
        <f>IF(AZ101=2,G101,0)</f>
        <v>0</v>
      </c>
      <c r="BC101" s="145">
        <f>IF(AZ101=3,G101,0)</f>
        <v>0</v>
      </c>
      <c r="BD101" s="145">
        <f>IF(AZ101=4,G101,0)</f>
        <v>0</v>
      </c>
      <c r="BE101" s="145">
        <f>IF(AZ101=5,G101,0)</f>
        <v>0</v>
      </c>
      <c r="CA101" s="174">
        <v>1</v>
      </c>
      <c r="CB101" s="174">
        <v>7</v>
      </c>
      <c r="CZ101" s="145">
        <v>0.00475</v>
      </c>
    </row>
    <row r="102" spans="1:104" ht="12.75">
      <c r="A102" s="168">
        <v>61</v>
      </c>
      <c r="B102" s="169" t="s">
        <v>244</v>
      </c>
      <c r="C102" s="170" t="s">
        <v>245</v>
      </c>
      <c r="D102" s="171" t="s">
        <v>92</v>
      </c>
      <c r="E102" s="172">
        <v>61.92</v>
      </c>
      <c r="F102" s="172">
        <v>0</v>
      </c>
      <c r="G102" s="173">
        <f>E102*F102</f>
        <v>0</v>
      </c>
      <c r="O102" s="167">
        <v>2</v>
      </c>
      <c r="AA102" s="145">
        <v>1</v>
      </c>
      <c r="AB102" s="145">
        <v>7</v>
      </c>
      <c r="AC102" s="145">
        <v>7</v>
      </c>
      <c r="AZ102" s="145">
        <v>2</v>
      </c>
      <c r="BA102" s="145">
        <f>IF(AZ102=1,G102,0)</f>
        <v>0</v>
      </c>
      <c r="BB102" s="145">
        <f>IF(AZ102=2,G102,0)</f>
        <v>0</v>
      </c>
      <c r="BC102" s="145">
        <f>IF(AZ102=3,G102,0)</f>
        <v>0</v>
      </c>
      <c r="BD102" s="145">
        <f>IF(AZ102=4,G102,0)</f>
        <v>0</v>
      </c>
      <c r="BE102" s="145">
        <f>IF(AZ102=5,G102,0)</f>
        <v>0</v>
      </c>
      <c r="CA102" s="174">
        <v>1</v>
      </c>
      <c r="CB102" s="174">
        <v>7</v>
      </c>
      <c r="CZ102" s="145">
        <v>0</v>
      </c>
    </row>
    <row r="103" spans="1:104" ht="22.5">
      <c r="A103" s="168">
        <v>62</v>
      </c>
      <c r="B103" s="169" t="s">
        <v>246</v>
      </c>
      <c r="C103" s="170" t="s">
        <v>247</v>
      </c>
      <c r="D103" s="171" t="s">
        <v>163</v>
      </c>
      <c r="E103" s="172">
        <v>129.2</v>
      </c>
      <c r="F103" s="172">
        <v>0</v>
      </c>
      <c r="G103" s="173">
        <f>E103*F103</f>
        <v>0</v>
      </c>
      <c r="O103" s="167">
        <v>2</v>
      </c>
      <c r="AA103" s="145">
        <v>1</v>
      </c>
      <c r="AB103" s="145">
        <v>7</v>
      </c>
      <c r="AC103" s="145">
        <v>7</v>
      </c>
      <c r="AZ103" s="145">
        <v>2</v>
      </c>
      <c r="BA103" s="145">
        <f>IF(AZ103=1,G103,0)</f>
        <v>0</v>
      </c>
      <c r="BB103" s="145">
        <f>IF(AZ103=2,G103,0)</f>
        <v>0</v>
      </c>
      <c r="BC103" s="145">
        <f>IF(AZ103=3,G103,0)</f>
        <v>0</v>
      </c>
      <c r="BD103" s="145">
        <f>IF(AZ103=4,G103,0)</f>
        <v>0</v>
      </c>
      <c r="BE103" s="145">
        <f>IF(AZ103=5,G103,0)</f>
        <v>0</v>
      </c>
      <c r="CA103" s="174">
        <v>1</v>
      </c>
      <c r="CB103" s="174">
        <v>7</v>
      </c>
      <c r="CZ103" s="145">
        <v>0</v>
      </c>
    </row>
    <row r="104" spans="1:104" ht="12.75">
      <c r="A104" s="168">
        <v>63</v>
      </c>
      <c r="B104" s="169" t="s">
        <v>248</v>
      </c>
      <c r="C104" s="170" t="s">
        <v>249</v>
      </c>
      <c r="D104" s="171" t="s">
        <v>163</v>
      </c>
      <c r="E104" s="172">
        <v>154.8</v>
      </c>
      <c r="F104" s="172">
        <v>0</v>
      </c>
      <c r="G104" s="173">
        <f>E104*F104</f>
        <v>0</v>
      </c>
      <c r="O104" s="167">
        <v>2</v>
      </c>
      <c r="AA104" s="145">
        <v>3</v>
      </c>
      <c r="AB104" s="145">
        <v>7</v>
      </c>
      <c r="AC104" s="145" t="s">
        <v>248</v>
      </c>
      <c r="AZ104" s="145">
        <v>2</v>
      </c>
      <c r="BA104" s="145">
        <f>IF(AZ104=1,G104,0)</f>
        <v>0</v>
      </c>
      <c r="BB104" s="145">
        <f>IF(AZ104=2,G104,0)</f>
        <v>0</v>
      </c>
      <c r="BC104" s="145">
        <f>IF(AZ104=3,G104,0)</f>
        <v>0</v>
      </c>
      <c r="BD104" s="145">
        <f>IF(AZ104=4,G104,0)</f>
        <v>0</v>
      </c>
      <c r="BE104" s="145">
        <f>IF(AZ104=5,G104,0)</f>
        <v>0</v>
      </c>
      <c r="CA104" s="174">
        <v>3</v>
      </c>
      <c r="CB104" s="174">
        <v>7</v>
      </c>
      <c r="CZ104" s="145">
        <v>0.00022</v>
      </c>
    </row>
    <row r="105" spans="1:57" ht="12.75">
      <c r="A105" s="175"/>
      <c r="B105" s="176" t="s">
        <v>74</v>
      </c>
      <c r="C105" s="177" t="str">
        <f>CONCATENATE(B100," ",C100)</f>
        <v>781 Obklady keramické</v>
      </c>
      <c r="D105" s="178"/>
      <c r="E105" s="179"/>
      <c r="F105" s="180"/>
      <c r="G105" s="181">
        <f>SUM(G100:G104)</f>
        <v>0</v>
      </c>
      <c r="O105" s="167">
        <v>4</v>
      </c>
      <c r="BA105" s="182">
        <f>SUM(BA100:BA104)</f>
        <v>0</v>
      </c>
      <c r="BB105" s="182">
        <f>SUM(BB100:BB104)</f>
        <v>0</v>
      </c>
      <c r="BC105" s="182">
        <f>SUM(BC100:BC104)</f>
        <v>0</v>
      </c>
      <c r="BD105" s="182">
        <f>SUM(BD100:BD104)</f>
        <v>0</v>
      </c>
      <c r="BE105" s="182">
        <f>SUM(BE100:BE104)</f>
        <v>0</v>
      </c>
    </row>
    <row r="106" spans="1:15" ht="12.75">
      <c r="A106" s="160" t="s">
        <v>71</v>
      </c>
      <c r="B106" s="161" t="s">
        <v>250</v>
      </c>
      <c r="C106" s="162" t="s">
        <v>251</v>
      </c>
      <c r="D106" s="163"/>
      <c r="E106" s="164"/>
      <c r="F106" s="164"/>
      <c r="G106" s="165"/>
      <c r="H106" s="166"/>
      <c r="I106" s="166"/>
      <c r="O106" s="167">
        <v>1</v>
      </c>
    </row>
    <row r="107" spans="1:104" ht="12.75">
      <c r="A107" s="168">
        <v>64</v>
      </c>
      <c r="B107" s="169" t="s">
        <v>252</v>
      </c>
      <c r="C107" s="170" t="s">
        <v>253</v>
      </c>
      <c r="D107" s="171" t="s">
        <v>92</v>
      </c>
      <c r="E107" s="172">
        <v>87.714</v>
      </c>
      <c r="F107" s="172">
        <v>0</v>
      </c>
      <c r="G107" s="173">
        <f>E107*F107</f>
        <v>0</v>
      </c>
      <c r="O107" s="167">
        <v>2</v>
      </c>
      <c r="AA107" s="145">
        <v>1</v>
      </c>
      <c r="AB107" s="145">
        <v>7</v>
      </c>
      <c r="AC107" s="145">
        <v>7</v>
      </c>
      <c r="AZ107" s="145">
        <v>2</v>
      </c>
      <c r="BA107" s="145">
        <f>IF(AZ107=1,G107,0)</f>
        <v>0</v>
      </c>
      <c r="BB107" s="145">
        <f>IF(AZ107=2,G107,0)</f>
        <v>0</v>
      </c>
      <c r="BC107" s="145">
        <f>IF(AZ107=3,G107,0)</f>
        <v>0</v>
      </c>
      <c r="BD107" s="145">
        <f>IF(AZ107=4,G107,0)</f>
        <v>0</v>
      </c>
      <c r="BE107" s="145">
        <f>IF(AZ107=5,G107,0)</f>
        <v>0</v>
      </c>
      <c r="CA107" s="174">
        <v>1</v>
      </c>
      <c r="CB107" s="174">
        <v>7</v>
      </c>
      <c r="CZ107" s="145">
        <v>0.00024</v>
      </c>
    </row>
    <row r="108" spans="1:57" ht="12.75">
      <c r="A108" s="175"/>
      <c r="B108" s="176" t="s">
        <v>74</v>
      </c>
      <c r="C108" s="177" t="str">
        <f>CONCATENATE(B106," ",C106)</f>
        <v>783 Nátěry</v>
      </c>
      <c r="D108" s="178"/>
      <c r="E108" s="179"/>
      <c r="F108" s="180"/>
      <c r="G108" s="181">
        <f>SUM(G106:G107)</f>
        <v>0</v>
      </c>
      <c r="O108" s="167">
        <v>4</v>
      </c>
      <c r="BA108" s="182">
        <f>SUM(BA106:BA107)</f>
        <v>0</v>
      </c>
      <c r="BB108" s="182">
        <f>SUM(BB106:BB107)</f>
        <v>0</v>
      </c>
      <c r="BC108" s="182">
        <f>SUM(BC106:BC107)</f>
        <v>0</v>
      </c>
      <c r="BD108" s="182">
        <f>SUM(BD106:BD107)</f>
        <v>0</v>
      </c>
      <c r="BE108" s="182">
        <f>SUM(BE106:BE107)</f>
        <v>0</v>
      </c>
    </row>
    <row r="109" spans="1:15" ht="12.75">
      <c r="A109" s="160" t="s">
        <v>71</v>
      </c>
      <c r="B109" s="161" t="s">
        <v>254</v>
      </c>
      <c r="C109" s="162" t="s">
        <v>255</v>
      </c>
      <c r="D109" s="163"/>
      <c r="E109" s="164"/>
      <c r="F109" s="164"/>
      <c r="G109" s="165"/>
      <c r="H109" s="166"/>
      <c r="I109" s="166"/>
      <c r="O109" s="167">
        <v>1</v>
      </c>
    </row>
    <row r="110" spans="1:104" ht="12.75">
      <c r="A110" s="168">
        <v>65</v>
      </c>
      <c r="B110" s="169" t="s">
        <v>256</v>
      </c>
      <c r="C110" s="170" t="s">
        <v>257</v>
      </c>
      <c r="D110" s="171" t="s">
        <v>92</v>
      </c>
      <c r="E110" s="172">
        <v>105.251</v>
      </c>
      <c r="F110" s="172">
        <v>0</v>
      </c>
      <c r="G110" s="173">
        <f>E110*F110</f>
        <v>0</v>
      </c>
      <c r="O110" s="167">
        <v>2</v>
      </c>
      <c r="AA110" s="145">
        <v>1</v>
      </c>
      <c r="AB110" s="145">
        <v>7</v>
      </c>
      <c r="AC110" s="145">
        <v>7</v>
      </c>
      <c r="AZ110" s="145">
        <v>2</v>
      </c>
      <c r="BA110" s="145">
        <f>IF(AZ110=1,G110,0)</f>
        <v>0</v>
      </c>
      <c r="BB110" s="145">
        <f>IF(AZ110=2,G110,0)</f>
        <v>0</v>
      </c>
      <c r="BC110" s="145">
        <f>IF(AZ110=3,G110,0)</f>
        <v>0</v>
      </c>
      <c r="BD110" s="145">
        <f>IF(AZ110=4,G110,0)</f>
        <v>0</v>
      </c>
      <c r="BE110" s="145">
        <f>IF(AZ110=5,G110,0)</f>
        <v>0</v>
      </c>
      <c r="CA110" s="174">
        <v>1</v>
      </c>
      <c r="CB110" s="174">
        <v>7</v>
      </c>
      <c r="CZ110" s="145">
        <v>7E-05</v>
      </c>
    </row>
    <row r="111" spans="1:104" ht="12.75">
      <c r="A111" s="168">
        <v>66</v>
      </c>
      <c r="B111" s="169" t="s">
        <v>258</v>
      </c>
      <c r="C111" s="170" t="s">
        <v>259</v>
      </c>
      <c r="D111" s="171" t="s">
        <v>92</v>
      </c>
      <c r="E111" s="172">
        <v>105.251</v>
      </c>
      <c r="F111" s="172">
        <v>0</v>
      </c>
      <c r="G111" s="173">
        <f>E111*F111</f>
        <v>0</v>
      </c>
      <c r="O111" s="167">
        <v>2</v>
      </c>
      <c r="AA111" s="145">
        <v>1</v>
      </c>
      <c r="AB111" s="145">
        <v>7</v>
      </c>
      <c r="AC111" s="145">
        <v>7</v>
      </c>
      <c r="AZ111" s="145">
        <v>2</v>
      </c>
      <c r="BA111" s="145">
        <f>IF(AZ111=1,G111,0)</f>
        <v>0</v>
      </c>
      <c r="BB111" s="145">
        <f>IF(AZ111=2,G111,0)</f>
        <v>0</v>
      </c>
      <c r="BC111" s="145">
        <f>IF(AZ111=3,G111,0)</f>
        <v>0</v>
      </c>
      <c r="BD111" s="145">
        <f>IF(AZ111=4,G111,0)</f>
        <v>0</v>
      </c>
      <c r="BE111" s="145">
        <f>IF(AZ111=5,G111,0)</f>
        <v>0</v>
      </c>
      <c r="CA111" s="174">
        <v>1</v>
      </c>
      <c r="CB111" s="174">
        <v>7</v>
      </c>
      <c r="CZ111" s="145">
        <v>0.00014</v>
      </c>
    </row>
    <row r="112" spans="1:57" ht="12.75">
      <c r="A112" s="175"/>
      <c r="B112" s="176" t="s">
        <v>74</v>
      </c>
      <c r="C112" s="177" t="str">
        <f>CONCATENATE(B109," ",C109)</f>
        <v>784 Malby</v>
      </c>
      <c r="D112" s="178"/>
      <c r="E112" s="179"/>
      <c r="F112" s="180"/>
      <c r="G112" s="181">
        <f>SUM(G109:G111)</f>
        <v>0</v>
      </c>
      <c r="O112" s="167">
        <v>4</v>
      </c>
      <c r="BA112" s="182">
        <f>SUM(BA109:BA111)</f>
        <v>0</v>
      </c>
      <c r="BB112" s="182">
        <f>SUM(BB109:BB111)</f>
        <v>0</v>
      </c>
      <c r="BC112" s="182">
        <f>SUM(BC109:BC111)</f>
        <v>0</v>
      </c>
      <c r="BD112" s="182">
        <f>SUM(BD109:BD111)</f>
        <v>0</v>
      </c>
      <c r="BE112" s="182">
        <f>SUM(BE109:BE111)</f>
        <v>0</v>
      </c>
    </row>
    <row r="113" spans="1:15" ht="12.75">
      <c r="A113" s="160" t="s">
        <v>71</v>
      </c>
      <c r="B113" s="161" t="s">
        <v>260</v>
      </c>
      <c r="C113" s="162" t="s">
        <v>261</v>
      </c>
      <c r="D113" s="163"/>
      <c r="E113" s="164"/>
      <c r="F113" s="164"/>
      <c r="G113" s="165"/>
      <c r="H113" s="166"/>
      <c r="I113" s="166"/>
      <c r="O113" s="167">
        <v>1</v>
      </c>
    </row>
    <row r="114" spans="1:104" ht="12.75">
      <c r="A114" s="168">
        <v>67</v>
      </c>
      <c r="B114" s="169" t="s">
        <v>262</v>
      </c>
      <c r="C114" s="170" t="s">
        <v>263</v>
      </c>
      <c r="D114" s="171" t="s">
        <v>264</v>
      </c>
      <c r="E114" s="172">
        <v>1</v>
      </c>
      <c r="F114" s="172">
        <v>0</v>
      </c>
      <c r="G114" s="173">
        <f aca="true" t="shared" si="12" ref="G114:G127">E114*F114</f>
        <v>0</v>
      </c>
      <c r="O114" s="167">
        <v>2</v>
      </c>
      <c r="AA114" s="145">
        <v>1</v>
      </c>
      <c r="AB114" s="145">
        <v>0</v>
      </c>
      <c r="AC114" s="145">
        <v>0</v>
      </c>
      <c r="AZ114" s="145">
        <v>4</v>
      </c>
      <c r="BA114" s="145">
        <f aca="true" t="shared" si="13" ref="BA114:BA127">IF(AZ114=1,G114,0)</f>
        <v>0</v>
      </c>
      <c r="BB114" s="145">
        <f aca="true" t="shared" si="14" ref="BB114:BB127">IF(AZ114=2,G114,0)</f>
        <v>0</v>
      </c>
      <c r="BC114" s="145">
        <f aca="true" t="shared" si="15" ref="BC114:BC127">IF(AZ114=3,G114,0)</f>
        <v>0</v>
      </c>
      <c r="BD114" s="145">
        <f aca="true" t="shared" si="16" ref="BD114:BD127">IF(AZ114=4,G114,0)</f>
        <v>0</v>
      </c>
      <c r="BE114" s="145">
        <f aca="true" t="shared" si="17" ref="BE114:BE127">IF(AZ114=5,G114,0)</f>
        <v>0</v>
      </c>
      <c r="CA114" s="174">
        <v>1</v>
      </c>
      <c r="CB114" s="174">
        <v>0</v>
      </c>
      <c r="CZ114" s="145">
        <v>0</v>
      </c>
    </row>
    <row r="115" spans="1:104" ht="12.75">
      <c r="A115" s="168">
        <v>68</v>
      </c>
      <c r="B115" s="169" t="s">
        <v>265</v>
      </c>
      <c r="C115" s="170" t="s">
        <v>266</v>
      </c>
      <c r="D115" s="171" t="s">
        <v>84</v>
      </c>
      <c r="E115" s="172">
        <v>10</v>
      </c>
      <c r="F115" s="172">
        <v>0</v>
      </c>
      <c r="G115" s="173">
        <f t="shared" si="12"/>
        <v>0</v>
      </c>
      <c r="O115" s="167">
        <v>2</v>
      </c>
      <c r="AA115" s="145">
        <v>1</v>
      </c>
      <c r="AB115" s="145">
        <v>9</v>
      </c>
      <c r="AC115" s="145">
        <v>9</v>
      </c>
      <c r="AZ115" s="145">
        <v>4</v>
      </c>
      <c r="BA115" s="145">
        <f t="shared" si="13"/>
        <v>0</v>
      </c>
      <c r="BB115" s="145">
        <f t="shared" si="14"/>
        <v>0</v>
      </c>
      <c r="BC115" s="145">
        <f t="shared" si="15"/>
        <v>0</v>
      </c>
      <c r="BD115" s="145">
        <f t="shared" si="16"/>
        <v>0</v>
      </c>
      <c r="BE115" s="145">
        <f t="shared" si="17"/>
        <v>0</v>
      </c>
      <c r="CA115" s="174">
        <v>1</v>
      </c>
      <c r="CB115" s="174">
        <v>9</v>
      </c>
      <c r="CZ115" s="145">
        <v>0</v>
      </c>
    </row>
    <row r="116" spans="1:104" ht="12.75">
      <c r="A116" s="168">
        <v>69</v>
      </c>
      <c r="B116" s="169" t="s">
        <v>267</v>
      </c>
      <c r="C116" s="170" t="s">
        <v>268</v>
      </c>
      <c r="D116" s="171" t="s">
        <v>84</v>
      </c>
      <c r="E116" s="172">
        <v>6</v>
      </c>
      <c r="F116" s="172">
        <v>0</v>
      </c>
      <c r="G116" s="173">
        <f t="shared" si="12"/>
        <v>0</v>
      </c>
      <c r="O116" s="167">
        <v>2</v>
      </c>
      <c r="AA116" s="145">
        <v>1</v>
      </c>
      <c r="AB116" s="145">
        <v>9</v>
      </c>
      <c r="AC116" s="145">
        <v>9</v>
      </c>
      <c r="AZ116" s="145">
        <v>4</v>
      </c>
      <c r="BA116" s="145">
        <f t="shared" si="13"/>
        <v>0</v>
      </c>
      <c r="BB116" s="145">
        <f t="shared" si="14"/>
        <v>0</v>
      </c>
      <c r="BC116" s="145">
        <f t="shared" si="15"/>
        <v>0</v>
      </c>
      <c r="BD116" s="145">
        <f t="shared" si="16"/>
        <v>0</v>
      </c>
      <c r="BE116" s="145">
        <f t="shared" si="17"/>
        <v>0</v>
      </c>
      <c r="CA116" s="174">
        <v>1</v>
      </c>
      <c r="CB116" s="174">
        <v>9</v>
      </c>
      <c r="CZ116" s="145">
        <v>0</v>
      </c>
    </row>
    <row r="117" spans="1:104" ht="12.75">
      <c r="A117" s="168">
        <v>70</v>
      </c>
      <c r="B117" s="169" t="s">
        <v>269</v>
      </c>
      <c r="C117" s="170" t="s">
        <v>270</v>
      </c>
      <c r="D117" s="171" t="s">
        <v>84</v>
      </c>
      <c r="E117" s="172">
        <v>2</v>
      </c>
      <c r="F117" s="172">
        <v>0</v>
      </c>
      <c r="G117" s="173">
        <f t="shared" si="12"/>
        <v>0</v>
      </c>
      <c r="O117" s="167">
        <v>2</v>
      </c>
      <c r="AA117" s="145">
        <v>1</v>
      </c>
      <c r="AB117" s="145">
        <v>9</v>
      </c>
      <c r="AC117" s="145">
        <v>9</v>
      </c>
      <c r="AZ117" s="145">
        <v>4</v>
      </c>
      <c r="BA117" s="145">
        <f t="shared" si="13"/>
        <v>0</v>
      </c>
      <c r="BB117" s="145">
        <f t="shared" si="14"/>
        <v>0</v>
      </c>
      <c r="BC117" s="145">
        <f t="shared" si="15"/>
        <v>0</v>
      </c>
      <c r="BD117" s="145">
        <f t="shared" si="16"/>
        <v>0</v>
      </c>
      <c r="BE117" s="145">
        <f t="shared" si="17"/>
        <v>0</v>
      </c>
      <c r="CA117" s="174">
        <v>1</v>
      </c>
      <c r="CB117" s="174">
        <v>9</v>
      </c>
      <c r="CZ117" s="145">
        <v>0</v>
      </c>
    </row>
    <row r="118" spans="1:104" ht="12.75">
      <c r="A118" s="168">
        <v>71</v>
      </c>
      <c r="B118" s="169" t="s">
        <v>271</v>
      </c>
      <c r="C118" s="170" t="s">
        <v>272</v>
      </c>
      <c r="D118" s="171" t="s">
        <v>84</v>
      </c>
      <c r="E118" s="172">
        <v>2</v>
      </c>
      <c r="F118" s="172">
        <v>0</v>
      </c>
      <c r="G118" s="173">
        <f t="shared" si="12"/>
        <v>0</v>
      </c>
      <c r="O118" s="167">
        <v>2</v>
      </c>
      <c r="AA118" s="145">
        <v>1</v>
      </c>
      <c r="AB118" s="145">
        <v>9</v>
      </c>
      <c r="AC118" s="145">
        <v>9</v>
      </c>
      <c r="AZ118" s="145">
        <v>4</v>
      </c>
      <c r="BA118" s="145">
        <f t="shared" si="13"/>
        <v>0</v>
      </c>
      <c r="BB118" s="145">
        <f t="shared" si="14"/>
        <v>0</v>
      </c>
      <c r="BC118" s="145">
        <f t="shared" si="15"/>
        <v>0</v>
      </c>
      <c r="BD118" s="145">
        <f t="shared" si="16"/>
        <v>0</v>
      </c>
      <c r="BE118" s="145">
        <f t="shared" si="17"/>
        <v>0</v>
      </c>
      <c r="CA118" s="174">
        <v>1</v>
      </c>
      <c r="CB118" s="174">
        <v>9</v>
      </c>
      <c r="CZ118" s="145">
        <v>0</v>
      </c>
    </row>
    <row r="119" spans="1:104" ht="22.5">
      <c r="A119" s="168">
        <v>72</v>
      </c>
      <c r="B119" s="169" t="s">
        <v>273</v>
      </c>
      <c r="C119" s="170" t="s">
        <v>274</v>
      </c>
      <c r="D119" s="171" t="s">
        <v>84</v>
      </c>
      <c r="E119" s="172">
        <v>5</v>
      </c>
      <c r="F119" s="172">
        <v>0</v>
      </c>
      <c r="G119" s="173">
        <f t="shared" si="12"/>
        <v>0</v>
      </c>
      <c r="O119" s="167">
        <v>2</v>
      </c>
      <c r="AA119" s="145">
        <v>1</v>
      </c>
      <c r="AB119" s="145">
        <v>9</v>
      </c>
      <c r="AC119" s="145">
        <v>9</v>
      </c>
      <c r="AZ119" s="145">
        <v>4</v>
      </c>
      <c r="BA119" s="145">
        <f t="shared" si="13"/>
        <v>0</v>
      </c>
      <c r="BB119" s="145">
        <f t="shared" si="14"/>
        <v>0</v>
      </c>
      <c r="BC119" s="145">
        <f t="shared" si="15"/>
        <v>0</v>
      </c>
      <c r="BD119" s="145">
        <f t="shared" si="16"/>
        <v>0</v>
      </c>
      <c r="BE119" s="145">
        <f t="shared" si="17"/>
        <v>0</v>
      </c>
      <c r="CA119" s="174">
        <v>1</v>
      </c>
      <c r="CB119" s="174">
        <v>9</v>
      </c>
      <c r="CZ119" s="145">
        <v>0.001</v>
      </c>
    </row>
    <row r="120" spans="1:104" ht="22.5">
      <c r="A120" s="168">
        <v>73</v>
      </c>
      <c r="B120" s="169" t="s">
        <v>275</v>
      </c>
      <c r="C120" s="170" t="s">
        <v>276</v>
      </c>
      <c r="D120" s="171" t="s">
        <v>84</v>
      </c>
      <c r="E120" s="172">
        <v>3</v>
      </c>
      <c r="F120" s="172">
        <v>0</v>
      </c>
      <c r="G120" s="173">
        <f t="shared" si="12"/>
        <v>0</v>
      </c>
      <c r="O120" s="167">
        <v>2</v>
      </c>
      <c r="AA120" s="145">
        <v>1</v>
      </c>
      <c r="AB120" s="145">
        <v>9</v>
      </c>
      <c r="AC120" s="145">
        <v>9</v>
      </c>
      <c r="AZ120" s="145">
        <v>4</v>
      </c>
      <c r="BA120" s="145">
        <f t="shared" si="13"/>
        <v>0</v>
      </c>
      <c r="BB120" s="145">
        <f t="shared" si="14"/>
        <v>0</v>
      </c>
      <c r="BC120" s="145">
        <f t="shared" si="15"/>
        <v>0</v>
      </c>
      <c r="BD120" s="145">
        <f t="shared" si="16"/>
        <v>0</v>
      </c>
      <c r="BE120" s="145">
        <f t="shared" si="17"/>
        <v>0</v>
      </c>
      <c r="CA120" s="174">
        <v>1</v>
      </c>
      <c r="CB120" s="174">
        <v>9</v>
      </c>
      <c r="CZ120" s="145">
        <v>0.001</v>
      </c>
    </row>
    <row r="121" spans="1:104" ht="22.5">
      <c r="A121" s="168">
        <v>74</v>
      </c>
      <c r="B121" s="169" t="s">
        <v>277</v>
      </c>
      <c r="C121" s="170" t="s">
        <v>278</v>
      </c>
      <c r="D121" s="171" t="s">
        <v>163</v>
      </c>
      <c r="E121" s="172">
        <v>48</v>
      </c>
      <c r="F121" s="172">
        <v>0</v>
      </c>
      <c r="G121" s="173">
        <f t="shared" si="12"/>
        <v>0</v>
      </c>
      <c r="O121" s="167">
        <v>2</v>
      </c>
      <c r="AA121" s="145">
        <v>1</v>
      </c>
      <c r="AB121" s="145">
        <v>9</v>
      </c>
      <c r="AC121" s="145">
        <v>9</v>
      </c>
      <c r="AZ121" s="145">
        <v>4</v>
      </c>
      <c r="BA121" s="145">
        <f t="shared" si="13"/>
        <v>0</v>
      </c>
      <c r="BB121" s="145">
        <f t="shared" si="14"/>
        <v>0</v>
      </c>
      <c r="BC121" s="145">
        <f t="shared" si="15"/>
        <v>0</v>
      </c>
      <c r="BD121" s="145">
        <f t="shared" si="16"/>
        <v>0</v>
      </c>
      <c r="BE121" s="145">
        <f t="shared" si="17"/>
        <v>0</v>
      </c>
      <c r="CA121" s="174">
        <v>1</v>
      </c>
      <c r="CB121" s="174">
        <v>9</v>
      </c>
      <c r="CZ121" s="145">
        <v>0.00017</v>
      </c>
    </row>
    <row r="122" spans="1:104" ht="22.5">
      <c r="A122" s="168">
        <v>75</v>
      </c>
      <c r="B122" s="169" t="s">
        <v>279</v>
      </c>
      <c r="C122" s="170" t="s">
        <v>280</v>
      </c>
      <c r="D122" s="171" t="s">
        <v>163</v>
      </c>
      <c r="E122" s="172">
        <v>28</v>
      </c>
      <c r="F122" s="172">
        <v>0</v>
      </c>
      <c r="G122" s="173">
        <f t="shared" si="12"/>
        <v>0</v>
      </c>
      <c r="O122" s="167">
        <v>2</v>
      </c>
      <c r="AA122" s="145">
        <v>1</v>
      </c>
      <c r="AB122" s="145">
        <v>9</v>
      </c>
      <c r="AC122" s="145">
        <v>9</v>
      </c>
      <c r="AZ122" s="145">
        <v>4</v>
      </c>
      <c r="BA122" s="145">
        <f t="shared" si="13"/>
        <v>0</v>
      </c>
      <c r="BB122" s="145">
        <f t="shared" si="14"/>
        <v>0</v>
      </c>
      <c r="BC122" s="145">
        <f t="shared" si="15"/>
        <v>0</v>
      </c>
      <c r="BD122" s="145">
        <f t="shared" si="16"/>
        <v>0</v>
      </c>
      <c r="BE122" s="145">
        <f t="shared" si="17"/>
        <v>0</v>
      </c>
      <c r="CA122" s="174">
        <v>1</v>
      </c>
      <c r="CB122" s="174">
        <v>9</v>
      </c>
      <c r="CZ122" s="145">
        <v>0.00023</v>
      </c>
    </row>
    <row r="123" spans="1:104" ht="22.5">
      <c r="A123" s="168">
        <v>76</v>
      </c>
      <c r="B123" s="169" t="s">
        <v>281</v>
      </c>
      <c r="C123" s="170" t="s">
        <v>282</v>
      </c>
      <c r="D123" s="171" t="s">
        <v>163</v>
      </c>
      <c r="E123" s="172">
        <v>6</v>
      </c>
      <c r="F123" s="172">
        <v>0</v>
      </c>
      <c r="G123" s="173">
        <f t="shared" si="12"/>
        <v>0</v>
      </c>
      <c r="O123" s="167">
        <v>2</v>
      </c>
      <c r="AA123" s="145">
        <v>1</v>
      </c>
      <c r="AB123" s="145">
        <v>9</v>
      </c>
      <c r="AC123" s="145">
        <v>9</v>
      </c>
      <c r="AZ123" s="145">
        <v>4</v>
      </c>
      <c r="BA123" s="145">
        <f t="shared" si="13"/>
        <v>0</v>
      </c>
      <c r="BB123" s="145">
        <f t="shared" si="14"/>
        <v>0</v>
      </c>
      <c r="BC123" s="145">
        <f t="shared" si="15"/>
        <v>0</v>
      </c>
      <c r="BD123" s="145">
        <f t="shared" si="16"/>
        <v>0</v>
      </c>
      <c r="BE123" s="145">
        <f t="shared" si="17"/>
        <v>0</v>
      </c>
      <c r="CA123" s="174">
        <v>1</v>
      </c>
      <c r="CB123" s="174">
        <v>9</v>
      </c>
      <c r="CZ123" s="145">
        <v>0.00019</v>
      </c>
    </row>
    <row r="124" spans="1:104" ht="12.75">
      <c r="A124" s="168">
        <v>77</v>
      </c>
      <c r="B124" s="169" t="s">
        <v>283</v>
      </c>
      <c r="C124" s="170" t="s">
        <v>284</v>
      </c>
      <c r="D124" s="171" t="s">
        <v>84</v>
      </c>
      <c r="E124" s="172">
        <v>2</v>
      </c>
      <c r="F124" s="172">
        <v>0</v>
      </c>
      <c r="G124" s="173">
        <f t="shared" si="12"/>
        <v>0</v>
      </c>
      <c r="O124" s="167">
        <v>2</v>
      </c>
      <c r="AA124" s="145">
        <v>3</v>
      </c>
      <c r="AB124" s="145">
        <v>9</v>
      </c>
      <c r="AC124" s="145">
        <v>345512030000</v>
      </c>
      <c r="AZ124" s="145">
        <v>3</v>
      </c>
      <c r="BA124" s="145">
        <f t="shared" si="13"/>
        <v>0</v>
      </c>
      <c r="BB124" s="145">
        <f t="shared" si="14"/>
        <v>0</v>
      </c>
      <c r="BC124" s="145">
        <f t="shared" si="15"/>
        <v>0</v>
      </c>
      <c r="BD124" s="145">
        <f t="shared" si="16"/>
        <v>0</v>
      </c>
      <c r="BE124" s="145">
        <f t="shared" si="17"/>
        <v>0</v>
      </c>
      <c r="CA124" s="174">
        <v>3</v>
      </c>
      <c r="CB124" s="174">
        <v>9</v>
      </c>
      <c r="CZ124" s="145">
        <v>0</v>
      </c>
    </row>
    <row r="125" spans="1:104" ht="12.75">
      <c r="A125" s="168">
        <v>78</v>
      </c>
      <c r="B125" s="169" t="s">
        <v>285</v>
      </c>
      <c r="C125" s="170" t="s">
        <v>286</v>
      </c>
      <c r="D125" s="171" t="s">
        <v>84</v>
      </c>
      <c r="E125" s="172">
        <v>3</v>
      </c>
      <c r="F125" s="172">
        <v>0</v>
      </c>
      <c r="G125" s="173">
        <f t="shared" si="12"/>
        <v>0</v>
      </c>
      <c r="O125" s="167">
        <v>2</v>
      </c>
      <c r="AA125" s="145">
        <v>3</v>
      </c>
      <c r="AB125" s="145">
        <v>9</v>
      </c>
      <c r="AC125" s="145">
        <v>34752127</v>
      </c>
      <c r="AZ125" s="145">
        <v>3</v>
      </c>
      <c r="BA125" s="145">
        <f t="shared" si="13"/>
        <v>0</v>
      </c>
      <c r="BB125" s="145">
        <f t="shared" si="14"/>
        <v>0</v>
      </c>
      <c r="BC125" s="145">
        <f t="shared" si="15"/>
        <v>0</v>
      </c>
      <c r="BD125" s="145">
        <f t="shared" si="16"/>
        <v>0</v>
      </c>
      <c r="BE125" s="145">
        <f t="shared" si="17"/>
        <v>0</v>
      </c>
      <c r="CA125" s="174">
        <v>3</v>
      </c>
      <c r="CB125" s="174">
        <v>9</v>
      </c>
      <c r="CZ125" s="145">
        <v>0.00018</v>
      </c>
    </row>
    <row r="126" spans="1:104" ht="12.75">
      <c r="A126" s="168">
        <v>79</v>
      </c>
      <c r="B126" s="169" t="s">
        <v>287</v>
      </c>
      <c r="C126" s="170" t="s">
        <v>288</v>
      </c>
      <c r="D126" s="171" t="s">
        <v>84</v>
      </c>
      <c r="E126" s="172">
        <v>5</v>
      </c>
      <c r="F126" s="172">
        <v>0</v>
      </c>
      <c r="G126" s="173">
        <f t="shared" si="12"/>
        <v>0</v>
      </c>
      <c r="O126" s="167">
        <v>2</v>
      </c>
      <c r="AA126" s="145">
        <v>3</v>
      </c>
      <c r="AB126" s="145">
        <v>9</v>
      </c>
      <c r="AC126" s="145">
        <v>34752200</v>
      </c>
      <c r="AZ126" s="145">
        <v>3</v>
      </c>
      <c r="BA126" s="145">
        <f t="shared" si="13"/>
        <v>0</v>
      </c>
      <c r="BB126" s="145">
        <f t="shared" si="14"/>
        <v>0</v>
      </c>
      <c r="BC126" s="145">
        <f t="shared" si="15"/>
        <v>0</v>
      </c>
      <c r="BD126" s="145">
        <f t="shared" si="16"/>
        <v>0</v>
      </c>
      <c r="BE126" s="145">
        <f t="shared" si="17"/>
        <v>0</v>
      </c>
      <c r="CA126" s="174">
        <v>3</v>
      </c>
      <c r="CB126" s="174">
        <v>9</v>
      </c>
      <c r="CZ126" s="145">
        <v>0</v>
      </c>
    </row>
    <row r="127" spans="1:104" ht="22.5">
      <c r="A127" s="168">
        <v>80</v>
      </c>
      <c r="B127" s="169" t="s">
        <v>289</v>
      </c>
      <c r="C127" s="170" t="s">
        <v>290</v>
      </c>
      <c r="D127" s="171" t="s">
        <v>291</v>
      </c>
      <c r="E127" s="172">
        <v>20</v>
      </c>
      <c r="F127" s="172">
        <v>0</v>
      </c>
      <c r="G127" s="173">
        <f t="shared" si="12"/>
        <v>0</v>
      </c>
      <c r="O127" s="167">
        <v>2</v>
      </c>
      <c r="AA127" s="145">
        <v>10</v>
      </c>
      <c r="AB127" s="145">
        <v>0</v>
      </c>
      <c r="AC127" s="145">
        <v>8</v>
      </c>
      <c r="AZ127" s="145">
        <v>5</v>
      </c>
      <c r="BA127" s="145">
        <f t="shared" si="13"/>
        <v>0</v>
      </c>
      <c r="BB127" s="145">
        <f t="shared" si="14"/>
        <v>0</v>
      </c>
      <c r="BC127" s="145">
        <f t="shared" si="15"/>
        <v>0</v>
      </c>
      <c r="BD127" s="145">
        <f t="shared" si="16"/>
        <v>0</v>
      </c>
      <c r="BE127" s="145">
        <f t="shared" si="17"/>
        <v>0</v>
      </c>
      <c r="CA127" s="174">
        <v>10</v>
      </c>
      <c r="CB127" s="174">
        <v>0</v>
      </c>
      <c r="CZ127" s="145">
        <v>0</v>
      </c>
    </row>
    <row r="128" spans="1:57" ht="12.75">
      <c r="A128" s="175"/>
      <c r="B128" s="176" t="s">
        <v>74</v>
      </c>
      <c r="C128" s="177" t="str">
        <f>CONCATENATE(B113," ",C113)</f>
        <v>M21 Elektromontáže</v>
      </c>
      <c r="D128" s="178"/>
      <c r="E128" s="179"/>
      <c r="F128" s="180"/>
      <c r="G128" s="181">
        <f>SUM(G113:G127)</f>
        <v>0</v>
      </c>
      <c r="O128" s="167">
        <v>4</v>
      </c>
      <c r="BA128" s="182">
        <f>SUM(BA113:BA127)</f>
        <v>0</v>
      </c>
      <c r="BB128" s="182">
        <f>SUM(BB113:BB127)</f>
        <v>0</v>
      </c>
      <c r="BC128" s="182">
        <f>SUM(BC113:BC127)</f>
        <v>0</v>
      </c>
      <c r="BD128" s="182">
        <f>SUM(BD113:BD127)</f>
        <v>0</v>
      </c>
      <c r="BE128" s="182">
        <f>SUM(BE113:BE127)</f>
        <v>0</v>
      </c>
    </row>
    <row r="129" spans="1:15" ht="12.75">
      <c r="A129" s="160" t="s">
        <v>71</v>
      </c>
      <c r="B129" s="161" t="s">
        <v>292</v>
      </c>
      <c r="C129" s="162" t="s">
        <v>293</v>
      </c>
      <c r="D129" s="163"/>
      <c r="E129" s="164"/>
      <c r="F129" s="164"/>
      <c r="G129" s="165"/>
      <c r="H129" s="166"/>
      <c r="I129" s="166"/>
      <c r="O129" s="167">
        <v>1</v>
      </c>
    </row>
    <row r="130" spans="1:104" ht="12.75">
      <c r="A130" s="168">
        <v>81</v>
      </c>
      <c r="B130" s="169" t="s">
        <v>294</v>
      </c>
      <c r="C130" s="170" t="s">
        <v>295</v>
      </c>
      <c r="D130" s="171" t="s">
        <v>84</v>
      </c>
      <c r="E130" s="172">
        <v>2</v>
      </c>
      <c r="F130" s="172">
        <v>0</v>
      </c>
      <c r="G130" s="173">
        <f>E130*F130</f>
        <v>0</v>
      </c>
      <c r="O130" s="167">
        <v>2</v>
      </c>
      <c r="AA130" s="145">
        <v>1</v>
      </c>
      <c r="AB130" s="145">
        <v>9</v>
      </c>
      <c r="AC130" s="145">
        <v>9</v>
      </c>
      <c r="AZ130" s="145">
        <v>4</v>
      </c>
      <c r="BA130" s="145">
        <f>IF(AZ130=1,G130,0)</f>
        <v>0</v>
      </c>
      <c r="BB130" s="145">
        <f>IF(AZ130=2,G130,0)</f>
        <v>0</v>
      </c>
      <c r="BC130" s="145">
        <f>IF(AZ130=3,G130,0)</f>
        <v>0</v>
      </c>
      <c r="BD130" s="145">
        <f>IF(AZ130=4,G130,0)</f>
        <v>0</v>
      </c>
      <c r="BE130" s="145">
        <f>IF(AZ130=5,G130,0)</f>
        <v>0</v>
      </c>
      <c r="CA130" s="174">
        <v>1</v>
      </c>
      <c r="CB130" s="174">
        <v>9</v>
      </c>
      <c r="CZ130" s="145">
        <v>0</v>
      </c>
    </row>
    <row r="131" spans="1:104" ht="12.75">
      <c r="A131" s="168">
        <v>82</v>
      </c>
      <c r="B131" s="169" t="s">
        <v>296</v>
      </c>
      <c r="C131" s="170" t="s">
        <v>297</v>
      </c>
      <c r="D131" s="171" t="s">
        <v>264</v>
      </c>
      <c r="E131" s="172">
        <v>2</v>
      </c>
      <c r="F131" s="172">
        <v>0</v>
      </c>
      <c r="G131" s="173">
        <f>E131*F131</f>
        <v>0</v>
      </c>
      <c r="O131" s="167">
        <v>2</v>
      </c>
      <c r="AA131" s="145">
        <v>1</v>
      </c>
      <c r="AB131" s="145">
        <v>9</v>
      </c>
      <c r="AC131" s="145">
        <v>9</v>
      </c>
      <c r="AZ131" s="145">
        <v>4</v>
      </c>
      <c r="BA131" s="145">
        <f>IF(AZ131=1,G131,0)</f>
        <v>0</v>
      </c>
      <c r="BB131" s="145">
        <f>IF(AZ131=2,G131,0)</f>
        <v>0</v>
      </c>
      <c r="BC131" s="145">
        <f>IF(AZ131=3,G131,0)</f>
        <v>0</v>
      </c>
      <c r="BD131" s="145">
        <f>IF(AZ131=4,G131,0)</f>
        <v>0</v>
      </c>
      <c r="BE131" s="145">
        <f>IF(AZ131=5,G131,0)</f>
        <v>0</v>
      </c>
      <c r="CA131" s="174">
        <v>1</v>
      </c>
      <c r="CB131" s="174">
        <v>9</v>
      </c>
      <c r="CZ131" s="145">
        <v>0</v>
      </c>
    </row>
    <row r="132" spans="1:104" ht="12.75">
      <c r="A132" s="168">
        <v>83</v>
      </c>
      <c r="B132" s="169" t="s">
        <v>298</v>
      </c>
      <c r="C132" s="170" t="s">
        <v>299</v>
      </c>
      <c r="D132" s="171" t="s">
        <v>163</v>
      </c>
      <c r="E132" s="172">
        <v>10</v>
      </c>
      <c r="F132" s="172">
        <v>0</v>
      </c>
      <c r="G132" s="173">
        <f>E132*F132</f>
        <v>0</v>
      </c>
      <c r="O132" s="167">
        <v>2</v>
      </c>
      <c r="AA132" s="145">
        <v>1</v>
      </c>
      <c r="AB132" s="145">
        <v>9</v>
      </c>
      <c r="AC132" s="145">
        <v>9</v>
      </c>
      <c r="AZ132" s="145">
        <v>4</v>
      </c>
      <c r="BA132" s="145">
        <f>IF(AZ132=1,G132,0)</f>
        <v>0</v>
      </c>
      <c r="BB132" s="145">
        <f>IF(AZ132=2,G132,0)</f>
        <v>0</v>
      </c>
      <c r="BC132" s="145">
        <f>IF(AZ132=3,G132,0)</f>
        <v>0</v>
      </c>
      <c r="BD132" s="145">
        <f>IF(AZ132=4,G132,0)</f>
        <v>0</v>
      </c>
      <c r="BE132" s="145">
        <f>IF(AZ132=5,G132,0)</f>
        <v>0</v>
      </c>
      <c r="CA132" s="174">
        <v>1</v>
      </c>
      <c r="CB132" s="174">
        <v>9</v>
      </c>
      <c r="CZ132" s="145">
        <v>0</v>
      </c>
    </row>
    <row r="133" spans="1:104" ht="22.5">
      <c r="A133" s="168">
        <v>84</v>
      </c>
      <c r="B133" s="169" t="s">
        <v>300</v>
      </c>
      <c r="C133" s="170" t="s">
        <v>301</v>
      </c>
      <c r="D133" s="171" t="s">
        <v>73</v>
      </c>
      <c r="E133" s="172">
        <v>7</v>
      </c>
      <c r="F133" s="172">
        <v>0</v>
      </c>
      <c r="G133" s="173">
        <f>E133*F133</f>
        <v>0</v>
      </c>
      <c r="O133" s="167">
        <v>2</v>
      </c>
      <c r="AA133" s="145">
        <v>1</v>
      </c>
      <c r="AB133" s="145">
        <v>9</v>
      </c>
      <c r="AC133" s="145">
        <v>9</v>
      </c>
      <c r="AZ133" s="145">
        <v>4</v>
      </c>
      <c r="BA133" s="145">
        <f>IF(AZ133=1,G133,0)</f>
        <v>0</v>
      </c>
      <c r="BB133" s="145">
        <f>IF(AZ133=2,G133,0)</f>
        <v>0</v>
      </c>
      <c r="BC133" s="145">
        <f>IF(AZ133=3,G133,0)</f>
        <v>0</v>
      </c>
      <c r="BD133" s="145">
        <f>IF(AZ133=4,G133,0)</f>
        <v>0</v>
      </c>
      <c r="BE133" s="145">
        <f>IF(AZ133=5,G133,0)</f>
        <v>0</v>
      </c>
      <c r="CA133" s="174">
        <v>1</v>
      </c>
      <c r="CB133" s="174">
        <v>9</v>
      </c>
      <c r="CZ133" s="145">
        <v>0</v>
      </c>
    </row>
    <row r="134" spans="1:104" ht="22.5">
      <c r="A134" s="168">
        <v>85</v>
      </c>
      <c r="B134" s="169" t="s">
        <v>302</v>
      </c>
      <c r="C134" s="170" t="s">
        <v>303</v>
      </c>
      <c r="D134" s="171" t="s">
        <v>73</v>
      </c>
      <c r="E134" s="172">
        <v>7</v>
      </c>
      <c r="F134" s="172">
        <v>0</v>
      </c>
      <c r="G134" s="173">
        <f>E134*F134</f>
        <v>0</v>
      </c>
      <c r="O134" s="167">
        <v>2</v>
      </c>
      <c r="AA134" s="145">
        <v>1</v>
      </c>
      <c r="AB134" s="145">
        <v>9</v>
      </c>
      <c r="AC134" s="145">
        <v>9</v>
      </c>
      <c r="AZ134" s="145">
        <v>4</v>
      </c>
      <c r="BA134" s="145">
        <f>IF(AZ134=1,G134,0)</f>
        <v>0</v>
      </c>
      <c r="BB134" s="145">
        <f>IF(AZ134=2,G134,0)</f>
        <v>0</v>
      </c>
      <c r="BC134" s="145">
        <f>IF(AZ134=3,G134,0)</f>
        <v>0</v>
      </c>
      <c r="BD134" s="145">
        <f>IF(AZ134=4,G134,0)</f>
        <v>0</v>
      </c>
      <c r="BE134" s="145">
        <f>IF(AZ134=5,G134,0)</f>
        <v>0</v>
      </c>
      <c r="CA134" s="174">
        <v>1</v>
      </c>
      <c r="CB134" s="174">
        <v>9</v>
      </c>
      <c r="CZ134" s="145">
        <v>0</v>
      </c>
    </row>
    <row r="135" spans="1:57" ht="12.75">
      <c r="A135" s="175"/>
      <c r="B135" s="176" t="s">
        <v>74</v>
      </c>
      <c r="C135" s="177" t="str">
        <f>CONCATENATE(B129," ",C129)</f>
        <v>M24 Montáže vzduchotechnických zařízení</v>
      </c>
      <c r="D135" s="178"/>
      <c r="E135" s="179"/>
      <c r="F135" s="180"/>
      <c r="G135" s="181">
        <f>SUM(G129:G134)</f>
        <v>0</v>
      </c>
      <c r="O135" s="167">
        <v>4</v>
      </c>
      <c r="BA135" s="182">
        <f>SUM(BA129:BA134)</f>
        <v>0</v>
      </c>
      <c r="BB135" s="182">
        <f>SUM(BB129:BB134)</f>
        <v>0</v>
      </c>
      <c r="BC135" s="182">
        <f>SUM(BC129:BC134)</f>
        <v>0</v>
      </c>
      <c r="BD135" s="182">
        <f>SUM(BD129:BD134)</f>
        <v>0</v>
      </c>
      <c r="BE135" s="182">
        <f>SUM(BE129:BE134)</f>
        <v>0</v>
      </c>
    </row>
    <row r="136" spans="1:15" ht="12.75">
      <c r="A136" s="160" t="s">
        <v>71</v>
      </c>
      <c r="B136" s="161" t="s">
        <v>304</v>
      </c>
      <c r="C136" s="162" t="s">
        <v>305</v>
      </c>
      <c r="D136" s="163"/>
      <c r="E136" s="164"/>
      <c r="F136" s="164"/>
      <c r="G136" s="165"/>
      <c r="H136" s="166"/>
      <c r="I136" s="166"/>
      <c r="O136" s="167">
        <v>1</v>
      </c>
    </row>
    <row r="137" spans="1:104" ht="12.75">
      <c r="A137" s="168">
        <v>86</v>
      </c>
      <c r="B137" s="169" t="s">
        <v>306</v>
      </c>
      <c r="C137" s="170" t="s">
        <v>307</v>
      </c>
      <c r="D137" s="171" t="s">
        <v>231</v>
      </c>
      <c r="E137" s="172">
        <v>135.7547</v>
      </c>
      <c r="F137" s="172">
        <v>0</v>
      </c>
      <c r="G137" s="173">
        <f>E137*F137</f>
        <v>0</v>
      </c>
      <c r="O137" s="167">
        <v>2</v>
      </c>
      <c r="AA137" s="145">
        <v>1</v>
      </c>
      <c r="AB137" s="145">
        <v>9</v>
      </c>
      <c r="AC137" s="145">
        <v>9</v>
      </c>
      <c r="AZ137" s="145">
        <v>4</v>
      </c>
      <c r="BA137" s="145">
        <f>IF(AZ137=1,G137,0)</f>
        <v>0</v>
      </c>
      <c r="BB137" s="145">
        <f>IF(AZ137=2,G137,0)</f>
        <v>0</v>
      </c>
      <c r="BC137" s="145">
        <f>IF(AZ137=3,G137,0)</f>
        <v>0</v>
      </c>
      <c r="BD137" s="145">
        <f>IF(AZ137=4,G137,0)</f>
        <v>0</v>
      </c>
      <c r="BE137" s="145">
        <f>IF(AZ137=5,G137,0)</f>
        <v>0</v>
      </c>
      <c r="CA137" s="174">
        <v>1</v>
      </c>
      <c r="CB137" s="174">
        <v>9</v>
      </c>
      <c r="CZ137" s="145">
        <v>0</v>
      </c>
    </row>
    <row r="138" spans="1:104" ht="12.75">
      <c r="A138" s="168">
        <v>87</v>
      </c>
      <c r="B138" s="169" t="s">
        <v>308</v>
      </c>
      <c r="C138" s="170" t="s">
        <v>309</v>
      </c>
      <c r="D138" s="171" t="s">
        <v>231</v>
      </c>
      <c r="E138" s="172">
        <v>969.5634</v>
      </c>
      <c r="F138" s="172">
        <v>0</v>
      </c>
      <c r="G138" s="173">
        <f>E138*F138</f>
        <v>0</v>
      </c>
      <c r="O138" s="167">
        <v>2</v>
      </c>
      <c r="AA138" s="145">
        <v>1</v>
      </c>
      <c r="AB138" s="145">
        <v>9</v>
      </c>
      <c r="AC138" s="145">
        <v>9</v>
      </c>
      <c r="AZ138" s="145">
        <v>4</v>
      </c>
      <c r="BA138" s="145">
        <f>IF(AZ138=1,G138,0)</f>
        <v>0</v>
      </c>
      <c r="BB138" s="145">
        <f>IF(AZ138=2,G138,0)</f>
        <v>0</v>
      </c>
      <c r="BC138" s="145">
        <f>IF(AZ138=3,G138,0)</f>
        <v>0</v>
      </c>
      <c r="BD138" s="145">
        <f>IF(AZ138=4,G138,0)</f>
        <v>0</v>
      </c>
      <c r="BE138" s="145">
        <f>IF(AZ138=5,G138,0)</f>
        <v>0</v>
      </c>
      <c r="CA138" s="174">
        <v>1</v>
      </c>
      <c r="CB138" s="174">
        <v>9</v>
      </c>
      <c r="CZ138" s="145">
        <v>0.97</v>
      </c>
    </row>
    <row r="139" spans="1:57" ht="12.75">
      <c r="A139" s="175"/>
      <c r="B139" s="176" t="s">
        <v>74</v>
      </c>
      <c r="C139" s="177" t="str">
        <f>CONCATENATE(B136," ",C136)</f>
        <v>M43 Montáže ocelových konstrukcí</v>
      </c>
      <c r="D139" s="178"/>
      <c r="E139" s="179"/>
      <c r="F139" s="180"/>
      <c r="G139" s="181">
        <f>SUM(G136:G138)</f>
        <v>0</v>
      </c>
      <c r="O139" s="167">
        <v>4</v>
      </c>
      <c r="BA139" s="182">
        <f>SUM(BA136:BA138)</f>
        <v>0</v>
      </c>
      <c r="BB139" s="182">
        <f>SUM(BB136:BB138)</f>
        <v>0</v>
      </c>
      <c r="BC139" s="182">
        <f>SUM(BC136:BC138)</f>
        <v>0</v>
      </c>
      <c r="BD139" s="182">
        <f>SUM(BD136:BD138)</f>
        <v>0</v>
      </c>
      <c r="BE139" s="182">
        <f>SUM(BE136:BE138)</f>
        <v>0</v>
      </c>
    </row>
    <row r="140" spans="1:15" ht="12.75">
      <c r="A140" s="160" t="s">
        <v>71</v>
      </c>
      <c r="B140" s="161" t="s">
        <v>310</v>
      </c>
      <c r="C140" s="162" t="s">
        <v>311</v>
      </c>
      <c r="D140" s="163"/>
      <c r="E140" s="164"/>
      <c r="F140" s="164"/>
      <c r="G140" s="165"/>
      <c r="H140" s="166"/>
      <c r="I140" s="166"/>
      <c r="O140" s="167">
        <v>1</v>
      </c>
    </row>
    <row r="141" spans="1:104" ht="12.75">
      <c r="A141" s="168">
        <v>88</v>
      </c>
      <c r="B141" s="169" t="s">
        <v>312</v>
      </c>
      <c r="C141" s="170" t="s">
        <v>313</v>
      </c>
      <c r="D141" s="171" t="s">
        <v>89</v>
      </c>
      <c r="E141" s="172">
        <v>9.386483</v>
      </c>
      <c r="F141" s="172">
        <v>0</v>
      </c>
      <c r="G141" s="173">
        <f aca="true" t="shared" si="18" ref="G141:G146">E141*F141</f>
        <v>0</v>
      </c>
      <c r="O141" s="167">
        <v>2</v>
      </c>
      <c r="AA141" s="145">
        <v>8</v>
      </c>
      <c r="AB141" s="145">
        <v>0</v>
      </c>
      <c r="AC141" s="145">
        <v>3</v>
      </c>
      <c r="AZ141" s="145">
        <v>1</v>
      </c>
      <c r="BA141" s="145">
        <f aca="true" t="shared" si="19" ref="BA141:BA146">IF(AZ141=1,G141,0)</f>
        <v>0</v>
      </c>
      <c r="BB141" s="145">
        <f aca="true" t="shared" si="20" ref="BB141:BB146">IF(AZ141=2,G141,0)</f>
        <v>0</v>
      </c>
      <c r="BC141" s="145">
        <f aca="true" t="shared" si="21" ref="BC141:BC146">IF(AZ141=3,G141,0)</f>
        <v>0</v>
      </c>
      <c r="BD141" s="145">
        <f aca="true" t="shared" si="22" ref="BD141:BD146">IF(AZ141=4,G141,0)</f>
        <v>0</v>
      </c>
      <c r="BE141" s="145">
        <f aca="true" t="shared" si="23" ref="BE141:BE146">IF(AZ141=5,G141,0)</f>
        <v>0</v>
      </c>
      <c r="CA141" s="174">
        <v>8</v>
      </c>
      <c r="CB141" s="174">
        <v>0</v>
      </c>
      <c r="CZ141" s="145">
        <v>0</v>
      </c>
    </row>
    <row r="142" spans="1:104" ht="12.75">
      <c r="A142" s="168">
        <v>89</v>
      </c>
      <c r="B142" s="169" t="s">
        <v>314</v>
      </c>
      <c r="C142" s="170" t="s">
        <v>315</v>
      </c>
      <c r="D142" s="171" t="s">
        <v>89</v>
      </c>
      <c r="E142" s="172">
        <v>28.159449</v>
      </c>
      <c r="F142" s="172">
        <v>0</v>
      </c>
      <c r="G142" s="173">
        <f t="shared" si="18"/>
        <v>0</v>
      </c>
      <c r="O142" s="167">
        <v>2</v>
      </c>
      <c r="AA142" s="145">
        <v>8</v>
      </c>
      <c r="AB142" s="145">
        <v>0</v>
      </c>
      <c r="AC142" s="145">
        <v>3</v>
      </c>
      <c r="AZ142" s="145">
        <v>1</v>
      </c>
      <c r="BA142" s="145">
        <f t="shared" si="19"/>
        <v>0</v>
      </c>
      <c r="BB142" s="145">
        <f t="shared" si="20"/>
        <v>0</v>
      </c>
      <c r="BC142" s="145">
        <f t="shared" si="21"/>
        <v>0</v>
      </c>
      <c r="BD142" s="145">
        <f t="shared" si="22"/>
        <v>0</v>
      </c>
      <c r="BE142" s="145">
        <f t="shared" si="23"/>
        <v>0</v>
      </c>
      <c r="CA142" s="174">
        <v>8</v>
      </c>
      <c r="CB142" s="174">
        <v>0</v>
      </c>
      <c r="CZ142" s="145">
        <v>0</v>
      </c>
    </row>
    <row r="143" spans="1:104" ht="12.75">
      <c r="A143" s="168">
        <v>90</v>
      </c>
      <c r="B143" s="169" t="s">
        <v>316</v>
      </c>
      <c r="C143" s="170" t="s">
        <v>317</v>
      </c>
      <c r="D143" s="171" t="s">
        <v>89</v>
      </c>
      <c r="E143" s="172">
        <v>9.386483</v>
      </c>
      <c r="F143" s="172">
        <v>0</v>
      </c>
      <c r="G143" s="173">
        <f t="shared" si="18"/>
        <v>0</v>
      </c>
      <c r="O143" s="167">
        <v>2</v>
      </c>
      <c r="AA143" s="145">
        <v>8</v>
      </c>
      <c r="AB143" s="145">
        <v>0</v>
      </c>
      <c r="AC143" s="145">
        <v>3</v>
      </c>
      <c r="AZ143" s="145">
        <v>1</v>
      </c>
      <c r="BA143" s="145">
        <f t="shared" si="19"/>
        <v>0</v>
      </c>
      <c r="BB143" s="145">
        <f t="shared" si="20"/>
        <v>0</v>
      </c>
      <c r="BC143" s="145">
        <f t="shared" si="21"/>
        <v>0</v>
      </c>
      <c r="BD143" s="145">
        <f t="shared" si="22"/>
        <v>0</v>
      </c>
      <c r="BE143" s="145">
        <f t="shared" si="23"/>
        <v>0</v>
      </c>
      <c r="CA143" s="174">
        <v>8</v>
      </c>
      <c r="CB143" s="174">
        <v>0</v>
      </c>
      <c r="CZ143" s="145">
        <v>0</v>
      </c>
    </row>
    <row r="144" spans="1:104" ht="12.75">
      <c r="A144" s="168">
        <v>91</v>
      </c>
      <c r="B144" s="169" t="s">
        <v>318</v>
      </c>
      <c r="C144" s="170" t="s">
        <v>319</v>
      </c>
      <c r="D144" s="171" t="s">
        <v>89</v>
      </c>
      <c r="E144" s="172">
        <v>56.318898</v>
      </c>
      <c r="F144" s="172">
        <v>0</v>
      </c>
      <c r="G144" s="173">
        <f t="shared" si="18"/>
        <v>0</v>
      </c>
      <c r="O144" s="167">
        <v>2</v>
      </c>
      <c r="AA144" s="145">
        <v>8</v>
      </c>
      <c r="AB144" s="145">
        <v>0</v>
      </c>
      <c r="AC144" s="145">
        <v>3</v>
      </c>
      <c r="AZ144" s="145">
        <v>1</v>
      </c>
      <c r="BA144" s="145">
        <f t="shared" si="19"/>
        <v>0</v>
      </c>
      <c r="BB144" s="145">
        <f t="shared" si="20"/>
        <v>0</v>
      </c>
      <c r="BC144" s="145">
        <f t="shared" si="21"/>
        <v>0</v>
      </c>
      <c r="BD144" s="145">
        <f t="shared" si="22"/>
        <v>0</v>
      </c>
      <c r="BE144" s="145">
        <f t="shared" si="23"/>
        <v>0</v>
      </c>
      <c r="CA144" s="174">
        <v>8</v>
      </c>
      <c r="CB144" s="174">
        <v>0</v>
      </c>
      <c r="CZ144" s="145">
        <v>0</v>
      </c>
    </row>
    <row r="145" spans="1:104" ht="12.75">
      <c r="A145" s="168">
        <v>92</v>
      </c>
      <c r="B145" s="169" t="s">
        <v>320</v>
      </c>
      <c r="C145" s="170" t="s">
        <v>321</v>
      </c>
      <c r="D145" s="171" t="s">
        <v>89</v>
      </c>
      <c r="E145" s="172">
        <v>9.386483</v>
      </c>
      <c r="F145" s="172">
        <v>0</v>
      </c>
      <c r="G145" s="173">
        <f t="shared" si="18"/>
        <v>0</v>
      </c>
      <c r="O145" s="167">
        <v>2</v>
      </c>
      <c r="AA145" s="145">
        <v>8</v>
      </c>
      <c r="AB145" s="145">
        <v>0</v>
      </c>
      <c r="AC145" s="145">
        <v>3</v>
      </c>
      <c r="AZ145" s="145">
        <v>1</v>
      </c>
      <c r="BA145" s="145">
        <f t="shared" si="19"/>
        <v>0</v>
      </c>
      <c r="BB145" s="145">
        <f t="shared" si="20"/>
        <v>0</v>
      </c>
      <c r="BC145" s="145">
        <f t="shared" si="21"/>
        <v>0</v>
      </c>
      <c r="BD145" s="145">
        <f t="shared" si="22"/>
        <v>0</v>
      </c>
      <c r="BE145" s="145">
        <f t="shared" si="23"/>
        <v>0</v>
      </c>
      <c r="CA145" s="174">
        <v>8</v>
      </c>
      <c r="CB145" s="174">
        <v>0</v>
      </c>
      <c r="CZ145" s="145">
        <v>0</v>
      </c>
    </row>
    <row r="146" spans="1:104" ht="12.75">
      <c r="A146" s="168">
        <v>93</v>
      </c>
      <c r="B146" s="169" t="s">
        <v>322</v>
      </c>
      <c r="C146" s="170" t="s">
        <v>323</v>
      </c>
      <c r="D146" s="171" t="s">
        <v>89</v>
      </c>
      <c r="E146" s="172">
        <v>9.386483</v>
      </c>
      <c r="F146" s="172">
        <v>0</v>
      </c>
      <c r="G146" s="173">
        <f t="shared" si="18"/>
        <v>0</v>
      </c>
      <c r="O146" s="167">
        <v>2</v>
      </c>
      <c r="AA146" s="145">
        <v>8</v>
      </c>
      <c r="AB146" s="145">
        <v>0</v>
      </c>
      <c r="AC146" s="145">
        <v>3</v>
      </c>
      <c r="AZ146" s="145">
        <v>1</v>
      </c>
      <c r="BA146" s="145">
        <f t="shared" si="19"/>
        <v>0</v>
      </c>
      <c r="BB146" s="145">
        <f t="shared" si="20"/>
        <v>0</v>
      </c>
      <c r="BC146" s="145">
        <f t="shared" si="21"/>
        <v>0</v>
      </c>
      <c r="BD146" s="145">
        <f t="shared" si="22"/>
        <v>0</v>
      </c>
      <c r="BE146" s="145">
        <f t="shared" si="23"/>
        <v>0</v>
      </c>
      <c r="CA146" s="174">
        <v>8</v>
      </c>
      <c r="CB146" s="174">
        <v>0</v>
      </c>
      <c r="CZ146" s="145">
        <v>0</v>
      </c>
    </row>
    <row r="147" spans="1:57" ht="12.75">
      <c r="A147" s="175"/>
      <c r="B147" s="176" t="s">
        <v>74</v>
      </c>
      <c r="C147" s="177" t="str">
        <f>CONCATENATE(B140," ",C140)</f>
        <v>D96 Přesuny suti a vybouraných hmot</v>
      </c>
      <c r="D147" s="178"/>
      <c r="E147" s="179"/>
      <c r="F147" s="180"/>
      <c r="G147" s="181">
        <f>SUM(G140:G146)</f>
        <v>0</v>
      </c>
      <c r="O147" s="167">
        <v>4</v>
      </c>
      <c r="BA147" s="182">
        <f>SUM(BA140:BA146)</f>
        <v>0</v>
      </c>
      <c r="BB147" s="182">
        <f>SUM(BB140:BB146)</f>
        <v>0</v>
      </c>
      <c r="BC147" s="182">
        <f>SUM(BC140:BC146)</f>
        <v>0</v>
      </c>
      <c r="BD147" s="182">
        <f>SUM(BD140:BD146)</f>
        <v>0</v>
      </c>
      <c r="BE147" s="182">
        <f>SUM(BE140:BE146)</f>
        <v>0</v>
      </c>
    </row>
    <row r="148" ht="12.75">
      <c r="E148" s="145"/>
    </row>
    <row r="149" ht="12.75">
      <c r="E149" s="145"/>
    </row>
    <row r="150" ht="12.75">
      <c r="E150" s="145"/>
    </row>
    <row r="151" ht="12.75">
      <c r="E151" s="145"/>
    </row>
    <row r="152" ht="12.75">
      <c r="E152" s="145"/>
    </row>
    <row r="153" ht="12.75">
      <c r="E153" s="145"/>
    </row>
    <row r="154" ht="12.75">
      <c r="E154" s="145"/>
    </row>
    <row r="155" ht="12.75">
      <c r="E155" s="145"/>
    </row>
    <row r="156" ht="12.75">
      <c r="E156" s="145"/>
    </row>
    <row r="157" ht="12.75">
      <c r="E157" s="145"/>
    </row>
    <row r="158" ht="12.75">
      <c r="E158" s="145"/>
    </row>
    <row r="159" ht="12.75">
      <c r="E159" s="145"/>
    </row>
    <row r="160" ht="12.75">
      <c r="E160" s="145"/>
    </row>
    <row r="161" ht="12.75">
      <c r="E161" s="145"/>
    </row>
    <row r="162" ht="12.75">
      <c r="E162" s="145"/>
    </row>
    <row r="163" ht="12.75">
      <c r="E163" s="145"/>
    </row>
    <row r="164" ht="12.75">
      <c r="E164" s="145"/>
    </row>
    <row r="165" ht="12.75">
      <c r="E165" s="145"/>
    </row>
    <row r="166" ht="12.75">
      <c r="E166" s="145"/>
    </row>
    <row r="167" ht="12.75">
      <c r="E167" s="145"/>
    </row>
    <row r="168" ht="12.75">
      <c r="E168" s="145"/>
    </row>
    <row r="169" ht="12.75">
      <c r="E169" s="145"/>
    </row>
    <row r="170" ht="12.75">
      <c r="E170" s="145"/>
    </row>
    <row r="171" spans="1:7" ht="12.75">
      <c r="A171" s="183"/>
      <c r="B171" s="183"/>
      <c r="C171" s="183"/>
      <c r="D171" s="183"/>
      <c r="E171" s="183"/>
      <c r="F171" s="183"/>
      <c r="G171" s="183"/>
    </row>
    <row r="172" spans="1:7" ht="12.75">
      <c r="A172" s="183"/>
      <c r="B172" s="183"/>
      <c r="C172" s="183"/>
      <c r="D172" s="183"/>
      <c r="E172" s="183"/>
      <c r="F172" s="183"/>
      <c r="G172" s="183"/>
    </row>
    <row r="173" spans="1:7" ht="12.75">
      <c r="A173" s="183"/>
      <c r="B173" s="183"/>
      <c r="C173" s="183"/>
      <c r="D173" s="183"/>
      <c r="E173" s="183"/>
      <c r="F173" s="183"/>
      <c r="G173" s="183"/>
    </row>
    <row r="174" spans="1:7" ht="12.75">
      <c r="A174" s="183"/>
      <c r="B174" s="183"/>
      <c r="C174" s="183"/>
      <c r="D174" s="183"/>
      <c r="E174" s="183"/>
      <c r="F174" s="183"/>
      <c r="G174" s="183"/>
    </row>
    <row r="175" ht="12.75">
      <c r="E175" s="145"/>
    </row>
    <row r="176" ht="12.75">
      <c r="E176" s="145"/>
    </row>
    <row r="177" ht="12.75">
      <c r="E177" s="145"/>
    </row>
    <row r="178" ht="12.75">
      <c r="E178" s="145"/>
    </row>
    <row r="179" ht="12.75">
      <c r="E179" s="145"/>
    </row>
    <row r="180" ht="12.75">
      <c r="E180" s="145"/>
    </row>
    <row r="181" ht="12.75">
      <c r="E181" s="145"/>
    </row>
    <row r="182" ht="12.75">
      <c r="E182" s="145"/>
    </row>
    <row r="183" ht="12.75">
      <c r="E183" s="145"/>
    </row>
    <row r="184" ht="12.75">
      <c r="E184" s="145"/>
    </row>
    <row r="185" ht="12.75">
      <c r="E185" s="145"/>
    </row>
    <row r="186" ht="12.75">
      <c r="E186" s="145"/>
    </row>
    <row r="187" ht="12.75">
      <c r="E187" s="145"/>
    </row>
    <row r="188" ht="12.75">
      <c r="E188" s="145"/>
    </row>
    <row r="189" ht="12.75">
      <c r="E189" s="145"/>
    </row>
    <row r="190" ht="12.75">
      <c r="E190" s="145"/>
    </row>
    <row r="191" ht="12.75">
      <c r="E191" s="145"/>
    </row>
    <row r="192" ht="12.75">
      <c r="E192" s="145"/>
    </row>
    <row r="193" ht="12.75">
      <c r="E193" s="145"/>
    </row>
    <row r="194" ht="12.75">
      <c r="E194" s="145"/>
    </row>
    <row r="195" ht="12.75">
      <c r="E195" s="145"/>
    </row>
    <row r="196" ht="12.75">
      <c r="E196" s="145"/>
    </row>
    <row r="197" ht="12.75">
      <c r="E197" s="145"/>
    </row>
    <row r="198" ht="12.75">
      <c r="E198" s="145"/>
    </row>
    <row r="199" ht="12.75">
      <c r="E199" s="145"/>
    </row>
    <row r="200" ht="12.75">
      <c r="E200" s="145"/>
    </row>
    <row r="201" ht="12.75">
      <c r="E201" s="145"/>
    </row>
    <row r="202" ht="12.75">
      <c r="E202" s="145"/>
    </row>
    <row r="203" ht="12.75">
      <c r="E203" s="145"/>
    </row>
    <row r="204" ht="12.75">
      <c r="E204" s="145"/>
    </row>
    <row r="205" ht="12.75">
      <c r="E205" s="145"/>
    </row>
    <row r="206" spans="1:2" ht="12.75">
      <c r="A206" s="184"/>
      <c r="B206" s="184"/>
    </row>
    <row r="207" spans="1:7" ht="12.75">
      <c r="A207" s="183"/>
      <c r="B207" s="183"/>
      <c r="C207" s="186"/>
      <c r="D207" s="186"/>
      <c r="E207" s="187"/>
      <c r="F207" s="186"/>
      <c r="G207" s="188"/>
    </row>
    <row r="208" spans="1:7" ht="12.75">
      <c r="A208" s="189"/>
      <c r="B208" s="189"/>
      <c r="C208" s="183"/>
      <c r="D208" s="183"/>
      <c r="E208" s="190"/>
      <c r="F208" s="183"/>
      <c r="G208" s="183"/>
    </row>
    <row r="209" spans="1:7" ht="12.75">
      <c r="A209" s="183"/>
      <c r="B209" s="183"/>
      <c r="C209" s="183"/>
      <c r="D209" s="183"/>
      <c r="E209" s="190"/>
      <c r="F209" s="183"/>
      <c r="G209" s="183"/>
    </row>
    <row r="210" spans="1:7" ht="12.75">
      <c r="A210" s="183"/>
      <c r="B210" s="183"/>
      <c r="C210" s="183"/>
      <c r="D210" s="183"/>
      <c r="E210" s="190"/>
      <c r="F210" s="183"/>
      <c r="G210" s="183"/>
    </row>
    <row r="211" spans="1:7" ht="12.75">
      <c r="A211" s="183"/>
      <c r="B211" s="183"/>
      <c r="C211" s="183"/>
      <c r="D211" s="183"/>
      <c r="E211" s="190"/>
      <c r="F211" s="183"/>
      <c r="G211" s="183"/>
    </row>
    <row r="212" spans="1:7" ht="12.75">
      <c r="A212" s="183"/>
      <c r="B212" s="183"/>
      <c r="C212" s="183"/>
      <c r="D212" s="183"/>
      <c r="E212" s="190"/>
      <c r="F212" s="183"/>
      <c r="G212" s="183"/>
    </row>
    <row r="213" spans="1:7" ht="12.75">
      <c r="A213" s="183"/>
      <c r="B213" s="183"/>
      <c r="C213" s="183"/>
      <c r="D213" s="183"/>
      <c r="E213" s="190"/>
      <c r="F213" s="183"/>
      <c r="G213" s="183"/>
    </row>
    <row r="214" spans="1:7" ht="12.75">
      <c r="A214" s="183"/>
      <c r="B214" s="183"/>
      <c r="C214" s="183"/>
      <c r="D214" s="183"/>
      <c r="E214" s="190"/>
      <c r="F214" s="183"/>
      <c r="G214" s="183"/>
    </row>
    <row r="215" spans="1:7" ht="12.75">
      <c r="A215" s="183"/>
      <c r="B215" s="183"/>
      <c r="C215" s="183"/>
      <c r="D215" s="183"/>
      <c r="E215" s="190"/>
      <c r="F215" s="183"/>
      <c r="G215" s="183"/>
    </row>
    <row r="216" spans="1:7" ht="12.75">
      <c r="A216" s="183"/>
      <c r="B216" s="183"/>
      <c r="C216" s="183"/>
      <c r="D216" s="183"/>
      <c r="E216" s="190"/>
      <c r="F216" s="183"/>
      <c r="G216" s="183"/>
    </row>
    <row r="217" spans="1:7" ht="12.75">
      <c r="A217" s="183"/>
      <c r="B217" s="183"/>
      <c r="C217" s="183"/>
      <c r="D217" s="183"/>
      <c r="E217" s="190"/>
      <c r="F217" s="183"/>
      <c r="G217" s="183"/>
    </row>
    <row r="218" spans="1:7" ht="12.75">
      <c r="A218" s="183"/>
      <c r="B218" s="183"/>
      <c r="C218" s="183"/>
      <c r="D218" s="183"/>
      <c r="E218" s="190"/>
      <c r="F218" s="183"/>
      <c r="G218" s="183"/>
    </row>
    <row r="219" spans="1:7" ht="12.75">
      <c r="A219" s="183"/>
      <c r="B219" s="183"/>
      <c r="C219" s="183"/>
      <c r="D219" s="183"/>
      <c r="E219" s="190"/>
      <c r="F219" s="183"/>
      <c r="G219" s="183"/>
    </row>
    <row r="220" spans="1:7" ht="12.75">
      <c r="A220" s="183"/>
      <c r="B220" s="183"/>
      <c r="C220" s="183"/>
      <c r="D220" s="183"/>
      <c r="E220" s="190"/>
      <c r="F220" s="183"/>
      <c r="G220" s="18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Monika Fremrová</cp:lastModifiedBy>
  <dcterms:created xsi:type="dcterms:W3CDTF">2013-10-08T19:11:17Z</dcterms:created>
  <dcterms:modified xsi:type="dcterms:W3CDTF">2013-10-08T19:31:52Z</dcterms:modified>
  <cp:category/>
  <cp:version/>
  <cp:contentType/>
  <cp:contentStatus/>
</cp:coreProperties>
</file>